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Users\Diana2\Desktop\Metinis veiklos planas 2024 m\Ataskaita už 2024 m\Galutiniai programų variantai\tvirtinimui\"/>
    </mc:Choice>
  </mc:AlternateContent>
  <xr:revisionPtr revIDLastSave="0" documentId="13_ncr:1_{4255F745-FD43-430A-BC7A-7F96CF5FFCE5}" xr6:coauthVersionLast="47" xr6:coauthVersionMax="47" xr10:uidLastSave="{00000000-0000-0000-0000-000000000000}"/>
  <bookViews>
    <workbookView xWindow="-120" yWindow="-120" windowWidth="29040" windowHeight="15720" activeTab="1" xr2:uid="{00000000-000D-0000-FFFF-FFFF00000000}"/>
  </bookViews>
  <sheets>
    <sheet name="1 Programa" sheetId="1" r:id="rId1"/>
    <sheet name="2 programa " sheetId="7" r:id="rId2"/>
    <sheet name="3 programa" sheetId="8" r:id="rId3"/>
    <sheet name="4 programa" sheetId="9" r:id="rId4"/>
    <sheet name="5 programa" sheetId="10" r:id="rId5"/>
    <sheet name="6 programa" sheetId="11" r:id="rId6"/>
    <sheet name="8 programa" sheetId="12" r:id="rId7"/>
    <sheet name="9 programa" sheetId="13" r:id="rId8"/>
    <sheet name="10 programa" sheetId="14" r:id="rId9"/>
    <sheet name="11 programa" sheetId="15" r:id="rId10"/>
    <sheet name="12 programa" sheetId="16" r:id="rId11"/>
    <sheet name="13 programa" sheetId="17" r:id="rId12"/>
    <sheet name="14 programa" sheetId="18" r:id="rId13"/>
    <sheet name="15 programa" sheetId="19" r:id="rId14"/>
    <sheet name="16 programa" sheetId="20" r:id="rId15"/>
    <sheet name="Priemonių vykdytojų kodai   " sheetId="6" r:id="rId16"/>
    <sheet name="Lapas2" sheetId="4" state="hidden" r:id="rId17"/>
  </sheets>
  <definedNames>
    <definedName name="_Hlk190077749" localSheetId="6">'8 programa'!$R$33</definedName>
    <definedName name="_xlnm.Print_Area" localSheetId="0">'1 Programa'!$A$1:$S$139</definedName>
    <definedName name="_xlnm.Print_Area" localSheetId="1">'2 programa '!$A$1:$AA$1004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5" i="20" l="1"/>
  <c r="L15" i="20"/>
  <c r="L16" i="20" s="1"/>
  <c r="M15" i="20"/>
  <c r="M16" i="20" s="1"/>
  <c r="K16" i="20"/>
  <c r="K18" i="20"/>
  <c r="L18" i="20"/>
  <c r="M18" i="20"/>
  <c r="K19" i="20"/>
  <c r="K23" i="20" s="1"/>
  <c r="L19" i="20"/>
  <c r="L23" i="20" s="1"/>
  <c r="M19" i="20"/>
  <c r="M23" i="20" s="1"/>
  <c r="K21" i="20"/>
  <c r="L21" i="20"/>
  <c r="M21" i="20"/>
  <c r="K22" i="20"/>
  <c r="L22" i="20"/>
  <c r="M22" i="20"/>
  <c r="K28" i="20"/>
  <c r="L28" i="20"/>
  <c r="M28" i="20"/>
  <c r="K44" i="20"/>
  <c r="K43" i="20" s="1"/>
  <c r="K37" i="20" s="1"/>
  <c r="K62" i="20" s="1"/>
  <c r="K56" i="20"/>
  <c r="L56" i="20"/>
  <c r="M56" i="20"/>
  <c r="M30" i="20" l="1"/>
  <c r="M31" i="20" s="1"/>
  <c r="M29" i="20"/>
  <c r="L30" i="20"/>
  <c r="L31" i="20" s="1"/>
  <c r="L29" i="20"/>
  <c r="K29" i="20"/>
  <c r="K30" i="20"/>
  <c r="K31" i="20" s="1"/>
  <c r="M44" i="20"/>
  <c r="M43" i="20" s="1"/>
  <c r="M37" i="20" s="1"/>
  <c r="M62" i="20" s="1"/>
  <c r="L44" i="20"/>
  <c r="L43" i="20" s="1"/>
  <c r="L37" i="20" s="1"/>
  <c r="L62" i="20" s="1"/>
  <c r="K12" i="19"/>
  <c r="K155" i="19" s="1"/>
  <c r="L12" i="19"/>
  <c r="L155" i="19" s="1"/>
  <c r="M12" i="19"/>
  <c r="K13" i="19"/>
  <c r="L13" i="19"/>
  <c r="M13" i="19"/>
  <c r="K14" i="19"/>
  <c r="L14" i="19"/>
  <c r="M14" i="19"/>
  <c r="M154" i="19" s="1"/>
  <c r="M153" i="19" s="1"/>
  <c r="M15" i="19"/>
  <c r="K17" i="19"/>
  <c r="L17" i="19"/>
  <c r="M17" i="19"/>
  <c r="K19" i="19"/>
  <c r="L19" i="19"/>
  <c r="M19" i="19"/>
  <c r="K21" i="19"/>
  <c r="L21" i="19"/>
  <c r="M21" i="19"/>
  <c r="K23" i="19"/>
  <c r="L23" i="19"/>
  <c r="M23" i="19"/>
  <c r="K25" i="19"/>
  <c r="L25" i="19"/>
  <c r="M25" i="19"/>
  <c r="K27" i="19"/>
  <c r="L27" i="19"/>
  <c r="M27" i="19"/>
  <c r="K29" i="19"/>
  <c r="L29" i="19"/>
  <c r="M29" i="19"/>
  <c r="K32" i="19"/>
  <c r="L32" i="19"/>
  <c r="M32" i="19"/>
  <c r="K34" i="19"/>
  <c r="L34" i="19"/>
  <c r="M34" i="19"/>
  <c r="K36" i="19"/>
  <c r="L36" i="19"/>
  <c r="M36" i="19"/>
  <c r="K39" i="19"/>
  <c r="L39" i="19"/>
  <c r="M39" i="19"/>
  <c r="K40" i="19"/>
  <c r="K43" i="19" s="1"/>
  <c r="L40" i="19"/>
  <c r="L43" i="19" s="1"/>
  <c r="M40" i="19"/>
  <c r="M43" i="19" s="1"/>
  <c r="K41" i="19"/>
  <c r="L41" i="19"/>
  <c r="M41" i="19"/>
  <c r="K42" i="19"/>
  <c r="L42" i="19"/>
  <c r="M42" i="19"/>
  <c r="K47" i="19"/>
  <c r="L47" i="19"/>
  <c r="M47" i="19"/>
  <c r="K51" i="19"/>
  <c r="L51" i="19"/>
  <c r="M51" i="19"/>
  <c r="K55" i="19"/>
  <c r="L55" i="19"/>
  <c r="M55" i="19"/>
  <c r="K58" i="19"/>
  <c r="L58" i="19"/>
  <c r="M58" i="19"/>
  <c r="K61" i="19"/>
  <c r="L61" i="19"/>
  <c r="M61" i="19"/>
  <c r="K62" i="19"/>
  <c r="L62" i="19"/>
  <c r="M62" i="19"/>
  <c r="K63" i="19"/>
  <c r="L63" i="19"/>
  <c r="M63" i="19"/>
  <c r="M66" i="19" s="1"/>
  <c r="K64" i="19"/>
  <c r="L64" i="19"/>
  <c r="M64" i="19"/>
  <c r="M155" i="19" s="1"/>
  <c r="K65" i="19"/>
  <c r="L65" i="19"/>
  <c r="M65" i="19"/>
  <c r="K66" i="19"/>
  <c r="L66" i="19"/>
  <c r="K69" i="19"/>
  <c r="L69" i="19"/>
  <c r="M69" i="19"/>
  <c r="K72" i="19"/>
  <c r="L72" i="19"/>
  <c r="M72" i="19"/>
  <c r="K76" i="19"/>
  <c r="L76" i="19"/>
  <c r="M76" i="19"/>
  <c r="K79" i="19"/>
  <c r="L79" i="19"/>
  <c r="M79" i="19"/>
  <c r="K80" i="19"/>
  <c r="L80" i="19"/>
  <c r="M80" i="19"/>
  <c r="K81" i="19"/>
  <c r="K84" i="19" s="1"/>
  <c r="L81" i="19"/>
  <c r="L84" i="19" s="1"/>
  <c r="M81" i="19"/>
  <c r="M84" i="19" s="1"/>
  <c r="K82" i="19"/>
  <c r="L82" i="19"/>
  <c r="M82" i="19"/>
  <c r="K83" i="19"/>
  <c r="L83" i="19"/>
  <c r="M83" i="19"/>
  <c r="K89" i="19"/>
  <c r="L89" i="19"/>
  <c r="M89" i="19"/>
  <c r="K90" i="19"/>
  <c r="K94" i="19" s="1"/>
  <c r="L90" i="19"/>
  <c r="L94" i="19" s="1"/>
  <c r="M90" i="19"/>
  <c r="M94" i="19" s="1"/>
  <c r="K91" i="19"/>
  <c r="L91" i="19"/>
  <c r="M91" i="19"/>
  <c r="K92" i="19"/>
  <c r="L92" i="19"/>
  <c r="M92" i="19"/>
  <c r="K98" i="19"/>
  <c r="L98" i="19"/>
  <c r="M98" i="19"/>
  <c r="K100" i="19"/>
  <c r="L100" i="19"/>
  <c r="M100" i="19"/>
  <c r="K102" i="19"/>
  <c r="L102" i="19"/>
  <c r="M102" i="19"/>
  <c r="K104" i="19"/>
  <c r="L104" i="19"/>
  <c r="M104" i="19"/>
  <c r="K106" i="19"/>
  <c r="L106" i="19"/>
  <c r="M106" i="19"/>
  <c r="K108" i="19"/>
  <c r="L108" i="19"/>
  <c r="M108" i="19"/>
  <c r="K110" i="19"/>
  <c r="L110" i="19"/>
  <c r="M110" i="19"/>
  <c r="K111" i="19"/>
  <c r="L111" i="19"/>
  <c r="M111" i="19"/>
  <c r="K112" i="19"/>
  <c r="K115" i="19" s="1"/>
  <c r="L112" i="19"/>
  <c r="L115" i="19" s="1"/>
  <c r="M112" i="19"/>
  <c r="M115" i="19" s="1"/>
  <c r="K113" i="19"/>
  <c r="L113" i="19"/>
  <c r="M113" i="19"/>
  <c r="K114" i="19"/>
  <c r="L114" i="19"/>
  <c r="M114" i="19"/>
  <c r="K119" i="19"/>
  <c r="L119" i="19"/>
  <c r="M119" i="19"/>
  <c r="K123" i="19"/>
  <c r="L123" i="19"/>
  <c r="M123" i="19"/>
  <c r="K125" i="19"/>
  <c r="L125" i="19"/>
  <c r="M125" i="19"/>
  <c r="K129" i="19"/>
  <c r="K132" i="19" s="1"/>
  <c r="K139" i="19" s="1"/>
  <c r="L129" i="19"/>
  <c r="L132" i="19" s="1"/>
  <c r="L139" i="19" s="1"/>
  <c r="M129" i="19"/>
  <c r="M132" i="19" s="1"/>
  <c r="M139" i="19" s="1"/>
  <c r="K130" i="19"/>
  <c r="L130" i="19"/>
  <c r="M130" i="19"/>
  <c r="K131" i="19"/>
  <c r="L131" i="19"/>
  <c r="M131" i="19"/>
  <c r="K135" i="19"/>
  <c r="L135" i="19"/>
  <c r="M135" i="19"/>
  <c r="K138" i="19"/>
  <c r="L138" i="19"/>
  <c r="M138" i="19"/>
  <c r="K154" i="19"/>
  <c r="K153" i="19" s="1"/>
  <c r="L154" i="19"/>
  <c r="L153" i="19" s="1"/>
  <c r="K168" i="19"/>
  <c r="K167" i="19" s="1"/>
  <c r="L168" i="19"/>
  <c r="L167" i="19" s="1"/>
  <c r="M168" i="19"/>
  <c r="M167" i="19" s="1"/>
  <c r="M126" i="19" l="1"/>
  <c r="M140" i="19" s="1"/>
  <c r="M141" i="19" s="1"/>
  <c r="L15" i="19"/>
  <c r="L126" i="19" s="1"/>
  <c r="L140" i="19" s="1"/>
  <c r="L141" i="19" s="1"/>
  <c r="K15" i="19"/>
  <c r="K126" i="19" s="1"/>
  <c r="K140" i="19" s="1"/>
  <c r="K141" i="19" s="1"/>
  <c r="M150" i="19"/>
  <c r="M149" i="19" s="1"/>
  <c r="M148" i="19" s="1"/>
  <c r="M173" i="19" s="1"/>
  <c r="L150" i="19"/>
  <c r="L149" i="19" s="1"/>
  <c r="L148" i="19" s="1"/>
  <c r="L173" i="19" s="1"/>
  <c r="K150" i="19"/>
  <c r="K149" i="19" s="1"/>
  <c r="K148" i="19" s="1"/>
  <c r="K173" i="19" s="1"/>
  <c r="K15" i="18"/>
  <c r="L15" i="18"/>
  <c r="M15" i="18"/>
  <c r="K18" i="18"/>
  <c r="L18" i="18"/>
  <c r="M18" i="18"/>
  <c r="K20" i="18"/>
  <c r="L20" i="18"/>
  <c r="M20" i="18"/>
  <c r="K21" i="18"/>
  <c r="K106" i="18" s="1"/>
  <c r="K105" i="18" s="1"/>
  <c r="L21" i="18"/>
  <c r="L23" i="18" s="1"/>
  <c r="M21" i="18"/>
  <c r="M23" i="18" s="1"/>
  <c r="M47" i="18" s="1"/>
  <c r="K22" i="18"/>
  <c r="L22" i="18"/>
  <c r="M22" i="18"/>
  <c r="K26" i="18"/>
  <c r="L26" i="18"/>
  <c r="M26" i="18"/>
  <c r="K27" i="18"/>
  <c r="K30" i="18" s="1"/>
  <c r="L27" i="18"/>
  <c r="L30" i="18" s="1"/>
  <c r="M27" i="18"/>
  <c r="M30" i="18" s="1"/>
  <c r="K32" i="18"/>
  <c r="L32" i="18"/>
  <c r="M32" i="18"/>
  <c r="K34" i="18"/>
  <c r="L34" i="18"/>
  <c r="M34" i="18"/>
  <c r="K36" i="18"/>
  <c r="L36" i="18"/>
  <c r="M36" i="18"/>
  <c r="K38" i="18"/>
  <c r="L38" i="18"/>
  <c r="M38" i="18"/>
  <c r="K40" i="18"/>
  <c r="L40" i="18"/>
  <c r="M40" i="18"/>
  <c r="K42" i="18"/>
  <c r="L42" i="18"/>
  <c r="M42" i="18"/>
  <c r="K44" i="18"/>
  <c r="L44" i="18"/>
  <c r="M44" i="18"/>
  <c r="K46" i="18"/>
  <c r="L46" i="18"/>
  <c r="M46" i="18"/>
  <c r="K51" i="18"/>
  <c r="K54" i="18" s="1"/>
  <c r="L51" i="18"/>
  <c r="L54" i="18" s="1"/>
  <c r="M51" i="18"/>
  <c r="M54" i="18" s="1"/>
  <c r="K52" i="18"/>
  <c r="K110" i="18" s="1"/>
  <c r="K109" i="18" s="1"/>
  <c r="L52" i="18"/>
  <c r="L110" i="18" s="1"/>
  <c r="L109" i="18" s="1"/>
  <c r="M52" i="18"/>
  <c r="M110" i="18" s="1"/>
  <c r="M109" i="18" s="1"/>
  <c r="K57" i="18"/>
  <c r="L57" i="18"/>
  <c r="M57" i="18"/>
  <c r="K60" i="18"/>
  <c r="L60" i="18"/>
  <c r="M60" i="18"/>
  <c r="K62" i="18"/>
  <c r="L62" i="18"/>
  <c r="M62" i="18"/>
  <c r="K64" i="18"/>
  <c r="L64" i="18"/>
  <c r="M64" i="18"/>
  <c r="K66" i="18"/>
  <c r="L66" i="18"/>
  <c r="M66" i="18"/>
  <c r="K68" i="18"/>
  <c r="L68" i="18"/>
  <c r="M68" i="18"/>
  <c r="K70" i="18"/>
  <c r="L70" i="18"/>
  <c r="M70" i="18"/>
  <c r="K71" i="18"/>
  <c r="L71" i="18"/>
  <c r="M71" i="18"/>
  <c r="K76" i="18"/>
  <c r="L76" i="18"/>
  <c r="M76" i="18"/>
  <c r="K78" i="18"/>
  <c r="L78" i="18"/>
  <c r="M78" i="18"/>
  <c r="K79" i="18"/>
  <c r="K82" i="18" s="1"/>
  <c r="L79" i="18"/>
  <c r="L82" i="18" s="1"/>
  <c r="M79" i="18"/>
  <c r="M82" i="18" s="1"/>
  <c r="K80" i="18"/>
  <c r="L80" i="18"/>
  <c r="M80" i="18"/>
  <c r="K81" i="18"/>
  <c r="L81" i="18"/>
  <c r="M81" i="18"/>
  <c r="K86" i="18"/>
  <c r="L86" i="18"/>
  <c r="M86" i="18"/>
  <c r="K89" i="18"/>
  <c r="L89" i="18"/>
  <c r="M89" i="18"/>
  <c r="K92" i="18"/>
  <c r="L92" i="18"/>
  <c r="M92" i="18"/>
  <c r="K94" i="18"/>
  <c r="K97" i="18" s="1"/>
  <c r="L94" i="18"/>
  <c r="L97" i="18" s="1"/>
  <c r="M94" i="18"/>
  <c r="M97" i="18" s="1"/>
  <c r="K96" i="18"/>
  <c r="L96" i="18"/>
  <c r="M96" i="18"/>
  <c r="K108" i="18"/>
  <c r="L108" i="18"/>
  <c r="M108" i="18"/>
  <c r="K123" i="18"/>
  <c r="L123" i="18"/>
  <c r="M123" i="18"/>
  <c r="M90" i="18" l="1"/>
  <c r="M98" i="18" s="1"/>
  <c r="M99" i="18" s="1"/>
  <c r="L90" i="18"/>
  <c r="L47" i="18"/>
  <c r="K90" i="18"/>
  <c r="K104" i="18"/>
  <c r="K129" i="18" s="1"/>
  <c r="M106" i="18"/>
  <c r="M105" i="18" s="1"/>
  <c r="M104" i="18" s="1"/>
  <c r="M129" i="18" s="1"/>
  <c r="L106" i="18"/>
  <c r="L105" i="18" s="1"/>
  <c r="L104" i="18" s="1"/>
  <c r="L129" i="18" s="1"/>
  <c r="K23" i="18"/>
  <c r="K47" i="18" s="1"/>
  <c r="K18" i="17"/>
  <c r="L18" i="17"/>
  <c r="M18" i="17"/>
  <c r="K22" i="17"/>
  <c r="L22" i="17"/>
  <c r="M22" i="17"/>
  <c r="K28" i="17"/>
  <c r="L28" i="17"/>
  <c r="M28" i="17"/>
  <c r="K29" i="17"/>
  <c r="K195" i="17" s="1"/>
  <c r="L29" i="17"/>
  <c r="L31" i="17" s="1"/>
  <c r="L80" i="17" s="1"/>
  <c r="L162" i="17" s="1"/>
  <c r="L180" i="17" s="1"/>
  <c r="M29" i="17"/>
  <c r="M31" i="17" s="1"/>
  <c r="M80" i="17" s="1"/>
  <c r="K30" i="17"/>
  <c r="L30" i="17"/>
  <c r="M30" i="17"/>
  <c r="K34" i="17"/>
  <c r="L34" i="17"/>
  <c r="M34" i="17"/>
  <c r="K37" i="17"/>
  <c r="L37" i="17"/>
  <c r="M37" i="17"/>
  <c r="K41" i="17"/>
  <c r="L41" i="17"/>
  <c r="M41" i="17"/>
  <c r="K42" i="17"/>
  <c r="L42" i="17"/>
  <c r="M42" i="17"/>
  <c r="K47" i="17"/>
  <c r="L47" i="17"/>
  <c r="M47" i="17"/>
  <c r="K54" i="17"/>
  <c r="L54" i="17"/>
  <c r="M54" i="17"/>
  <c r="K63" i="17"/>
  <c r="L63" i="17"/>
  <c r="M63" i="17"/>
  <c r="K65" i="17"/>
  <c r="L65" i="17"/>
  <c r="M65" i="17"/>
  <c r="K66" i="17"/>
  <c r="L66" i="17"/>
  <c r="M66" i="17"/>
  <c r="K69" i="17"/>
  <c r="L69" i="17"/>
  <c r="M69" i="17"/>
  <c r="K70" i="17"/>
  <c r="L70" i="17"/>
  <c r="M70" i="17"/>
  <c r="K71" i="17"/>
  <c r="L71" i="17"/>
  <c r="M71" i="17"/>
  <c r="K73" i="17"/>
  <c r="L73" i="17"/>
  <c r="M73" i="17"/>
  <c r="K74" i="17"/>
  <c r="L74" i="17"/>
  <c r="M74" i="17"/>
  <c r="K79" i="17"/>
  <c r="L79" i="17"/>
  <c r="M79" i="17"/>
  <c r="K84" i="17"/>
  <c r="K88" i="17" s="1"/>
  <c r="K161" i="17" s="1"/>
  <c r="L84" i="17"/>
  <c r="L88" i="17" s="1"/>
  <c r="L161" i="17" s="1"/>
  <c r="M84" i="17"/>
  <c r="M188" i="17" s="1"/>
  <c r="M187" i="17" s="1"/>
  <c r="K85" i="17"/>
  <c r="K192" i="17" s="1"/>
  <c r="L85" i="17"/>
  <c r="L192" i="17" s="1"/>
  <c r="M85" i="17"/>
  <c r="M192" i="17" s="1"/>
  <c r="K86" i="17"/>
  <c r="L86" i="17"/>
  <c r="M86" i="17"/>
  <c r="K87" i="17"/>
  <c r="L87" i="17"/>
  <c r="M87" i="17"/>
  <c r="K91" i="17"/>
  <c r="L91" i="17"/>
  <c r="M91" i="17"/>
  <c r="K94" i="17"/>
  <c r="L94" i="17"/>
  <c r="M94" i="17"/>
  <c r="K98" i="17"/>
  <c r="L98" i="17"/>
  <c r="M98" i="17"/>
  <c r="K102" i="17"/>
  <c r="L102" i="17"/>
  <c r="M102" i="17"/>
  <c r="K105" i="17"/>
  <c r="L105" i="17"/>
  <c r="M105" i="17"/>
  <c r="K107" i="17"/>
  <c r="L107" i="17"/>
  <c r="M107" i="17"/>
  <c r="K111" i="17"/>
  <c r="L111" i="17"/>
  <c r="M111" i="17"/>
  <c r="K114" i="17"/>
  <c r="L114" i="17"/>
  <c r="M114" i="17"/>
  <c r="K118" i="17"/>
  <c r="L118" i="17"/>
  <c r="M118" i="17"/>
  <c r="K120" i="17"/>
  <c r="L120" i="17"/>
  <c r="M120" i="17"/>
  <c r="K122" i="17"/>
  <c r="L122" i="17"/>
  <c r="M122" i="17"/>
  <c r="K124" i="17"/>
  <c r="L124" i="17"/>
  <c r="M124" i="17"/>
  <c r="K127" i="17"/>
  <c r="L127" i="17"/>
  <c r="M127" i="17"/>
  <c r="L130" i="17"/>
  <c r="K133" i="17"/>
  <c r="L133" i="17"/>
  <c r="M133" i="17"/>
  <c r="K135" i="17"/>
  <c r="L135" i="17"/>
  <c r="M135" i="17"/>
  <c r="K137" i="17"/>
  <c r="L137" i="17"/>
  <c r="M137" i="17"/>
  <c r="K139" i="17"/>
  <c r="L139" i="17"/>
  <c r="M139" i="17"/>
  <c r="K141" i="17"/>
  <c r="L141" i="17"/>
  <c r="M141" i="17"/>
  <c r="K143" i="17"/>
  <c r="L143" i="17"/>
  <c r="M143" i="17"/>
  <c r="K145" i="17"/>
  <c r="L145" i="17"/>
  <c r="M145" i="17"/>
  <c r="L148" i="17"/>
  <c r="L150" i="17"/>
  <c r="L152" i="17"/>
  <c r="K154" i="17"/>
  <c r="L154" i="17"/>
  <c r="M154" i="17"/>
  <c r="K157" i="17"/>
  <c r="L157" i="17"/>
  <c r="M157" i="17"/>
  <c r="K160" i="17"/>
  <c r="L160" i="17"/>
  <c r="M160" i="17"/>
  <c r="K168" i="17"/>
  <c r="L168" i="17"/>
  <c r="M168" i="17"/>
  <c r="M200" i="17" s="1"/>
  <c r="K169" i="17"/>
  <c r="L169" i="17"/>
  <c r="M169" i="17"/>
  <c r="M179" i="17" s="1"/>
  <c r="K172" i="17"/>
  <c r="L172" i="17"/>
  <c r="M172" i="17"/>
  <c r="K175" i="17"/>
  <c r="L175" i="17"/>
  <c r="M175" i="17"/>
  <c r="K177" i="17"/>
  <c r="L177" i="17"/>
  <c r="M177" i="17"/>
  <c r="K178" i="17"/>
  <c r="L178" i="17"/>
  <c r="M178" i="17"/>
  <c r="K179" i="17"/>
  <c r="L179" i="17"/>
  <c r="K188" i="17"/>
  <c r="K187" i="17" s="1"/>
  <c r="L188" i="17"/>
  <c r="L187" i="17" s="1"/>
  <c r="K200" i="17"/>
  <c r="L200" i="17"/>
  <c r="K205" i="17"/>
  <c r="L206" i="17"/>
  <c r="L205" i="17" s="1"/>
  <c r="M206" i="17"/>
  <c r="M205" i="17" s="1"/>
  <c r="K98" i="18" l="1"/>
  <c r="K99" i="18" s="1"/>
  <c r="L98" i="18"/>
  <c r="L99" i="18" s="1"/>
  <c r="K191" i="17"/>
  <c r="K186" i="17" s="1"/>
  <c r="K211" i="17" s="1"/>
  <c r="M195" i="17"/>
  <c r="M191" i="17" s="1"/>
  <c r="M186" i="17" s="1"/>
  <c r="M211" i="17" s="1"/>
  <c r="L195" i="17"/>
  <c r="L191" i="17" s="1"/>
  <c r="L186" i="17" s="1"/>
  <c r="L211" i="17" s="1"/>
  <c r="K31" i="17"/>
  <c r="K80" i="17" s="1"/>
  <c r="K162" i="17" s="1"/>
  <c r="K180" i="17" s="1"/>
  <c r="M88" i="17"/>
  <c r="M161" i="17" s="1"/>
  <c r="M162" i="17" s="1"/>
  <c r="M180" i="17" s="1"/>
  <c r="K15" i="16"/>
  <c r="L15" i="16"/>
  <c r="L55" i="16" s="1"/>
  <c r="L54" i="16" s="1"/>
  <c r="L79" i="16" s="1"/>
  <c r="M15" i="16"/>
  <c r="M18" i="16"/>
  <c r="K21" i="16"/>
  <c r="K18" i="16" s="1"/>
  <c r="L21" i="16"/>
  <c r="L18" i="16" s="1"/>
  <c r="L32" i="16" s="1"/>
  <c r="M21" i="16"/>
  <c r="K22" i="16"/>
  <c r="L22" i="16"/>
  <c r="M22" i="16"/>
  <c r="M25" i="16" s="1"/>
  <c r="M32" i="16" s="1"/>
  <c r="M48" i="16" s="1"/>
  <c r="M49" i="16" s="1"/>
  <c r="K25" i="16"/>
  <c r="L25" i="16"/>
  <c r="K27" i="16"/>
  <c r="L27" i="16"/>
  <c r="M27" i="16"/>
  <c r="K28" i="16"/>
  <c r="K29" i="16" s="1"/>
  <c r="L28" i="16"/>
  <c r="L29" i="16" s="1"/>
  <c r="M28" i="16"/>
  <c r="M29" i="16"/>
  <c r="K31" i="16"/>
  <c r="L31" i="16"/>
  <c r="M31" i="16"/>
  <c r="K35" i="16"/>
  <c r="K36" i="16" s="1"/>
  <c r="L35" i="16"/>
  <c r="L36" i="16" s="1"/>
  <c r="M35" i="16"/>
  <c r="M36" i="16"/>
  <c r="K38" i="16"/>
  <c r="L38" i="16"/>
  <c r="M38" i="16"/>
  <c r="K39" i="16"/>
  <c r="L39" i="16"/>
  <c r="M39" i="16"/>
  <c r="M40" i="16" s="1"/>
  <c r="M47" i="16" s="1"/>
  <c r="K40" i="16"/>
  <c r="L40" i="16"/>
  <c r="K42" i="16"/>
  <c r="L42" i="16"/>
  <c r="M42" i="16"/>
  <c r="K43" i="16"/>
  <c r="K44" i="16" s="1"/>
  <c r="L43" i="16"/>
  <c r="L44" i="16" s="1"/>
  <c r="M43" i="16"/>
  <c r="M44" i="16"/>
  <c r="K46" i="16"/>
  <c r="L46" i="16"/>
  <c r="M46" i="16"/>
  <c r="K73" i="16"/>
  <c r="L73" i="16"/>
  <c r="M73" i="16"/>
  <c r="L47" i="16" l="1"/>
  <c r="L48" i="16" s="1"/>
  <c r="L49" i="16" s="1"/>
  <c r="K47" i="16"/>
  <c r="K32" i="16"/>
  <c r="K48" i="16" s="1"/>
  <c r="K49" i="16" s="1"/>
  <c r="M55" i="16"/>
  <c r="M54" i="16" s="1"/>
  <c r="M79" i="16" s="1"/>
  <c r="K55" i="16"/>
  <c r="K54" i="16" s="1"/>
  <c r="K79" i="16" s="1"/>
  <c r="K13" i="15"/>
  <c r="L13" i="15"/>
  <c r="M13" i="15"/>
  <c r="K16" i="15"/>
  <c r="K14" i="15" s="1"/>
  <c r="L16" i="15"/>
  <c r="L14" i="15" s="1"/>
  <c r="M16" i="15"/>
  <c r="M14" i="15" s="1"/>
  <c r="K17" i="15"/>
  <c r="K83" i="15" s="1"/>
  <c r="K82" i="15" s="1"/>
  <c r="L17" i="15"/>
  <c r="L83" i="15" s="1"/>
  <c r="L82" i="15" s="1"/>
  <c r="L107" i="15" s="1"/>
  <c r="M17" i="15"/>
  <c r="M83" i="15" s="1"/>
  <c r="M82" i="15" s="1"/>
  <c r="K18" i="15"/>
  <c r="L18" i="15"/>
  <c r="M18" i="15"/>
  <c r="M102" i="15" s="1"/>
  <c r="M101" i="15" s="1"/>
  <c r="K23" i="15"/>
  <c r="K19" i="15" s="1"/>
  <c r="L23" i="15"/>
  <c r="L19" i="15" s="1"/>
  <c r="M23" i="15"/>
  <c r="M19" i="15" s="1"/>
  <c r="K24" i="15"/>
  <c r="L24" i="15"/>
  <c r="M24" i="15"/>
  <c r="K28" i="15"/>
  <c r="K26" i="15" s="1"/>
  <c r="K33" i="15" s="1"/>
  <c r="L28" i="15"/>
  <c r="L26" i="15" s="1"/>
  <c r="L33" i="15" s="1"/>
  <c r="M28" i="15"/>
  <c r="M26" i="15" s="1"/>
  <c r="M33" i="15" s="1"/>
  <c r="K30" i="15"/>
  <c r="L30" i="15"/>
  <c r="M30" i="15"/>
  <c r="K32" i="15"/>
  <c r="L32" i="15"/>
  <c r="M32" i="15"/>
  <c r="K36" i="15"/>
  <c r="L36" i="15"/>
  <c r="M36" i="15"/>
  <c r="M38" i="15"/>
  <c r="K40" i="15"/>
  <c r="K38" i="15" s="1"/>
  <c r="K47" i="15" s="1"/>
  <c r="L40" i="15"/>
  <c r="L38" i="15" s="1"/>
  <c r="L47" i="15" s="1"/>
  <c r="M40" i="15"/>
  <c r="K42" i="15"/>
  <c r="L42" i="15"/>
  <c r="M42" i="15"/>
  <c r="K43" i="15"/>
  <c r="L43" i="15"/>
  <c r="M43" i="15"/>
  <c r="K46" i="15"/>
  <c r="K44" i="15" s="1"/>
  <c r="L46" i="15"/>
  <c r="L44" i="15" s="1"/>
  <c r="M46" i="15"/>
  <c r="M44" i="15" s="1"/>
  <c r="K50" i="15"/>
  <c r="L50" i="15"/>
  <c r="M50" i="15"/>
  <c r="K51" i="15"/>
  <c r="L51" i="15"/>
  <c r="M51" i="15"/>
  <c r="K52" i="15"/>
  <c r="K75" i="15" s="1"/>
  <c r="L52" i="15"/>
  <c r="L75" i="15" s="1"/>
  <c r="M52" i="15"/>
  <c r="M75" i="15" s="1"/>
  <c r="K55" i="15"/>
  <c r="L55" i="15"/>
  <c r="M55" i="15"/>
  <c r="K56" i="15"/>
  <c r="L56" i="15"/>
  <c r="M56" i="15"/>
  <c r="K57" i="15"/>
  <c r="L57" i="15"/>
  <c r="M57" i="15"/>
  <c r="K58" i="15"/>
  <c r="L58" i="15"/>
  <c r="M58" i="15"/>
  <c r="K61" i="15"/>
  <c r="L61" i="15"/>
  <c r="M61" i="15"/>
  <c r="K62" i="15"/>
  <c r="L62" i="15"/>
  <c r="M62" i="15"/>
  <c r="K65" i="15"/>
  <c r="L65" i="15"/>
  <c r="M65" i="15"/>
  <c r="K68" i="15"/>
  <c r="L68" i="15"/>
  <c r="K71" i="15"/>
  <c r="L71" i="15"/>
  <c r="M71" i="15"/>
  <c r="K74" i="15"/>
  <c r="L74" i="15"/>
  <c r="M74" i="15"/>
  <c r="L101" i="15"/>
  <c r="K102" i="15"/>
  <c r="K101" i="15" s="1"/>
  <c r="L102" i="15"/>
  <c r="K76" i="15" l="1"/>
  <c r="K77" i="15" s="1"/>
  <c r="M107" i="15"/>
  <c r="L76" i="15"/>
  <c r="L77" i="15" s="1"/>
  <c r="M47" i="15"/>
  <c r="M76" i="15" s="1"/>
  <c r="M77" i="15" s="1"/>
  <c r="K107" i="15"/>
  <c r="K16" i="14"/>
  <c r="L16" i="14"/>
  <c r="M16" i="14"/>
  <c r="K20" i="14"/>
  <c r="L20" i="14"/>
  <c r="M20" i="14"/>
  <c r="K25" i="14"/>
  <c r="L25" i="14"/>
  <c r="M25" i="14"/>
  <c r="K30" i="14"/>
  <c r="L30" i="14"/>
  <c r="M30" i="14"/>
  <c r="K34" i="14"/>
  <c r="L34" i="14"/>
  <c r="M34" i="14"/>
  <c r="K35" i="14"/>
  <c r="K38" i="14" s="1"/>
  <c r="K39" i="14" s="1"/>
  <c r="L35" i="14"/>
  <c r="L38" i="14" s="1"/>
  <c r="L39" i="14" s="1"/>
  <c r="M35" i="14"/>
  <c r="M38" i="14" s="1"/>
  <c r="M39" i="14" s="1"/>
  <c r="K36" i="14"/>
  <c r="K591" i="14" s="1"/>
  <c r="K586" i="14" s="1"/>
  <c r="L36" i="14"/>
  <c r="L591" i="14" s="1"/>
  <c r="M36" i="14"/>
  <c r="K37" i="14"/>
  <c r="L37" i="14"/>
  <c r="L598" i="14" s="1"/>
  <c r="L597" i="14" s="1"/>
  <c r="M37" i="14"/>
  <c r="M598" i="14" s="1"/>
  <c r="M597" i="14" s="1"/>
  <c r="K48" i="14"/>
  <c r="L48" i="14"/>
  <c r="M48" i="14"/>
  <c r="K53" i="14"/>
  <c r="L53" i="14"/>
  <c r="M53" i="14"/>
  <c r="K57" i="14"/>
  <c r="L57" i="14"/>
  <c r="M57" i="14"/>
  <c r="K61" i="14"/>
  <c r="L61" i="14"/>
  <c r="M61" i="14"/>
  <c r="K65" i="14"/>
  <c r="L65" i="14"/>
  <c r="M65" i="14"/>
  <c r="K69" i="14"/>
  <c r="L69" i="14"/>
  <c r="M69" i="14"/>
  <c r="K70" i="14"/>
  <c r="L70" i="14"/>
  <c r="M70" i="14"/>
  <c r="K71" i="14"/>
  <c r="L71" i="14"/>
  <c r="L74" i="14" s="1"/>
  <c r="L82" i="14" s="1"/>
  <c r="M71" i="14"/>
  <c r="M74" i="14" s="1"/>
  <c r="M82" i="14" s="1"/>
  <c r="K72" i="14"/>
  <c r="K74" i="14" s="1"/>
  <c r="K82" i="14" s="1"/>
  <c r="L72" i="14"/>
  <c r="M72" i="14"/>
  <c r="K73" i="14"/>
  <c r="L73" i="14"/>
  <c r="M73" i="14"/>
  <c r="K76" i="14"/>
  <c r="L76" i="14"/>
  <c r="M76" i="14"/>
  <c r="M79" i="14" s="1"/>
  <c r="K79" i="14"/>
  <c r="L79" i="14"/>
  <c r="K81" i="14"/>
  <c r="L81" i="14"/>
  <c r="M81" i="14"/>
  <c r="K85" i="14"/>
  <c r="L85" i="14"/>
  <c r="M85" i="14"/>
  <c r="M87" i="14" s="1"/>
  <c r="M90" i="14" s="1"/>
  <c r="K87" i="14"/>
  <c r="K90" i="14" s="1"/>
  <c r="L87" i="14"/>
  <c r="L90" i="14" s="1"/>
  <c r="K89" i="14"/>
  <c r="L89" i="14"/>
  <c r="M89" i="14"/>
  <c r="K95" i="14"/>
  <c r="L95" i="14"/>
  <c r="M95" i="14"/>
  <c r="M97" i="14" s="1"/>
  <c r="M100" i="14" s="1"/>
  <c r="K97" i="14"/>
  <c r="K100" i="14" s="1"/>
  <c r="L97" i="14"/>
  <c r="L100" i="14" s="1"/>
  <c r="K99" i="14"/>
  <c r="L99" i="14"/>
  <c r="M99" i="14"/>
  <c r="K104" i="14"/>
  <c r="L104" i="14"/>
  <c r="L107" i="14" s="1"/>
  <c r="M104" i="14"/>
  <c r="M107" i="14" s="1"/>
  <c r="K105" i="14"/>
  <c r="K107" i="14" s="1"/>
  <c r="L105" i="14"/>
  <c r="M105" i="14"/>
  <c r="K106" i="14"/>
  <c r="L106" i="14"/>
  <c r="M106" i="14"/>
  <c r="K111" i="14"/>
  <c r="L111" i="14"/>
  <c r="M111" i="14"/>
  <c r="K115" i="14"/>
  <c r="L115" i="14"/>
  <c r="M115" i="14"/>
  <c r="K116" i="14"/>
  <c r="K583" i="14" s="1"/>
  <c r="K582" i="14" s="1"/>
  <c r="L116" i="14"/>
  <c r="L118" i="14" s="1"/>
  <c r="M116" i="14"/>
  <c r="M118" i="14" s="1"/>
  <c r="K117" i="14"/>
  <c r="L117" i="14"/>
  <c r="M117" i="14"/>
  <c r="K121" i="14"/>
  <c r="L121" i="14"/>
  <c r="M121" i="14"/>
  <c r="K128" i="14"/>
  <c r="L128" i="14"/>
  <c r="M128" i="14"/>
  <c r="M131" i="14" s="1"/>
  <c r="K131" i="14"/>
  <c r="K161" i="14" s="1"/>
  <c r="L131" i="14"/>
  <c r="L161" i="14" s="1"/>
  <c r="K133" i="14"/>
  <c r="L133" i="14"/>
  <c r="M133" i="14"/>
  <c r="K134" i="14"/>
  <c r="L134" i="14"/>
  <c r="M134" i="14"/>
  <c r="K135" i="14"/>
  <c r="L135" i="14"/>
  <c r="M135" i="14"/>
  <c r="K136" i="14"/>
  <c r="L136" i="14"/>
  <c r="M136" i="14"/>
  <c r="K137" i="14"/>
  <c r="L137" i="14"/>
  <c r="M137" i="14"/>
  <c r="M591" i="14" s="1"/>
  <c r="M586" i="14" s="1"/>
  <c r="K143" i="14"/>
  <c r="K138" i="14" s="1"/>
  <c r="L143" i="14"/>
  <c r="L138" i="14" s="1"/>
  <c r="M143" i="14"/>
  <c r="M138" i="14" s="1"/>
  <c r="K144" i="14"/>
  <c r="K147" i="14" s="1"/>
  <c r="L144" i="14"/>
  <c r="L147" i="14" s="1"/>
  <c r="M144" i="14"/>
  <c r="K145" i="14"/>
  <c r="L145" i="14"/>
  <c r="M145" i="14"/>
  <c r="M147" i="14" s="1"/>
  <c r="K146" i="14"/>
  <c r="L146" i="14"/>
  <c r="M146" i="14"/>
  <c r="K151" i="14"/>
  <c r="L151" i="14"/>
  <c r="M151" i="14"/>
  <c r="K153" i="14"/>
  <c r="L153" i="14"/>
  <c r="L156" i="14" s="1"/>
  <c r="M153" i="14"/>
  <c r="M156" i="14" s="1"/>
  <c r="K154" i="14"/>
  <c r="L154" i="14"/>
  <c r="M154" i="14"/>
  <c r="K155" i="14"/>
  <c r="L155" i="14"/>
  <c r="M155" i="14"/>
  <c r="K156" i="14"/>
  <c r="K160" i="14"/>
  <c r="L160" i="14"/>
  <c r="M160" i="14"/>
  <c r="K165" i="14"/>
  <c r="L165" i="14"/>
  <c r="M165" i="14"/>
  <c r="K166" i="14"/>
  <c r="K168" i="14" s="1"/>
  <c r="L166" i="14"/>
  <c r="M166" i="14"/>
  <c r="L168" i="14"/>
  <c r="M168" i="14"/>
  <c r="K171" i="14"/>
  <c r="L171" i="14"/>
  <c r="M171" i="14"/>
  <c r="K172" i="14"/>
  <c r="K177" i="14" s="1"/>
  <c r="L172" i="14"/>
  <c r="L177" i="14" s="1"/>
  <c r="M172" i="14"/>
  <c r="M177" i="14" s="1"/>
  <c r="L173" i="14"/>
  <c r="L585" i="14" s="1"/>
  <c r="K174" i="14"/>
  <c r="L174" i="14"/>
  <c r="M174" i="14"/>
  <c r="K175" i="14"/>
  <c r="K598" i="14" s="1"/>
  <c r="K597" i="14" s="1"/>
  <c r="L175" i="14"/>
  <c r="M175" i="14"/>
  <c r="K181" i="14"/>
  <c r="L181" i="14"/>
  <c r="M181" i="14"/>
  <c r="K185" i="14"/>
  <c r="L185" i="14"/>
  <c r="M185" i="14"/>
  <c r="K189" i="14"/>
  <c r="L189" i="14"/>
  <c r="M189" i="14"/>
  <c r="K195" i="14"/>
  <c r="L195" i="14"/>
  <c r="M195" i="14"/>
  <c r="K199" i="14"/>
  <c r="L199" i="14"/>
  <c r="M199" i="14"/>
  <c r="K203" i="14"/>
  <c r="L203" i="14"/>
  <c r="M203" i="14"/>
  <c r="K207" i="14"/>
  <c r="L207" i="14"/>
  <c r="M207" i="14"/>
  <c r="K211" i="14"/>
  <c r="L211" i="14"/>
  <c r="M211" i="14"/>
  <c r="K215" i="14"/>
  <c r="L215" i="14"/>
  <c r="M215" i="14"/>
  <c r="K219" i="14"/>
  <c r="L219" i="14"/>
  <c r="M219" i="14"/>
  <c r="K223" i="14"/>
  <c r="L223" i="14"/>
  <c r="M223" i="14"/>
  <c r="K227" i="14"/>
  <c r="L227" i="14"/>
  <c r="M227" i="14"/>
  <c r="K231" i="14"/>
  <c r="L231" i="14"/>
  <c r="M231" i="14"/>
  <c r="K233" i="14"/>
  <c r="K236" i="14" s="1"/>
  <c r="L233" i="14"/>
  <c r="M233" i="14"/>
  <c r="K234" i="14"/>
  <c r="L234" i="14"/>
  <c r="L236" i="14" s="1"/>
  <c r="L285" i="14" s="1"/>
  <c r="M234" i="14"/>
  <c r="K235" i="14"/>
  <c r="L235" i="14"/>
  <c r="M235" i="14"/>
  <c r="M236" i="14"/>
  <c r="K240" i="14"/>
  <c r="L240" i="14"/>
  <c r="M240" i="14"/>
  <c r="K244" i="14"/>
  <c r="L244" i="14"/>
  <c r="M244" i="14"/>
  <c r="K248" i="14"/>
  <c r="L248" i="14"/>
  <c r="M248" i="14"/>
  <c r="K252" i="14"/>
  <c r="L252" i="14"/>
  <c r="M252" i="14"/>
  <c r="K256" i="14"/>
  <c r="L256" i="14"/>
  <c r="M256" i="14"/>
  <c r="K260" i="14"/>
  <c r="L260" i="14"/>
  <c r="M260" i="14"/>
  <c r="K264" i="14"/>
  <c r="L264" i="14"/>
  <c r="M264" i="14"/>
  <c r="K268" i="14"/>
  <c r="L268" i="14"/>
  <c r="M268" i="14"/>
  <c r="K272" i="14"/>
  <c r="L272" i="14"/>
  <c r="M272" i="14"/>
  <c r="K276" i="14"/>
  <c r="L276" i="14"/>
  <c r="M276" i="14"/>
  <c r="K277" i="14"/>
  <c r="L277" i="14"/>
  <c r="M277" i="14"/>
  <c r="K280" i="14"/>
  <c r="L280" i="14"/>
  <c r="M280" i="14"/>
  <c r="K284" i="14"/>
  <c r="L284" i="14"/>
  <c r="M284" i="14"/>
  <c r="K291" i="14"/>
  <c r="K295" i="14" s="1"/>
  <c r="L291" i="14"/>
  <c r="L295" i="14" s="1"/>
  <c r="M291" i="14"/>
  <c r="M295" i="14" s="1"/>
  <c r="K292" i="14"/>
  <c r="L292" i="14"/>
  <c r="M292" i="14"/>
  <c r="K293" i="14"/>
  <c r="L293" i="14"/>
  <c r="L592" i="14" s="1"/>
  <c r="M293" i="14"/>
  <c r="K294" i="14"/>
  <c r="L294" i="14"/>
  <c r="M294" i="14"/>
  <c r="K299" i="14"/>
  <c r="L299" i="14"/>
  <c r="M299" i="14"/>
  <c r="K303" i="14"/>
  <c r="L303" i="14"/>
  <c r="M303" i="14"/>
  <c r="K307" i="14"/>
  <c r="L307" i="14"/>
  <c r="M307" i="14"/>
  <c r="K311" i="14"/>
  <c r="L311" i="14"/>
  <c r="M311" i="14"/>
  <c r="K315" i="14"/>
  <c r="L315" i="14"/>
  <c r="M315" i="14"/>
  <c r="K320" i="14"/>
  <c r="L320" i="14"/>
  <c r="M320" i="14"/>
  <c r="K324" i="14"/>
  <c r="L324" i="14"/>
  <c r="M324" i="14"/>
  <c r="K328" i="14"/>
  <c r="L328" i="14"/>
  <c r="M328" i="14"/>
  <c r="K332" i="14"/>
  <c r="L332" i="14"/>
  <c r="M332" i="14"/>
  <c r="K335" i="14"/>
  <c r="L335" i="14"/>
  <c r="M335" i="14"/>
  <c r="K339" i="14"/>
  <c r="L339" i="14"/>
  <c r="M339" i="14"/>
  <c r="K343" i="14"/>
  <c r="L343" i="14"/>
  <c r="M343" i="14"/>
  <c r="K347" i="14"/>
  <c r="L347" i="14"/>
  <c r="M347" i="14"/>
  <c r="K351" i="14"/>
  <c r="L351" i="14"/>
  <c r="M351" i="14"/>
  <c r="K355" i="14"/>
  <c r="L355" i="14"/>
  <c r="M355" i="14"/>
  <c r="K359" i="14"/>
  <c r="L359" i="14"/>
  <c r="M359" i="14"/>
  <c r="K363" i="14"/>
  <c r="L363" i="14"/>
  <c r="M363" i="14"/>
  <c r="K367" i="14"/>
  <c r="L367" i="14"/>
  <c r="M367" i="14"/>
  <c r="K371" i="14"/>
  <c r="L371" i="14"/>
  <c r="M371" i="14"/>
  <c r="K375" i="14"/>
  <c r="L375" i="14"/>
  <c r="M375" i="14"/>
  <c r="K379" i="14"/>
  <c r="L379" i="14"/>
  <c r="M379" i="14"/>
  <c r="K383" i="14"/>
  <c r="L383" i="14"/>
  <c r="M383" i="14"/>
  <c r="K387" i="14"/>
  <c r="L387" i="14"/>
  <c r="M387" i="14"/>
  <c r="K391" i="14"/>
  <c r="L391" i="14"/>
  <c r="M391" i="14"/>
  <c r="K396" i="14"/>
  <c r="L396" i="14"/>
  <c r="M396" i="14"/>
  <c r="K401" i="14"/>
  <c r="L401" i="14"/>
  <c r="M401" i="14"/>
  <c r="K402" i="14"/>
  <c r="L402" i="14"/>
  <c r="M402" i="14"/>
  <c r="M405" i="14" s="1"/>
  <c r="K403" i="14"/>
  <c r="L403" i="14"/>
  <c r="M403" i="14"/>
  <c r="K404" i="14"/>
  <c r="L404" i="14"/>
  <c r="M404" i="14"/>
  <c r="K405" i="14"/>
  <c r="L405" i="14"/>
  <c r="K409" i="14"/>
  <c r="L409" i="14"/>
  <c r="M409" i="14"/>
  <c r="K413" i="14"/>
  <c r="L413" i="14"/>
  <c r="M413" i="14"/>
  <c r="K417" i="14"/>
  <c r="L417" i="14"/>
  <c r="M417" i="14"/>
  <c r="K421" i="14"/>
  <c r="L421" i="14"/>
  <c r="M421" i="14"/>
  <c r="K422" i="14"/>
  <c r="L422" i="14"/>
  <c r="M422" i="14"/>
  <c r="K424" i="14"/>
  <c r="L424" i="14"/>
  <c r="L425" i="14" s="1"/>
  <c r="M424" i="14"/>
  <c r="M425" i="14" s="1"/>
  <c r="K425" i="14"/>
  <c r="K428" i="14"/>
  <c r="L428" i="14"/>
  <c r="M428" i="14"/>
  <c r="K429" i="14"/>
  <c r="L429" i="14"/>
  <c r="M429" i="14"/>
  <c r="K430" i="14"/>
  <c r="L430" i="14"/>
  <c r="M430" i="14"/>
  <c r="M432" i="14" s="1"/>
  <c r="K431" i="14"/>
  <c r="L431" i="14"/>
  <c r="M431" i="14"/>
  <c r="K432" i="14"/>
  <c r="L432" i="14"/>
  <c r="K436" i="14"/>
  <c r="L436" i="14"/>
  <c r="M436" i="14"/>
  <c r="K437" i="14"/>
  <c r="K440" i="14" s="1"/>
  <c r="L437" i="14"/>
  <c r="L440" i="14" s="1"/>
  <c r="M437" i="14"/>
  <c r="M440" i="14" s="1"/>
  <c r="K438" i="14"/>
  <c r="L438" i="14"/>
  <c r="M438" i="14"/>
  <c r="K439" i="14"/>
  <c r="L439" i="14"/>
  <c r="M439" i="14"/>
  <c r="K444" i="14"/>
  <c r="L444" i="14"/>
  <c r="M444" i="14"/>
  <c r="K448" i="14"/>
  <c r="L448" i="14"/>
  <c r="M448" i="14"/>
  <c r="K452" i="14"/>
  <c r="L452" i="14"/>
  <c r="M452" i="14"/>
  <c r="K453" i="14"/>
  <c r="L453" i="14"/>
  <c r="M453" i="14"/>
  <c r="K454" i="14"/>
  <c r="L454" i="14"/>
  <c r="M454" i="14"/>
  <c r="M456" i="14" s="1"/>
  <c r="K455" i="14"/>
  <c r="L455" i="14"/>
  <c r="M455" i="14"/>
  <c r="K456" i="14"/>
  <c r="L456" i="14"/>
  <c r="K460" i="14"/>
  <c r="L460" i="14"/>
  <c r="M460" i="14"/>
  <c r="K464" i="14"/>
  <c r="L464" i="14"/>
  <c r="M464" i="14"/>
  <c r="K468" i="14"/>
  <c r="L468" i="14"/>
  <c r="M468" i="14"/>
  <c r="K472" i="14"/>
  <c r="L472" i="14"/>
  <c r="M472" i="14"/>
  <c r="K475" i="14"/>
  <c r="L475" i="14"/>
  <c r="M475" i="14"/>
  <c r="K477" i="14"/>
  <c r="L477" i="14"/>
  <c r="M477" i="14"/>
  <c r="K478" i="14"/>
  <c r="K481" i="14" s="1"/>
  <c r="K573" i="14" s="1"/>
  <c r="L478" i="14"/>
  <c r="L481" i="14" s="1"/>
  <c r="L573" i="14" s="1"/>
  <c r="M478" i="14"/>
  <c r="M481" i="14" s="1"/>
  <c r="K483" i="14"/>
  <c r="L483" i="14"/>
  <c r="M483" i="14"/>
  <c r="K484" i="14"/>
  <c r="L484" i="14"/>
  <c r="M484" i="14"/>
  <c r="M486" i="14" s="1"/>
  <c r="K486" i="14"/>
  <c r="L486" i="14"/>
  <c r="K487" i="14"/>
  <c r="L487" i="14"/>
  <c r="M487" i="14"/>
  <c r="K488" i="14"/>
  <c r="L488" i="14"/>
  <c r="M488" i="14"/>
  <c r="K502" i="14"/>
  <c r="K506" i="14" s="1"/>
  <c r="L502" i="14"/>
  <c r="M502" i="14"/>
  <c r="K503" i="14"/>
  <c r="L503" i="14"/>
  <c r="L506" i="14" s="1"/>
  <c r="M503" i="14"/>
  <c r="K504" i="14"/>
  <c r="L504" i="14"/>
  <c r="M504" i="14"/>
  <c r="K505" i="14"/>
  <c r="L505" i="14"/>
  <c r="M505" i="14"/>
  <c r="M506" i="14"/>
  <c r="K509" i="14"/>
  <c r="L509" i="14"/>
  <c r="M509" i="14"/>
  <c r="K514" i="14"/>
  <c r="L514" i="14"/>
  <c r="M514" i="14"/>
  <c r="K517" i="14"/>
  <c r="L517" i="14"/>
  <c r="M517" i="14"/>
  <c r="K520" i="14"/>
  <c r="L520" i="14"/>
  <c r="M520" i="14"/>
  <c r="K523" i="14"/>
  <c r="L523" i="14"/>
  <c r="M523" i="14"/>
  <c r="K526" i="14"/>
  <c r="L526" i="14"/>
  <c r="M526" i="14"/>
  <c r="K529" i="14"/>
  <c r="L529" i="14"/>
  <c r="M529" i="14"/>
  <c r="K532" i="14"/>
  <c r="L532" i="14"/>
  <c r="M532" i="14"/>
  <c r="K535" i="14"/>
  <c r="L535" i="14"/>
  <c r="M535" i="14"/>
  <c r="K538" i="14"/>
  <c r="L538" i="14"/>
  <c r="M538" i="14"/>
  <c r="K541" i="14"/>
  <c r="L541" i="14"/>
  <c r="M541" i="14"/>
  <c r="K544" i="14"/>
  <c r="L544" i="14"/>
  <c r="M544" i="14"/>
  <c r="K547" i="14"/>
  <c r="L547" i="14"/>
  <c r="M547" i="14"/>
  <c r="K550" i="14"/>
  <c r="L550" i="14"/>
  <c r="M550" i="14"/>
  <c r="K553" i="14"/>
  <c r="L553" i="14"/>
  <c r="M553" i="14"/>
  <c r="K556" i="14"/>
  <c r="L556" i="14"/>
  <c r="M556" i="14"/>
  <c r="K560" i="14"/>
  <c r="L560" i="14"/>
  <c r="M560" i="14"/>
  <c r="K564" i="14"/>
  <c r="L564" i="14"/>
  <c r="M564" i="14"/>
  <c r="K568" i="14"/>
  <c r="L568" i="14"/>
  <c r="M568" i="14"/>
  <c r="K572" i="14"/>
  <c r="L572" i="14"/>
  <c r="M572" i="14"/>
  <c r="K592" i="14"/>
  <c r="M592" i="14"/>
  <c r="K600" i="14"/>
  <c r="L600" i="14"/>
  <c r="M600" i="14"/>
  <c r="L286" i="14" l="1"/>
  <c r="M469" i="14"/>
  <c r="M574" i="14" s="1"/>
  <c r="K581" i="14"/>
  <c r="K606" i="14" s="1"/>
  <c r="L469" i="14"/>
  <c r="L574" i="14" s="1"/>
  <c r="M161" i="14"/>
  <c r="M122" i="14"/>
  <c r="M573" i="14"/>
  <c r="K469" i="14"/>
  <c r="K574" i="14" s="1"/>
  <c r="L122" i="14"/>
  <c r="L586" i="14"/>
  <c r="K285" i="14"/>
  <c r="K286" i="14" s="1"/>
  <c r="M123" i="14"/>
  <c r="L123" i="14"/>
  <c r="L575" i="14" s="1"/>
  <c r="M285" i="14"/>
  <c r="M583" i="14"/>
  <c r="M582" i="14" s="1"/>
  <c r="M581" i="14" s="1"/>
  <c r="M606" i="14" s="1"/>
  <c r="K118" i="14"/>
  <c r="K122" i="14" s="1"/>
  <c r="K123" i="14" s="1"/>
  <c r="L583" i="14"/>
  <c r="L582" i="14" s="1"/>
  <c r="K14" i="13"/>
  <c r="K15" i="13" s="1"/>
  <c r="K31" i="13" s="1"/>
  <c r="K32" i="13" s="1"/>
  <c r="K33" i="13" s="1"/>
  <c r="L14" i="13"/>
  <c r="M14" i="13"/>
  <c r="L15" i="13"/>
  <c r="M15" i="13"/>
  <c r="K17" i="13"/>
  <c r="L17" i="13"/>
  <c r="M17" i="13"/>
  <c r="K18" i="13"/>
  <c r="K20" i="13" s="1"/>
  <c r="L18" i="13"/>
  <c r="L20" i="13" s="1"/>
  <c r="M18" i="13"/>
  <c r="M20" i="13" s="1"/>
  <c r="K22" i="13"/>
  <c r="L22" i="13"/>
  <c r="M22" i="13"/>
  <c r="K23" i="13"/>
  <c r="L23" i="13"/>
  <c r="M23" i="13"/>
  <c r="K24" i="13"/>
  <c r="L24" i="13"/>
  <c r="M24" i="13"/>
  <c r="K26" i="13"/>
  <c r="L26" i="13"/>
  <c r="M26" i="13"/>
  <c r="K30" i="13"/>
  <c r="K27" i="13" s="1"/>
  <c r="K28" i="13" s="1"/>
  <c r="L30" i="13"/>
  <c r="L27" i="13" s="1"/>
  <c r="L28" i="13" s="1"/>
  <c r="M30" i="13"/>
  <c r="M27" i="13" s="1"/>
  <c r="M28" i="13" s="1"/>
  <c r="K58" i="13"/>
  <c r="L58" i="13"/>
  <c r="M58" i="13"/>
  <c r="K575" i="14" l="1"/>
  <c r="L581" i="14"/>
  <c r="L606" i="14" s="1"/>
  <c r="M286" i="14"/>
  <c r="M575" i="14"/>
  <c r="M31" i="13"/>
  <c r="M32" i="13" s="1"/>
  <c r="M33" i="13" s="1"/>
  <c r="L31" i="13"/>
  <c r="L32" i="13" s="1"/>
  <c r="L33" i="13" s="1"/>
  <c r="L41" i="13"/>
  <c r="L40" i="13" s="1"/>
  <c r="L39" i="13" s="1"/>
  <c r="L64" i="13" s="1"/>
  <c r="K41" i="13"/>
  <c r="K40" i="13" s="1"/>
  <c r="K39" i="13" s="1"/>
  <c r="K64" i="13" s="1"/>
  <c r="M41" i="13"/>
  <c r="M40" i="13" s="1"/>
  <c r="M39" i="13" s="1"/>
  <c r="M64" i="13" s="1"/>
  <c r="K11" i="12"/>
  <c r="L11" i="12"/>
  <c r="M11" i="12"/>
  <c r="K13" i="12"/>
  <c r="L13" i="12"/>
  <c r="M13" i="12"/>
  <c r="K15" i="12"/>
  <c r="L15" i="12"/>
  <c r="M15" i="12"/>
  <c r="K16" i="12"/>
  <c r="K22" i="12" s="1"/>
  <c r="K25" i="12" s="1"/>
  <c r="K26" i="12" s="1"/>
  <c r="L16" i="12"/>
  <c r="L59" i="12" s="1"/>
  <c r="L58" i="12" s="1"/>
  <c r="L57" i="12" s="1"/>
  <c r="L82" i="12" s="1"/>
  <c r="M16" i="12"/>
  <c r="M59" i="12" s="1"/>
  <c r="M58" i="12" s="1"/>
  <c r="M57" i="12" s="1"/>
  <c r="M82" i="12" s="1"/>
  <c r="K24" i="12"/>
  <c r="L24" i="12"/>
  <c r="M24" i="12"/>
  <c r="K30" i="12"/>
  <c r="L30" i="12"/>
  <c r="M30" i="12"/>
  <c r="K31" i="12"/>
  <c r="L31" i="12"/>
  <c r="M31" i="12"/>
  <c r="K33" i="12"/>
  <c r="L33" i="12"/>
  <c r="M33" i="12"/>
  <c r="K34" i="12"/>
  <c r="K35" i="12" s="1"/>
  <c r="K42" i="12" s="1"/>
  <c r="L34" i="12"/>
  <c r="L35" i="12" s="1"/>
  <c r="L42" i="12" s="1"/>
  <c r="M34" i="12"/>
  <c r="M35" i="12" s="1"/>
  <c r="K37" i="12"/>
  <c r="L37" i="12"/>
  <c r="M37" i="12"/>
  <c r="K38" i="12"/>
  <c r="L38" i="12"/>
  <c r="M38" i="12"/>
  <c r="K39" i="12"/>
  <c r="L39" i="12"/>
  <c r="M39" i="12"/>
  <c r="K41" i="12"/>
  <c r="L41" i="12"/>
  <c r="M41" i="12"/>
  <c r="K44" i="12"/>
  <c r="L44" i="12"/>
  <c r="M44" i="12"/>
  <c r="K47" i="12"/>
  <c r="K50" i="12" s="1"/>
  <c r="L47" i="12"/>
  <c r="L50" i="12" s="1"/>
  <c r="M47" i="12"/>
  <c r="M50" i="12" s="1"/>
  <c r="K49" i="12"/>
  <c r="L49" i="12"/>
  <c r="M49" i="12"/>
  <c r="K76" i="12"/>
  <c r="L76" i="12"/>
  <c r="M76" i="12"/>
  <c r="M42" i="12" l="1"/>
  <c r="M51" i="12" s="1"/>
  <c r="M52" i="12" s="1"/>
  <c r="L51" i="12"/>
  <c r="L52" i="12" s="1"/>
  <c r="K51" i="12"/>
  <c r="K52" i="12" s="1"/>
  <c r="M22" i="12"/>
  <c r="M25" i="12" s="1"/>
  <c r="M26" i="12" s="1"/>
  <c r="K59" i="12"/>
  <c r="K58" i="12" s="1"/>
  <c r="K57" i="12" s="1"/>
  <c r="K82" i="12" s="1"/>
  <c r="L22" i="12"/>
  <c r="L25" i="12" s="1"/>
  <c r="L26" i="12" s="1"/>
  <c r="K11" i="11"/>
  <c r="K13" i="11" s="1"/>
  <c r="K28" i="11" s="1"/>
  <c r="L11" i="11"/>
  <c r="L13" i="11" s="1"/>
  <c r="L28" i="11" s="1"/>
  <c r="M11" i="11"/>
  <c r="M13" i="11" s="1"/>
  <c r="M28" i="11" s="1"/>
  <c r="K15" i="11"/>
  <c r="L15" i="11"/>
  <c r="M15" i="11"/>
  <c r="K16" i="11"/>
  <c r="K18" i="11" s="1"/>
  <c r="L16" i="11"/>
  <c r="L18" i="11" s="1"/>
  <c r="M16" i="11"/>
  <c r="M18" i="11" s="1"/>
  <c r="K17" i="11"/>
  <c r="K109" i="11" s="1"/>
  <c r="L17" i="11"/>
  <c r="L109" i="11" s="1"/>
  <c r="M17" i="11"/>
  <c r="M109" i="11" s="1"/>
  <c r="K21" i="11"/>
  <c r="L21" i="11"/>
  <c r="M21" i="11"/>
  <c r="K22" i="11"/>
  <c r="K24" i="11" s="1"/>
  <c r="L22" i="11"/>
  <c r="L24" i="11" s="1"/>
  <c r="M22" i="11"/>
  <c r="M24" i="11" s="1"/>
  <c r="K23" i="11"/>
  <c r="L23" i="11"/>
  <c r="M23" i="11"/>
  <c r="K27" i="11"/>
  <c r="L27" i="11"/>
  <c r="M27" i="11"/>
  <c r="K30" i="11"/>
  <c r="K32" i="11" s="1"/>
  <c r="L30" i="11"/>
  <c r="L32" i="11" s="1"/>
  <c r="M30" i="11"/>
  <c r="M32" i="11" s="1"/>
  <c r="K31" i="11"/>
  <c r="L31" i="11"/>
  <c r="M31" i="11"/>
  <c r="K35" i="11"/>
  <c r="L35" i="11"/>
  <c r="M35" i="11"/>
  <c r="K36" i="11"/>
  <c r="K38" i="11" s="1"/>
  <c r="L36" i="11"/>
  <c r="L38" i="11" s="1"/>
  <c r="M36" i="11"/>
  <c r="M38" i="11" s="1"/>
  <c r="K37" i="11"/>
  <c r="L37" i="11"/>
  <c r="M37" i="11"/>
  <c r="K41" i="11"/>
  <c r="L41" i="11"/>
  <c r="M41" i="11"/>
  <c r="K42" i="11"/>
  <c r="K44" i="11" s="1"/>
  <c r="L42" i="11"/>
  <c r="L44" i="11" s="1"/>
  <c r="M42" i="11"/>
  <c r="M44" i="11" s="1"/>
  <c r="K43" i="11"/>
  <c r="L43" i="11"/>
  <c r="M43" i="11"/>
  <c r="K47" i="11"/>
  <c r="L47" i="11"/>
  <c r="M47" i="11"/>
  <c r="K48" i="11"/>
  <c r="K51" i="11" s="1"/>
  <c r="L48" i="11"/>
  <c r="L51" i="11" s="1"/>
  <c r="M48" i="11"/>
  <c r="M51" i="11" s="1"/>
  <c r="K49" i="11"/>
  <c r="L49" i="11"/>
  <c r="M49" i="11"/>
  <c r="K50" i="11"/>
  <c r="L50" i="11"/>
  <c r="M50" i="11"/>
  <c r="K55" i="11"/>
  <c r="L55" i="11"/>
  <c r="M55" i="11"/>
  <c r="K56" i="11"/>
  <c r="L56" i="11"/>
  <c r="M56" i="11"/>
  <c r="K57" i="11"/>
  <c r="L57" i="11"/>
  <c r="M57" i="11"/>
  <c r="K58" i="11"/>
  <c r="L58" i="11"/>
  <c r="M58" i="11"/>
  <c r="K61" i="11"/>
  <c r="L61" i="11"/>
  <c r="M61" i="11"/>
  <c r="K62" i="11"/>
  <c r="L62" i="11"/>
  <c r="M62" i="11"/>
  <c r="K63" i="11"/>
  <c r="L63" i="11"/>
  <c r="M63" i="11"/>
  <c r="K64" i="11"/>
  <c r="L64" i="11"/>
  <c r="M64" i="11"/>
  <c r="K67" i="11"/>
  <c r="L67" i="11"/>
  <c r="M67" i="11"/>
  <c r="K68" i="11"/>
  <c r="L68" i="11"/>
  <c r="M68" i="11"/>
  <c r="K69" i="11"/>
  <c r="L69" i="11"/>
  <c r="M69" i="11"/>
  <c r="K70" i="11"/>
  <c r="L70" i="11"/>
  <c r="M70" i="11"/>
  <c r="K73" i="11"/>
  <c r="L73" i="11"/>
  <c r="M73" i="11"/>
  <c r="K74" i="11"/>
  <c r="L74" i="11"/>
  <c r="M74" i="11"/>
  <c r="K75" i="11"/>
  <c r="L75" i="11"/>
  <c r="M75" i="11"/>
  <c r="K77" i="11"/>
  <c r="L77" i="11"/>
  <c r="M77" i="11"/>
  <c r="K78" i="11"/>
  <c r="K80" i="11" s="1"/>
  <c r="L78" i="11"/>
  <c r="L80" i="11" s="1"/>
  <c r="M78" i="11"/>
  <c r="M80" i="11" s="1"/>
  <c r="K79" i="11"/>
  <c r="L79" i="11"/>
  <c r="M79" i="11"/>
  <c r="K83" i="11"/>
  <c r="L83" i="11"/>
  <c r="M83" i="11"/>
  <c r="K95" i="11"/>
  <c r="K94" i="11" s="1"/>
  <c r="L95" i="11"/>
  <c r="L94" i="11" s="1"/>
  <c r="M95" i="11"/>
  <c r="M94" i="11" s="1"/>
  <c r="K99" i="11"/>
  <c r="K98" i="11" s="1"/>
  <c r="L99" i="11"/>
  <c r="L98" i="11" s="1"/>
  <c r="M99" i="11"/>
  <c r="M98" i="11" s="1"/>
  <c r="K112" i="11"/>
  <c r="L112" i="11"/>
  <c r="M112" i="11"/>
  <c r="M84" i="11" l="1"/>
  <c r="M85" i="11" s="1"/>
  <c r="M87" i="11" s="1"/>
  <c r="M86" i="11" s="1"/>
  <c r="L84" i="11"/>
  <c r="L85" i="11" s="1"/>
  <c r="L87" i="11" s="1"/>
  <c r="L86" i="11" s="1"/>
  <c r="K84" i="11"/>
  <c r="K85" i="11" s="1"/>
  <c r="K87" i="11" s="1"/>
  <c r="K86" i="11" s="1"/>
  <c r="M105" i="11"/>
  <c r="M93" i="11" s="1"/>
  <c r="M118" i="11" s="1"/>
  <c r="L105" i="11"/>
  <c r="L93" i="11" s="1"/>
  <c r="L118" i="11" s="1"/>
  <c r="K105" i="11"/>
  <c r="K93" i="11" s="1"/>
  <c r="K118" i="11" s="1"/>
  <c r="K12" i="10"/>
  <c r="L12" i="10"/>
  <c r="M12" i="10"/>
  <c r="K13" i="10"/>
  <c r="L13" i="10"/>
  <c r="M13" i="10"/>
  <c r="K15" i="10"/>
  <c r="L15" i="10"/>
  <c r="M15" i="10"/>
  <c r="K16" i="10"/>
  <c r="K34" i="10" s="1"/>
  <c r="L16" i="10"/>
  <c r="L34" i="10" s="1"/>
  <c r="M16" i="10"/>
  <c r="M34" i="10" s="1"/>
  <c r="K19" i="10"/>
  <c r="L19" i="10"/>
  <c r="M19" i="10"/>
  <c r="K22" i="10"/>
  <c r="L22" i="10"/>
  <c r="M22" i="10"/>
  <c r="K24" i="10"/>
  <c r="L24" i="10"/>
  <c r="M24" i="10"/>
  <c r="K25" i="10"/>
  <c r="L25" i="10"/>
  <c r="M25" i="10"/>
  <c r="K29" i="10"/>
  <c r="L29" i="10"/>
  <c r="M29" i="10"/>
  <c r="K30" i="10"/>
  <c r="L30" i="10"/>
  <c r="M30" i="10"/>
  <c r="K32" i="10"/>
  <c r="L32" i="10"/>
  <c r="M32" i="10"/>
  <c r="K33" i="10"/>
  <c r="L33" i="10"/>
  <c r="M33" i="10"/>
  <c r="K41" i="10"/>
  <c r="L41" i="10"/>
  <c r="M41" i="10"/>
  <c r="K42" i="10"/>
  <c r="L42" i="10"/>
  <c r="M42" i="10"/>
  <c r="K44" i="10"/>
  <c r="L44" i="10"/>
  <c r="M44" i="10"/>
  <c r="K45" i="10"/>
  <c r="L45" i="10"/>
  <c r="M45" i="10"/>
  <c r="K46" i="10"/>
  <c r="L46" i="10"/>
  <c r="M46" i="10"/>
  <c r="K48" i="10"/>
  <c r="L48" i="10"/>
  <c r="M48" i="10"/>
  <c r="K49" i="10"/>
  <c r="L49" i="10"/>
  <c r="M49" i="10"/>
  <c r="K53" i="10"/>
  <c r="L53" i="10"/>
  <c r="M53" i="10"/>
  <c r="K55" i="10"/>
  <c r="L55" i="10"/>
  <c r="M55" i="10"/>
  <c r="K57" i="10"/>
  <c r="L57" i="10"/>
  <c r="M57" i="10"/>
  <c r="K58" i="10"/>
  <c r="K60" i="10" s="1"/>
  <c r="L58" i="10"/>
  <c r="L60" i="10" s="1"/>
  <c r="M58" i="10"/>
  <c r="M60" i="10" s="1"/>
  <c r="K62" i="10"/>
  <c r="L62" i="10"/>
  <c r="M62" i="10"/>
  <c r="K66" i="10"/>
  <c r="L66" i="10"/>
  <c r="M66" i="10"/>
  <c r="K68" i="10"/>
  <c r="L68" i="10"/>
  <c r="M68" i="10"/>
  <c r="K69" i="10"/>
  <c r="L69" i="10"/>
  <c r="M69" i="10"/>
  <c r="K70" i="10"/>
  <c r="L70" i="10"/>
  <c r="M70" i="10"/>
  <c r="K71" i="10"/>
  <c r="L71" i="10"/>
  <c r="M71" i="10"/>
  <c r="K74" i="10"/>
  <c r="L74" i="10"/>
  <c r="M74" i="10"/>
  <c r="K78" i="10"/>
  <c r="L78" i="10"/>
  <c r="M78" i="10"/>
  <c r="K82" i="10"/>
  <c r="L82" i="10"/>
  <c r="M82" i="10"/>
  <c r="K84" i="10"/>
  <c r="L84" i="10"/>
  <c r="M84" i="10"/>
  <c r="K86" i="10"/>
  <c r="L86" i="10"/>
  <c r="M86" i="10"/>
  <c r="K89" i="10"/>
  <c r="L89" i="10"/>
  <c r="M89" i="10"/>
  <c r="K91" i="10"/>
  <c r="L91" i="10"/>
  <c r="M91" i="10"/>
  <c r="K92" i="10"/>
  <c r="L92" i="10"/>
  <c r="M92" i="10"/>
  <c r="K96" i="10"/>
  <c r="L96" i="10"/>
  <c r="M96" i="10"/>
  <c r="K97" i="10"/>
  <c r="L97" i="10"/>
  <c r="M97" i="10"/>
  <c r="K100" i="10"/>
  <c r="L100" i="10"/>
  <c r="M100" i="10"/>
  <c r="K103" i="10"/>
  <c r="L103" i="10"/>
  <c r="M103" i="10"/>
  <c r="K104" i="10"/>
  <c r="L104" i="10"/>
  <c r="M104" i="10"/>
  <c r="K105" i="10"/>
  <c r="L105" i="10"/>
  <c r="M105" i="10"/>
  <c r="K107" i="10"/>
  <c r="L107" i="10"/>
  <c r="M107" i="10"/>
  <c r="K108" i="10"/>
  <c r="L108" i="10"/>
  <c r="M108" i="10"/>
  <c r="K112" i="10"/>
  <c r="L112" i="10"/>
  <c r="M112" i="10"/>
  <c r="K114" i="10"/>
  <c r="L114" i="10"/>
  <c r="M114" i="10"/>
  <c r="K115" i="10"/>
  <c r="L115" i="10"/>
  <c r="M115" i="10"/>
  <c r="K125" i="10"/>
  <c r="K124" i="10" s="1"/>
  <c r="K123" i="10" s="1"/>
  <c r="K148" i="10" s="1"/>
  <c r="L125" i="10"/>
  <c r="L124" i="10" s="1"/>
  <c r="L123" i="10" s="1"/>
  <c r="L148" i="10" s="1"/>
  <c r="M125" i="10"/>
  <c r="M124" i="10" s="1"/>
  <c r="M123" i="10" s="1"/>
  <c r="M148" i="10" s="1"/>
  <c r="K142" i="10"/>
  <c r="L142" i="10"/>
  <c r="M142" i="10"/>
  <c r="M75" i="10" l="1"/>
  <c r="M116" i="10" s="1"/>
  <c r="M117" i="10" s="1"/>
  <c r="L75" i="10"/>
  <c r="L116" i="10" s="1"/>
  <c r="L117" i="10" s="1"/>
  <c r="K75" i="10"/>
  <c r="K116" i="10" s="1"/>
  <c r="K117" i="10" s="1"/>
  <c r="K12" i="9"/>
  <c r="L12" i="9"/>
  <c r="M12" i="9"/>
  <c r="K13" i="9"/>
  <c r="K16" i="9" s="1"/>
  <c r="K97" i="9" s="1"/>
  <c r="L13" i="9"/>
  <c r="L16" i="9" s="1"/>
  <c r="M13" i="9"/>
  <c r="M16" i="9" s="1"/>
  <c r="K14" i="9"/>
  <c r="K179" i="9" s="1"/>
  <c r="K177" i="9" s="1"/>
  <c r="L14" i="9"/>
  <c r="L179" i="9" s="1"/>
  <c r="L177" i="9" s="1"/>
  <c r="M14" i="9"/>
  <c r="M179" i="9" s="1"/>
  <c r="M177" i="9" s="1"/>
  <c r="K15" i="9"/>
  <c r="K153" i="9" s="1"/>
  <c r="L15" i="9"/>
  <c r="L153" i="9" s="1"/>
  <c r="M15" i="9"/>
  <c r="M153" i="9" s="1"/>
  <c r="K21" i="9"/>
  <c r="L21" i="9"/>
  <c r="M21" i="9"/>
  <c r="K26" i="9"/>
  <c r="L26" i="9"/>
  <c r="M26" i="9"/>
  <c r="K31" i="9"/>
  <c r="L31" i="9"/>
  <c r="M31" i="9"/>
  <c r="K36" i="9"/>
  <c r="L36" i="9"/>
  <c r="M36" i="9"/>
  <c r="K41" i="9"/>
  <c r="L41" i="9"/>
  <c r="M41" i="9"/>
  <c r="K46" i="9"/>
  <c r="L46" i="9"/>
  <c r="M46" i="9"/>
  <c r="K51" i="9"/>
  <c r="L51" i="9"/>
  <c r="M51" i="9"/>
  <c r="K52" i="9"/>
  <c r="L52" i="9"/>
  <c r="M52" i="9"/>
  <c r="K53" i="9"/>
  <c r="K56" i="9" s="1"/>
  <c r="L53" i="9"/>
  <c r="L56" i="9" s="1"/>
  <c r="M53" i="9"/>
  <c r="M56" i="9" s="1"/>
  <c r="K54" i="9"/>
  <c r="L54" i="9"/>
  <c r="M54" i="9"/>
  <c r="K55" i="9"/>
  <c r="L55" i="9"/>
  <c r="M55" i="9"/>
  <c r="K61" i="9"/>
  <c r="L61" i="9"/>
  <c r="M61" i="9"/>
  <c r="K66" i="9"/>
  <c r="L66" i="9"/>
  <c r="M66" i="9"/>
  <c r="K71" i="9"/>
  <c r="L71" i="9"/>
  <c r="M71" i="9"/>
  <c r="K72" i="9"/>
  <c r="L72" i="9"/>
  <c r="M72" i="9"/>
  <c r="K73" i="9"/>
  <c r="K76" i="9" s="1"/>
  <c r="L73" i="9"/>
  <c r="L76" i="9" s="1"/>
  <c r="M73" i="9"/>
  <c r="M76" i="9" s="1"/>
  <c r="K74" i="9"/>
  <c r="L74" i="9"/>
  <c r="M74" i="9"/>
  <c r="K75" i="9"/>
  <c r="L75" i="9"/>
  <c r="M75" i="9"/>
  <c r="K81" i="9"/>
  <c r="L81" i="9"/>
  <c r="M81" i="9"/>
  <c r="K86" i="9"/>
  <c r="L86" i="9"/>
  <c r="M86" i="9"/>
  <c r="K91" i="9"/>
  <c r="L91" i="9"/>
  <c r="M91" i="9"/>
  <c r="K96" i="9"/>
  <c r="L96" i="9"/>
  <c r="M96" i="9"/>
  <c r="K101" i="9"/>
  <c r="K105" i="9" s="1"/>
  <c r="L101" i="9"/>
  <c r="M101" i="9"/>
  <c r="K102" i="9"/>
  <c r="L102" i="9"/>
  <c r="L105" i="9" s="1"/>
  <c r="L151" i="9" s="1"/>
  <c r="M102" i="9"/>
  <c r="M105" i="9" s="1"/>
  <c r="M151" i="9" s="1"/>
  <c r="K103" i="9"/>
  <c r="L103" i="9"/>
  <c r="M103" i="9"/>
  <c r="K104" i="9"/>
  <c r="L104" i="9"/>
  <c r="M104" i="9"/>
  <c r="K110" i="9"/>
  <c r="L110" i="9"/>
  <c r="M110" i="9"/>
  <c r="K115" i="9"/>
  <c r="L115" i="9"/>
  <c r="M115" i="9"/>
  <c r="K120" i="9"/>
  <c r="L120" i="9"/>
  <c r="M120" i="9"/>
  <c r="K125" i="9"/>
  <c r="L125" i="9"/>
  <c r="M125" i="9"/>
  <c r="K130" i="9"/>
  <c r="L130" i="9"/>
  <c r="M130" i="9"/>
  <c r="K135" i="9"/>
  <c r="L135" i="9"/>
  <c r="M135" i="9"/>
  <c r="K136" i="9"/>
  <c r="L136" i="9"/>
  <c r="M136" i="9"/>
  <c r="K137" i="9"/>
  <c r="K140" i="9" s="1"/>
  <c r="L137" i="9"/>
  <c r="L140" i="9" s="1"/>
  <c r="M137" i="9"/>
  <c r="M140" i="9" s="1"/>
  <c r="K138" i="9"/>
  <c r="L138" i="9"/>
  <c r="M138" i="9"/>
  <c r="K139" i="9"/>
  <c r="L139" i="9"/>
  <c r="M139" i="9"/>
  <c r="K145" i="9"/>
  <c r="L145" i="9"/>
  <c r="M145" i="9"/>
  <c r="K150" i="9"/>
  <c r="L150" i="9"/>
  <c r="M150" i="9"/>
  <c r="K154" i="9"/>
  <c r="L154" i="9"/>
  <c r="M154" i="9"/>
  <c r="K164" i="9"/>
  <c r="K162" i="9" s="1"/>
  <c r="K161" i="9" s="1"/>
  <c r="K186" i="9" s="1"/>
  <c r="L164" i="9"/>
  <c r="L162" i="9" s="1"/>
  <c r="L161" i="9" s="1"/>
  <c r="L186" i="9" s="1"/>
  <c r="M164" i="9"/>
  <c r="M162" i="9" s="1"/>
  <c r="M161" i="9" s="1"/>
  <c r="M186" i="9" s="1"/>
  <c r="K180" i="9"/>
  <c r="L180" i="9"/>
  <c r="M180" i="9"/>
  <c r="K151" i="9" l="1"/>
  <c r="K152" i="9" s="1"/>
  <c r="K155" i="9" s="1"/>
  <c r="M97" i="9"/>
  <c r="M152" i="9" s="1"/>
  <c r="M155" i="9" s="1"/>
  <c r="L97" i="9"/>
  <c r="L152" i="9" s="1"/>
  <c r="L155" i="9" s="1"/>
  <c r="K13" i="8"/>
  <c r="L13" i="8"/>
  <c r="M13" i="8"/>
  <c r="M15" i="8" s="1"/>
  <c r="K15" i="8"/>
  <c r="K34" i="8" s="1"/>
  <c r="L15" i="8"/>
  <c r="K17" i="8"/>
  <c r="L17" i="8"/>
  <c r="M17" i="8"/>
  <c r="K18" i="8"/>
  <c r="K20" i="8" s="1"/>
  <c r="L18" i="8"/>
  <c r="L127" i="8" s="1"/>
  <c r="L126" i="8" s="1"/>
  <c r="L125" i="8" s="1"/>
  <c r="L150" i="8" s="1"/>
  <c r="M18" i="8"/>
  <c r="M20" i="8" s="1"/>
  <c r="K26" i="8"/>
  <c r="K29" i="8" s="1"/>
  <c r="L26" i="8"/>
  <c r="L29" i="8" s="1"/>
  <c r="M26" i="8"/>
  <c r="M29" i="8"/>
  <c r="K43" i="8"/>
  <c r="K45" i="8" s="1"/>
  <c r="K88" i="8" s="1"/>
  <c r="L43" i="8"/>
  <c r="L45" i="8" s="1"/>
  <c r="L88" i="8" s="1"/>
  <c r="L117" i="8" s="1"/>
  <c r="M43" i="8"/>
  <c r="M45" i="8"/>
  <c r="K53" i="8"/>
  <c r="L53" i="8"/>
  <c r="M53" i="8"/>
  <c r="K55" i="8"/>
  <c r="L55" i="8"/>
  <c r="M55" i="8"/>
  <c r="K57" i="8"/>
  <c r="L57" i="8"/>
  <c r="M57" i="8"/>
  <c r="K59" i="8"/>
  <c r="L59" i="8"/>
  <c r="M59" i="8"/>
  <c r="K60" i="8"/>
  <c r="K63" i="8" s="1"/>
  <c r="L60" i="8"/>
  <c r="L63" i="8" s="1"/>
  <c r="M60" i="8"/>
  <c r="M63" i="8" s="1"/>
  <c r="K61" i="8"/>
  <c r="L61" i="8"/>
  <c r="M61" i="8"/>
  <c r="K66" i="8"/>
  <c r="L66" i="8"/>
  <c r="M66" i="8"/>
  <c r="K69" i="8"/>
  <c r="L69" i="8"/>
  <c r="M69" i="8"/>
  <c r="K72" i="8"/>
  <c r="L72" i="8"/>
  <c r="M72" i="8"/>
  <c r="K75" i="8"/>
  <c r="L75" i="8"/>
  <c r="M75" i="8"/>
  <c r="K78" i="8"/>
  <c r="L78" i="8"/>
  <c r="M78" i="8"/>
  <c r="K81" i="8"/>
  <c r="L81" i="8"/>
  <c r="M81" i="8"/>
  <c r="K84" i="8"/>
  <c r="L84" i="8"/>
  <c r="M84" i="8"/>
  <c r="K87" i="8"/>
  <c r="L87" i="8"/>
  <c r="M87" i="8"/>
  <c r="K92" i="8"/>
  <c r="K94" i="8" s="1"/>
  <c r="L92" i="8"/>
  <c r="L94" i="8" s="1"/>
  <c r="L116" i="8" s="1"/>
  <c r="M92" i="8"/>
  <c r="M94" i="8" s="1"/>
  <c r="M116" i="8" s="1"/>
  <c r="K96" i="8"/>
  <c r="L96" i="8"/>
  <c r="M96" i="8"/>
  <c r="K97" i="8"/>
  <c r="L97" i="8"/>
  <c r="M97" i="8"/>
  <c r="K99" i="8"/>
  <c r="L99" i="8"/>
  <c r="M99" i="8"/>
  <c r="K101" i="8"/>
  <c r="L101" i="8"/>
  <c r="M101" i="8"/>
  <c r="K102" i="8"/>
  <c r="K106" i="8" s="1"/>
  <c r="L102" i="8"/>
  <c r="L106" i="8" s="1"/>
  <c r="M102" i="8"/>
  <c r="M106" i="8"/>
  <c r="K108" i="8"/>
  <c r="L108" i="8"/>
  <c r="M108" i="8"/>
  <c r="K109" i="8"/>
  <c r="L109" i="8"/>
  <c r="M109" i="8"/>
  <c r="M113" i="8" s="1"/>
  <c r="K113" i="8"/>
  <c r="L113" i="8"/>
  <c r="K115" i="8"/>
  <c r="L115" i="8"/>
  <c r="M115" i="8"/>
  <c r="K142" i="8"/>
  <c r="K141" i="8" s="1"/>
  <c r="L142" i="8"/>
  <c r="L141" i="8" s="1"/>
  <c r="M142" i="8"/>
  <c r="M141" i="8" s="1"/>
  <c r="K144" i="8"/>
  <c r="L144" i="8"/>
  <c r="M144" i="8"/>
  <c r="K117" i="8" l="1"/>
  <c r="K119" i="8" s="1"/>
  <c r="K118" i="8" s="1"/>
  <c r="M34" i="8"/>
  <c r="M33" i="8"/>
  <c r="K116" i="8"/>
  <c r="K33" i="8"/>
  <c r="M88" i="8"/>
  <c r="M117" i="8" s="1"/>
  <c r="M127" i="8"/>
  <c r="M126" i="8" s="1"/>
  <c r="M125" i="8" s="1"/>
  <c r="M150" i="8" s="1"/>
  <c r="L20" i="8"/>
  <c r="L33" i="8" s="1"/>
  <c r="K127" i="8"/>
  <c r="K126" i="8" s="1"/>
  <c r="K125" i="8" s="1"/>
  <c r="K150" i="8" s="1"/>
  <c r="K13" i="7"/>
  <c r="L13" i="7"/>
  <c r="M13" i="7"/>
  <c r="K14" i="7"/>
  <c r="L14" i="7"/>
  <c r="M14" i="7"/>
  <c r="K15" i="7"/>
  <c r="L15" i="7"/>
  <c r="M15" i="7"/>
  <c r="K16" i="7"/>
  <c r="L16" i="7"/>
  <c r="M16" i="7"/>
  <c r="K17" i="7"/>
  <c r="L17" i="7"/>
  <c r="M17" i="7"/>
  <c r="K18" i="7"/>
  <c r="L18" i="7"/>
  <c r="M18" i="7"/>
  <c r="K20" i="7"/>
  <c r="L20" i="7"/>
  <c r="M20" i="7"/>
  <c r="K27" i="7"/>
  <c r="L27" i="7"/>
  <c r="M27" i="7"/>
  <c r="L33" i="7"/>
  <c r="K40" i="7"/>
  <c r="L40" i="7"/>
  <c r="M40" i="7"/>
  <c r="K48" i="7"/>
  <c r="L48" i="7"/>
  <c r="M48" i="7"/>
  <c r="K56" i="7"/>
  <c r="L56" i="7"/>
  <c r="M56" i="7"/>
  <c r="K57" i="7"/>
  <c r="K63" i="7" s="1"/>
  <c r="L57" i="7"/>
  <c r="L63" i="7" s="1"/>
  <c r="L90" i="7" s="1"/>
  <c r="L91" i="7" s="1"/>
  <c r="M57" i="7"/>
  <c r="K58" i="7"/>
  <c r="L58" i="7"/>
  <c r="M58" i="7"/>
  <c r="K59" i="7"/>
  <c r="L59" i="7"/>
  <c r="M59" i="7"/>
  <c r="K60" i="7"/>
  <c r="L60" i="7"/>
  <c r="M60" i="7"/>
  <c r="K61" i="7"/>
  <c r="L61" i="7"/>
  <c r="M61" i="7"/>
  <c r="K62" i="7"/>
  <c r="L62" i="7"/>
  <c r="M62" i="7"/>
  <c r="M63" i="7"/>
  <c r="L69" i="7"/>
  <c r="L75" i="7"/>
  <c r="K82" i="7"/>
  <c r="L82" i="7"/>
  <c r="M82" i="7"/>
  <c r="K89" i="7"/>
  <c r="L89" i="7"/>
  <c r="M89" i="7"/>
  <c r="M90" i="7"/>
  <c r="M91" i="7" s="1"/>
  <c r="K96" i="7"/>
  <c r="L96" i="7"/>
  <c r="M96" i="7"/>
  <c r="K97" i="7"/>
  <c r="L97" i="7"/>
  <c r="M97" i="7"/>
  <c r="K98" i="7"/>
  <c r="L98" i="7"/>
  <c r="L990" i="7" s="1"/>
  <c r="L989" i="7" s="1"/>
  <c r="M98" i="7"/>
  <c r="M990" i="7" s="1"/>
  <c r="M989" i="7" s="1"/>
  <c r="K99" i="7"/>
  <c r="K102" i="7" s="1"/>
  <c r="L99" i="7"/>
  <c r="M99" i="7"/>
  <c r="K100" i="7"/>
  <c r="L100" i="7"/>
  <c r="M100" i="7"/>
  <c r="K101" i="7"/>
  <c r="L101" i="7"/>
  <c r="M101" i="7"/>
  <c r="L102" i="7"/>
  <c r="L186" i="7" s="1"/>
  <c r="L187" i="7" s="1"/>
  <c r="M102" i="7"/>
  <c r="M186" i="7" s="1"/>
  <c r="M187" i="7" s="1"/>
  <c r="L108" i="7"/>
  <c r="L114" i="7"/>
  <c r="L120" i="7"/>
  <c r="K127" i="7"/>
  <c r="L127" i="7"/>
  <c r="M127" i="7"/>
  <c r="K134" i="7"/>
  <c r="L134" i="7"/>
  <c r="M134" i="7"/>
  <c r="K141" i="7"/>
  <c r="L141" i="7"/>
  <c r="M141" i="7"/>
  <c r="K142" i="7"/>
  <c r="L142" i="7"/>
  <c r="M142" i="7"/>
  <c r="K143" i="7"/>
  <c r="L143" i="7"/>
  <c r="M143" i="7"/>
  <c r="K144" i="7"/>
  <c r="L144" i="7"/>
  <c r="M144" i="7"/>
  <c r="K145" i="7"/>
  <c r="L145" i="7"/>
  <c r="M145" i="7"/>
  <c r="K146" i="7"/>
  <c r="K987" i="7" s="1"/>
  <c r="L146" i="7"/>
  <c r="M146" i="7"/>
  <c r="K147" i="7"/>
  <c r="L147" i="7"/>
  <c r="M147" i="7"/>
  <c r="K148" i="7"/>
  <c r="L148" i="7"/>
  <c r="M148" i="7"/>
  <c r="L149" i="7"/>
  <c r="M149" i="7"/>
  <c r="K156" i="7"/>
  <c r="L156" i="7"/>
  <c r="M156" i="7"/>
  <c r="K163" i="7"/>
  <c r="L163" i="7"/>
  <c r="M163" i="7"/>
  <c r="K171" i="7"/>
  <c r="L171" i="7"/>
  <c r="M171" i="7"/>
  <c r="K178" i="7"/>
  <c r="L178" i="7"/>
  <c r="M178" i="7"/>
  <c r="K185" i="7"/>
  <c r="L185" i="7"/>
  <c r="M185" i="7"/>
  <c r="K193" i="7"/>
  <c r="L193" i="7"/>
  <c r="L199" i="7" s="1"/>
  <c r="M193" i="7"/>
  <c r="M199" i="7" s="1"/>
  <c r="K195" i="7"/>
  <c r="L195" i="7"/>
  <c r="M195" i="7"/>
  <c r="K196" i="7"/>
  <c r="L196" i="7"/>
  <c r="M196" i="7"/>
  <c r="K197" i="7"/>
  <c r="L197" i="7"/>
  <c r="M197" i="7"/>
  <c r="K198" i="7"/>
  <c r="L198" i="7"/>
  <c r="M198" i="7"/>
  <c r="K199" i="7"/>
  <c r="K288" i="7" s="1"/>
  <c r="L205" i="7"/>
  <c r="L211" i="7"/>
  <c r="K212" i="7"/>
  <c r="L212" i="7"/>
  <c r="L975" i="7" s="1"/>
  <c r="L974" i="7" s="1"/>
  <c r="M212" i="7"/>
  <c r="K213" i="7"/>
  <c r="L213" i="7"/>
  <c r="M213" i="7"/>
  <c r="M218" i="7" s="1"/>
  <c r="K214" i="7"/>
  <c r="L214" i="7"/>
  <c r="M214" i="7"/>
  <c r="K215" i="7"/>
  <c r="L215" i="7"/>
  <c r="M215" i="7"/>
  <c r="K216" i="7"/>
  <c r="L216" i="7"/>
  <c r="L987" i="7" s="1"/>
  <c r="M216" i="7"/>
  <c r="K217" i="7"/>
  <c r="L217" i="7"/>
  <c r="M217" i="7"/>
  <c r="K218" i="7"/>
  <c r="L218" i="7"/>
  <c r="L224" i="7"/>
  <c r="K231" i="7"/>
  <c r="L231" i="7"/>
  <c r="M231" i="7"/>
  <c r="K238" i="7"/>
  <c r="L238" i="7"/>
  <c r="M238" i="7"/>
  <c r="K245" i="7"/>
  <c r="L245" i="7"/>
  <c r="M245" i="7"/>
  <c r="K252" i="7"/>
  <c r="L252" i="7"/>
  <c r="M252" i="7"/>
  <c r="K259" i="7"/>
  <c r="L259" i="7"/>
  <c r="M259" i="7"/>
  <c r="K266" i="7"/>
  <c r="L266" i="7"/>
  <c r="M266" i="7"/>
  <c r="K273" i="7"/>
  <c r="L273" i="7"/>
  <c r="M273" i="7"/>
  <c r="K280" i="7"/>
  <c r="L280" i="7"/>
  <c r="M280" i="7"/>
  <c r="K287" i="7"/>
  <c r="L287" i="7"/>
  <c r="M287" i="7"/>
  <c r="K291" i="7"/>
  <c r="L291" i="7"/>
  <c r="L297" i="7" s="1"/>
  <c r="L312" i="7" s="1"/>
  <c r="M291" i="7"/>
  <c r="M297" i="7" s="1"/>
  <c r="M312" i="7" s="1"/>
  <c r="K292" i="7"/>
  <c r="L292" i="7"/>
  <c r="M292" i="7"/>
  <c r="K293" i="7"/>
  <c r="L293" i="7"/>
  <c r="M293" i="7"/>
  <c r="K294" i="7"/>
  <c r="L294" i="7"/>
  <c r="M294" i="7"/>
  <c r="K295" i="7"/>
  <c r="L295" i="7"/>
  <c r="M295" i="7"/>
  <c r="K296" i="7"/>
  <c r="L296" i="7"/>
  <c r="M296" i="7"/>
  <c r="K304" i="7"/>
  <c r="L304" i="7"/>
  <c r="M304" i="7"/>
  <c r="K311" i="7"/>
  <c r="L311" i="7"/>
  <c r="M311" i="7"/>
  <c r="K318" i="7"/>
  <c r="L318" i="7"/>
  <c r="M318" i="7"/>
  <c r="K319" i="7"/>
  <c r="L319" i="7"/>
  <c r="L324" i="7" s="1"/>
  <c r="L419" i="7" s="1"/>
  <c r="L420" i="7" s="1"/>
  <c r="M319" i="7"/>
  <c r="M324" i="7" s="1"/>
  <c r="M419" i="7" s="1"/>
  <c r="M420" i="7" s="1"/>
  <c r="K320" i="7"/>
  <c r="L320" i="7"/>
  <c r="M320" i="7"/>
  <c r="K321" i="7"/>
  <c r="L321" i="7"/>
  <c r="M321" i="7"/>
  <c r="K322" i="7"/>
  <c r="L322" i="7"/>
  <c r="M322" i="7"/>
  <c r="K323" i="7"/>
  <c r="L323" i="7"/>
  <c r="L984" i="7" s="1"/>
  <c r="L978" i="7" s="1"/>
  <c r="M323" i="7"/>
  <c r="M984" i="7" s="1"/>
  <c r="K324" i="7"/>
  <c r="K419" i="7" s="1"/>
  <c r="K420" i="7" s="1"/>
  <c r="K331" i="7"/>
  <c r="L331" i="7"/>
  <c r="M331" i="7"/>
  <c r="L337" i="7"/>
  <c r="L343" i="7"/>
  <c r="K350" i="7"/>
  <c r="L350" i="7"/>
  <c r="M350" i="7"/>
  <c r="L356" i="7"/>
  <c r="K363" i="7"/>
  <c r="L363" i="7"/>
  <c r="M363" i="7"/>
  <c r="K370" i="7"/>
  <c r="L370" i="7"/>
  <c r="M370" i="7"/>
  <c r="K377" i="7"/>
  <c r="L377" i="7"/>
  <c r="M377" i="7"/>
  <c r="L383" i="7"/>
  <c r="K390" i="7"/>
  <c r="L390" i="7"/>
  <c r="M390" i="7"/>
  <c r="K397" i="7"/>
  <c r="L397" i="7"/>
  <c r="M397" i="7"/>
  <c r="K404" i="7"/>
  <c r="L404" i="7"/>
  <c r="M404" i="7"/>
  <c r="K411" i="7"/>
  <c r="L411" i="7"/>
  <c r="M411" i="7"/>
  <c r="K418" i="7"/>
  <c r="L418" i="7"/>
  <c r="M418" i="7"/>
  <c r="K425" i="7"/>
  <c r="L425" i="7"/>
  <c r="M425" i="7"/>
  <c r="K426" i="7"/>
  <c r="K431" i="7" s="1"/>
  <c r="K488" i="7" s="1"/>
  <c r="L426" i="7"/>
  <c r="L431" i="7" s="1"/>
  <c r="L488" i="7" s="1"/>
  <c r="M426" i="7"/>
  <c r="K427" i="7"/>
  <c r="L427" i="7"/>
  <c r="M427" i="7"/>
  <c r="K428" i="7"/>
  <c r="L428" i="7"/>
  <c r="M428" i="7"/>
  <c r="K429" i="7"/>
  <c r="L429" i="7"/>
  <c r="M429" i="7"/>
  <c r="K430" i="7"/>
  <c r="L430" i="7"/>
  <c r="M430" i="7"/>
  <c r="K438" i="7"/>
  <c r="L438" i="7"/>
  <c r="M438" i="7"/>
  <c r="K445" i="7"/>
  <c r="L445" i="7"/>
  <c r="M445" i="7"/>
  <c r="K452" i="7"/>
  <c r="L452" i="7"/>
  <c r="M452" i="7"/>
  <c r="K459" i="7"/>
  <c r="L459" i="7"/>
  <c r="M459" i="7"/>
  <c r="K466" i="7"/>
  <c r="L466" i="7"/>
  <c r="M466" i="7"/>
  <c r="K473" i="7"/>
  <c r="L473" i="7"/>
  <c r="M473" i="7"/>
  <c r="K480" i="7"/>
  <c r="L480" i="7"/>
  <c r="M480" i="7"/>
  <c r="K487" i="7"/>
  <c r="L487" i="7"/>
  <c r="M487" i="7"/>
  <c r="K491" i="7"/>
  <c r="L491" i="7"/>
  <c r="M491" i="7"/>
  <c r="K492" i="7"/>
  <c r="K497" i="7" s="1"/>
  <c r="K526" i="7" s="1"/>
  <c r="L492" i="7"/>
  <c r="L497" i="7" s="1"/>
  <c r="L526" i="7" s="1"/>
  <c r="M492" i="7"/>
  <c r="K493" i="7"/>
  <c r="L493" i="7"/>
  <c r="M493" i="7"/>
  <c r="K494" i="7"/>
  <c r="L494" i="7"/>
  <c r="M494" i="7"/>
  <c r="K495" i="7"/>
  <c r="L495" i="7"/>
  <c r="M495" i="7"/>
  <c r="K496" i="7"/>
  <c r="L496" i="7"/>
  <c r="M496" i="7"/>
  <c r="L504" i="7"/>
  <c r="K511" i="7"/>
  <c r="L511" i="7"/>
  <c r="M511" i="7"/>
  <c r="K518" i="7"/>
  <c r="L518" i="7"/>
  <c r="M518" i="7"/>
  <c r="K525" i="7"/>
  <c r="L525" i="7"/>
  <c r="M525" i="7"/>
  <c r="K529" i="7"/>
  <c r="L529" i="7"/>
  <c r="M529" i="7"/>
  <c r="K530" i="7"/>
  <c r="L530" i="7"/>
  <c r="M530" i="7"/>
  <c r="M535" i="7" s="1"/>
  <c r="M543" i="7" s="1"/>
  <c r="K531" i="7"/>
  <c r="L531" i="7"/>
  <c r="M531" i="7"/>
  <c r="K532" i="7"/>
  <c r="L532" i="7"/>
  <c r="M532" i="7"/>
  <c r="K533" i="7"/>
  <c r="L533" i="7"/>
  <c r="M533" i="7"/>
  <c r="K534" i="7"/>
  <c r="L534" i="7"/>
  <c r="M534" i="7"/>
  <c r="K535" i="7"/>
  <c r="K543" i="7" s="1"/>
  <c r="L535" i="7"/>
  <c r="L543" i="7" s="1"/>
  <c r="K542" i="7"/>
  <c r="M542" i="7"/>
  <c r="K549" i="7"/>
  <c r="K556" i="7" s="1"/>
  <c r="K565" i="7" s="1"/>
  <c r="L549" i="7"/>
  <c r="L556" i="7" s="1"/>
  <c r="L565" i="7" s="1"/>
  <c r="M549" i="7"/>
  <c r="K550" i="7"/>
  <c r="L550" i="7"/>
  <c r="M550" i="7"/>
  <c r="K551" i="7"/>
  <c r="L551" i="7"/>
  <c r="M551" i="7"/>
  <c r="K552" i="7"/>
  <c r="L552" i="7"/>
  <c r="M552" i="7"/>
  <c r="K553" i="7"/>
  <c r="L553" i="7"/>
  <c r="M553" i="7"/>
  <c r="M987" i="7" s="1"/>
  <c r="K554" i="7"/>
  <c r="L554" i="7"/>
  <c r="M554" i="7"/>
  <c r="K555" i="7"/>
  <c r="L555" i="7"/>
  <c r="M555" i="7"/>
  <c r="K564" i="7"/>
  <c r="L564" i="7"/>
  <c r="M564" i="7"/>
  <c r="K568" i="7"/>
  <c r="L568" i="7"/>
  <c r="M568" i="7"/>
  <c r="K569" i="7"/>
  <c r="L569" i="7"/>
  <c r="M569" i="7"/>
  <c r="K570" i="7"/>
  <c r="L570" i="7"/>
  <c r="M570" i="7"/>
  <c r="K571" i="7"/>
  <c r="L571" i="7"/>
  <c r="M571" i="7"/>
  <c r="K572" i="7"/>
  <c r="L572" i="7"/>
  <c r="M572" i="7"/>
  <c r="K573" i="7"/>
  <c r="L573" i="7"/>
  <c r="M573" i="7"/>
  <c r="K574" i="7"/>
  <c r="K589" i="7" s="1"/>
  <c r="L574" i="7"/>
  <c r="L589" i="7" s="1"/>
  <c r="M574" i="7"/>
  <c r="M589" i="7" s="1"/>
  <c r="K581" i="7"/>
  <c r="L581" i="7"/>
  <c r="M581" i="7"/>
  <c r="K588" i="7"/>
  <c r="L588" i="7"/>
  <c r="M588" i="7"/>
  <c r="K592" i="7"/>
  <c r="K598" i="7" s="1"/>
  <c r="K714" i="7" s="1"/>
  <c r="L592" i="7"/>
  <c r="M592" i="7"/>
  <c r="K593" i="7"/>
  <c r="L593" i="7"/>
  <c r="M593" i="7"/>
  <c r="K594" i="7"/>
  <c r="L594" i="7"/>
  <c r="M594" i="7"/>
  <c r="K595" i="7"/>
  <c r="L595" i="7"/>
  <c r="M595" i="7"/>
  <c r="K596" i="7"/>
  <c r="L596" i="7"/>
  <c r="M596" i="7"/>
  <c r="K597" i="7"/>
  <c r="L597" i="7"/>
  <c r="M597" i="7"/>
  <c r="K605" i="7"/>
  <c r="L605" i="7"/>
  <c r="M605" i="7"/>
  <c r="K612" i="7"/>
  <c r="L612" i="7"/>
  <c r="M612" i="7"/>
  <c r="K619" i="7"/>
  <c r="L619" i="7"/>
  <c r="M619" i="7"/>
  <c r="K626" i="7"/>
  <c r="L626" i="7"/>
  <c r="M626" i="7"/>
  <c r="K633" i="7"/>
  <c r="L633" i="7"/>
  <c r="M633" i="7"/>
  <c r="K640" i="7"/>
  <c r="L640" i="7"/>
  <c r="M640" i="7"/>
  <c r="L646" i="7"/>
  <c r="L652" i="7"/>
  <c r="L658" i="7"/>
  <c r="K665" i="7"/>
  <c r="L665" i="7"/>
  <c r="M665" i="7"/>
  <c r="L671" i="7"/>
  <c r="K678" i="7"/>
  <c r="L678" i="7"/>
  <c r="M678" i="7"/>
  <c r="K685" i="7"/>
  <c r="L685" i="7"/>
  <c r="M685" i="7"/>
  <c r="K692" i="7"/>
  <c r="L692" i="7"/>
  <c r="M692" i="7"/>
  <c r="K699" i="7"/>
  <c r="L699" i="7"/>
  <c r="M699" i="7"/>
  <c r="K706" i="7"/>
  <c r="L706" i="7"/>
  <c r="M706" i="7"/>
  <c r="K713" i="7"/>
  <c r="L713" i="7"/>
  <c r="M713" i="7"/>
  <c r="K720" i="7"/>
  <c r="L720" i="7"/>
  <c r="M720" i="7"/>
  <c r="M726" i="7" s="1"/>
  <c r="K721" i="7"/>
  <c r="L721" i="7"/>
  <c r="M721" i="7"/>
  <c r="K722" i="7"/>
  <c r="L722" i="7"/>
  <c r="M722" i="7"/>
  <c r="K723" i="7"/>
  <c r="L723" i="7"/>
  <c r="M723" i="7"/>
  <c r="K724" i="7"/>
  <c r="L724" i="7"/>
  <c r="M724" i="7"/>
  <c r="K725" i="7"/>
  <c r="L725" i="7"/>
  <c r="M725" i="7"/>
  <c r="K733" i="7"/>
  <c r="L733" i="7"/>
  <c r="M733" i="7"/>
  <c r="K734" i="7"/>
  <c r="L734" i="7"/>
  <c r="M734" i="7"/>
  <c r="M740" i="7" s="1"/>
  <c r="K736" i="7"/>
  <c r="L736" i="7"/>
  <c r="M736" i="7"/>
  <c r="K737" i="7"/>
  <c r="L737" i="7"/>
  <c r="M737" i="7"/>
  <c r="K738" i="7"/>
  <c r="L738" i="7"/>
  <c r="M738" i="7"/>
  <c r="K739" i="7"/>
  <c r="L739" i="7"/>
  <c r="M739" i="7"/>
  <c r="K740" i="7"/>
  <c r="L740" i="7"/>
  <c r="L746" i="7"/>
  <c r="K753" i="7"/>
  <c r="L753" i="7"/>
  <c r="L760" i="7" s="1"/>
  <c r="M753" i="7"/>
  <c r="K754" i="7"/>
  <c r="K760" i="7" s="1"/>
  <c r="K834" i="7" s="1"/>
  <c r="K835" i="7" s="1"/>
  <c r="L754" i="7"/>
  <c r="M754" i="7"/>
  <c r="K755" i="7"/>
  <c r="L755" i="7"/>
  <c r="M755" i="7"/>
  <c r="K756" i="7"/>
  <c r="L756" i="7"/>
  <c r="M756" i="7"/>
  <c r="K757" i="7"/>
  <c r="L757" i="7"/>
  <c r="M757" i="7"/>
  <c r="K758" i="7"/>
  <c r="L758" i="7"/>
  <c r="M758" i="7"/>
  <c r="K759" i="7"/>
  <c r="L759" i="7"/>
  <c r="M759" i="7"/>
  <c r="K768" i="7"/>
  <c r="L768" i="7"/>
  <c r="M768" i="7"/>
  <c r="L774" i="7"/>
  <c r="L780" i="7"/>
  <c r="K787" i="7"/>
  <c r="L787" i="7"/>
  <c r="M787" i="7"/>
  <c r="K794" i="7"/>
  <c r="L794" i="7"/>
  <c r="M794" i="7"/>
  <c r="K801" i="7"/>
  <c r="L801" i="7"/>
  <c r="M801" i="7"/>
  <c r="K809" i="7"/>
  <c r="L809" i="7"/>
  <c r="M809" i="7"/>
  <c r="K817" i="7"/>
  <c r="L817" i="7"/>
  <c r="M817" i="7"/>
  <c r="K825" i="7"/>
  <c r="L825" i="7"/>
  <c r="M825" i="7"/>
  <c r="K833" i="7"/>
  <c r="L833" i="7"/>
  <c r="M833" i="7"/>
  <c r="L834" i="7"/>
  <c r="L835" i="7" s="1"/>
  <c r="K840" i="7"/>
  <c r="L840" i="7"/>
  <c r="L848" i="7" s="1"/>
  <c r="L921" i="7" s="1"/>
  <c r="L922" i="7" s="1"/>
  <c r="M840" i="7"/>
  <c r="K841" i="7"/>
  <c r="L841" i="7"/>
  <c r="M841" i="7"/>
  <c r="M848" i="7" s="1"/>
  <c r="M921" i="7" s="1"/>
  <c r="M922" i="7" s="1"/>
  <c r="K842" i="7"/>
  <c r="K848" i="7" s="1"/>
  <c r="K921" i="7" s="1"/>
  <c r="K922" i="7" s="1"/>
  <c r="L842" i="7"/>
  <c r="M842" i="7"/>
  <c r="K843" i="7"/>
  <c r="L843" i="7"/>
  <c r="L988" i="7" s="1"/>
  <c r="M843" i="7"/>
  <c r="M988" i="7" s="1"/>
  <c r="K844" i="7"/>
  <c r="L844" i="7"/>
  <c r="M844" i="7"/>
  <c r="K845" i="7"/>
  <c r="L845" i="7"/>
  <c r="M845" i="7"/>
  <c r="K846" i="7"/>
  <c r="L846" i="7"/>
  <c r="M846" i="7"/>
  <c r="K847" i="7"/>
  <c r="L847" i="7"/>
  <c r="M847" i="7"/>
  <c r="K857" i="7"/>
  <c r="L857" i="7"/>
  <c r="M857" i="7"/>
  <c r="K866" i="7"/>
  <c r="L866" i="7"/>
  <c r="M866" i="7"/>
  <c r="K872" i="7"/>
  <c r="L872" i="7"/>
  <c r="M872" i="7"/>
  <c r="L876" i="7"/>
  <c r="K881" i="7"/>
  <c r="L881" i="7"/>
  <c r="M881" i="7"/>
  <c r="K886" i="7"/>
  <c r="L886" i="7"/>
  <c r="M886" i="7"/>
  <c r="K920" i="7"/>
  <c r="L920" i="7"/>
  <c r="M920" i="7"/>
  <c r="K927" i="7"/>
  <c r="L927" i="7"/>
  <c r="M927" i="7"/>
  <c r="M935" i="7" s="1"/>
  <c r="M965" i="7" s="1"/>
  <c r="M966" i="7" s="1"/>
  <c r="K928" i="7"/>
  <c r="L928" i="7"/>
  <c r="L977" i="7" s="1"/>
  <c r="M928" i="7"/>
  <c r="K929" i="7"/>
  <c r="L929" i="7"/>
  <c r="M929" i="7"/>
  <c r="K930" i="7"/>
  <c r="K988" i="7" s="1"/>
  <c r="L930" i="7"/>
  <c r="M930" i="7"/>
  <c r="K931" i="7"/>
  <c r="L931" i="7"/>
  <c r="M931" i="7"/>
  <c r="K932" i="7"/>
  <c r="L932" i="7"/>
  <c r="M932" i="7"/>
  <c r="K933" i="7"/>
  <c r="L933" i="7"/>
  <c r="M933" i="7"/>
  <c r="K934" i="7"/>
  <c r="L934" i="7"/>
  <c r="M934" i="7"/>
  <c r="L935" i="7"/>
  <c r="K944" i="7"/>
  <c r="L944" i="7"/>
  <c r="M944" i="7"/>
  <c r="K947" i="7"/>
  <c r="L947" i="7"/>
  <c r="M947" i="7"/>
  <c r="K948" i="7"/>
  <c r="L948" i="7"/>
  <c r="M948" i="7"/>
  <c r="K949" i="7"/>
  <c r="L949" i="7"/>
  <c r="L955" i="7" s="1"/>
  <c r="M949" i="7"/>
  <c r="K950" i="7"/>
  <c r="L950" i="7"/>
  <c r="M950" i="7"/>
  <c r="K951" i="7"/>
  <c r="L951" i="7"/>
  <c r="M951" i="7"/>
  <c r="K952" i="7"/>
  <c r="L952" i="7"/>
  <c r="M952" i="7"/>
  <c r="K953" i="7"/>
  <c r="L953" i="7"/>
  <c r="M953" i="7"/>
  <c r="K954" i="7"/>
  <c r="L954" i="7"/>
  <c r="M954" i="7"/>
  <c r="K964" i="7"/>
  <c r="L964" i="7"/>
  <c r="M964" i="7"/>
  <c r="L965" i="7"/>
  <c r="L966" i="7" s="1"/>
  <c r="M978" i="7"/>
  <c r="K984" i="7"/>
  <c r="K978" i="7" s="1"/>
  <c r="L992" i="7"/>
  <c r="M992" i="7"/>
  <c r="K993" i="7"/>
  <c r="K992" i="7" s="1"/>
  <c r="L993" i="7"/>
  <c r="M993" i="7"/>
  <c r="M119" i="8" l="1"/>
  <c r="M118" i="8" s="1"/>
  <c r="L34" i="8"/>
  <c r="L119" i="8" s="1"/>
  <c r="L118" i="8" s="1"/>
  <c r="K955" i="7"/>
  <c r="K149" i="7"/>
  <c r="K975" i="7"/>
  <c r="K974" i="7" s="1"/>
  <c r="K973" i="7" s="1"/>
  <c r="K998" i="7" s="1"/>
  <c r="K186" i="7"/>
  <c r="K187" i="7" s="1"/>
  <c r="M556" i="7"/>
  <c r="M565" i="7" s="1"/>
  <c r="M975" i="7"/>
  <c r="K990" i="7"/>
  <c r="K989" i="7" s="1"/>
  <c r="L715" i="7"/>
  <c r="K297" i="7"/>
  <c r="K312" i="7" s="1"/>
  <c r="K313" i="7" s="1"/>
  <c r="K715" i="7"/>
  <c r="M497" i="7"/>
  <c r="M526" i="7" s="1"/>
  <c r="M977" i="7"/>
  <c r="L313" i="7"/>
  <c r="L968" i="7" s="1"/>
  <c r="L967" i="7" s="1"/>
  <c r="L973" i="7"/>
  <c r="L998" i="7" s="1"/>
  <c r="K90" i="7"/>
  <c r="K91" i="7" s="1"/>
  <c r="K968" i="7" s="1"/>
  <c r="K967" i="7" s="1"/>
  <c r="K935" i="7"/>
  <c r="K965" i="7" s="1"/>
  <c r="K966" i="7" s="1"/>
  <c r="M760" i="7"/>
  <c r="M834" i="7" s="1"/>
  <c r="M835" i="7" s="1"/>
  <c r="M431" i="7"/>
  <c r="M488" i="7" s="1"/>
  <c r="K977" i="7"/>
  <c r="L544" i="7"/>
  <c r="M955" i="7"/>
  <c r="K726" i="7"/>
  <c r="K747" i="7" s="1"/>
  <c r="K748" i="7" s="1"/>
  <c r="K544" i="7"/>
  <c r="M747" i="7"/>
  <c r="M748" i="7" s="1"/>
  <c r="M288" i="7"/>
  <c r="M313" i="7" s="1"/>
  <c r="L726" i="7"/>
  <c r="L747" i="7" s="1"/>
  <c r="L748" i="7" s="1"/>
  <c r="M598" i="7"/>
  <c r="M714" i="7" s="1"/>
  <c r="L288" i="7"/>
  <c r="L598" i="7"/>
  <c r="L714" i="7" s="1"/>
  <c r="L116" i="1"/>
  <c r="M116" i="1"/>
  <c r="M32" i="1"/>
  <c r="M15" i="1"/>
  <c r="M18" i="1"/>
  <c r="M16" i="1"/>
  <c r="M17" i="1"/>
  <c r="M33" i="1"/>
  <c r="M34" i="1"/>
  <c r="M36" i="1" s="1"/>
  <c r="M35" i="1"/>
  <c r="M51" i="1"/>
  <c r="K92" i="1"/>
  <c r="L92" i="1"/>
  <c r="M544" i="7" l="1"/>
  <c r="M974" i="7"/>
  <c r="M973" i="7" s="1"/>
  <c r="M998" i="7" s="1"/>
  <c r="M715" i="7"/>
  <c r="M968" i="7" s="1"/>
  <c r="M967" i="7" s="1"/>
  <c r="M21" i="1"/>
  <c r="K99" i="1"/>
  <c r="L99" i="1"/>
  <c r="L100" i="1" s="1"/>
  <c r="K100" i="1"/>
  <c r="K102" i="1"/>
  <c r="L102" i="1"/>
  <c r="K95" i="1"/>
  <c r="K96" i="1" s="1"/>
  <c r="L95" i="1"/>
  <c r="L96" i="1" s="1"/>
  <c r="K98" i="1"/>
  <c r="L98" i="1"/>
  <c r="K94" i="1"/>
  <c r="L94" i="1"/>
  <c r="K90" i="1"/>
  <c r="L90" i="1"/>
  <c r="K88" i="1"/>
  <c r="L88" i="1"/>
  <c r="K86" i="1"/>
  <c r="L86" i="1"/>
  <c r="K84" i="1"/>
  <c r="L84" i="1"/>
  <c r="K82" i="1"/>
  <c r="K78" i="1" s="1"/>
  <c r="K79" i="1" s="1"/>
  <c r="L82" i="1"/>
  <c r="L78" i="1" s="1"/>
  <c r="L79" i="1" s="1"/>
  <c r="K77" i="1"/>
  <c r="L77" i="1"/>
  <c r="K75" i="1"/>
  <c r="L75" i="1"/>
  <c r="K73" i="1"/>
  <c r="L73" i="1"/>
  <c r="K71" i="1"/>
  <c r="L71" i="1"/>
  <c r="K69" i="1"/>
  <c r="K65" i="1" s="1"/>
  <c r="K66" i="1" s="1"/>
  <c r="L69" i="1"/>
  <c r="L65" i="1" s="1"/>
  <c r="L66" i="1" s="1"/>
  <c r="K64" i="1"/>
  <c r="L64" i="1"/>
  <c r="K62" i="1"/>
  <c r="K103" i="1" s="1"/>
  <c r="K118" i="1" s="1"/>
  <c r="L62" i="1"/>
  <c r="K51" i="1"/>
  <c r="K52" i="1" s="1"/>
  <c r="L51" i="1"/>
  <c r="L52" i="1" s="1"/>
  <c r="K54" i="1"/>
  <c r="L54" i="1"/>
  <c r="K50" i="1"/>
  <c r="K44" i="1" s="1"/>
  <c r="K45" i="1" s="1"/>
  <c r="L50" i="1"/>
  <c r="L44" i="1" s="1"/>
  <c r="L45" i="1" s="1"/>
  <c r="K33" i="1"/>
  <c r="L33" i="1"/>
  <c r="K34" i="1"/>
  <c r="L34" i="1"/>
  <c r="K35" i="1"/>
  <c r="L35" i="1"/>
  <c r="K43" i="1"/>
  <c r="L43" i="1"/>
  <c r="K32" i="1"/>
  <c r="K15" i="1"/>
  <c r="L15" i="1"/>
  <c r="K16" i="1"/>
  <c r="L16" i="1"/>
  <c r="K17" i="1"/>
  <c r="L17" i="1"/>
  <c r="K18" i="1"/>
  <c r="L18" i="1"/>
  <c r="L32" i="1"/>
  <c r="K36" i="1" l="1"/>
  <c r="K117" i="1"/>
  <c r="K116" i="1" s="1"/>
  <c r="K21" i="1"/>
  <c r="K59" i="1" s="1"/>
  <c r="K104" i="1" s="1"/>
  <c r="K106" i="1" s="1"/>
  <c r="K113" i="1"/>
  <c r="K112" i="1" s="1"/>
  <c r="L103" i="1"/>
  <c r="L118" i="1" s="1"/>
  <c r="L36" i="1"/>
  <c r="L117" i="1"/>
  <c r="L21" i="1"/>
  <c r="L59" i="1" s="1"/>
  <c r="L113" i="1"/>
  <c r="L112" i="1" s="1"/>
  <c r="M92" i="1"/>
  <c r="M73" i="1"/>
  <c r="M117" i="1"/>
  <c r="M43" i="1"/>
  <c r="K111" i="1" l="1"/>
  <c r="K136" i="1" s="1"/>
  <c r="L104" i="1"/>
  <c r="L106" i="1" s="1"/>
  <c r="L111" i="1"/>
  <c r="L136" i="1" s="1"/>
  <c r="M99" i="1"/>
  <c r="M100" i="1" s="1"/>
  <c r="M102" i="1"/>
  <c r="M50" i="1" l="1"/>
  <c r="M95" i="1" l="1"/>
  <c r="M44" i="1" l="1"/>
  <c r="M82" i="1"/>
  <c r="M78" i="1" s="1"/>
  <c r="M98" i="1"/>
  <c r="M69" i="1"/>
  <c r="M65" i="1" s="1"/>
  <c r="M113" i="1" l="1"/>
  <c r="M112" i="1" s="1"/>
  <c r="M54" i="1"/>
  <c r="M96" i="1" l="1"/>
  <c r="M94" i="1"/>
  <c r="M90" i="1"/>
  <c r="M88" i="1"/>
  <c r="M86" i="1"/>
  <c r="M84" i="1"/>
  <c r="M79" i="1"/>
  <c r="M77" i="1"/>
  <c r="M75" i="1"/>
  <c r="M71" i="1"/>
  <c r="M66" i="1"/>
  <c r="M64" i="1"/>
  <c r="M62" i="1"/>
  <c r="M56" i="1"/>
  <c r="M52" i="1"/>
  <c r="M45" i="1"/>
  <c r="M59" i="1" s="1"/>
  <c r="M103" i="1" l="1"/>
  <c r="M118" i="1" s="1"/>
  <c r="M111" i="1" s="1"/>
  <c r="M136" i="1" s="1"/>
  <c r="M104" i="1" l="1"/>
  <c r="M106" i="1" s="1"/>
  <c r="M105" i="1" s="1"/>
</calcChain>
</file>

<file path=xl/sharedStrings.xml><?xml version="1.0" encoding="utf-8"?>
<sst xmlns="http://schemas.openxmlformats.org/spreadsheetml/2006/main" count="9712" uniqueCount="2001">
  <si>
    <t>Programos tikslo kodas</t>
  </si>
  <si>
    <t>Uždavinio kodas</t>
  </si>
  <si>
    <t>Priemonės kodas</t>
  </si>
  <si>
    <t>*Priemonės požymis</t>
  </si>
  <si>
    <t>Pavadinimas</t>
  </si>
  <si>
    <t>Asignavimų valdytojo kodas</t>
  </si>
  <si>
    <t>Priemonės vykdytojo kodas</t>
  </si>
  <si>
    <t>Finansavimo šaltinis</t>
  </si>
  <si>
    <t>pavadinimas</t>
  </si>
  <si>
    <t>mato vnt.</t>
  </si>
  <si>
    <t>01</t>
  </si>
  <si>
    <t>Gyventojų pasitenkinimas savivaldybės įstaigų ir įmonių teikiamomis viešosiomis paslaugomis lygis</t>
  </si>
  <si>
    <t>gerai</t>
  </si>
  <si>
    <t>Savivaldybės valdomų įmonių, kurios pasiekė 80 proc. akcininko suformuotų veiklos ir finansų valdymo tikslų, dalis</t>
  </si>
  <si>
    <t xml:space="preserve"> Proc.</t>
  </si>
  <si>
    <t>Savivaldybės administracijos darbuotojų, per metus tobulinusių kvalifikaciją, dalis</t>
  </si>
  <si>
    <t>Proc.</t>
  </si>
  <si>
    <t>Vnt.</t>
  </si>
  <si>
    <t>288724610</t>
  </si>
  <si>
    <t>0</t>
  </si>
  <si>
    <t>SB</t>
  </si>
  <si>
    <t>Asm.</t>
  </si>
  <si>
    <t>VB</t>
  </si>
  <si>
    <t>L</t>
  </si>
  <si>
    <t>Iš viso:</t>
  </si>
  <si>
    <t>02</t>
  </si>
  <si>
    <t>Savivaldybės Tarybos narių skaičius</t>
  </si>
  <si>
    <t>03</t>
  </si>
  <si>
    <t>04</t>
  </si>
  <si>
    <t xml:space="preserve">Grąžintos ilgalaikės paskolos ir vykdyti finansiniai įsipareigojimai </t>
  </si>
  <si>
    <t>05</t>
  </si>
  <si>
    <t xml:space="preserve">Numatytos Savivaldybės biudžete lėšos, reikalingos palūkanoms ir kitoms su paskolomis susijusiomis išlaidoms padengti </t>
  </si>
  <si>
    <t>06</t>
  </si>
  <si>
    <t>Trūkstamų specialybių darbuotojų pritraukimo į savivaldybės įstaigas programos parengimas ir įgyvendinimas</t>
  </si>
  <si>
    <t>Parengta programa</t>
  </si>
  <si>
    <t>Iš viso uždaviniui</t>
  </si>
  <si>
    <t xml:space="preserve"> Tinkamai įgyvendinti Savivaldybei perduotas valstybės funkcijas</t>
  </si>
  <si>
    <t>Tvarkyti Gyventojų registrą ir teikti duomenis Valstybės registrui</t>
  </si>
  <si>
    <t>0;3</t>
  </si>
  <si>
    <t>VBSF</t>
  </si>
  <si>
    <t>Registruoti civilinės būklės aktus</t>
  </si>
  <si>
    <t>Organizuoti civilinę saugą ir mobilizaciją</t>
  </si>
  <si>
    <t>Kontroliuoti valstybinės kalbos vartojimą ir taisyklingumą</t>
  </si>
  <si>
    <t>0;16</t>
  </si>
  <si>
    <t>Vykdyti žemės ūkio funkcijas</t>
  </si>
  <si>
    <t>0;1</t>
  </si>
  <si>
    <t>Tvarkyti archyvinius dokumentus</t>
  </si>
  <si>
    <t>07</t>
  </si>
  <si>
    <t>Administruoti laikinuosius darbus</t>
  </si>
  <si>
    <t>0;9</t>
  </si>
  <si>
    <t>08</t>
  </si>
  <si>
    <t>Vykdyti jaunimo teisių apsaugą</t>
  </si>
  <si>
    <t>09</t>
  </si>
  <si>
    <t>Teikti pirminę teisinę pagalbą</t>
  </si>
  <si>
    <t>0;13</t>
  </si>
  <si>
    <t>10</t>
  </si>
  <si>
    <t>Organizuoti gyventojų gyvenamosios vietos deklaravimą</t>
  </si>
  <si>
    <t>11</t>
  </si>
  <si>
    <t>Teikti duomenis Valstybės suteiktos pagalbos registrui</t>
  </si>
  <si>
    <t>12</t>
  </si>
  <si>
    <t>Administruoti socialines išmokas, paslaugas ir kompensacijas</t>
  </si>
  <si>
    <t>13</t>
  </si>
  <si>
    <t>Savivaldybei priskirtai valstybinei žemei ir kitam valstybiniam turtui valdyti, naudoti ir disponuoti  juo patikėjimo teise</t>
  </si>
  <si>
    <t>0;14</t>
  </si>
  <si>
    <t>14</t>
  </si>
  <si>
    <t>Tvarkyti erdvinių duomenų rinkinį</t>
  </si>
  <si>
    <t>15</t>
  </si>
  <si>
    <t>Tarpinstitucinio bendradarbiavimo koordinavimui finansuoti (TBK)</t>
  </si>
  <si>
    <t>Iš viso tikslui</t>
  </si>
  <si>
    <t>Iš viso programai be likučio</t>
  </si>
  <si>
    <t xml:space="preserve">Iš viso  programai: </t>
  </si>
  <si>
    <t>Papriemonės kodas</t>
  </si>
  <si>
    <t>Indėlio kriterijaus</t>
  </si>
  <si>
    <t>Planuojama reikšmė</t>
  </si>
  <si>
    <t>1.1.1</t>
  </si>
  <si>
    <t>1.1.2</t>
  </si>
  <si>
    <t>1.1.4</t>
  </si>
  <si>
    <t>1.1.5</t>
  </si>
  <si>
    <t>1.1.6</t>
  </si>
  <si>
    <t>1.2.1.</t>
  </si>
  <si>
    <t>1.2.2.</t>
  </si>
  <si>
    <t>1.2.3.</t>
  </si>
  <si>
    <t>1.2.4.</t>
  </si>
  <si>
    <t>1.2.5.</t>
  </si>
  <si>
    <t>1.2.6.</t>
  </si>
  <si>
    <t>1.2.7.</t>
  </si>
  <si>
    <t>1.2.8.</t>
  </si>
  <si>
    <t>1.2.9.</t>
  </si>
  <si>
    <t>1.2.10.</t>
  </si>
  <si>
    <t>1.2.11.</t>
  </si>
  <si>
    <t>1.2.12.</t>
  </si>
  <si>
    <t>1.2.13.</t>
  </si>
  <si>
    <t>1.2.14.</t>
  </si>
  <si>
    <t>1.2.15.</t>
  </si>
  <si>
    <t>Panevėžio miesto savivaldybės administracija</t>
  </si>
  <si>
    <t>Civilinės metrikacijos skyrius</t>
  </si>
  <si>
    <t>Socialinių reikalų skyrius</t>
  </si>
  <si>
    <t>Teritorijų planavimo ir architektūros skyrius</t>
  </si>
  <si>
    <t>Organizuoti Savivaldybės administracijos darbą</t>
  </si>
  <si>
    <t>Palūkanoms sumokėti</t>
  </si>
  <si>
    <t>Seniūnaičių išlaidų kompensavimas</t>
  </si>
  <si>
    <t>Rinkliavų ir baudų pajamos</t>
  </si>
  <si>
    <t>Darbuotojų civilinės atsakomybės draudimas</t>
  </si>
  <si>
    <t>Sudarytas  Administracijos direktoriaus rezervas</t>
  </si>
  <si>
    <t>Mero rezervas</t>
  </si>
  <si>
    <t>Organizuoti civilinę saugą</t>
  </si>
  <si>
    <t>Organizuoti mobilizaciją</t>
  </si>
  <si>
    <t>Tarpinstitucinio bendradarbiavimo koordinavimui finansuoti</t>
  </si>
  <si>
    <t>Dalyvauti asociacijų veikloje</t>
  </si>
  <si>
    <t>Vykdyti vaikų teisių apsaugą</t>
  </si>
  <si>
    <t>Stiprinti vietos savivaldą ir vykdyti efektyvų miesto įmonių ir įstaigų valdymą</t>
  </si>
  <si>
    <t>tūkst. Eur</t>
  </si>
  <si>
    <t xml:space="preserve">Organizuotas Savivaldybės administracijos darbas </t>
  </si>
  <si>
    <t xml:space="preserve">Pagerinti Savivaldybės veiklos valdymą </t>
  </si>
  <si>
    <t>Savivaldybės administracijos darbuotojų kvalifikacijos kėlimas (žmonių skaičius)</t>
  </si>
  <si>
    <t>Apdraustų biudžetinių įstaigų vadovų atsakomybės draudimu skaičius</t>
  </si>
  <si>
    <t>Paskola KS 14/07/15</t>
  </si>
  <si>
    <t>Paskola Nr. 2020012287</t>
  </si>
  <si>
    <t>Paskola Nr. 2021008341</t>
  </si>
  <si>
    <t>Paskola Nr. 0042012028583-21</t>
  </si>
  <si>
    <t>Teisės skyrius</t>
  </si>
  <si>
    <t>Apskaitos skyrius</t>
  </si>
  <si>
    <t>Viešosios tvarkos skyrius</t>
  </si>
  <si>
    <t>Viešųjų pirkimų skyrius</t>
  </si>
  <si>
    <t>Investicijų projektų skyrius</t>
  </si>
  <si>
    <t>Švietimo skyrius</t>
  </si>
  <si>
    <t>Strateginio planavimo ir finansų skyrius</t>
  </si>
  <si>
    <t>Sporto skyrius</t>
  </si>
  <si>
    <t>Miesto plėtros skyrius</t>
  </si>
  <si>
    <t>Miesto infrastruktūros skyrius</t>
  </si>
  <si>
    <t>Kultūros ir meno skyrius</t>
  </si>
  <si>
    <t>Komunikacijos skyrius</t>
  </si>
  <si>
    <t>E. plėtros skyrius</t>
  </si>
  <si>
    <t>Centralizuoto vidaus audito skyrius</t>
  </si>
  <si>
    <t xml:space="preserve">                              Pavadinimas</t>
  </si>
  <si>
    <t>Vykdytojo kodas</t>
  </si>
  <si>
    <t>proc.</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</si>
  <si>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</si>
  <si>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vnt.</t>
  </si>
  <si>
    <t>Tikslingas savivaldybei perduotų pagal nustatytą tikslą ir poreikį sklypų skaičius</t>
  </si>
  <si>
    <t>Suderintų į Savivaldybės erdvinių duomenų rinkinį integruotų planų skaičius</t>
  </si>
  <si>
    <t xml:space="preserve">Jaunimo reikalų koordinatoriams savivaldybėse rekomenduotų atlikti užduočių įgyvendinimas (ne mažiau, kaip) </t>
  </si>
  <si>
    <t>Parengtų ir savivaldybės interneto svetainėje paskelbtų atmintinių ir rekomendacijų skaičius</t>
  </si>
  <si>
    <t>Pateikta duomenų Suteiktos valstybės pagalbos registrui (proc. registre įregistruotos valstybės ir nereikšmingos pagalbos nuo visos suteiktos valstybės ir nereikšmingos pagalbos)</t>
  </si>
  <si>
    <t>Archyvinių civilinės būklės aktų įrašų, gautų iš civilinės metrikacijos įstaigų, duomenų tvarkymas, vnt</t>
  </si>
  <si>
    <t xml:space="preserve">Savivaldybės pasirengimo reaguoti į ekstremalias situacijas lygis ne žemesnis kaip </t>
  </si>
  <si>
    <r>
      <t xml:space="preserve">Užtikrinti Vietos savivaldos įstatyme numatytų </t>
    </r>
    <r>
      <rPr>
        <b/>
        <sz val="10"/>
        <rFont val="Times New Roman"/>
        <family val="1"/>
      </rPr>
      <t>7</t>
    </r>
    <r>
      <rPr>
        <sz val="10"/>
        <rFont val="Times New Roman"/>
        <family val="1"/>
      </rPr>
      <t xml:space="preserve"> valstybės deleguotų žemės ūkio funkcijų vykdymą</t>
    </r>
  </si>
  <si>
    <t>Finansinių įsipareigojimų vykdymas (paskolų ir palūkanų mokėjimas pagal grafiką, kitų finansinių įsipareigojimų vykdymas)</t>
  </si>
  <si>
    <t>Patenkinamai, gerai, labai gerai</t>
  </si>
  <si>
    <t xml:space="preserve">Organizuotas Savivaldybės tarybos, Mero, jo politinio (asmeninio) pasitikėjmo tarnautojų darbas </t>
  </si>
  <si>
    <t>Mero fondas</t>
  </si>
  <si>
    <t>Mero, jo politinio (asmeninio) pasitikėjmo tarnautojų pareigybių skaičius</t>
  </si>
  <si>
    <t>Grąžintos paskolos bei sumokėtos skolos pagal pasirašytas sutartis /mokėjimo grafikus</t>
  </si>
  <si>
    <t>16</t>
  </si>
  <si>
    <t>Savivaldybės teritorijoje perduotos valstybinės žemės patikėtinio funkcijai vykdyti</t>
  </si>
  <si>
    <t>Organizuotas Savivaldybės tarybos darbas</t>
  </si>
  <si>
    <t xml:space="preserve">Organizuotas Mero, jo politinio (asmeninio) pasitikėjmo tarnautojų darbas </t>
  </si>
  <si>
    <t xml:space="preserve"> Gyvenamosios vietos deklaracijų, asmenų  pateiktų elektroniniu būdu (pagal VĮ „Registrų centras“ pateiktus duomenis), dalies didėjimas per metus, ne mažiau kaip 1,5 proc.</t>
  </si>
  <si>
    <t>1.2.16.</t>
  </si>
  <si>
    <t>Elektroniniu būdu pateiktų dokumentų dalis nuo visų gautų dokumentų dėl civilinės būklės aktų registravimo ir kitų su tuo susijusių paslaugų teikimo skaičiaus</t>
  </si>
  <si>
    <t>Statybos skyrius</t>
  </si>
  <si>
    <t>Ūkio ir eksploatavimo skyrius</t>
  </si>
  <si>
    <t>Dalyvauta  organizacijų, kurių narė yra Savivaldybė, skaičius</t>
  </si>
  <si>
    <t xml:space="preserve">1.2. Lietuvos Respublikos valstybės biudžeto dotacijos </t>
  </si>
  <si>
    <t>2. KITI ŠALTINIAI (Europos Sąjungos finansinė parama projektams įgyvendinti ir kitos teisėtai gautos lėšos, nurodant atskirus šaltinius)</t>
  </si>
  <si>
    <t>2.2. Kitos ES lėšos, kurios neapskaitomos biudžete</t>
  </si>
  <si>
    <t>Iš jų: regioninių pažangos priemonių lėšos</t>
  </si>
  <si>
    <t>Asignavimų ir kitų lėšų pokytis, palyginti su ankstesnių metų patvirtintų asignavimų ir kitų lėšų planu</t>
  </si>
  <si>
    <t>FINANSAVIMO ŠALTINIŲ SUVESTINĖ</t>
  </si>
  <si>
    <t>*Priemonės požymis –  pažangos priemonė/projektas (P), regioninė pažangos priemonė (PR), valstybinė pažangos priemonė (PV) ,tęstinė priemonė / projektas (T)</t>
  </si>
  <si>
    <t>0,0</t>
  </si>
  <si>
    <t>VEIKLOS PLANO PROGRAMOS/PRIEMONĖS VYKDYTOJŲ KODŲ  KLASIFIKATORIUS</t>
  </si>
  <si>
    <t xml:space="preserve">PANEVĖŽIO MIESTO SAVIVALDYBĖS ADMINISTRACIJOS 2024 METŲ VEIKLOS PLANO ĮGYVENDINIMO ATASKAITA           </t>
  </si>
  <si>
    <t>Asignavimai, tūkst. eurų</t>
  </si>
  <si>
    <t>2024 m. asignavimų patvirtintas planas</t>
  </si>
  <si>
    <t>2024 m. asignavimų patikslintas planas</t>
  </si>
  <si>
    <t>2024 m. panaudotos lėšos (kasinės išlaidos)</t>
  </si>
  <si>
    <t>Faktinė reikšmė</t>
  </si>
  <si>
    <t>Informacija apie pasiektus rezultatus, duomenys apie programai skirtų asignavimų panaudojimo tikslingumą</t>
  </si>
  <si>
    <t>Paaiškinimai dėl nukrypimų</t>
  </si>
  <si>
    <t>2024 metų  asignavimų patvirtintas planas</t>
  </si>
  <si>
    <t>2024 metų  asignavimų patikslintas planas</t>
  </si>
  <si>
    <t>SAVIVALDYBĖS VALDYMO  PROGRAMA (NR. 01)</t>
  </si>
  <si>
    <t>x</t>
  </si>
  <si>
    <t>Metų eigoje, atsižvelgiant į kreditavimo sutarčių palūkanų mokėjimo grafiką, sumažinti asignavimai skirti palūkanoms už paskolas mokėti.</t>
  </si>
  <si>
    <t>Palūkanos mokamos pagal kreditavimo sutarčių palūkanų mokėjimo grafikus</t>
  </si>
  <si>
    <t>Veiklos valdymo skyrius</t>
  </si>
  <si>
    <t>Nebuvo ekstremalių situacijų</t>
  </si>
  <si>
    <t>Perduota Registrų centrui 217 įrašų daugiau nei 2023 metais </t>
  </si>
  <si>
    <t>Panevėžio kolegija sudarė sutartis su studentais iš  Indijos, Maroko ir kt. šalių. Šie asmenys taip pat nesinaudoja elektroninėmis priemonėmis ir gyvenamosios vietos deklaracijos teikiamos tik atvykus į deklaravimo įstaigą.  Asmenys deklaruojami terminuotam laikotarpiui, todėl paslaugos teikiamos dažniau (deklaraciją tas pats asmuo per metus teikia kelis kartus).</t>
  </si>
  <si>
    <t>Valstybės tarnautojų skaičius</t>
  </si>
  <si>
    <t>Darbuotojų, dirbančių pagal darbo sutartis, skaičius</t>
  </si>
  <si>
    <t xml:space="preserve">1.SAVIVALDYBĖS BIUDŽETAS (įskaitant skolintas lėšas) </t>
  </si>
  <si>
    <t xml:space="preserve"> </t>
  </si>
  <si>
    <t xml:space="preserve">iš jo:1.1.Savivaldybės biudžeto lėšos (nuosavos, be ankstesnių metų likučio) </t>
  </si>
  <si>
    <t xml:space="preserve">1.3. Lėšos iš pajamų už prekes ir paslaugas </t>
  </si>
  <si>
    <t xml:space="preserve"> 1.6. Ankstesnių metų lėšų likučiai</t>
  </si>
  <si>
    <t>2.5. Kitos</t>
  </si>
  <si>
    <t>2023 m. iš devynių Savivaldybės valdomų įmonių šį rodiklį pasiekė ir viršijo šešios bendrovės.</t>
  </si>
  <si>
    <t>Panevėžio miesto savivaldybė, vykdydama projektą „Viešųjų paslaugų ir asmenų aptarnavimo kokybės gerinimas Panevėžio miesto ir Panevėžio rajono savivaldybėse“, 2023 m. atliko viešųjų paslaugų vartotojų pasitenkinimo tyrimą (apklausą), kurios tikslas – įvertinti gyventojų pasitenkinimą Panevėžio miesto savivaldybės teikiamomis paslaugomis. Rezultatas – bendras miesto gyventojų pasitenkinimo balas 8,99 iš 10.</t>
  </si>
  <si>
    <t xml:space="preserve">43 įmonės kreipėsi dėl valstybės pagalbos, joms buvo pritarta </t>
  </si>
  <si>
    <t xml:space="preserve">2024 metais elektroniniu būdu pateiktų dokumentų dalis sudarė net 49 proc. visų Civilinės metrikacijos skyriui pateiktų dokumentų dėl civilinės būklės aktų registravimo ir susijusių paslaugų teikimo. Tai rodo, kad beveik kas antras asmuo renkasi skaitmenines paslaugas, o jų populiarumas nuolat auga. Vis tik reikia pastebėti, kad elektroninėmis Registrų centro savitarnos paslaugomis dažniausiai naudojasi jaunesni asmenys, o vyresni linkę atvykti į Skyrių. Pastebėta, kad emigrantai nesinaudoja elektroniniu būdu, retai pateikia prašymus, nes nebeturi lietuviško banko sąskaitos ir negali identifikuoti savo asmens. </t>
  </si>
  <si>
    <t> 42,2</t>
  </si>
  <si>
    <t>Dėl karinių veiksmų Ukrainoje išaugęs interesantų skaičius. Paslaugos teikiamos tik asmeniui atvykus  į deklaravimo įstaigą, šie interesantai nesinaudoja elektroninėmis priemonėmis.</t>
  </si>
  <si>
    <t>Perduota Vyriausybės nutarimu suformuotų  valdyti patikėjimo teise 1473 sklypai,  dar papildomai suformuoti 48 . </t>
  </si>
  <si>
    <t>*</t>
  </si>
  <si>
    <t xml:space="preserve">*Grąžintų paskolų per 2024 m. nebuvo. </t>
  </si>
  <si>
    <r>
      <t xml:space="preserve">iš jo: 1.1.1. Savivaldybės biudžeto lėšos </t>
    </r>
    <r>
      <rPr>
        <b/>
        <sz val="10"/>
        <rFont val="Times New Roman"/>
        <family val="1"/>
        <charset val="186"/>
      </rPr>
      <t>(SB)</t>
    </r>
  </si>
  <si>
    <r>
      <t>1.1.2.Savivaldybės aplinkos apsaugos rėmimo specialiosios programos lėšos (</t>
    </r>
    <r>
      <rPr>
        <b/>
        <sz val="10"/>
        <rFont val="Times New Roman"/>
        <family val="1"/>
        <charset val="186"/>
      </rPr>
      <t>SBAA</t>
    </r>
    <r>
      <rPr>
        <sz val="10"/>
        <rFont val="Times New Roman"/>
        <family val="1"/>
        <charset val="186"/>
      </rPr>
      <t>)</t>
    </r>
  </si>
  <si>
    <r>
      <t xml:space="preserve">1.1.3. Grąžintos biudžeto lėšos baigus projektus, finansuojamus Europos Sąjungos, kitos tarptautinės finansinės paramos ir bendrojo finansavimo lėšomis </t>
    </r>
    <r>
      <rPr>
        <b/>
        <sz val="10"/>
        <rFont val="Times New Roman"/>
        <family val="1"/>
        <charset val="186"/>
      </rPr>
      <t>(SBES)</t>
    </r>
  </si>
  <si>
    <r>
      <t>iš jų: 1.2.1. Valstybės lėšos kitoms dotacijoms (</t>
    </r>
    <r>
      <rPr>
        <b/>
        <sz val="10"/>
        <rFont val="Times New Roman"/>
        <family val="1"/>
        <charset val="186"/>
      </rPr>
      <t>VB)</t>
    </r>
  </si>
  <si>
    <r>
      <t>1.2.2. Valstybės lėšos valstybinėms (valstybės perduotoms savivaldybėms) funkcijoms atlikti (</t>
    </r>
    <r>
      <rPr>
        <b/>
        <sz val="10"/>
        <rFont val="Times New Roman"/>
        <family val="1"/>
        <charset val="186"/>
      </rPr>
      <t>VBSF)</t>
    </r>
  </si>
  <si>
    <r>
      <t>1.2.3. Valstybės regioninėms įstaigoms ir klasėms finansuoti (</t>
    </r>
    <r>
      <rPr>
        <b/>
        <sz val="10"/>
        <rFont val="Times New Roman"/>
        <family val="1"/>
        <charset val="186"/>
      </rPr>
      <t>VBSR)</t>
    </r>
  </si>
  <si>
    <r>
      <t>1.2.4. Valstybės lėšos ugdymo reikmėms finansuoti (</t>
    </r>
    <r>
      <rPr>
        <b/>
        <sz val="10"/>
        <rFont val="Times New Roman"/>
        <family val="1"/>
        <charset val="186"/>
      </rPr>
      <t>ML</t>
    </r>
    <r>
      <rPr>
        <sz val="10"/>
        <rFont val="Times New Roman"/>
        <family val="1"/>
        <charset val="186"/>
      </rPr>
      <t>)</t>
    </r>
  </si>
  <si>
    <r>
      <t>1.2.5. Valstybės lėšos vietinės reikšmės keliams (gatvėms) tiesti, taisyti, prižiūrėti ir saugaus eismo sąlygoms užtikrinti (</t>
    </r>
    <r>
      <rPr>
        <b/>
        <sz val="10"/>
        <rFont val="Times New Roman"/>
        <family val="1"/>
        <charset val="186"/>
      </rPr>
      <t>KPP</t>
    </r>
    <r>
      <rPr>
        <sz val="10"/>
        <rFont val="Times New Roman"/>
        <family val="1"/>
        <charset val="186"/>
      </rPr>
      <t>)</t>
    </r>
  </si>
  <si>
    <r>
      <t>1.2.6.Valstybės lėšos kapitalo investicijoms (</t>
    </r>
    <r>
      <rPr>
        <b/>
        <sz val="10"/>
        <rFont val="Times New Roman"/>
        <family val="1"/>
        <charset val="186"/>
      </rPr>
      <t>VKI)</t>
    </r>
  </si>
  <si>
    <r>
      <t xml:space="preserve">iš jų: 1.3.1 Pajamos už prekes ir paslaugas </t>
    </r>
    <r>
      <rPr>
        <b/>
        <sz val="10"/>
        <rFont val="Times New Roman"/>
        <family val="1"/>
        <charset val="186"/>
      </rPr>
      <t>(SP)</t>
    </r>
  </si>
  <si>
    <r>
      <t xml:space="preserve">1.4. Europos Sąjungos ir kitos tarptautinės finansinės paramos lėšos </t>
    </r>
    <r>
      <rPr>
        <b/>
        <sz val="10"/>
        <rFont val="Times New Roman"/>
        <family val="1"/>
        <charset val="186"/>
      </rPr>
      <t>(ES)</t>
    </r>
  </si>
  <si>
    <r>
      <t xml:space="preserve">1.5. Skolintos lėšos </t>
    </r>
    <r>
      <rPr>
        <b/>
        <sz val="10"/>
        <rFont val="Times New Roman"/>
        <family val="1"/>
        <charset val="186"/>
      </rPr>
      <t>(P)</t>
    </r>
  </si>
  <si>
    <r>
      <t>1.6.1. Ankstesnių metų lėšų likutis (</t>
    </r>
    <r>
      <rPr>
        <b/>
        <sz val="10"/>
        <rFont val="Times New Roman"/>
        <family val="1"/>
        <charset val="186"/>
      </rPr>
      <t>L</t>
    </r>
    <r>
      <rPr>
        <sz val="10"/>
        <rFont val="Times New Roman"/>
        <family val="1"/>
        <charset val="186"/>
      </rPr>
      <t>)</t>
    </r>
  </si>
  <si>
    <r>
      <t>1.6.2. Savivaldybės aplinkos apsaugos rėmimo specialiosios programos lėšų likutis (</t>
    </r>
    <r>
      <rPr>
        <b/>
        <sz val="10"/>
        <rFont val="Times New Roman"/>
        <family val="1"/>
        <charset val="186"/>
      </rPr>
      <t>SBAAL)</t>
    </r>
  </si>
  <si>
    <r>
      <t>2.3. Gyventojų pajamų mokestis</t>
    </r>
    <r>
      <rPr>
        <b/>
        <sz val="10"/>
        <rFont val="Times New Roman"/>
        <family val="1"/>
        <charset val="186"/>
      </rPr>
      <t xml:space="preserve"> (GPM)</t>
    </r>
  </si>
  <si>
    <r>
      <t xml:space="preserve">2.4. Rėmėjų lėšos </t>
    </r>
    <r>
      <rPr>
        <b/>
        <sz val="10"/>
        <rFont val="Times New Roman"/>
        <family val="1"/>
        <charset val="186"/>
      </rPr>
      <t>(RL)</t>
    </r>
  </si>
  <si>
    <r>
      <t xml:space="preserve">IŠ VISO programai finansuoti pagal finansavimo šaltinius </t>
    </r>
    <r>
      <rPr>
        <b/>
        <i/>
        <sz val="10"/>
        <color theme="1"/>
        <rFont val="Times New Roman"/>
        <family val="1"/>
        <charset val="186"/>
      </rPr>
      <t>(1 ir 2 punktai)</t>
    </r>
  </si>
  <si>
    <r>
      <t>2.1. Valstybės biudžeto lėšos, kurios neapskaitytos biudžete (</t>
    </r>
    <r>
      <rPr>
        <b/>
        <sz val="10"/>
        <rFont val="Times New Roman"/>
        <family val="1"/>
        <charset val="186"/>
      </rPr>
      <t>VBN</t>
    </r>
    <r>
      <rPr>
        <sz val="10"/>
        <rFont val="Times New Roman"/>
        <family val="1"/>
        <charset val="186"/>
      </rPr>
      <t>)</t>
    </r>
  </si>
  <si>
    <t>2.1. Valstybės biudžeto lėšos, kurios neapskaitytos biudžete (VBN)</t>
  </si>
  <si>
    <r>
      <t>1.6.2. Savivaldybės aplinkos apsaugos rėmimo specialiosios programos lėšų likutis (</t>
    </r>
    <r>
      <rPr>
        <b/>
        <sz val="10"/>
        <rFont val="Times New Roman"/>
        <family val="1"/>
        <charset val="186"/>
      </rPr>
      <t>SBAAL</t>
    </r>
    <r>
      <rPr>
        <sz val="10"/>
        <rFont val="Times New Roman"/>
        <family val="1"/>
        <charset val="186"/>
      </rPr>
      <t>)</t>
    </r>
  </si>
  <si>
    <t>1.6.1. Ankstesnių metų lėšų likutis (L)</t>
  </si>
  <si>
    <r>
      <t>iš jo: 1.1.Savivaldybės biudžeto lėšos (nuosavos, be ankstesnių metų likučio)</t>
    </r>
    <r>
      <rPr>
        <b/>
        <sz val="10"/>
        <rFont val="Times New Roman"/>
        <family val="1"/>
        <charset val="186"/>
      </rPr>
      <t xml:space="preserve"> </t>
    </r>
  </si>
  <si>
    <r>
      <t>Finansavimo šaltiniai</t>
    </r>
    <r>
      <rPr>
        <b/>
        <sz val="10"/>
        <color rgb="FFFF0000"/>
        <rFont val="Times New Roman"/>
        <family val="1"/>
        <charset val="186"/>
      </rPr>
      <t xml:space="preserve"> </t>
    </r>
  </si>
  <si>
    <t>Iš viso Programai</t>
  </si>
  <si>
    <t>KPP</t>
  </si>
  <si>
    <t>VKI</t>
  </si>
  <si>
    <t>ES</t>
  </si>
  <si>
    <t>P</t>
  </si>
  <si>
    <t>SBES</t>
  </si>
  <si>
    <t xml:space="preserve">Projektinis pasiūlymas 2024 m. vasario 28 d. pateiktas Panevėžio regiono plėtros tarybai dėl Projekto įtraukimo į 2022-2030 metų Panevėžio regiono plėtros planą. Pagal paskelbtą Kvietimą siekiant gauti ES fondų finansavimą, Projekto įgyvendinimo planas turi būti  pateiktas VšĮ Centrinei projektų valdymo agentūrai iki 2025 m. </t>
  </si>
  <si>
    <t>Įgyvendinti projektą</t>
  </si>
  <si>
    <t>10.2.1.</t>
  </si>
  <si>
    <t>Įgyvendinti projektą "Esamo Panevėžio miesto autobusų stoties pastato ir infrastruktūros konversija, pritaikant ją gyventojų ir atvykstančiųjų aptarnavimui teikiant viešąsias paslaugas susisiekimo, turizmo informacijos ir verslo informacijos srityse"</t>
  </si>
  <si>
    <t>Efektyvinti viešųjų paslaugų teikimą</t>
  </si>
  <si>
    <t>Pagerinti savivaldybės veiklos valdymą</t>
  </si>
  <si>
    <t xml:space="preserve">vnt. </t>
  </si>
  <si>
    <t>Modernizuota dokumentų valdymo sistema skaitmeninant paslaugas</t>
  </si>
  <si>
    <t>2024 m. buvo tęsiamos Projekto veiklos.  Modernizuojant DVS Avilys įdiegtas PDF-LT v 1.0 el. dokumentų valdymo modulis, nupirkta tarnybinė stotis (serveris) su priedais,  11 planšetinių kompiuterių skaitmeninės kilmės dokumentų pasirašymui.</t>
  </si>
  <si>
    <t>Įgyvendintas projektas</t>
  </si>
  <si>
    <t>0;4</t>
  </si>
  <si>
    <t>10.1.1.</t>
  </si>
  <si>
    <t xml:space="preserve">Įgyvendinti projektą „Panevėžio miesto savivaldybės teikiamų paslaugų perkėlimas į elektroninę erdvę gerinant paslaugų kokybę“  </t>
  </si>
  <si>
    <t xml:space="preserve">Viešųjų ir administracinių paslaugų teikimo elektroniniu būdu plėtra </t>
  </si>
  <si>
    <t>Pagerinti skaitmeninį junglumą (SPP 1.5.2)</t>
  </si>
  <si>
    <t>Stiprinti vietos savivaldą ir vykdyti efektyvų miesto įmonių ir įstaigų valdymą  (SPP 1.5)</t>
  </si>
  <si>
    <t xml:space="preserve">Projektinis pasiūlymas Panevėžio regiono plėtros tarybai pateiktas 2024-02-28. Projektas įtrauktas į Panevėžio regiono 2022-2030 metų plėtros planą. Projekto įgyvendinimo planą pagal Kvietimą planuojama teikti VšĮ Centrinei projektų valdymo agentūrai 2025 m. </t>
  </si>
  <si>
    <t>Įgvendintas projektas</t>
  </si>
  <si>
    <t>9.1.1.</t>
  </si>
  <si>
    <t>Įgyvendinti projektą "Panevėžio miesto  pramoninių ir komercinių teritorijų pasiekiamumo gerinimas"</t>
  </si>
  <si>
    <t>SB(ES)</t>
  </si>
  <si>
    <t>0; 7</t>
  </si>
  <si>
    <t>Klaipėdos -Vakarinės g. rekonstravimas, užtikrinant eismo saugumą ir pašalinant juodąją dėmę</t>
  </si>
  <si>
    <t>perkelti į 5priemonę</t>
  </si>
  <si>
    <r>
      <t>0</t>
    </r>
    <r>
      <rPr>
        <sz val="10"/>
        <color rgb="FF0070C0"/>
        <rFont val="Times New Roman"/>
        <family val="1"/>
        <charset val="186"/>
      </rPr>
      <t>:7</t>
    </r>
  </si>
  <si>
    <t>Klaipėdos–Nemuno g. rekonstravimas, užtikrinant eismo saugumą ir pašalinant juodąją dėmę</t>
  </si>
  <si>
    <t>0;19</t>
  </si>
  <si>
    <t>J. Basanavičiaus–Beržų g. rekonstravimas, užtikrinant eismo saugumą ir pašalinant juodąją dėmę</t>
  </si>
  <si>
    <t>Einamųjų metų savivaldybės biudžeto likučio (L)  ir kompensavimo būdu išmokėtos ES  lėšos (SB(ES)) buvo naudojamos įgyvendinamų investicijų projektų veikloms finansuoti.</t>
  </si>
  <si>
    <t>0;15</t>
  </si>
  <si>
    <t xml:space="preserve">Vykdyti investicijų projektus, naudojant bankų paskolos, Savivaldybės biudžeto ir likučio lėšas </t>
  </si>
  <si>
    <t>Esant poreikiui planuotos lėšos 2024 m. eigoje buvo perskirstytos investicijų projektų veikloms finansuoti.</t>
  </si>
  <si>
    <t xml:space="preserve">Administruoti investicijų projektus </t>
  </si>
  <si>
    <t>Parengti 8 investicijų projektai: 1- sveikatos, 2- socialinės, 1- kultūros ir 4 miesto infrastruktūros sričių projektai. 2024 m. dalis suplanuotų lėšų liko nepanaudota, kadangi pagal paskelbtus Kvietimus Projektų įgvendinimo  planų teikimo terminas numatytas 2025 m. ir už  dokumentų parengimo paslaugas galutinai bus apmokama 2025 m.</t>
  </si>
  <si>
    <t>Parengti investicijų projektai / kiti dokumentai</t>
  </si>
  <si>
    <t xml:space="preserve">0;15; </t>
  </si>
  <si>
    <t>Parengti dokumentus, reikalingus Europos Sąjungos fondų investicijoms gauti</t>
  </si>
  <si>
    <t>2024 m. Projektas nebuvo vykdomas.</t>
  </si>
  <si>
    <t xml:space="preserve"> Įgyvendinti projektą „Infrastruktūros Biliūno g., Elektronikos g., Tinklų g. rengimas / modernizavimas, sukuriant palankias sąlygas verslo vystymuisi Panevėžio mieste“</t>
  </si>
  <si>
    <t>Projektas įgyvendintas 2023 m.</t>
  </si>
  <si>
    <t xml:space="preserve"> Įgyvendinti projektą „Susisiekimo su Panevėžio LEZ gerinimas, modernizuojant J. Janonio g.–Vakarinės g.–Pramonės g. sankryžą“</t>
  </si>
  <si>
    <t>Įgyvendinti projektai</t>
  </si>
  <si>
    <t>Reguliarus metodiškai pagrįstas verslo aplinkos vertinimas ir kylančių verslo problemų, įtraukiant verslo atstovus sprendimas</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</si>
  <si>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</si>
  <si>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</si>
  <si>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</si>
  <si>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</si>
  <si>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2024 m. gegužės 9 d. Savivaldybės administracija pasirašė Jungtinės veiklos sutartį su Projekto vykdytoju Nacionaline švietimo agentūra (NŠA). Panevėžio miestui skirta 1 810 258,06 Eur ES ir bendrojo finansavimo lėšų. Projekto veiklos: ikimokyklinio, priešmokyklinio ir bendrojo ugdymo programas įgyvendinančių švietimo įstaigų aprūpinimo standarto (rekomendacijų) parengimas; bendrojo ugdymo mokyklų aprūpinimas kompiuterine įranga, šiuolaikiškomis gamtos ir technologijų mokslų priemonėmis.  Projekte dalyvauja 18 Panevėžio miesto bendrojo ugdymo įstaigų. 2024 m. rugsėjo mėnesį NŠA mokykloms nupirko 516 kompiuterių ir 43 pakrovimo spintas, kurių vertė sudaro 356 040 Eur. 2024 m. lapkričio-gruodžio mėn. atlikta mokyklų apklausa dėl kalbų laboratorijų poreikio.</t>
  </si>
  <si>
    <t>0;</t>
  </si>
  <si>
    <t>8.1.1.</t>
  </si>
  <si>
    <t>Įgyvendinti projektą „Ugdymo priemonės mokykloms“</t>
  </si>
  <si>
    <t>Įgyvendinant projektą 2024 m. buvo suorganizuoti du mokymai projekto partneriams.  Darželio pedagogai dalyvavo dailės terapijos mokymuose, buvo įsigytas interaktyvus smėlio stalas, su kuriuo apmokyti dirbti du darbuotojai,  įsigyta dailės reikmenų. Projekte įdarbintas psichologas, kuris teikia paslaugas pedagogams, padėjėjams ir tėvams, taip pat projekte įdarbinti keturi pedagogai, dirba aštuoniose skirtingose grupėse, taikydami naujai įsisavintus metodus. Dalyvauta dviejuose projekto partnerių susitikimuose, vykdytos Projekto viešinimo veiklos.</t>
  </si>
  <si>
    <t>0; 15</t>
  </si>
  <si>
    <t>Įgyvendinti projektą „Gebėjimų ir reikalingų kompetencijų ugdymas darbe su specialiųjų poreikių vaikais Latvijos ir Lietuvos vaikų darželiuose"</t>
  </si>
  <si>
    <t>2024 m. nupirktos projektavimo paslaugos ir 2024-03-07 su UAB "Synergy Solutions" pasirašyta projektavimo paslaugų sutartis. 2025 m. sausio mėn. nupirktos techninio projekto eksertizės paslaugos ir su UAB "Darbasta" pasirašyta Paslaugų teikimo sutartis. Užsitęsus projektavimo darbams, dalis planuotų lėšų 2024 m. nebuvo panaudotos, už parengtą techninį projektą galutinai bus apmokama Projektuotojui 2025 m. Projekto įgyvendinimo planas pateiktas 2025-01-28.</t>
  </si>
  <si>
    <t>0;12;19</t>
  </si>
  <si>
    <t>Įgyvendinti projektą „Bendrojo ugdymo mokyklų infrastruktūros pritaikymas įvairių negalių turintiems mokiniams Panevėžio mieste“</t>
  </si>
  <si>
    <t>2024 m. nupirktos projektavimo paslaugos ir 2024-06-03 pasirašytos Projektavimo paslaugų sutartys su UAB "In Ace" dėl l/ d "Pasaka", Sirupio g. 55, Panevėžyje, l/d "Voveraitė", Aukštaičių g. 48, Panevėžyje ir l/d "Vyturėlis", Žvaigždžių g. 24, Panevėžyje kapitalinio remonto projektų parengimo. 2024 m.buvo vykodomi projektavimo darbai. Užsitęsus projektavimo darbams, visos planuotos lėšos nebuvo panaudotos. Už parengtus techninius projektus bus apmokama 2025 m.</t>
  </si>
  <si>
    <t>Įgyvendinti projektą „Visos dienos mokyklos erdvės sukūrimas Panevėžio miesto ikimokyklinio ugdymo mokyklose“</t>
  </si>
  <si>
    <t>2024 metų eigoje vyko tęstinės kvalifikacijos tobulinimo programos „STEAM ugdymo standarto diegimas  Panevėžio miesto mokyklose“ mokymai lyderystės veikiant įtraukiojo ugdymo, kultūrinio, STEAM ugdymo temomis, buvo organizuotos pedagogų stažuotės - 2024-03 04-08  Estijoje „STEAM ugdymas Estijos švietime”, 2024-04- 24  „Kultūrinis ugdymo prieinamumas Vilniaus mieste” 2024 m. lapkričio mėn. „STEAM ugdymas Italijos švietime“,  vyko konferencijos, 2024 m. birželio mėn. visose TŪM mokyklose vyko 3-4, 5-8 ir I-III gimnazijos klasių mokinių STEAM ir STE(A)M projektinių darbų pristatymai, 2024 m. rugsėjo mėn. organizuoti lietuvių kalbos ir literatūros, matematikos diagnostiniai testai 2-4, 5-8, I-II klasių mokiniams, vyko praktinės veiklos, gerosios patirties sklaidos renginiai bei kitos projekto  veiklos. 2024 m. rugpjūčio mėn. nupirktos 2024-2025 m. m. skaitmeninių vadovėlių skaitmenos „EDUKA KLASĖ“ licencijos visų projekte dalyvaujančių mokyklų 1-8, I-IV kl. mokiniams,  2024 m. rugsėjo mėn. nupirktos 29 keramikinės lentos „Vyturio“, „Žemynos“, „Ąžuolo“, Beržų, „Šaltinio“, Rožyno progimnazijų, M. Karkos pagrindinei mokyklos ir 5-osios gimnazijos remontuojamoms erdvėms, nupirktos 3 interaktyvios lentos „Ąžuolo“ progimnazijos remontuojamoms erdvėms: gamtos mokslų kabinetui ir STE(A)M erdvei. 2024 m. rugsėjo mėn. nupirkti  „Ąžuolo“, „Vyturio“, Beržų, „Šaltinio“, „Žemynos“, Rožyno progimnazijų, Mykolo Karkos pagrindinės mokyklos, 5-osios gimnazijos pastatų mokyklų remonto darbai. Planuotos nepanaudotos lėšos bus naudojamos 2025 m.</t>
  </si>
  <si>
    <t>0;12</t>
  </si>
  <si>
    <t>Įgyvendinti projektą „Tūkstantmečio mokyklos I“</t>
  </si>
  <si>
    <t xml:space="preserve"> 2024-01-05 d. įsigyti išmaniojo kasos aparato komplektai su programine įranga ir diegimu  visoms projekte dalyvaujančioms mokykloms. Vertė 80 131,23 Eur; 2024-01-18 d. įsigytos elektroninio mokinio pažymėjimo spausdintuvo eksploatacinės medžiagos. Vertė 15 000,01 Eur; 2024-06-04 įsigyta mokyklų įeigos kontrolės sistema, 6 mokyklose. Vertė 12 947 Eur; 2024-11-04 d. dar papildomai įsigyta elektroninio mokinio pažymėjimo spausdintuvo eksploatacinės medžiagos. Vertė 12 933,69 Eur; Projekto metu, buvo panaudotos ne visos lėšos  dėl mažesnio mokyklų skaičiaus, kurioms buvo nupirkta įeigos kontrolės sistema.</t>
  </si>
  <si>
    <t>0;12; 4</t>
  </si>
  <si>
    <t>Įgyvendinti projektą „Atviros ekosistemos atsiskaitymams negrynaisiais pinigais bendrojo ugdymo įstaigų valgyklose kūrimas“</t>
  </si>
  <si>
    <t>Projekto veiklos užbaigtos 2023 m. gruodžio mėn. Projektas įgyvendintas.</t>
  </si>
  <si>
    <t>0;8</t>
  </si>
  <si>
    <t xml:space="preserve"> Įgyvendinti projektą „Mokyklų aprūpinimas gamtos ir technologinių mokslų priemonėmis“</t>
  </si>
  <si>
    <t xml:space="preserve">išbr., užbaigtas </t>
  </si>
  <si>
    <t>0;7</t>
  </si>
  <si>
    <r>
      <t xml:space="preserve"> Įgyvendinti projektą „Neformaliojo švietimo infrastruktūros tobulinimas“</t>
    </r>
    <r>
      <rPr>
        <sz val="10"/>
        <color rgb="FFFF0000"/>
        <rFont val="Times New Roman"/>
        <family val="1"/>
        <charset val="186"/>
      </rPr>
      <t xml:space="preserve"> užbaigtas, joi nebėra 02 programoje</t>
    </r>
  </si>
  <si>
    <t>paslėpti projektą</t>
  </si>
  <si>
    <t>Modernizuota įstaigos infrastruktūra</t>
  </si>
  <si>
    <t xml:space="preserve">panaikinti arba </t>
  </si>
  <si>
    <t>Įgyvendinti projektą „Regos centro „Linelis“  pastato vidaus patalpų  ir ugdymo aplinkos modernizavimas“</t>
  </si>
  <si>
    <t>Modernizuotas objektas</t>
  </si>
  <si>
    <t>2024 m. baigtas modernizuoti  „Vilties“ progimnazijos stadionas. Projektas įgyvendintas.</t>
  </si>
  <si>
    <t xml:space="preserve"> Įgyvendinti projektą „Panevėžio „Vilties“ progimnazijos infrastruktūros modernizavimas“ </t>
  </si>
  <si>
    <t>Modernizuota objektų</t>
  </si>
  <si>
    <t xml:space="preserve">Švietimo įstaigų vidaus patalpų ir (ar) lauko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</si>
  <si>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</si>
  <si>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</si>
  <si>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</si>
  <si>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</si>
  <si>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km</t>
  </si>
  <si>
    <t>Rekonstruotos gatvės ilgis</t>
  </si>
  <si>
    <t>7.1.2.</t>
  </si>
  <si>
    <t>Įgyvendinti projektą „Panevėžio A. Jakšto g. rekonstrukcija“</t>
  </si>
  <si>
    <t>Atnaujintos kelių infrastruktūros ilgis</t>
  </si>
  <si>
    <t xml:space="preserve">Miesto vietinės reikšmės kelių ir gatvių infrastruktūros atnaujinimas ir plėtra </t>
  </si>
  <si>
    <t>7.1.1.</t>
  </si>
  <si>
    <t xml:space="preserve"> Įgyvendinti projektą „Lietaus vandens surinkimo, valymo ir nuotekų  bei drenažo sistemų projektavimas, diegimas ir renovavimas“  </t>
  </si>
  <si>
    <t>Paviršinių nuotekų surinkimo  ir valymo sistemos (tinklų, įrenginių) modernizavimas ir plėtra</t>
  </si>
  <si>
    <t>Rekonstruotos lietaus vandens surinkimo, valymo ir nuotekų  bei drenažo sistemos ilgis</t>
  </si>
  <si>
    <t xml:space="preserve">Modernizuoti esamą ir tvariai vystyti naują miesto infrastruktūrą </t>
  </si>
  <si>
    <t>Projektų, gavusių finansavimą miesto tvariai plėtrai ir transformacijai, skaičius</t>
  </si>
  <si>
    <t xml:space="preserve">Skatinti miesto tvarią plėtrą ir transformaciją </t>
  </si>
  <si>
    <t>Projektinis pasiūlymas 2024-02-28 pateiktas Panevėžio regiono plėtros tarybai. Projektas įtrauktas į Panevėžio regiono 2022-2030 metų plėtros planą. Projekto įgyvendinimo planą pagal Kvietimą VšĮ Centrinei projektų valdymo agentūrai planuojama teikti 2025 m.</t>
  </si>
  <si>
    <t>6.3.1.</t>
  </si>
  <si>
    <t>Įgyvendinti projektą "Panevėžio miesto autobusų stoties prieigų urbanizuotos teritorijos konversija į žaliąją erdvę ir reikalingos susisiekimo infrastruktūros modernizavimas"</t>
  </si>
  <si>
    <t xml:space="preserve">Projektinis pasiūlymas 2024-05-13 pateiktas Panevėžio regiono plėtros tarybai. Projektas įtrauktas į Panevėžio regiono 2022-2030 metų plėtros planą. Projekto įgyvendinimo planą pagal Kvietimą VšĮ Centrinei projektų valdymo agentūrai planuojama teikti 2025 m. </t>
  </si>
  <si>
    <t>Įgyvendinti projektą "Plėtoti žaliąją infrastruktūrą Panevėžio miesto urbanizuotoje teritorijoje"</t>
  </si>
  <si>
    <t xml:space="preserve">Projektinis pasiūlymas 2024-02-28 pateiktas Panevėžio regiono plėtros tarybai. Projektas įtrauktas į Panevėžio regiono 2022-2030 metų plėtros planą. Projekto įgyvendinimo planą pagal Kvietimą VšĮ Centrinei projektų valdymo agentūrai planuojama teikti 2025 m. </t>
  </si>
  <si>
    <t>Įgyvendinti projektą "Šiaurinėje „Ekrano“ marių pusėje esančios teritorijos atgaivinimas sukuriant rekreacinę erdvę"</t>
  </si>
  <si>
    <t xml:space="preserve">Projektinis pasiūlymas 2024-02-28 pateiktas Panevėžio regiono plėtros tarybai, Projektas įtrauktas į Panevėžio regiono 2022-2030 metų plėtros planą. Projekto įgyvendinimo planas VšĮ Centrinei projektų valdymo agentūrai pagal Kvietimą bus teikiamas 2026 m.  </t>
  </si>
  <si>
    <t xml:space="preserve">Įgyvendintas projektas </t>
  </si>
  <si>
    <t>Įgyvendinti projektą "Molainių filtracijos laukų ir šalia esančių teritorijų konversija, pritaikant daugiatiksliam naudojimui"</t>
  </si>
  <si>
    <t xml:space="preserve">Projektinis pasiūlymas 2024-02-28 pateiktas Panevėžio regiono plėtros tarybai. Projektas įtrauktas į Panevėžio regiono 2022-2030 metų plėtros planą. Projekto įgyvendinimo planą pagal Kvietimą VšĮ Centrinei projektų valdymo agentūrai planuojama teikti 2026 m. </t>
  </si>
  <si>
    <t>Įgyvendinti  projektą "Rekreacinės erdvės sukūrimas atgaivinant Berčiūnų miško parką"</t>
  </si>
  <si>
    <t xml:space="preserve">Projektinis pasiūlymas 2024-02-28 pateiktas Panevėžio regiono plėtros tarybai. Projektas įtrauktas į Panevėžio regiono 2022-2030 metų plėtros planą. Projekto įgyvendinimo planą pagal Kvietimą VšĮ Centrinei projektų valdymo agentūrai planuojama teikti 2025 m. Projektavimo paslaugos nupirktos 2025 m. ir 2025-01-15 su UAB "Aplan" pasirašyta Projektavimo paslaugų sutartis.    </t>
  </si>
  <si>
    <t>Įgyvendinti projektą "Laisvės aikštės prieigų humanizavimas"</t>
  </si>
  <si>
    <t>Įgyvendinti projektą „Ekologinio vandens turizmo  Latvijoje ir Lietuvoje vystymas“</t>
  </si>
  <si>
    <t>kv.m.</t>
  </si>
  <si>
    <t xml:space="preserve">Sutvarkyta teritorija </t>
  </si>
  <si>
    <t xml:space="preserve">Projektas įgyvendintas 2023 m. </t>
  </si>
  <si>
    <t>Įgyvendinti projektą „Kraštovaizdžio formavimas ir ekologinės būklės gerinimas Panevėžio mieste“</t>
  </si>
  <si>
    <t>0;5</t>
  </si>
  <si>
    <r>
      <t xml:space="preserve"> Įgyvendinti projektą „Erdvės žmonėms“</t>
    </r>
    <r>
      <rPr>
        <sz val="10"/>
        <color rgb="FFFF0000"/>
        <rFont val="Times New Roman"/>
        <family val="1"/>
        <charset val="186"/>
      </rPr>
      <t xml:space="preserve"> Projektas užbaigtas, nebėra 02 programoje</t>
    </r>
  </si>
  <si>
    <t xml:space="preserve"> Įgyvendinti projektą „Transformacija iš apleistų erdvių į išpuoselėtas“</t>
  </si>
  <si>
    <t xml:space="preserve"> Įgyvendinti projektą „Laisvės aikštės ir jos prieigų sutvarkymas“</t>
  </si>
  <si>
    <t>Įrengtas fontanas</t>
  </si>
  <si>
    <t xml:space="preserve"> Esant poreikiui skirtos lėšos buvo perskirstytos kitų investicijų projektų veikloms apmokėti.</t>
  </si>
  <si>
    <t xml:space="preserve"> Įgyvendinti projektą „Jaunimo sodo sutvarkymas“</t>
  </si>
  <si>
    <t>Projektas įgyvendintas 2023 m. Projekto galutinė ataskaita patvirtinta 2024-03-15.</t>
  </si>
  <si>
    <t xml:space="preserve"> Įgyvendinti projektą „Teritorijos prie „Ekrano“ marių  konversija, pritaikant ją aktyviam poilsiui, užimtumui ir vietos verslo skatinimui“</t>
  </si>
  <si>
    <t>Projektas įgyvendintas 2023 m. Projekto galutinė ataskaita patvirtinta 2024-05-24.</t>
  </si>
  <si>
    <t xml:space="preserve"> Įgyvendinti projektą „Nepriklausomybės aikštės ir jos prieigų sutvarkymas“</t>
  </si>
  <si>
    <t>2024 m. vyko teisminiai procesai.</t>
  </si>
  <si>
    <t xml:space="preserve"> Įgyvendinti projektą „Viešųjų erdvių prie Panevėžio bendruomenių rūmų sutvarkymas“</t>
  </si>
  <si>
    <t>"-" 10,8</t>
  </si>
  <si>
    <t>Projektas įgyvendintas 2023 m. Projekto galutinė ataskaita patvirtinta 2024-07-03.</t>
  </si>
  <si>
    <t xml:space="preserve"> Įgyvendinti projektą „Skaistakalnio parko ir jo prieigų sutvarkymas“</t>
  </si>
  <si>
    <t>Projektas įgyvendintas 2022 m.</t>
  </si>
  <si>
    <t xml:space="preserve"> Įgyvendinti projektą „Panevėžio senvagės teritorijos kompleksinis sutvarkymas“</t>
  </si>
  <si>
    <t>Atnaujintos / pritaikytos erdvės</t>
  </si>
  <si>
    <t>Įgyvendinta projektų</t>
  </si>
  <si>
    <t>Viešųjų erdvių pritaikymas / natūralių ir pusiau natūralių miesto erdvių tvarkymas ir atnaujinimas (viešosios, poilsio, tyliosios zonos)</t>
  </si>
  <si>
    <t>Suformuotų, patobulintų erdvių skaičius</t>
  </si>
  <si>
    <t xml:space="preserve">Patobulinti  miesto erdvių ir objektų kokybę, jų priežiūrą </t>
  </si>
  <si>
    <t xml:space="preserve">Projektinis pasiūlymas 2024-05-28 pateiktas Panevėžio regiono plėtros tarybai. Projektas įtrauktas į Panevėžio regiono 2022-2030 metų plėtros planą. Projekto įgyvendinimo planas pagal Kvietimą VšĮ Centrinei projektų valdymo agentūrai bus teikiamas 2025 m. </t>
  </si>
  <si>
    <t>6.2.1.</t>
  </si>
  <si>
    <t>Įgyvendinti projektą "Skatinti rūšiuojamąji atliekų surinkimą Panevėžio mieste"</t>
  </si>
  <si>
    <t>Įrengta požeminių komunalinių atliekų surinkimo konteinerių aikštelių</t>
  </si>
  <si>
    <t>2024 m.pagal su AB „Statkorpas“ 2022-01-28 pasirašytą Sutartį buvo tęsiami 15 požeminių komunalinių atliekų ir antrinių žaliavų surinkimo konteinerių aikštelių įrengimo darbai. Projekto veiklos užbaigtos 2024 m. liepos 31 d.  Projektas įgyvendintas.</t>
  </si>
  <si>
    <t xml:space="preserve"> Įgyvendinti projektą „Komunalinių atliekų rūšiuojamojo surinkimo infrastruktūra“</t>
  </si>
  <si>
    <t>Įrengta surūšiuotų atliekų surinkimo aikštelių</t>
  </si>
  <si>
    <t>Šalinamų sąvartyne komunalinių atliekų kiekio mažinimas</t>
  </si>
  <si>
    <t>Įdiegti nauji žiedinės ekonomikos sprendimai</t>
  </si>
  <si>
    <t xml:space="preserve">Užtikrinti saugią ir švarią aplinką bei įdiegti žiedinės ekonomikos (beatliekės gamybos) principus </t>
  </si>
  <si>
    <t>Modernizuotos miesto apšvietimo sistemos dalis</t>
  </si>
  <si>
    <t>2024 m. gegužės 28 d. pagal su UAB "Lucidus techno" 2023-11-28 pasirašytą Sutartį užbaigti Panevėžio miesto gatvių apšvietimo valdymo sistemos diegimo, apšvietimo valdymo spintų valdiklių ir šviestuvų individualaus valdymo valdiklių montavimo darbai. Projekto veiklos įgyvendintos, Projektas užbaigtas.</t>
  </si>
  <si>
    <t>6.1.1.</t>
  </si>
  <si>
    <t xml:space="preserve"> Įgyvendinti projektą „Panevėžio miesto gatvių apšvietimo modernizavimas“</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</si>
  <si>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</si>
  <si>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</si>
  <si>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</si>
  <si>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kv.m.    Vnt.</t>
  </si>
  <si>
    <t>Atnaujintos / suformuotos viešosios erdvės, želdynai;  finansavimą gavę klimato kaitos mažinimo sprendimai</t>
  </si>
  <si>
    <t xml:space="preserve">Mažinti poveikį klimato kaitai ir prisitaikyti prie jos </t>
  </si>
  <si>
    <t>50</t>
  </si>
  <si>
    <t>Išmokėtos ES galutinės lėšos. Projektas įgvendintas 2023 m.</t>
  </si>
  <si>
    <t>5.3.1.</t>
  </si>
  <si>
    <t xml:space="preserve"> Įgyvendinti projektą „Darnaus judumo priemonių diegimas Panevėžio mieste“</t>
  </si>
  <si>
    <t xml:space="preserve">Intelektinių elektroninių  priemonių diegimas viešajame transporte </t>
  </si>
  <si>
    <t>Įgyvendintų projektų, didinančių naudojimosi viešuoju transportu mastą, skaičius</t>
  </si>
  <si>
    <t xml:space="preserve">Padidinti naudojimosi viešuoju transportu mastą </t>
  </si>
  <si>
    <t xml:space="preserve">2024 09 06  VšĮ Centrinei projektų valdymo agentūrai (CPVA) pateiktas projekto įgyvendinimo planas. 2024 11 20  CPVA direktoriaus įsakymu Nr. 2024/8-3-159 Projektui skirtas finansavimas, 2024 12 05 Panevėžio miesto savivaldybės administracija pasirašė Europos regioninės plėtros fondo lėšomis bendrai finansuojamo projekto „Klaipėdos–Vakarinės g. rekonstravimas, užtikrinant eismo saugumą ir pašalinant juodąją dėmę“ (Nr. 25-105-P-0001) sutartį. 2024 m. buvo rengiamas techninis projektas,  2025 m. nupirktos ekspertizės paslaugos. </t>
  </si>
  <si>
    <t>5.2.1.</t>
  </si>
  <si>
    <t>Įgyvendinti projektą "Klaipėdos g. –Vakarinės g. rekonstravimas, užtikrinant eismo saugumą ir pašalinant juodąją dėmę"</t>
  </si>
  <si>
    <t>Projektinis pasiūlymas 2023-11-14 pateiktas Panevėžio regiono plėtros tarybai, Projektas  įtrauktas į Panevėžio regiono 2022-2030 m. plėtros planą. 2024 m. vyko projektavimo darbai pagal 2023-12-01 su MB "Gatvių projektavimas" pasirašytą sutartį. Projekto įgyvendinimo planas pagal Kvietimą VšĮ Centrinei projektų valdymo agentūrai bus teikiamas 2025-05 mėn.</t>
  </si>
  <si>
    <t>Įgyvendinti projektą "J. Basanavičiaus g. - Beržų g. rekonstravimas, užtikrinant eismo saugumą ir pašalinant juodąją dėmę"</t>
  </si>
  <si>
    <t xml:space="preserve">2024 m. pagal pasirašytą sutartį su  MB "Lignumbaltica" vyko projektavimo darbai. 2024 09 06  VšĮ Centrinei projektų valdymo agentūrai (CPVA) pateiktas projekto įgyvendinimo planas. 2024 11 20.  CPVA direktoriaus įsakymu Nr. 2024/8-3-159 Projektui skirtas finansavimas. 2024 12 05 Panevėžio miesto savivaldybės administracija pasirašė projekto „Klaipėdos–Nemuno g. rekonstravimas, užtikrinant eismo saugumą ir pašalinant juodąją dėmę“ (Nr. 25-105-P-0002) sutartį.
</t>
  </si>
  <si>
    <t>Įgyvendinti projektą "Klaipėdos g. –Nemuno g. rekonstravimas, užtikrinant eismo saugumą ir pašalinant juodąją dėmę"</t>
  </si>
  <si>
    <t>Modernizuotų šviesoforinių sankryžų skaičius</t>
  </si>
  <si>
    <t xml:space="preserve"> Įgyvendinti projektą „Intelektinės transporto sistemos  diegimas Panevėžio mieste“</t>
  </si>
  <si>
    <t xml:space="preserve">Sankryžų modernizavimas siekiant užtikrinti saugumą </t>
  </si>
  <si>
    <t>Finansavimą eismo saugumo didinimui gavę miesto eismo objektai</t>
  </si>
  <si>
    <t xml:space="preserve">Padidinti eismo saugumą </t>
  </si>
  <si>
    <t>Panevėžio regiono plėtros tarybai 2023-11-14 pateiktas projektinis pasiūlymas, Projektas įtrauktas į Panevėžio regiono 2022-2030 metų plėtros planą.  Projekto įgyvendinimo planas pagal Kvietimą turi būti pateiktas VšĮ Centrinei projektų valdymo agentūrai 2025 III ketv.</t>
  </si>
  <si>
    <t>5.1.1.</t>
  </si>
  <si>
    <t>Įgyvendinti projektą "A. Jakšto gatvės pėsčiųjų ir dviračių tilto (nuo Kranto g. iki A. Jakšto g.) atnaujinimas / įrengimas integruojant į bendrą bevariklio transporto tinklą"</t>
  </si>
  <si>
    <t>2024-10-30 su MB "Susisiekimo komunikacijų sprendimai" pasirašyta sutartis dėl Smėlynės gatvės dalies pėsčiųjų, dviračių takų projektavimo, vyksta projektavimo darbai. Projekto įgyvendinimo planas 2024-12-17 pateiktas VšĮ Centrinei projektų valdymo agentūrai.</t>
  </si>
  <si>
    <t>Įgyvendinti projektą "Dviračių arba pėsčiųjų ir / ar dviračių tako Smėlynės g. (nuo J. Basanavičiaus iki S. Kerbedžio g.) modernizavimas integruojant į bendrą bevariklio transporto tinklą"</t>
  </si>
  <si>
    <t>2024 m. birželio 12 d. su UAB "Sweco Lietuva" pasirašyta sutartis dėl Panevėžio miesto Pušaloto gatvės dalies (nuo geležinkelio pervažos iki miesto ribos) kapitalinio remonto techninio projekto parengimo. Atlikti inžinieriniai geologiniai grunto tyrinėjimai, parengta topografinė geodezinė nuotrauka, parengti projektiniai pasiūlymai.</t>
  </si>
  <si>
    <t>Įgyvendinti projektą "Dviračių arba pėsčiųjų ir / ar dviračių tako Pušaloto g. (nuo geležinkelio pervažos iki miesto ribos) modernizavimas integruojant į bendrą bevariklio transporto tinklą"</t>
  </si>
  <si>
    <t>Pagal pasirašytą sutartį su UAB "Medstatyba" 2024 m. buvo tęsiami projektavimo darbai, 2024-09-27 VšĮ Centrinei projektų valdymo agentūrai (CPVA) pateiktas projekto įgyvendinimo planas, 2024-12-02 CPVA direktoriaus įsakymu Nr. 2024/8-3-172 Projektui skirtas finansavimas, 2024-12-19 Savivaldybės administracija pasirašė Projekto sutartį. 2024 m. techninis projektas neužbaigtas, todėl planuotos lėšos apmokėti už projektavimo ir ekspertizės paslaugas nepanaudotos. Už suteitas paslaugas bus apmokama 2025 m.</t>
  </si>
  <si>
    <t>Įgyvendinti projektą "Dviračių arba pėsčiųjų ir / ar dviračių tako Klaipėdos g. (nuo Nemuno g. iki miesto ribos) modernizavimas integruojant į bendrą bevariklio transporto tinklą"</t>
  </si>
  <si>
    <t>2024 m. birželio 25 d.  su MB "Locus 3D" pasirašyta sutartis dėl Panevėžio miesto Ramygalos gatvės dalies (nuo Nemuno g. iki miesto ribos) kapitalinio remonto techninio darbo projekto parengimo. Atlikti inžinieriniai geologiniai grunto tyrimai, parengta topografinė geodezinė nuotrauka, parengti projektiniai pasiūlymai.</t>
  </si>
  <si>
    <t>Įgyvendinti projektą "Dviračių arba pėsčiųjų ir / ar dviračių tako Ramygalos g. (nuo Nemuno g. iki miesto ribos) modernizavimas integruojant į bendrą bevariklio transporto tinklą"</t>
  </si>
  <si>
    <t>Projekto įgyvendinimo planas pateiktas VšĮ Centrinei projektų įgyvendinimo agentūrai 2024-08-20, CPVA direktoriaus įsakymu Nr. 2024/8-3-130 Projektui skirtas finansavimas. 2024 11 22 Panevėžio miesto savivaldybės administracija pasirašė Europos regioninės plėtros fondo lėšomis bendrai finansuojamo projekto „Dviračių tako nuo Vakarinės g. link Berčiūnų gyvenvietės modernizavimas integruojant į bendrą bevariklio transporto tinklą“ Nr. 25-101-P-0001 sutartį. Pagal su UAB "VRP projektai" 2023-11-07 pasirašytą sutartį 2024 m. buvo vykdomi projektavimo darbai. Nupirktos ekspertizės paslaugos ir 2024-09-30 su UAB "Statybos ekspertų biuras" pasirašyta ekspertizės paslaugų sutartis, atlikta Projekto ekspertizė.</t>
  </si>
  <si>
    <t>Įgyvendinti projektą „Pėsčiųjų ir dviračių tako nuo Vakarinės g. link Berčiūnų gyvenvietės modernizavimas integruojant į bendrą bevariklio transporto tinklą"</t>
  </si>
  <si>
    <t>Naujų įrengtų netaršaus mikrostransporto priemonių stovų komplektai</t>
  </si>
  <si>
    <t>Vykdyti susitikimai su projekte dalyvaujančių mokyklų atstovais, sudaryta sutartis su išoriniais ekspertais, atliekamos apklausos ir stebėjimai mokyklose gautus duomenis analizuojant ir vertinant su tarptautiniais projekto partneriais. Buvo sudalyvauta dviejuose tarptautiniuose projekto partnerių susitikimuose bei 15 nuotolinių partnerių susitikimų, kuriuose dalyvauta projekto dirbtuvėse ir atlikti pristatymai. Projekte buvo planuojama dar 2024 m. pabaigoje įrengti paspirtukų/dviračių stovų komplektus prie 10 miesto mokyklų, tačiau Pagrindinis projekto partneris pageidavo, kad projekte numatytos infrastruktūros įrengimas būtų vykdomas tik atlikus papildomas minkštąsias veiklas projekte dalyvaujančiose mokyklose- atlikti srautų matavimus 2024 m. pavasarį ir rudenį mokyklų teritorijose dar nesant naujų stovų. Atsižvelgus į tai, projekto plane buvo numatyta nauja paspirtukų/dviračių stovų įrengimo data - 2025 m. balandžio mėn.</t>
  </si>
  <si>
    <t xml:space="preserve"> Igyvendinti projektą „DJP BSR - efektyvaus darnaus judumo mieste planavimo stiprinimas Baltijos miestuose“</t>
  </si>
  <si>
    <t>Projektas įgyvendintas 2023-12-06.</t>
  </si>
  <si>
    <t xml:space="preserve"> Igyvendinti projektą „Dviračio tako nuo Vakarinės g. link Berčiūnų gyvenvietės  modernizavimas“</t>
  </si>
  <si>
    <t>Dviračių trąsų, pėsčiųjų takų mieste ir jo prieigose įrengimas ir atnaujinimas užtikrinant tęstinumą bei junglumą</t>
  </si>
  <si>
    <t>Atnaujintų atkarpų, skatinant netaršaus mikrotransporto infrastruktūros plėtrą, ilgis</t>
  </si>
  <si>
    <t xml:space="preserve">Paskatinti netaršaus  mikrotransporto (paspirtukai, dviračiai, riedžiai ir kt.) infrastruktūros plėtrą </t>
  </si>
  <si>
    <t>Įdiegtų/patobulintų darnaus judimo priemonių skaičius</t>
  </si>
  <si>
    <t xml:space="preserve">Vykdyti kryptingą darnaus judumo politiką savivaldybėje </t>
  </si>
  <si>
    <t xml:space="preserve">Projekto pradžia 2024 m. balandžio 1 d. Projekto įgyvendinime dalyvauja 7 tarptautiniai partneriai. 2024 m. birželio 11-13 d. vyko Projekto partnerių susitikimas Panevėžyje, 2024 09 23 vyko Panevėžio miesto socialinių projekto partnerių susitikimas, 2024 m. gruodžio 2-5 d. vyko Projekto partnerių susitikimas Turine (Italija). Susitikimų metu buvo nagrinėjami klausimai kaip stiprinti regionų ir miestų gebėjimus kurti ir įdiegti įtraukaus ir tvaraus teritorijų planavimo politikos priemones, didinančias jų atsparumą ir prisitaikymą prie klimato kaitos.
</t>
  </si>
  <si>
    <t>4.1.1.</t>
  </si>
  <si>
    <t>Įgyvendinti projektą "Bauhauzas – žalesnė Europa"</t>
  </si>
  <si>
    <t>2024 m. vasario 1-4 d. Santa Komboje (Ispanija) vyko pirmasis projekto partnerių susitikimas,  rugsėjo 9-12 d. vyko susitikimas Pavlikeni mieste (Bulgarija). Susitikimų metu dalyviai  pristatė savo vietoves, diskutavo apie Europos aktualijas, apie poreikį ir būdus informuoti apie demokratinio dalyvavimo, ypač jaunimo, svarbą, skatinti Europos miestų bendradarbiavimą, apie kultūrų dialogą, keitimąsi žiniomis ir praktinius sprendimus, kaip įtraukti piliečius į ES demokratinius procesus.</t>
  </si>
  <si>
    <t xml:space="preserve">Įgyvendinti projektą „Jaunimas ir demokratija: būsimos Europos kartos įgalinimas“ </t>
  </si>
  <si>
    <t>Projektas įgyvendinamas. Projekto paraiškoje buvo numatytas tarptautinio renginio organizavimas Panevėžyje 2024 m. IV ketvirtį, šiam renginiui buvo numatytos lėšos, tačiau Projekto pagrindinis partneris pakoregavo renginių grafiką- renginys Panevėžyje bus organizuojamas 2025 m. gegužės mėn., todėl renginiui numatytos lėšos nebuvo panaudotos 2024 metais, jos suplanuotos 2025 metams.</t>
  </si>
  <si>
    <t xml:space="preserve">Įgyvendinti projektą „Tvarios energijos iššūkiai“ </t>
  </si>
  <si>
    <t xml:space="preserve">2024 m. kovo 18 d. su Europos socialinio fondo agentūra (Projekto vykdytoja)  pasirašyta Jungtinės veiklos sutartis. Projektui skirtas ES fondų finansavimas 47727,89 Eur. Pasirašius Sutartį, Savivaldybės administracijoje buvo įdarbintas Patarėjas, koordinuojantis lygių galimybių, moterų  ir vyrų lygybės ir apsaugos nuo smukrto artimoje aplinkoje politikos formavimą ir įgvendinimą, kuriam 100 proc. mokamas atlyginimas iš  projektui skirtų ES lėšų, taip pat Koordinatoriaus kabinetui buvo nupirkti baldai (stalas, kėdė) ir kompiuteris. </t>
  </si>
  <si>
    <t xml:space="preserve">Įgyvendinti projektą „Koordinatorių modelio išbandymas ir lyčių lygybės politikos stiprinimas Lietuvoje“ </t>
  </si>
  <si>
    <t>Projektas nebuvo įgyvendinamas, neskirtas finansavimas.</t>
  </si>
  <si>
    <t xml:space="preserve">Įgyvendinti projektą „Europos solidarumas telkia pasaulio jaunimą (Sinergija)“ </t>
  </si>
  <si>
    <t>Vietos renginių skaičius</t>
  </si>
  <si>
    <t xml:space="preserve"> Įgyvendinti projektą „Eurostovykla“ </t>
  </si>
  <si>
    <t>2024 m. balandžio mėn. Cervijoje (Italija) vyko projekto baigiamoji konferencija, kurioje dalyvavo projekto partneriai iš Vengrijos, Italijos, Lenkijos, Ispanijos, Portugalijos, Slovėnijos, Bulgarijos, Panevėžio miesto savivaldybės. Konferencijoje buvo nagrinėjamos temos - ES Žaliojo kurso strategija, geresnis ES politikos kūrimo procesų supratimas, piliečių aktyvumo ir pilietiškumo skatinimas sprendžiant su klimato kaita susijusius klausimus, vyko seminarai, projekto rezultatų aptarimas. Projekto veiklos užbaigtos 2024 m. balandžio 30 d.</t>
  </si>
  <si>
    <t xml:space="preserve">Įgyvendinti projektą „Iššūkiai jaunimui“ </t>
  </si>
  <si>
    <t>Tarptautinių  renginių skaičius</t>
  </si>
  <si>
    <t>2024 m. sausio ir balandžio mėn., vyko du tarptautiniai projekto renginiai: Roterdame (Nyderlandai) ir Quart de Poblete (Ispanija), kuriuose dalyvavo visi projekto partneriai- Italijos, Ispanijos, Portugalijos, Nyderlandų, Graikijos, Bulgarijos, Vengrijos, Panevėžio miesto savivaldybės ir nevyriausybinių organizacijų atstovai. Susitikimuose buvo diskutuojama apie Europos vertybių skatinimą savivaldybėse, euroskepticizmo mažinimą, piliečių aktyvumo ir pilietiškumo skatinimą, buvo dalijamasi patirtimi, dirbama grupėse bei aptariami projekto rezultatai. Projekto veiklos užbaigtos 2024 balandžio 30 d.</t>
  </si>
  <si>
    <t xml:space="preserve">Įgyvendinti projektą „Įtrauki Europos Sąjunga“  </t>
  </si>
  <si>
    <t xml:space="preserve"> 2024 m. buvo tęsiamos Projekto veiklos -2024 02 11-15 įvyko tarptautinis projekto partnerių susitikimas Tibyje, Ispanijoje,  2024 03 25-28 įvyko baigiamasis projekto partnerių susitikimas Sofijoje, Bulgarijoje. Tarptautiniuose renginiuose aptartos aktualios temos apie jaunimo pilietinį dalyvavimą ir Europos žaliąjį kursą susiduriant su COVID19 pandemijos sukelta socialine krize, apie socialinę ir moralinę atsakomybę, apie pagarbą, kultūrų įvairovių vertinią ir kt.  Projektas įgyvendintas, laukiama projekto išlaidų kompensavimo ES lėšomis.  </t>
  </si>
  <si>
    <t xml:space="preserve">Įgyvendinti projektą „Žalioji kryptis“  </t>
  </si>
  <si>
    <t>Įgyvendinti projektą „Sportas visiems“</t>
  </si>
  <si>
    <t>2024 m. įvyko 2 tarptautiniai projekto susitikimai Italijoje ir Suomijoje. Partnerių susitikimuose aptartos aktualios temos apie bendruomenių dalyvavimą ir įsitraukimą į aplinkosaugos ir tvarumo sritis, diskutuota apie  ES politikos kryptis, ES veiksmus atliekų tvarkymo srityje, Aplinkosaugos veiksmų programą iki 2030 m. ir Europos žaliąjį kursą, buvo dalijamasi patirtimi ir gerąja praktika. Projektas užbaigtas, Europos Komisijai  pateikta galutinė ataskaita.</t>
  </si>
  <si>
    <t>vnt</t>
  </si>
  <si>
    <t xml:space="preserve">Įgyvendinti projektą „Bendruomenė ir aplinka“ </t>
  </si>
  <si>
    <t xml:space="preserve"> Įgyvendinti projektą „Tiltas“ </t>
  </si>
  <si>
    <t>Pagerintų / modernizuotų paslaugų skaičius</t>
  </si>
  <si>
    <t>0;11</t>
  </si>
  <si>
    <t xml:space="preserve"> Įgyvendinti projektą „Paslaugų ir asmenų aptarnavimo kokybės gerinimas Panevėžio miesto ir Panevėžio rajono savivaldybėse“</t>
  </si>
  <si>
    <t>Projektas įgyvendintas 2022 m. 2024 m. buvo išmokėtos likusios ES lėšos.</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</si>
  <si>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</si>
  <si>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</si>
  <si>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</si>
  <si>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</si>
  <si>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Įgyvendinamų miesto projektų, skatinančių gyventojų socialinį aktyvumą ir pilietinę atsakomybę, skaičius</t>
  </si>
  <si>
    <t xml:space="preserve">Didinti gyventojų socialinį aktyvumą ir pilietinę atsakomybę </t>
  </si>
  <si>
    <t>Įrengti socialiniai būstai</t>
  </si>
  <si>
    <t>Parengtas ir 2024-03-29 pateiktas VšĮ Centrinei prpjektų valdymo agentūrai (CPVA) Projekto įyvendinimo planas sieikant gauti ES finansavimą. CPVA 2024-07-08 Direktoriaus įsakymu Nr. 2024/8-3-31 Projektui skirtas finansavimas, 2024-08-13 su CPVA pasirašyta Projekto sutartis. Projektui įgyvendinti skirtos ES lėšos 910 815,98 Eur. Pasirašius Sutartį buvo vykdomos Projekto viešinimo veiklos, rengiami butų, skirtų socialiniam būstui pirkti dokumentai  ir derinami su CPVA.</t>
  </si>
  <si>
    <t>3.2.1.</t>
  </si>
  <si>
    <t>Įgyvendinti projektą „Socialinio būsto fondo plėtra Panevėžio mieste“</t>
  </si>
  <si>
    <t xml:space="preserve">Projektas įgyvendintas 2022 metais. </t>
  </si>
  <si>
    <t>Įgyvendinti projektą „Socialinio būsto plėtra“</t>
  </si>
  <si>
    <t xml:space="preserve">Socialinio būsto plėtra </t>
  </si>
  <si>
    <t>asm.</t>
  </si>
  <si>
    <t>Aprūpinti būstu asmenys</t>
  </si>
  <si>
    <t xml:space="preserve">Vystyti socialinės paramos individualizuoto kompleksiškumo teikimo modelį </t>
  </si>
  <si>
    <t xml:space="preserve"> 2024-12-23 su Projekto partneriais pasirašyta bendradarbiavimo sutartis Nr. 22-2278 dėl Projekto įgyyvendinimo. 2024-12-15 paskelbtas viešasis pirkimo konkursas dėl projektavimo paslaugų pirkimo (buvusios Panevėžio Aušros progimnazijos pastato dalies patalpų,  adresu Vienybės g. 38, Panevėžys, kapitalinio remonto projekto parengimo paslaugos). Projekto paraiška 2025-01-17 pateikta ESFA. Paraiška vertinama.</t>
  </si>
  <si>
    <t xml:space="preserve"> 288724610</t>
  </si>
  <si>
    <t>3.1.2</t>
  </si>
  <si>
    <t>Įgyvendinti projektą "Priėmimo sistemos reforma Lietuvoje"</t>
  </si>
  <si>
    <t>Projektinis pasiūlymas pateiktas 2024-02-20 Panevėžio regiono plėtros tarybai, Projektas įtrauktas į Panevėžio regiono 2022-2030 metų plėtros planą. 2024 m buvo rengiami projektavimo paslaugų pirkimo dokumentai, buvo vykdomas viešasis projektavimo paslaugų pirkimo konkursas. Pirkimas neįvyko dėl per didelės pasiūlytos paslaugų kainos. Atlikus rinkos tyrimą, viešasis pirkimo konkursas bus skelbiamas pakartotinai 2025 m.</t>
  </si>
  <si>
    <t>Įgyvendinti projektą "Socialinės globos namų senatvine demencija sergantiems asmenims ir senyvo amžiaus asmenims su negalia infrastruktūros plėtra Panevėžio mieste"</t>
  </si>
  <si>
    <t xml:space="preserve">Parengtas projekto įgyvendinimo planas ir 2024-04-29 pateiktas VšĮ Centrinei prpjektų valdymo agentūrai (CPVA). CPVA 2024-07-08 Direktoriaus įsakymu Nr. 2024/8-3-31 projektui  skirtas finansavimas, su CPVA 2024-07-30 pasirašyta Projekto sutartis. Projektui įgyvendinti skirtos ES lėšos 1 359 970,54 Eur. Pasirašius Projekto sutartį buvo rengiami nekilnojamjo turto (gyvenamųjų namų), skirtų grupinių gyvenimo namų veiklai pirkimo dokumentai ir derinami su CPVA. </t>
  </si>
  <si>
    <t>Įgyvendinti projektą "Panevėžio grupinių gyvenimo namų asmenims su intelekto ir (ar) psichikos negalia įkūrimas"</t>
  </si>
  <si>
    <t>Parengtas projekto įgyvendinimo  planas ir 2024-04-29 pateiktas VšĮ Centrinei prpjektų valdymo agentūrai (CPVA). CPVA 2024-07-08 Direktoriaus įsakymu Nr. 2024/8-3-31 Projektui skirtas finansavimas, 2024-07-30 su CPVA pasirašyta Projekto sutartis. Projektui įgyvendinti skirtos ES lėšos 1 102 619,59 Eur. Pasirašius Projekto Sutartį buvo rengiami butų, skirtų apsaugoto būsto veiklai vykdyti pirkimo dokumentai ir derinami su CPVA.</t>
  </si>
  <si>
    <t>Įgyvendinti projektą "Apsaugoto būsto įrengimas Panevėžyje"</t>
  </si>
  <si>
    <t>2024 12 12 su Socialinių paslaugų priežiūros departamentu prie Socialinės apsaugos ir darbo ministerijos pasirašyta projekto „Užsienio kilmės Lietuvos gyventojų integracijos procesų koordinavimo plėtra Lietuvos Respublikos savivaldybėse“, Nr. PMIF-2.01-V-02-01 finansavimo sutartis. Projektui įgyvendinti skirta 114.280,66 Eur ES lėšų.</t>
  </si>
  <si>
    <t>Įgyvendinti projektą "Užsienio kilmės Lietuvos gyventojų integracijos procesų koordinavimo plėtra Lietuvos Respublikos savivaldybėse"</t>
  </si>
  <si>
    <r>
      <t>Pagal paskelbtą Kvietimą 2024- 05 -31 VšĮ Centrinei projektų valdymo agentūrai (CPVA) pateiktas projekto įgyvendinimo planas. 2024 09 06 CPVA direktoriaus įsakymu Nr. 2024/8-3-78 Projektui skirtas finansavimas, 2024 10 16 Projekto vykdytojas Panevėžio socialinių pokyčių centras su CPVA pasirašė Projekto sutartį, Projektui įgyvendinti skirtos ES fondų lėšos 352 934,89 Eur</t>
    </r>
    <r>
      <rPr>
        <i/>
        <sz val="10"/>
        <rFont val="Times New Roman"/>
        <family val="1"/>
        <charset val="186"/>
      </rPr>
      <t>.</t>
    </r>
    <r>
      <rPr>
        <sz val="10"/>
        <rFont val="Times New Roman"/>
        <family val="1"/>
        <charset val="186"/>
      </rPr>
      <t xml:space="preserve"> 2024-11-04 pradėti rengti negyvenamųjų patalpų, esančių adresu Vasario 16-osios g. 8, Panevėžys ir Laisvės a. 11, Panevėžys, paprastojo remonto aprašai.</t>
    </r>
  </si>
  <si>
    <r>
      <t xml:space="preserve"> </t>
    </r>
    <r>
      <rPr>
        <sz val="10"/>
        <rFont val="Times New Roman"/>
        <family val="1"/>
        <charset val="186"/>
      </rPr>
      <t>288724610</t>
    </r>
  </si>
  <si>
    <t>Įgyvendinti projektą "Socialinių dirbtuvių įkūrimas Panevėžyje"</t>
  </si>
  <si>
    <t>Socialinių dirbtuvių Nr. 1. veiklos pradžia 2024-04-18. Dirbtuvių paslaugą gauna 12 asmenų su intelekto ir psichikos negalia. Įdarbinta 3,5 darbuotojo.  Socialinių dirbtuvių Nr. 2. veiklos pradžia 2024-05-08. Dirbtuvių paslaugą gauna 12 asmenų su intelekto ir psichikos negalia.  Įdarbinta 3,5 darbuotojo. Savivaldybės administracijoje įdarbinti 2 Atvejo vadybininkai, kuriems mokamas atlyginimas iš Projekto (ES)  lėšų.</t>
  </si>
  <si>
    <t>0; 9</t>
  </si>
  <si>
    <t xml:space="preserve"> Įgyvendinti projektą "Perėjimas nuo institucinės globos  prie bendruomenių paslaugų Sostinės regione, Vidurio ir Vakarų Lietuvos regione"</t>
  </si>
  <si>
    <t>2024-03-01 Pasirašyta Jungtinės veiklos sutartis tarp Europos socialinio fondo agentūros, labdaros ir paramos fondo ,,Maisto bankas“ ir Panevėžio miesto savivaldybės administracijos. Projektą vykdo Europos socialinio fondo agentūra. 2024 m. Gyventojams  pagal pateiktus prašymus buvo išduodamos kortelės, su kuriomis gyventojai  įsigydavo maisto produktus atrinktose maisto prekių parduotuvėse (vienam gyventojui skiriami 25 Eur/ ketvirtį, per metus 100 Eur). Per metus išduotos 2697 kortelės gyventojams.</t>
  </si>
  <si>
    <t xml:space="preserve">Įgyvendinti projektą „Materialinio nepritekliaus mažinimas Lietuvoje“ </t>
  </si>
  <si>
    <t>2024 m. balandžio 19 d. baigtas įgyvendinti Projektas. Panaudotos visos Projektui skirtos ES ėšos 81 699 Eur,  įgyvendintos  visos priėmimui ir integravimui suplanuotos veiklos. Paslaugos suteiktos preliminariai 2000 Projekto dalyvių.</t>
  </si>
  <si>
    <t>Įgyvendinti projektą „Pabėgėlių iš Ukrainos priėmimas ir ankstyva integracija“</t>
  </si>
  <si>
    <t>Projekto dalyvių skaičius</t>
  </si>
  <si>
    <t xml:space="preserve"> Įgyvendinti projektą „Kūrybos užuovėja“</t>
  </si>
  <si>
    <t xml:space="preserve">Socialinių paslaugų integracijos bendruomenėje plėtra </t>
  </si>
  <si>
    <t>248209780</t>
  </si>
  <si>
    <t>3.1.1</t>
  </si>
  <si>
    <t>Įgyvendinti projektą „Institucinės globos pertvarka Panevėžio mieste“</t>
  </si>
  <si>
    <r>
      <t xml:space="preserve"> Įgyvendinti projektą „Panevėžio bendruomeniniai šeimos namai“ </t>
    </r>
    <r>
      <rPr>
        <sz val="10"/>
        <color rgb="FFFF0000"/>
        <rFont val="Times New Roman"/>
        <family val="1"/>
        <charset val="186"/>
      </rPr>
      <t xml:space="preserve"> UŽBAIGTAs, nebėra 02 programoje</t>
    </r>
  </si>
  <si>
    <t xml:space="preserve">Kompleksinių paslaugų šeimoms ir vaikams teikimas </t>
  </si>
  <si>
    <t xml:space="preserve">Užtikrinti kokybišką ir efektyvią socialinę paramą bendruomenėje </t>
  </si>
  <si>
    <t>Socialines paslaugas gavusių asmenų skaičius</t>
  </si>
  <si>
    <t>Asmenų, aprūpintų socialiniu būstu skaičius</t>
  </si>
  <si>
    <t xml:space="preserve">Skatinti socialinės atskirties mažėjimą ir socialinį saugumą </t>
  </si>
  <si>
    <t xml:space="preserve">2024 02 01 pasirašyta projekto „Sveikas senėjimas“ finansavimo sutartis tarp pagrindinio partnerio Žiemgalos regioninės plėtros departamento ir Latvijos Respublikos aplinkos apsaugos ir regioninės plėtros ministerijos, 2024 03 05 pasirašyta Partnerystės sutartis tarp pagrindinio partnerio ir kitų projekto partnerių. 2024 rugpjūčio-spalio mėn. įvyko 10 mokymų, šie specializuoti mokymai buvo parengti siekiant pagerinti specialistų kompetencijas dirbant su senjorais. Mokymuose dalyvavę specialistai gavo 32 akademinių valandų mokymų sertifikatus. 2024 10 14 pasirašyta paslaugų teikimo sutartis su klinika „Effectus“ dėl fizinio aktyvumo užsiėmimų. 2024 m. įgyvendinant projektą Panevėžio miesto bendruomenei (senjorams, žmonėms su negalia) įsigyti bei Kultūros ir poilsio parke pastatyti fiziniam aktyvumui skatinti penkiolika skirtingų funkcijų reguliuojamų svorių lauko treniruoklių bei 3 žaidimų stalai. </t>
  </si>
  <si>
    <t>0, 10</t>
  </si>
  <si>
    <t>2.1.2</t>
  </si>
  <si>
    <t>Įgyvendinti projektą „Sveikas senėjimas"</t>
  </si>
  <si>
    <t>Įrengta irklavimo bazė</t>
  </si>
  <si>
    <t>2024 m. balandžio mėn. suorganizuotas Projekto įžanginis tarptautinis partnerių susitikimas Panevėžyje. Susitikimo metu aptartos planuojamos veiklos, patikslintas veiklų grafikas.  2024-06-06 Pasirašyta rangos sutartis su konkursą laimėjusia UAB „Aukštaitijos ranga“. Darbų vertė 502 560,52 Eur (su PVM). Darbai vykdomi pagal grafiką. Atsižvelgus į tai, kad darbų pabaiga numatyta 2025 m. pavasarį, todėl baidarėms numatytos lėšos bus panaudotos 2025 metais.</t>
  </si>
  <si>
    <t>0, 15</t>
  </si>
  <si>
    <t>Įgyvendinti projektą „Saugūs vandenyje"</t>
  </si>
  <si>
    <t>VBN</t>
  </si>
  <si>
    <t>Įrengta sporto bazė</t>
  </si>
  <si>
    <t>2024 01 08 Pasirašyta rangos sutartis su konkursą laimėjusia UAB „Sversa“. Darbų vertė – 3 339 600 Eur (su PVM). Darbai vykdomi pagal grafiką. Atsižvelgiant į tai, kad tik metų eigoje paaiškėjo poreikis įsigyti dirbtinę futbolo dangą, atlikti viešieji pirkimai šios dangos įsigijimui. Kupolo įranga bus montuojama tik atlikus dirbtinės futbolo dangos klojimo darbus 2025 metais, todėl 2024 metais buvo panaudota mažiau lėšų, nei planuota, šios lėšos bus panaudotos 2025 metais.</t>
  </si>
  <si>
    <t>Įgyvendintas projerktas</t>
  </si>
  <si>
    <t>Įgyvendinti projektą „Pripučiamo futbolo maniežo įrengimas Beržų g. 37, Panevėžys“</t>
  </si>
  <si>
    <t>Rekonstruota sporto bazė</t>
  </si>
  <si>
    <t xml:space="preserve">Dėl šalia  vydomo projekto „Panevėžio  daugiafunkcinio  sporto ir sveikatingumo centro „Aukštaitija“  rekonstravimas A. Jakšto g. 1, Panevėžio mieste" (statomo baseino) Projektas negalėjo būti vykdomas. </t>
  </si>
  <si>
    <t xml:space="preserve"> Įgyvendinti projektą „Aukštaitijos sporto komplekso Didžiosios salės atnaujinimas“</t>
  </si>
  <si>
    <t xml:space="preserve">VB VKI </t>
  </si>
  <si>
    <t>2024 m. buvo tęsiami Objekto statybos darbai. Pilnai pavyko panaudoti šiam Objektui 2024 metais skirtas valstybės biudžeto lėšas (panaudotos ir papildomai 2024 m. lapkričio mėn. skirtos lėšos, bendra suma 5,266 mln. Eur). Paskolos / biudžeto lėšos naudotos pagal poreikį, su Rangovu pilnai atsiskaityta metų pabaigoje. 2024 metais atlikta darbų už 7 ,494 mln. Eur. Dalis planuotų paskolos lėšų nepanaudota, kadangi buvo gauta daugiau VKI lėšų, kurios turėjo būti panaudotos biudžetiniais metais.</t>
  </si>
  <si>
    <t xml:space="preserve"> Įgyvendinti projektą „Panevėžio  daugiafunkcinio  sporto ir sveikatingumo centro „Aukštaitija“  rekonstravimas A. Jakšto g. 1, Panevėžio mieste“  </t>
  </si>
  <si>
    <t>Rekonstruotos sporto bazės / nauji sporto objektai</t>
  </si>
  <si>
    <t xml:space="preserve">Sporto ir viešosios  aktyvaus laisvalaikio infrastruktūros  daugiafunkciškumo  plėtojimas ir pritaikymas nustatytiems kokybės standartams </t>
  </si>
  <si>
    <t>2024 m. kovo 27 d. VšĮ Centrinei projektų valdymo agentūrai (CPVA) pateiktas Projekto įgyvendinimo planas, 2024-08-13 Lietuvos Respublikos sveikatos apsaugos ministro įsakymu Nr. V-467 Projektui skirtas finansavimas 2 787 654,99 Eur  ES lėšų (ERPF), 2024-09-06 su CPVA pasirašyta Projekto finansavimo sutartis. Projektas įgyvendinamas su partneriais (11 medicinos įstaigų). 2024 m. planuotos lėšos  Projekto viešinimui.</t>
  </si>
  <si>
    <t>0, 9</t>
  </si>
  <si>
    <t>2.1.1</t>
  </si>
  <si>
    <t>Įgyvendinti projektą "Sveikatos centro sudėtyje teikiamų sveikatos priežiūros paslaugų infrastruktūros modernizavimas Panevėžio mieste"</t>
  </si>
  <si>
    <t xml:space="preserve"> 2024 m. nebuvo vykdomas. Siekiant gauti ES finanasavimą Projekto įgyvendinimo planas pagal paskelbtą Kvietimą turi būti pateiktas 2025 m.</t>
  </si>
  <si>
    <t>Įgyvendinti projektą "Kokybiškų visuomenės sveikatos paslaugų prieinamumo gerinimas Panevėžio mieste"</t>
  </si>
  <si>
    <t xml:space="preserve">2024-02-07 VšĮ Centrinei projektų valdymo agentūrai (CPVA) pateiktas Projekto įgyvendinimo planas, 2024-04-25 Lietuvos Respublikos sveikatos apsaugos ministro įsakymu Nr. V-467 Projektui skirta 711986,29 Eur ES  lėšų, 2024-06-03 su CPVA pasirašyta Projekto sutartis. 2024-02-15 su UAB „Egna“ pasirašyta Paliatyviosios pagalbos suaugusiems paslaugų dienos centro M. Tiškevičiaus g. 6, Panevėžyje techninio projekto parengimo paslaugų sutartis, metų eigoje vyko projektavimo darbai, parengti projektiniai pasiūlymai ir paviešinti visuomenei. Projekto partneris VšĮ Kniaudiškių šeimos klinika įsigijo medicininę bei kitą įrangą ir priemones. Partneris VšĮ Panevėžio miesto poliklinika įsigijo dalį reikalingos medicininės bei kitos įrangos ir priemonių. 2024-11-22 UAB „Egna“ parengė Paliatyviosios pagalbos suaugusiems paslaugų dienos centro interjero sprendinius. Vykdant projektavimo darbus iškilo poreikis keisti numatytus sprendinius, ko pasekoje užtruko projektavimo darbai ir dalis planuotų lėšų apmokėti už projekto parengimą nebuvo panaudotos. Techninis projektas parengtas 2025-01-22 ir perduotas UAB "Darbasta" atlikti ekspertizei. </t>
  </si>
  <si>
    <t xml:space="preserve">Įgyvendinti projektą "Paliatyviosios pagalbos dienos centro įrengimas ir slaugos paslaugos namuose teikiančių komandų aprūpinimas įranga Panevėžio mieste" </t>
  </si>
  <si>
    <t>Paslaugas gavusių asmenų skaičius</t>
  </si>
  <si>
    <t xml:space="preserve"> Įgyvendinti projektą „Priemonių, gerinančių ambulatorinių  sveikatos paslaugų prieinamumą tuberkulioze sergantiems asmenims, įgyvendinimas Panevėžio mieste“ </t>
  </si>
  <si>
    <t>Įstaigų, dalyvaujančių projekte gerinant teikiamų paslaugų kokybę, skaičius</t>
  </si>
  <si>
    <t xml:space="preserve"> Įgyvendinti projektą „Pirminės sveikatos priežiūros veiklos efektyvumo didinimas“</t>
  </si>
  <si>
    <t xml:space="preserve"> Įgyvendinti projektą „Sveikos gyvensenos skatinimas Panevėžio mieste“ </t>
  </si>
  <si>
    <t>0; 19</t>
  </si>
  <si>
    <r>
      <rPr>
        <b/>
        <sz val="10"/>
        <rFont val="Times New Roman"/>
        <family val="1"/>
        <charset val="186"/>
      </rPr>
      <t xml:space="preserve">Savivaldybės sveikatos priežiūros įstaigų  teikiamų paslaugų stiprinimas  ir plėtra  bei atsparumo ekstremalioms situacijoms didinimas </t>
    </r>
    <r>
      <rPr>
        <sz val="10"/>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</si>
  <si>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</si>
  <si>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</si>
  <si>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</si>
  <si>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</si>
  <si>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 xml:space="preserve">2024-03-19 pasirašyta Projekto finansavimo sutartis. 2024 09  mėn. 26-30 d. įvyko pirmasis tarptautinis projekto renginys Panevėžyje, kuriame dalyvavo partneriai iš Italijos ir Čekijos. Renginio metu vyko seminarai, diskusijos, teorinės ir praktinės veiklos, susijusios su Europos vertybėmis, kultūrų įvairove, lyčių lygybės aspekto integravimu, stiprinant bendruomenių socialinę struktūrą į Europos Sąjungos vertybes. 2025 m. kovo mėn. rengiamas baigiamasis Projekto partnerių susitikimas Italijoje. </t>
  </si>
  <si>
    <t xml:space="preserve">Įgyvendinti projektą "Kultūros vertybių ir paveldo puoselėjimas Europoje" </t>
  </si>
  <si>
    <t xml:space="preserve">2024 m. surengtas projekto partnerių susitikimas Panevėžyje, kurio metu su Projekto partneriais aptartos Projekto veiklos, kas buvo nuveikta per pirmąjį Projekto etapą, buvo aplankyti Panevėžio miesto savivaldybės ir regiono kultūros paveldo objektai, kuriuose įdiegti skaitmeniniai sprendimai turistams, buvo organizuoti skaitmeninės rinkodaros mokymai, skirti turizmo sektoriaus atstovams. Dalyvauta dviejuose Projekto partnerių susitikimuose Jelgavos regione ir Bauskėje, kuriuose buvo oficialiai pristatyti naujausi skaitmeniniai sprendimai, įdiegti Lielvircavos ir Lielplatones dvaruose,  buvo vykdytos Projekto viešinimo veiklos. </t>
  </si>
  <si>
    <t>Įgyvendinti projektą „Sugrąžinta istorija"</t>
  </si>
  <si>
    <t>0;6</t>
  </si>
  <si>
    <r>
      <t xml:space="preserve"> Įgyvendinti projektą „Istorinio ir kultūrinio paveldo sklaida tarp kaimyninių šalių pasitelkiant inovacijas muziejuose“ , </t>
    </r>
    <r>
      <rPr>
        <sz val="10"/>
        <color rgb="FFFF0000"/>
        <rFont val="Times New Roman"/>
        <family val="1"/>
        <charset val="186"/>
      </rPr>
      <t xml:space="preserve"> Įgyvendintas, 2 programoje nėra</t>
    </r>
  </si>
  <si>
    <r>
      <t xml:space="preserve"> Įgyvendinti projektą „Tarpvalstybinė lojalumo programa kultūrai  ir  turizmui skatinti“ </t>
    </r>
    <r>
      <rPr>
        <sz val="10"/>
        <color rgb="FFFF0000"/>
        <rFont val="Times New Roman"/>
        <family val="1"/>
        <charset val="186"/>
      </rPr>
      <t xml:space="preserve"> Įgyvendintas, 2 programoje nėra</t>
    </r>
  </si>
  <si>
    <t xml:space="preserve">Kultūros įstaigų veiklos modernizavimas (aktualinimas), siekiant didesnės gyventojų įtraukties  </t>
  </si>
  <si>
    <t xml:space="preserve">Projektinis pasiūlymas 2024-02-28 pateiktas Panevėžio regiono plėtros tarybai. Projektas įtrauktas į Panevėžio regiono 2022-2030 metų plėtros planą. Su MB "SYRUSAS", veikiančia pavadinimu "IMPLMNT architects" 2024 -07-12 pasirašyta Kultūros paskirties pastato, Respublikos g. 40, Panevėžyje, rekonstrukcijos (Stasio Eidrigevičiaus menų centro, II etapas), techninio projekto parengimo ir projekto vykdymo priežiūros paslaugų sutartis. 2024 m. vyko projektavimo darbai.
</t>
  </si>
  <si>
    <t>Įgyvendinti projektą „Stasio Eidrigevičiaus menų centro rekonstrukcija pritaikant teikti naujas paslaugas“</t>
  </si>
  <si>
    <t xml:space="preserve">2024-05-31 pagal konkursinę priemonę "Aukštos meninės vertės, įvairaus ir įtraukaus kultūros turinio prieinamumo didinimas" pateiktas Projekto įgvendinimo planas ES finansavimui gauti, 2024-11-05 Projektui LR kultūros ministro įsakymu Nr. ĮV-883  skirtas ES finansavimas (ERPF) 708333 Eur. 2024-11-25 su VšĮ Centrine projektų valdymo agentūra pasirašyta Projekto sutartis. Su UAB Gedsta 2024-09-17 pasirašyta Rangos sutartis. Pasirašius Rangos sutartį, 2024 11 21 pasirašyta Panevėžio kultūros centro pastato žiūrovų salės ir scenos interjero projekto parengimo ir interjero projekto vykdymo priežiūros paslaugų sutartis. Su UAB Sonus Exsertus 2025-01-30 pasirašyta Technologinės įrangos pirkimo sutartis. Kadangi Rangos darbai nusipirkti 2024m. rugsėjo mėn., nepanaudotos visos  suplanuotos Savivaldybės biudžeto likučio (L) lėšos (dalis lėšų perskirstyta kitų projektų veikloms apmokėti). </t>
  </si>
  <si>
    <t>Igyvendintas projektas</t>
  </si>
  <si>
    <t>Įgyvendinti projektą "Panevėžio kultūros centro  dalies modernizavimas ir pritaikymas įvairių grupių poreikiams"</t>
  </si>
  <si>
    <t xml:space="preserve">Įrengtas kultūros objektas </t>
  </si>
  <si>
    <t xml:space="preserve">2024 m. įsigyti baldai bei įranga. Įrengtose taikomosios dailės (dizaino krypties), teatro, audio-video studijose vyko kultūrinės veiklos, buvo organizuojami užsiėmimai visuomenei. </t>
  </si>
  <si>
    <t xml:space="preserve"> Įgyvendinti projektą „Vienijantis kūrybiškumo centras – Pragiedrulių sodyba“</t>
  </si>
  <si>
    <t>Įsigyta įranga</t>
  </si>
  <si>
    <t>0;14; 6</t>
  </si>
  <si>
    <t xml:space="preserve"> Įgyvendinti projektą „Poeto J. Čerkeso-Besparnio sodybos sutvarkymas“ (I etapas)</t>
  </si>
  <si>
    <t xml:space="preserve"> VKI </t>
  </si>
  <si>
    <t>"+"</t>
  </si>
  <si>
    <t>Rekonstruotas kultūros objektas</t>
  </si>
  <si>
    <t xml:space="preserve">2024-01-09 gautas statinio užbaigimo aktas. 2024 m. įsigyti baldai ir įranga. Projektas įgvendintas. Įkurtas modernus šiuolaikinis Stasio Eidrigevičiaus menų centras- naujos kartos muziejus, šiuolaikinio meno, kultūrinio dialogo, kūrybinių industrijų ir edukacijų erdvė. Stasio Eidrigevičiaus menų centras oficialiai atidarytas visuomenei 2024 m. gegužės 31 d. </t>
  </si>
  <si>
    <t>Įgyvendinti projektą „Stasio Eidrigevičiaus menų centro įkūrimas  modernizuojant  viešąją kultūros infrastruktūrą“</t>
  </si>
  <si>
    <t xml:space="preserve">VB </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</si>
  <si>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</si>
  <si>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</si>
  <si>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</si>
  <si>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</si>
  <si>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</si>
  <si>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</si>
  <si>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 xml:space="preserve"> INVESTICIJŲ PROJEKTŲ PROGRAMA (NR. 02)                                                                                             
</t>
  </si>
  <si>
    <t xml:space="preserve">PANEVĖŽIO MIESTO SAVIVALDYBĖS ADMINISTRACIJOS 2024 METŲ VEIKLOS PLANO ĮGYVENDINIMO ATASKAITA                    </t>
  </si>
  <si>
    <r>
      <t>Finansavimo šaltiniai</t>
    </r>
    <r>
      <rPr>
        <b/>
        <sz val="11"/>
        <color rgb="FFFF0000"/>
        <rFont val="Times New Roman"/>
        <family val="1"/>
        <charset val="186"/>
      </rPr>
      <t xml:space="preserve"> </t>
    </r>
  </si>
  <si>
    <t xml:space="preserve">Panevėžio funkcinės zonos plėtros strategijos sukūrimas ir įgyvendinimas, įtraukiant kitus regionus/ ir / ar šalis </t>
  </si>
  <si>
    <t xml:space="preserve">Sukurta Panevėžio funkcinės zonos plėtros strategija </t>
  </si>
  <si>
    <t>2.2.4.</t>
  </si>
  <si>
    <t>Naujų neužstatytų teritorijų planavimas ir vystymas investiciniam potencialui stiprinti</t>
  </si>
  <si>
    <t>Ha</t>
  </si>
  <si>
    <t>Įrengta ir išvystyta LEZ ar pramonės parko teritorija šalia geležinkelio krovinių regioninio terminalo, plotas</t>
  </si>
  <si>
    <t>Suplanuotų teritorijų vystymas ir įvykdyti projektai, skaičius</t>
  </si>
  <si>
    <t>Pasiūlytos ir prijungtos, suplanuotos naujos teritorijos, plotas</t>
  </si>
  <si>
    <t>Parengta galimybių studija, skaičius</t>
  </si>
  <si>
    <t>2.2.3.</t>
  </si>
  <si>
    <t>Miesto teritorijos plėtra</t>
  </si>
  <si>
    <t>Prijungtos gretimos gyvenvietės bei teritorijos Šiaulių kryptimi nuo miesto ribos iki „Rail Baltica“ magistralės</t>
  </si>
  <si>
    <t>Parengtų miesto teritorijos plėtros galimybių studijų, skaičius</t>
  </si>
  <si>
    <t>2.2.2.</t>
  </si>
  <si>
    <t>„Rail Baltica“ projekto ir miesto urbanistinės sistemos sąsajų sukūrimas</t>
  </si>
  <si>
    <t>Parengta tarptautinio keleivių stoties galimybių studija dėl atšakos ašyje „Rail Baltica“ Panevėžio mieste, skaičius</t>
  </si>
  <si>
    <t>Parengta urbanistinės plėtros galimybių studija „Panevėžys Connect“</t>
  </si>
  <si>
    <t>2.2.1.</t>
  </si>
  <si>
    <t>Funkcinių zonų plėtra (Panevėžio funkcinės zonos plėtros strategijos sukūrimas ir įgyvendinimas, įtraukiant kitus regionus ir/ar šalis)</t>
  </si>
  <si>
    <t>Parengtų tvarios miesto urbanistinės plėtros projektų ir studijų (vizijų), kurių objektas yra Panevėžio konkurencingumas nacionaliniu mastu, skaičius</t>
  </si>
  <si>
    <t xml:space="preserve">Įgyvendinti valstybinės ir regioninės svarbos projektus </t>
  </si>
  <si>
    <t>Atnaujinta įranga</t>
  </si>
  <si>
    <t>+</t>
  </si>
  <si>
    <t>Modernizuota GIS, atnaujinta Arc GIS programinė įranga</t>
  </si>
  <si>
    <t>2.1.4</t>
  </si>
  <si>
    <t>Programinės įrangos atnaujinimas, ARC GIS prenumerata</t>
  </si>
  <si>
    <t>Atnaujinti duomenys</t>
  </si>
  <si>
    <t>atnaujinta</t>
  </si>
  <si>
    <t>Duomenų atnaujinimas</t>
  </si>
  <si>
    <t>Parengtas bendrojo plano monitoringas</t>
  </si>
  <si>
    <t>Vnt/metus</t>
  </si>
  <si>
    <t>Bendrojo plano monitoringas</t>
  </si>
  <si>
    <t>Parengti kadastriniai matavimai pagal esamą poreikį.</t>
  </si>
  <si>
    <t>Vnt./metus</t>
  </si>
  <si>
    <t>Parengti kadastrinių matavimų planai</t>
  </si>
  <si>
    <t>Žemės sklypų kadastriniai matavimai</t>
  </si>
  <si>
    <t>2024-01-24 Nr. 18-118 perdavimo aktu pagal Vyriausybės nutarimą 2024-01-10-Nr. 32 perduoti valdyti patikėjimo teise Panevėžio m. savivaldybei</t>
  </si>
  <si>
    <t>Įregistruoti žemės sklypai.</t>
  </si>
  <si>
    <t>Žemės sklypų vertinimas, žemės sklypų įregistravimas VĮ Registrų centre</t>
  </si>
  <si>
    <t>Paslaugų teikimo sutartis pasirašyta su UAB "Aukštaitijos matininkas" 2024-06-17 Nr.22-1171. Projektas patvirtintas 2025-01-23 ADP-44 (ilgas procesas, todėl persikėlė į 2025m.)</t>
  </si>
  <si>
    <t>Parengti žemės sklypų formavimo ir pertvarkymo projektai</t>
  </si>
  <si>
    <t>Žemės sklypų formavimo ir pertvarkymo projektų parengimas</t>
  </si>
  <si>
    <t>Teritorijos, ribojamos Respublikos g., Kranto g., Topolių al. ir registruotų sklypų pietinėje pusėje, detaliojo plano korektūra</t>
  </si>
  <si>
    <t>Parengti teritorijų planavimo dokumentai</t>
  </si>
  <si>
    <t>Teritorijų planavimo dokumentų parengimas, keitimas, koregavimas.</t>
  </si>
  <si>
    <t>Atliktas bendrojo plano koregavimas (du planavimo procesai)</t>
  </si>
  <si>
    <t xml:space="preserve">Panevėžio miesto bendrojo plano keitimas/koregavimas. </t>
  </si>
  <si>
    <t>Darnus teritorijų planavimas ir vystymas</t>
  </si>
  <si>
    <t>Paskatų sistemos sukūrimas esamiems apleistiems sklypams įveiklinti</t>
  </si>
  <si>
    <t xml:space="preserve">Sukurta  paskatų sistema	</t>
  </si>
  <si>
    <t>2.1.3</t>
  </si>
  <si>
    <t>Pramoninių teritorijų konversijos projektų vykdymas</t>
  </si>
  <si>
    <t>Įgyvendintų pramoninių teritorijų konversijos projektų skaičius</t>
  </si>
  <si>
    <t>Informacijos surinkimas ir susisteminimas apie Panevėžio m. istorines ir traukos vietas (Vieningos ženklinimo sistemos Panevėžio m. studijos parengimas), archyvinės medžiagos susisteminimas</t>
  </si>
  <si>
    <t>Atlikti kultūros paveldo tyrimai</t>
  </si>
  <si>
    <t xml:space="preserve">Nekilnojamojo kultūros paveldo objektų tyrimai.  </t>
  </si>
  <si>
    <t>J. Balčikonio paminklo sutvarkymas, Šv. Petro ir Povilo kapinėse Jakūbonių šeimos kapavietės sutvarkymas ir Šv. Zitos draugijos narių kapavietės sutvarkymas</t>
  </si>
  <si>
    <t>Tvarkomų kultūros paveldo objektų skaičius</t>
  </si>
  <si>
    <t xml:space="preserve">Nekilnojamojo kultūros paveldo objektų tvarkyba </t>
  </si>
  <si>
    <t>Suorganizuotas Kultūros paveldo dienų renginys</t>
  </si>
  <si>
    <t>Kultūros paveldo objektų sklaida (renginiai, leidiniai, bukletai ir pan.)</t>
  </si>
  <si>
    <t>Nekilnojamojo kultūros paveldo objektų sklaida.</t>
  </si>
  <si>
    <t>Elektros g. 11, Respublikos g. 60, Panevėžio m. istorinės dalies vertingųjų savybių tikslinimas</t>
  </si>
  <si>
    <t>Parengtų apskaitos dokumentų skaičius</t>
  </si>
  <si>
    <t>Nekilnojamojo kultūros paveldo objektų dokumentacijos parengimas (Vertinimo aktai, teritorijos ribų planai, ikonografinė medžiaga)</t>
  </si>
  <si>
    <t>Posėdžiai neįvyko, nes nekilnojamojo KP objektus svarstė KPD prie Kultūros ministerijos Vertinimo tarybos</t>
  </si>
  <si>
    <t>Suorganizuoti posėdžiai</t>
  </si>
  <si>
    <t>Nekilnojamojo kultūros paveldo vertinimo tarybos veikla (posėdžiai)</t>
  </si>
  <si>
    <t>1. J. Miltinio paminklas (Laisvės a.); 2. Šv. Zitos draugijos narių kapavietė (Apvaizdos takas); 3. J.Čerkeso-Besparnio sodybos namas (Ukmergės g. 59A)</t>
  </si>
  <si>
    <t>Paženklintų kultūros paveldo objektų skaičius</t>
  </si>
  <si>
    <t xml:space="preserve">Nekilnojamojo kultūros paveldo objektų ženklinimas. </t>
  </si>
  <si>
    <t>Nekilnojamųjų kultūros paveldo objektų apskaita, tvarkyba, ženklinimas, sklaida</t>
  </si>
  <si>
    <t>n.d.</t>
  </si>
  <si>
    <t>Km</t>
  </si>
  <si>
    <t>Atnaujintos modernizuotos infrastruktūros ilgis</t>
  </si>
  <si>
    <t>Išduota pagal poreikį</t>
  </si>
  <si>
    <t>Statybos leidimų skaičius miesto centrinėje dalyje</t>
  </si>
  <si>
    <t>Taikant konversiją rekonstruotų pastatų arba naujoms veikloms pritaikytų rekonstruotų pastatų skaičius</t>
  </si>
  <si>
    <t>Apleistų sklypų ir pastatų skaičiaus pokytis</t>
  </si>
  <si>
    <t>J.Čerkeso Besparnio sodyba "Pragiedruliai"</t>
  </si>
  <si>
    <t>Veiklai pritaikytų kultūros paveldo objektų skaičius</t>
  </si>
  <si>
    <t xml:space="preserve"> Skatinti miesto plėtrą ir tvarią transformaciją </t>
  </si>
  <si>
    <t>Pasikeitus prioritetams buvo rengiami dokumentai Panevėžio m. žalinimo plano paslaugų pirkimui.</t>
  </si>
  <si>
    <t xml:space="preserve">Miesto želdynų ir želdinių būklės stebėsenos planas
</t>
  </si>
  <si>
    <t>Želdinių būklės stebėsenos plano parengimas</t>
  </si>
  <si>
    <t>Sukurtos želdynų apsaugos priemonės</t>
  </si>
  <si>
    <t>Sodmenų, reikalingų želdynų ir želdinių tvarkymo, želdynų kūrimo ir želdinių veisimo darbams atlikti, einamojo ir perspektyvinio poreikio planavimas</t>
  </si>
  <si>
    <t>Inventorizacija atlikta pagal turimas lėšas</t>
  </si>
  <si>
    <t>Miesto teritorijoje esančių želdinių ir želdynų inventorizacija</t>
  </si>
  <si>
    <t>1.1.3</t>
  </si>
  <si>
    <t>Želdinių inventorizacija.</t>
  </si>
  <si>
    <t>Miesto želdynų ir želdinių teritorijose esančių želdynų ir želdinių būklės stebėsena, priežiūra ir apsauga</t>
  </si>
  <si>
    <t xml:space="preserve">Techninis pastato projektas parengtas, tačiau taisoma pagal ekspertizės pastabas, todėl statybą leidžiantis dokumentas dar negautas. </t>
  </si>
  <si>
    <t>Panevėžio m. savivaldybės daugiabučio pastato techninis projektas (savivaldybės reikmėms)</t>
  </si>
  <si>
    <t>Atnaujinta visa suplanuota teritorija</t>
  </si>
  <si>
    <t>kv. km</t>
  </si>
  <si>
    <t>Atnaujintas 3D modelis</t>
  </si>
  <si>
    <t xml:space="preserve">3D  modelio atnaujinimas (tęstinis projektas) </t>
  </si>
  <si>
    <t>Atnaujintos vėliavos. Dviejose miesto erdvėse įsigytos didelių burbulų girliandos puošybai. Sumontuoti dekoratyviniai elementai: tūrinės raidės „PANEVĖŽYS“ su LED instaliacija. Atnaujinti esami nameliai, pritaikyti miesto gimtadienio šventei. Atnaujintos tūrinės raidės.</t>
  </si>
  <si>
    <t>Dekoratyviniai elementai</t>
  </si>
  <si>
    <t>Vėliavos, puošybos elementų ir kitų dekoratyvinių daiktų įsigijimui, informacinės lentos ir jų priežiūra</t>
  </si>
  <si>
    <t>Suorganizuotas gražiausiai tvarkomos aplinkos konkursas. Siekiant pagerinti miesto įvaizdį, įgyvendintas vitražų apšvietimo projektas. Suorganizuota paroda „Žvilgsnis į save“. Panevėžio Senvagėje įgyvendintas eglučių alėjos projektas. Sukurtos reprezentacinio vaizdo ir garso projekcijos (filmas Senvagėje)</t>
  </si>
  <si>
    <t>Kūrybinės dirbtuvės, suorganizuotas gražiausiai tvarkomos aplinkos konkursas</t>
  </si>
  <si>
    <t>Panevėžio miesto įvaizdžio gerinimas. (Kūrybinių dirbtuvių ir kitų iniciatyvų, darbų apmokėjimas ir premijavimas, renginių organizavimas ir kitos išlaidos. Gražiausiai tvarkomos aplinkos konkurso organizavimas).</t>
  </si>
  <si>
    <t>Viešųjų erdvių pritaikymas įvairioms socialinėms grupėms</t>
  </si>
  <si>
    <t>Žaliųjų jungčių sukūrimas</t>
  </si>
  <si>
    <t>Sutvarkytų miesto erdvių plotas</t>
  </si>
  <si>
    <t>Parengtų projektų skaičius</t>
  </si>
  <si>
    <t>Įgyvendintų eko sistemą stiprinančių projektų skaičius</t>
  </si>
  <si>
    <t>Vyko konkursas "Žalioji jungtis Žvaigždžių - Projektuotojų g." bendruomenių iniciatyvos, tačiau negauta pasiūlymų.</t>
  </si>
  <si>
    <t>Suformuotų erdvių skaičius</t>
  </si>
  <si>
    <t xml:space="preserve">Patobulinti miesto erdvių ir objektų kokybę, jų priežiūrą </t>
  </si>
  <si>
    <t>Žalumo indeksas</t>
  </si>
  <si>
    <t xml:space="preserve">URBANISTINĖS PLĖTROS PROGRAMA (Nr.03)                                                                                             
</t>
  </si>
  <si>
    <r>
      <t xml:space="preserve">IŠ VISO programai finansuoti pagal finansavimo šaltinius </t>
    </r>
    <r>
      <rPr>
        <b/>
        <i/>
        <sz val="11"/>
        <color theme="1"/>
        <rFont val="Times New Roman"/>
        <family val="1"/>
        <charset val="186"/>
      </rPr>
      <t>(1 ir 2 punktai)</t>
    </r>
  </si>
  <si>
    <r>
      <t xml:space="preserve">2.4. Rėmėjų lėšos </t>
    </r>
    <r>
      <rPr>
        <b/>
        <sz val="11"/>
        <rFont val="Times New Roman"/>
        <family val="1"/>
        <charset val="186"/>
      </rPr>
      <t>(RL)</t>
    </r>
  </si>
  <si>
    <r>
      <t>2.3. Gyventojų pajamų mokestis</t>
    </r>
    <r>
      <rPr>
        <b/>
        <sz val="11"/>
        <rFont val="Times New Roman"/>
        <family val="1"/>
        <charset val="186"/>
      </rPr>
      <t xml:space="preserve"> (GPM)</t>
    </r>
  </si>
  <si>
    <r>
      <t>2.1. Valstybės biudžeto lėšos, kurios neapskaitytos biudžete (</t>
    </r>
    <r>
      <rPr>
        <b/>
        <sz val="11"/>
        <rFont val="Times New Roman"/>
        <family val="1"/>
        <charset val="186"/>
      </rPr>
      <t>VBN</t>
    </r>
    <r>
      <rPr>
        <sz val="11"/>
        <rFont val="Times New Roman"/>
        <family val="1"/>
      </rPr>
      <t>)</t>
    </r>
  </si>
  <si>
    <r>
      <t>1.6.2. Savivaldybės aplinkos apsaugos rėmimo specialiosios programos lėšų likutis (</t>
    </r>
    <r>
      <rPr>
        <b/>
        <sz val="11"/>
        <rFont val="Times New Roman"/>
        <family val="1"/>
        <charset val="186"/>
      </rPr>
      <t>SBAAL</t>
    </r>
    <r>
      <rPr>
        <sz val="11"/>
        <rFont val="Times New Roman"/>
        <family val="1"/>
        <charset val="186"/>
      </rPr>
      <t>)</t>
    </r>
  </si>
  <si>
    <r>
      <t xml:space="preserve">1.6.1. Ankstesnių metų lėšų likutis </t>
    </r>
    <r>
      <rPr>
        <b/>
        <sz val="11"/>
        <rFont val="Times New Roman"/>
        <family val="1"/>
        <charset val="186"/>
      </rPr>
      <t>(L</t>
    </r>
    <r>
      <rPr>
        <sz val="11"/>
        <rFont val="Times New Roman"/>
        <family val="1"/>
        <charset val="186"/>
      </rPr>
      <t>)</t>
    </r>
  </si>
  <si>
    <r>
      <t xml:space="preserve">1.5. Skolintos lėšos </t>
    </r>
    <r>
      <rPr>
        <b/>
        <sz val="11"/>
        <rFont val="Times New Roman"/>
        <family val="1"/>
        <charset val="186"/>
      </rPr>
      <t>(P)</t>
    </r>
  </si>
  <si>
    <r>
      <t xml:space="preserve">1.4. Europos Sąjungos ir kitos tarptautinės finansinės paramos lėšos </t>
    </r>
    <r>
      <rPr>
        <b/>
        <sz val="11"/>
        <rFont val="Times New Roman"/>
        <family val="1"/>
        <charset val="186"/>
      </rPr>
      <t>(ES)</t>
    </r>
  </si>
  <si>
    <r>
      <t xml:space="preserve">iš jų: 1.3.1 Pajamos už prekes ir paslaugas </t>
    </r>
    <r>
      <rPr>
        <b/>
        <sz val="11"/>
        <rFont val="Times New Roman"/>
        <family val="1"/>
        <charset val="186"/>
      </rPr>
      <t>(SP)</t>
    </r>
  </si>
  <si>
    <r>
      <t>1.2.6.Valstybės lėšos kapitalo investicijoms (</t>
    </r>
    <r>
      <rPr>
        <b/>
        <sz val="11"/>
        <rFont val="Times New Roman"/>
        <family val="1"/>
        <charset val="186"/>
      </rPr>
      <t>VKI)</t>
    </r>
  </si>
  <si>
    <r>
      <t>1.2.5. 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</si>
  <si>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1.2.4. Valstybės lėšos ugdymo reikmėms finansuoti (</t>
    </r>
    <r>
      <rPr>
        <b/>
        <sz val="11"/>
        <rFont val="Times New Roman"/>
        <family val="1"/>
        <charset val="186"/>
      </rPr>
      <t>ML</t>
    </r>
    <r>
      <rPr>
        <sz val="11"/>
        <rFont val="Times New Roman"/>
        <family val="1"/>
        <charset val="186"/>
      </rPr>
      <t>)</t>
    </r>
  </si>
  <si>
    <r>
      <t>1.2.3. Valstybės regioninėms įstaigoms ir klasėms finansuoti (</t>
    </r>
    <r>
      <rPr>
        <b/>
        <sz val="11"/>
        <rFont val="Times New Roman"/>
        <family val="1"/>
        <charset val="186"/>
      </rPr>
      <t>VBSR)</t>
    </r>
  </si>
  <si>
    <r>
      <t>1.2.2. Valstybės lėšos valstybinėms (valstybės perduotoms savivaldybėms) funkcijoms atlikti (</t>
    </r>
    <r>
      <rPr>
        <b/>
        <sz val="11"/>
        <rFont val="Times New Roman"/>
        <family val="1"/>
        <charset val="186"/>
      </rPr>
      <t>VBSF)</t>
    </r>
  </si>
  <si>
    <r>
      <t>iš jų: 1.2.1. Valstybės lėšos kitoms dotacijoms (</t>
    </r>
    <r>
      <rPr>
        <b/>
        <sz val="11"/>
        <rFont val="Times New Roman"/>
        <family val="1"/>
        <charset val="186"/>
      </rPr>
      <t>VB)</t>
    </r>
  </si>
  <si>
    <r>
      <t xml:space="preserve">1.1.3. Grąžintos biudžeto lėšos baigus projektus, finansuojamus Europos Sąjungos, kitos tarptautinės finansinės paramos ir bendrojo finansavimo lėšomis </t>
    </r>
    <r>
      <rPr>
        <b/>
        <sz val="11"/>
        <rFont val="Times New Roman"/>
        <family val="1"/>
        <charset val="186"/>
      </rPr>
      <t>(SBES)</t>
    </r>
  </si>
  <si>
    <r>
      <t>1.1.2.Savivaldybės aplinkos apsaugos rėmimo specialiosios programos lėšos (</t>
    </r>
    <r>
      <rPr>
        <b/>
        <sz val="11"/>
        <rFont val="Times New Roman"/>
        <family val="1"/>
        <charset val="186"/>
      </rPr>
      <t>SBAA</t>
    </r>
    <r>
      <rPr>
        <sz val="11"/>
        <rFont val="Times New Roman"/>
        <family val="1"/>
        <charset val="186"/>
      </rPr>
      <t>)</t>
    </r>
  </si>
  <si>
    <r>
      <t xml:space="preserve">iš jo: 1.1.1. Savivaldybės biudžeto lėšos </t>
    </r>
    <r>
      <rPr>
        <b/>
        <sz val="11"/>
        <rFont val="Times New Roman"/>
        <family val="1"/>
        <charset val="186"/>
      </rPr>
      <t>(SB)</t>
    </r>
  </si>
  <si>
    <r>
      <t>iš jo:   1.1.Savivaldybės biudžeto lėšos (nuosavos, be ankstesnių metų likučio)</t>
    </r>
    <r>
      <rPr>
        <b/>
        <sz val="11"/>
        <rFont val="Times New Roman"/>
        <family val="1"/>
        <charset val="186"/>
      </rPr>
      <t xml:space="preserve"> </t>
    </r>
  </si>
  <si>
    <t>Iš viso programai be likučio:</t>
  </si>
  <si>
    <t>Likutis:</t>
  </si>
  <si>
    <t>Iš viso tikslui:</t>
  </si>
  <si>
    <t>Iš viso uždaviniui:</t>
  </si>
  <si>
    <t>SBAAL</t>
  </si>
  <si>
    <t>Viešųjų pirkimų metu buvo pasiūlyta mažesnė kaina, todėl nupirkta daugiau augalų, nei planuota</t>
  </si>
  <si>
    <t>Įsigyta ir pasodinta 151 vnt. medžių, 591 vnt. dekoratyvinių krūmų.</t>
  </si>
  <si>
    <t>Pasodintų želdinių skaičius</t>
  </si>
  <si>
    <t>SBAA</t>
  </si>
  <si>
    <t>7</t>
  </si>
  <si>
    <t>Naujų želdinių įsigijimas ir įveisimas</t>
  </si>
  <si>
    <t>Parengta inventorizacijos ataskaita</t>
  </si>
  <si>
    <t>1.2.2</t>
  </si>
  <si>
    <t>Nevėžio upės pakrantės želdinių inventorizacijos atlikimas, būklės įvertinimas ir tvarkymo projekto parengimas</t>
  </si>
  <si>
    <t>Želdynų kūrimo ir želdinių veisimo, inventorizavimo priemonių įgyvendinimas</t>
  </si>
  <si>
    <t>Panevėžio miesto tvarios energetikos ir kovos su klimato kaita veiksmų plano įgyvendinimo ataskaitos rengimas nukeltas į 2025 metus.</t>
  </si>
  <si>
    <t>Parengta Panevėžio miesto tvarios energetikos ir kovos su klimato kaita veiksmų plano įgyvendinimo ataskaita</t>
  </si>
  <si>
    <t>Panevėžio miesto tvarios energetikos ir kovos su klimato kaita veiksmų plano įgyvendinimo ataskaitos parengimas</t>
  </si>
  <si>
    <t>Vykdytas didelių gabaritų atliekų aikštelės (Kėdainių g. 13,15 Panevėžyje aplinkos monitoringas (poveikis požeminiam vandeniui).</t>
  </si>
  <si>
    <t>Vykdoma didelių gabaritų atliekų surinkimo aikštelės požeminio vandens stebėsena</t>
  </si>
  <si>
    <t>Didelių gabaritų atliekų surinkimo aikštelės (Kėdainių g. 13,15, Panevėžys) aplinkos monitoringo programos įgyvendinimas</t>
  </si>
  <si>
    <t>Parengtas Nevėžio upės vagos valymo projektas</t>
  </si>
  <si>
    <t>Nevėžio upės vagos projekto korektūros atlikimas</t>
  </si>
  <si>
    <t>Vykdyta Molainių filtracijos laukų teritorijos želdinių priežiūra.</t>
  </si>
  <si>
    <t>ha</t>
  </si>
  <si>
    <t>Prižiūrėtas Molainių filtracijos laukų teritorijos plotas</t>
  </si>
  <si>
    <t>Molainių buvusių filtracijos laukų teritorijos želdinių  priežiūros vykdymas</t>
  </si>
  <si>
    <t>t</t>
  </si>
  <si>
    <t>Nupjautų makrofitų išvežimas į žaliųjų atliekų aikštelę</t>
  </si>
  <si>
    <t>Vykdyta Nevėžio upės vagos priežiūra upės atkarpoje, ribojamoje J. Biliūno - Vakarinės gatvių.</t>
  </si>
  <si>
    <t>Prižiūrėta Nevėžio upė vaga</t>
  </si>
  <si>
    <t>Nevėžio upės vagos priežiūros vykdymas</t>
  </si>
  <si>
    <t>Vykdytas Panevėžio miesto savivaldybės paviršinio, požeminio vandens, oro taršos dirvožemio , triukšmo monitoringas.</t>
  </si>
  <si>
    <t>Stebimų aplinkos komponentų skaičius</t>
  </si>
  <si>
    <t>1.2.1</t>
  </si>
  <si>
    <t>Panevėžio miesto savivaldybės aplinkos monitoringo programos įgyvendinimas</t>
  </si>
  <si>
    <t>Aplinkos stebėsenos, prevencinių, aplinkos atkūrimo priemonių įgyvendinimas</t>
  </si>
  <si>
    <t>Leidinių kiekis</t>
  </si>
  <si>
    <t>Knygų, leidinių aplinkosaugos tema įsigijimas</t>
  </si>
  <si>
    <t>Aplinkosauginio švietimo tikslais Panevėžio miesto švietimo įstaigoms užprenumeruoti žurnalai "Lututė", "Miškai", laikraštis "Žaliasis pasaulis".</t>
  </si>
  <si>
    <t>kompl.</t>
  </si>
  <si>
    <t>Užprenumeruotų spaudinių skaičius</t>
  </si>
  <si>
    <t>Spaudinių prenumerata miesto švietimo įstaigoms</t>
  </si>
  <si>
    <t>Aplinkosauginio švietimo tikslais organizuoti renginiai Pasaulinei žemės dienai, Europos judumo savaitei ir Pasaulinei atliekų mažinimo savaitei paminėti.</t>
  </si>
  <si>
    <t>Suorganizuotų aplinkosauginių renginių skaičius</t>
  </si>
  <si>
    <t>Aplinkosauginių akcijų, renginių, talkų, parodų organizavimas</t>
  </si>
  <si>
    <t>Įvertinus pateiktas Aplinkosaugos švietimo projektų paraiškas finansavimas skirtas 14 projektų</t>
  </si>
  <si>
    <t>Aplinkosugos švietimo tikslais finansuoti 14 aplinkosaugos švietimo projektų</t>
  </si>
  <si>
    <t>Paremtų aplinkosaugos švietimo projektų skaičius</t>
  </si>
  <si>
    <t>Aplinkosaugos švietimo projektų finansavimas</t>
  </si>
  <si>
    <t>Visuomenės, gyventojų švietimas ir mokymas aplinkosaugos klausimais, sąmoningumo siekiant gyventi tvariau skatinimas</t>
  </si>
  <si>
    <t>vnt./metus</t>
  </si>
  <si>
    <t>Konteineriai tekstilės atliekoms rinkti</t>
  </si>
  <si>
    <t>Tekstilės atliekų surinkimo priemonių įsigijimas</t>
  </si>
  <si>
    <t>Konteineriai maisto atliekoms rinkti</t>
  </si>
  <si>
    <t>Maisto atliekų surinkimo priemonių įsigijimas</t>
  </si>
  <si>
    <t>Konteineriai pakuotės atliekoms rinkti</t>
  </si>
  <si>
    <t>Pakuočių atliekų surinkimo iš gyenamųjų namų kvartalų priemonių (konteinerių) įsigijimas</t>
  </si>
  <si>
    <t>Atliekų tvarkymo infrastruktūros plėtra</t>
  </si>
  <si>
    <t>Paženklinta dviračių takų</t>
  </si>
  <si>
    <t>Suromontuota didesnis plotas Velžio kelias, Panevėžyje dviračių ir pėsčiųjų tako</t>
  </si>
  <si>
    <t>Suremontuotas dviračių ir pėsčiųjų takas, esantis Velžio kelias, Panevėžyje. (242 m²</t>
  </si>
  <si>
    <t>Suremontuota dviračių takų</t>
  </si>
  <si>
    <t>Dviračių ir kito bevariklio transporto takų prižiūrėjimas</t>
  </si>
  <si>
    <t xml:space="preserve">Įsigytos priemonės ekologinių situacijų, avarijų likvidavimui. </t>
  </si>
  <si>
    <t>Ekologinių incidentų likvidavimas</t>
  </si>
  <si>
    <t>Ekologinių situacijų, avarijų, įvykių padarinių likvidavimas, sorbentų ir kitų reikalingų priemonių įsigijimas</t>
  </si>
  <si>
    <t>t/metus</t>
  </si>
  <si>
    <t>Asbesto turinčių gaminių atliekų kiekis</t>
  </si>
  <si>
    <t>Asbesto turinčių gaminių atliekų surinkimas, transportavimas ir saugus pašalinimas</t>
  </si>
  <si>
    <t>Iškelti varninių paukščių lizdai iš medžių Kultūros ir popilsio parke bei kitose miesto vietose, prie daugiabučių namų.</t>
  </si>
  <si>
    <t xml:space="preserve"> Iškeltų lizdų iš medžių skaičius</t>
  </si>
  <si>
    <t>Varninių šeimos paukščių populiacijos gausos reguliavimo priemonių įgyvendinimas</t>
  </si>
  <si>
    <t>Susidarė mažesnis bešeimininkių padangų kiekis</t>
  </si>
  <si>
    <t>Surinktos bešeiminkės padangos  iš Panevėžio miesto teritorijos.</t>
  </si>
  <si>
    <t>Naudotų automobilių padangų, surinktų iš miesto bendro naudojimo teritorijų, kiekis</t>
  </si>
  <si>
    <t>Naudotų automobilių  padangų, surinktų iš miesto bendrojo naudojimo teritorijų, tvarkymas</t>
  </si>
  <si>
    <t xml:space="preserve">Sutvarkytos miesto bendrojo naudojimo teritorijos, jose buvę nelegalūs šiukšlynai. Į sąvartyną išvežta 57,62 t. atliekų ir 204,78 t biologiškai skaidžių atliekų išvežta į žaliųjų atliekų aikštelę. </t>
  </si>
  <si>
    <t>Surinktų bešeimininkių atliekų kiekis</t>
  </si>
  <si>
    <t>Nelegalių šiukšlynų likvidavimas</t>
  </si>
  <si>
    <t>Surinkta ir išvežta į sąvartyną 201,66 t gatvių valymo atliekų. Išvalyta 1028,25 tūkst. m² gatvių ir 435,82 tūkst. m² šaligatvių.</t>
  </si>
  <si>
    <t>Surinktų gatvių valymo atliekų kiekis</t>
  </si>
  <si>
    <t xml:space="preserve"> Gatvių valymo atliekų surinkimas</t>
  </si>
  <si>
    <t>Aplinkos kokybės gerinimas</t>
  </si>
  <si>
    <t>Sąvartyne pašalintų komunalinių atliekų srauto sumažėjimas</t>
  </si>
  <si>
    <t xml:space="preserve"> Užtikrinti saugią ir švarią aplinką bei įdiegti žiedinės ekonomikos (beatliekės gamybos) principus </t>
  </si>
  <si>
    <t xml:space="preserve"> APLINKOS APSAUGOS RĖMIMO PROGRAMA (NR.04)                                                                                             
</t>
  </si>
  <si>
    <t>1.SAVIVALDYBĖS BIUDŽETAS (įskaitant skolintas lėšas) iš jo:</t>
  </si>
  <si>
    <t>Naujų skaitmeninių technologijų įmonių pritraukimas išbandyti jų produktus ir paslaugas mieste</t>
  </si>
  <si>
    <t>Tokia veikla nebuvo vykdyta.</t>
  </si>
  <si>
    <t>Teisinio reguliavimo sistemos pritaikymo ir teisinių kliūčių sumažinimo iniciatyvų skaičius</t>
  </si>
  <si>
    <t>1. Nemokamų konsultacijų ciklas. 2. Vertės pasiūlymo suformulavimas. 3. Inovatyvių viešųjų pirkimų skatinimo veiklos.</t>
  </si>
  <si>
    <t>Iniciatyvų naujų skaitmeninių technologijų įmonėms pritraukti išbandyti jų produktus ir paslaugas skaičius</t>
  </si>
  <si>
    <t>2.5.1</t>
  </si>
  <si>
    <t>1. Aitensa. 2.Neurotechnology.</t>
  </si>
  <si>
    <t>Naujas skaitmenines technologijas mieste išbandžiusių įmonių skaičius</t>
  </si>
  <si>
    <t xml:space="preserve"> Sukurti patrauklią aplinką naujų skaitmeninių technologijų bandymui mieste </t>
  </si>
  <si>
    <t>Įmonių dalyvavimo MTPI srities
programose skatinimas</t>
  </si>
  <si>
    <t>Įmonių, dalyvaujančių MTPI programose, skaičius</t>
  </si>
  <si>
    <t>2.4.2</t>
  </si>
  <si>
    <t xml:space="preserve">Mokslo ir verslo bendradarbiavimo iniciatyvų, nukreiptų į aukštos pridėtinės vertės produktų ir paslaugų kūrimą ir vystymą, rėmimas
</t>
  </si>
  <si>
    <t>Atviros prieigos laboratorijų tinklu pasinaudojusių įmonių skaičius</t>
  </si>
  <si>
    <t>Sukurta atviros prieigos laboratorijų tinklo veikimo sistema</t>
  </si>
  <si>
    <t>Vnt. / metus</t>
  </si>
  <si>
    <t>Bendradarbiaujant išspręstų verslo problemų skaičius</t>
  </si>
  <si>
    <t>Atsisakyta organizuoti tokios paramos priemonę</t>
  </si>
  <si>
    <t>SVV įmonėms išpirktas parodoms skirtas plotas</t>
  </si>
  <si>
    <t xml:space="preserve">Forumas „Panevėžio regiono verslo dinamika: nuo energetikos iki geopolitikos“ </t>
  </si>
  <si>
    <t>Suorganizuoti investuotojų / ekonomikos forumai</t>
  </si>
  <si>
    <t>Mieste veikiančių mokslo įstaigų ir verslo bendradarbiavimo iniciatyvų skaičius</t>
  </si>
  <si>
    <t>2.4.1</t>
  </si>
  <si>
    <t>ES fondams teiktos ir baigtos įgyvendinti įmonių paraiškos kartu su mokslo institucijomis pagal MTEPI prioritetą</t>
  </si>
  <si>
    <t xml:space="preserve">Paskatinti verslo, mokslo bei viešojo sektoriaus bendradarbiavimą kuriant ir komercializuojant aukštos pridėtinės vertės produktus </t>
  </si>
  <si>
    <t xml:space="preserve">Inovacinių (technologinių, skaitmeninių) sprendimų ir (arba) auditų atlikimo įmonėse skatinimas
</t>
  </si>
  <si>
    <t>Mokestinėmis lengvatomis įmonėms plėstis ir diegti pažangius technologinius sprendimu, pasinadojusių įmonių skaičius</t>
  </si>
  <si>
    <t>Apdovanota UAB „Geld Baltic“</t>
  </si>
  <si>
    <t>Inovatyviausios metų įmonės prizas</t>
  </si>
  <si>
    <t>2.3.2</t>
  </si>
  <si>
    <t>Informacijos verslui apie pažangių technologinių sprendimų teikiamas galimybes teikimas</t>
  </si>
  <si>
    <t>Įmonių, pasinaudojusių trumpų vertės grandinių, grįstų skaitmeninių ir žiedinių technologijų taikymu, skatinimo priemonėmis skaičius</t>
  </si>
  <si>
    <t>Trumpų vertės grandinių skatinimo priemonių skaičius</t>
  </si>
  <si>
    <t>Tokia veikla nebuvo vykdyta</t>
  </si>
  <si>
    <t>Įvykdytų tyrimų įmonių technologinei pažangai bei pažangių technologijų diegimo, kūrimo ir inovacijų paramos paslaugų poreikiams įvertinti, skaičius</t>
  </si>
  <si>
    <t>Subjektų, pasinaudojusių informacinėmis paslaugomis, skaičius</t>
  </si>
  <si>
    <t>2.3.1</t>
  </si>
  <si>
    <t>**Lietuvos duomenų agentūroje pateikiama: "Įmonės vykdyta MTEP veikla, iš viso palyginti su visomis įmonėmis"; 2020-2022m.; Panevėžio apskritis</t>
  </si>
  <si>
    <t>9,5**</t>
  </si>
  <si>
    <t>Įmonių, diegusių technologines inovacijas, dalis nuo visų įmonių (apskrities rodiklis)</t>
  </si>
  <si>
    <t xml:space="preserve"> Paskatinti pažangių technologinių sprendimų kūrimą ir diegimą versle</t>
  </si>
  <si>
    <r>
      <rPr>
        <sz val="10"/>
        <rFont val="Times New Roman"/>
        <family val="1"/>
        <charset val="186"/>
      </rPr>
      <t>Viešųjų paslaugų teikimo finansinis užtikrinimas</t>
    </r>
    <r>
      <rPr>
        <sz val="10"/>
        <color rgb="FFFF0000"/>
        <rFont val="Times New Roman"/>
        <family val="1"/>
        <charset val="186"/>
      </rPr>
      <t xml:space="preserve">
</t>
    </r>
  </si>
  <si>
    <t>tūkst.Eur</t>
  </si>
  <si>
    <t>Kompensuotų nuostolių dydis (bendrovių paslaugų teikimo mastui ir kainoms išlaikyti), kurių akcininkė yra Panevėžio miesto savivaldybė</t>
  </si>
  <si>
    <r>
      <rPr>
        <b/>
        <sz val="10"/>
        <rFont val="Times New Roman"/>
        <family val="1"/>
        <charset val="186"/>
      </rPr>
      <t>Viešųjų paslaugų teikimo finansinis užtikrinimas</t>
    </r>
    <r>
      <rPr>
        <b/>
        <sz val="10"/>
        <color rgb="FFFF0000"/>
        <rFont val="Times New Roman"/>
        <family val="1"/>
        <charset val="186"/>
      </rPr>
      <t xml:space="preserve">
</t>
    </r>
  </si>
  <si>
    <t>Koordinuotų investuotojų pritraukimo ir aptarnavimo iniciatyvų įgyvendinimas</t>
  </si>
  <si>
    <t>1. Informacinis paketas investuotojams.                     2. Nemokamos konsultacijos investuotojams.</t>
  </si>
  <si>
    <t>Užsienio investuotojų pritraukimo ir aptarnavimo priemonių skaičius</t>
  </si>
  <si>
    <t>2.2.3</t>
  </si>
  <si>
    <t>Reguliarus metodiškai pagrįstas verslo aplinkos vertinimas ir kylančių verslo aplinkos problemų įtraukiant verslo atstovus sprendimas</t>
  </si>
  <si>
    <t>Išspręstų verslo aplinkos problemų dalis</t>
  </si>
  <si>
    <t>PPA projektas Panevėžys- atviras verslui</t>
  </si>
  <si>
    <t>Iš dalies finansuotų projektų skaičius</t>
  </si>
  <si>
    <t>Atliktų verslo aplinkos įvertinimų skaičius</t>
  </si>
  <si>
    <t>2.2.2</t>
  </si>
  <si>
    <t xml:space="preserve">Reguliarus metodiškai pagrįstas verslo aplinkos vertinimas ir kylančių verslo aplinkos problemų įtraukiant verslo atstovus sprendimas
</t>
  </si>
  <si>
    <t>Pažangios pramonės ir paslaugų sektorių plėtrai reikalingos infrastruktūros ir įrangos plėtra</t>
  </si>
  <si>
    <t>Panevėžio LEZ / Pramonės parko plėtros priemonės</t>
  </si>
  <si>
    <t>Įgyvendintų projektų skaičius</t>
  </si>
  <si>
    <t>2.2.1</t>
  </si>
  <si>
    <t xml:space="preserve">Pažangios pramonės ir paslaugų sektorių plėtrai reikalingos infrastruktūros ir įrangos plėtra
</t>
  </si>
  <si>
    <t>Įmonių, dalyvaujančių klasterių veiklose, skaičius</t>
  </si>
  <si>
    <t>* Išankstinai duomenys už 2023 metus (Lietuvos duomenų agentūra)</t>
  </si>
  <si>
    <t>41,4*</t>
  </si>
  <si>
    <t>TUI, tenkančių vienam gyventojui, dalis lyginant su Lietuvos vidurkiu</t>
  </si>
  <si>
    <t xml:space="preserve"> Sudaryti palankias sąlygas verslo plėtrai ir investicijų pritraukimui </t>
  </si>
  <si>
    <t>Finansinių paskatų verslo įkūrimui sukūrimas ir įgyvendinimas</t>
  </si>
  <si>
    <t>Nebuvo besikreipiančių</t>
  </si>
  <si>
    <t>Paskatomis pasinaudojusių verslo subjektų skaičius</t>
  </si>
  <si>
    <t>Paslaugų sistemos asmenims, norintiems pradėti įkurti verslą, sukūrimas ir įgyvendinimas</t>
  </si>
  <si>
    <t>Asm. / metus</t>
  </si>
  <si>
    <t>Paslaugos gavėjų skaičius</t>
  </si>
  <si>
    <t>Pagal skirtą finansavimą nupirkta paslauga</t>
  </si>
  <si>
    <t>Val./metus</t>
  </si>
  <si>
    <t>Suteiktų konsultacijų skaičius</t>
  </si>
  <si>
    <t xml:space="preserve">Paslaugų sistemos asmenims, norintiems pradėti įkurti verslą, sukūrimas ir įgyvendinimas
</t>
  </si>
  <si>
    <t>22*</t>
  </si>
  <si>
    <t>Bankrotų skaičius</t>
  </si>
  <si>
    <t>33,5*</t>
  </si>
  <si>
    <t>MVĮ, tenkančių 1 000 miesto gyventojų, skaičius</t>
  </si>
  <si>
    <t xml:space="preserve"> Sudaryti palankias sąlygas verslo įkūrimui </t>
  </si>
  <si>
    <t>54,5*</t>
  </si>
  <si>
    <t>Materialinių investicijų, tenkančių vienam gyventojui (Eur), rodiklio santykis su šalies vidurkiu</t>
  </si>
  <si>
    <t>2608*</t>
  </si>
  <si>
    <t>Eur</t>
  </si>
  <si>
    <t>Materialinės investicijos, tenkančios vienam gyventojui</t>
  </si>
  <si>
    <t xml:space="preserve">Didinti miesto verslo aplinkos konkurencingumą  </t>
  </si>
  <si>
    <t>Karjeros Panevėžio mieste privalumų rinkodaros vykdymas tikslinėse auditorijose</t>
  </si>
  <si>
    <t>Priemonėmis ir paskatomis pritraukti aukštos kvalifikacijos darbuotojai iš regionų ir užsienio sukūrimo bei įgyvendinimo pasinaudojusių asmenų skaičius</t>
  </si>
  <si>
    <t xml:space="preserve">Iš dalies finansuotų verslo misijų skaičius </t>
  </si>
  <si>
    <t>1. Studentų dienos ATVIROS PRAMONĖS SAVAITGALIO metu. 2. Studijų galimybes Panevėžyje pristatantis įvaizdinis vaizdo klipas. 3. Nauja įvaizdinė interneto svetainė Panevėžio kaip karjeros galimybių miesto privalumams</t>
  </si>
  <si>
    <t>Įgyvendintos naujos rinkodaros priemonės</t>
  </si>
  <si>
    <t>1.3.1</t>
  </si>
  <si>
    <t xml:space="preserve">Karjeros Panevėžio mieste privalumų rinkodaros vykdymas tikslinėse auditorijose
</t>
  </si>
  <si>
    <t>Lietuvos duomenų agentūroje  pateikiama "Inovacijas diegusių įmonių darbuotojai" už 2020-2022m. palyginamąjį laikotarpį</t>
  </si>
  <si>
    <t>78,7**</t>
  </si>
  <si>
    <t>Darbuotojų inovacinėse įmonėse dalis, palyginti su visų įmonių darbuotojais (apskrities rodiklis)</t>
  </si>
  <si>
    <t xml:space="preserve">Pritraukti kvalifikuotą darbo jėgą </t>
  </si>
  <si>
    <t>Gyventojų perkvalifikavimo sistemos pritaikymas ir įgyvendinimas pagal miesto ekonominės specializacijos poreikius</t>
  </si>
  <si>
    <t>Šiemet tokia veikla nebuvo vykdyta.</t>
  </si>
  <si>
    <t>Parengtų illgalaikių miesto darbo rinkos poreikių prognozių skaičius</t>
  </si>
  <si>
    <t>Gyventojų perkvalifikavimo sistemos pritaikymo priemonių skaičius</t>
  </si>
  <si>
    <t>asm./metus</t>
  </si>
  <si>
    <t>Pagal miesto pramonės įmonių poreikius ekonominės specializacijos kryptis UŽT organizuojamuose mokymuose perkvalifikuotų asmenų skaičius</t>
  </si>
  <si>
    <t>Vykdomų suaugusiųjų neformaliojo švietimo programų, atitinkančių trumpalaikius ir ilgalaikius darbo rinkos poreikius skaičius</t>
  </si>
  <si>
    <t xml:space="preserve"> Sudaryti mokymosi visą gyvenimą galimybes atsižvelgiant į trumpalaikės ir ilgalaikes darbo rinkos poreikių prognozes </t>
  </si>
  <si>
    <t>Priemonių verslo atstovų įtraukimui į profesinio mokymo ir aukštojo mokslo studijų programų kūrimą ir vykdymą sukūrimas bei įgyvendinimas</t>
  </si>
  <si>
    <t>Iniciatyva „Verslas – atviras mokslui“, kurios metu organizuojamas Panevėžio mokymo centro mokytojų šešėliavimas pramonės įmonėse ir jungtinės meistriškumo pamokos mokiniams, kurias veda įmonių darbuotojai.</t>
  </si>
  <si>
    <t>Verslo atstovų įtraukimo į profesinio mokymo ir aukštojo mokslo studijų programų organizavimą naujų priemonių skaičius/metus</t>
  </si>
  <si>
    <t>Proc. nuo visų absolventų</t>
  </si>
  <si>
    <t>Pirmą kartą po studijų baigimo pagal specialybę įsidarbinę Panevėžio profesinio rengimo centro, Panevėžio kolegijos ir KTU fakulteto absolventai</t>
  </si>
  <si>
    <t xml:space="preserve">Paskatinti aukštojo mokslo ir profesinio mokymo įstaigų teikiamų paslaugų atitiktį trumpalaikėms ir ilgalaikėms darbo rinkos poreikių prognozėms </t>
  </si>
  <si>
    <t>41*</t>
  </si>
  <si>
    <t>Užimtų gyventojų pagal profesijų grupes, išskyrus
nekvalifikuotus darbininkus, dalis</t>
  </si>
  <si>
    <t xml:space="preserve"> Didinti kvalifikuotų darbuotojų pasiūlą </t>
  </si>
  <si>
    <t xml:space="preserve">EKONOMINĖS PLĖTROS IR VERSLO SKATINIMO PROGRAMA (Nr.05)                                                                                             
</t>
  </si>
  <si>
    <t>X</t>
  </si>
  <si>
    <r>
      <t xml:space="preserve">IŠ VISO programai finansuoti pagal finansavimo šaltinius </t>
    </r>
    <r>
      <rPr>
        <b/>
        <i/>
        <sz val="11"/>
        <rFont val="Times New Roman"/>
        <family val="1"/>
        <charset val="186"/>
      </rPr>
      <t>(1 ir 2 punktai)</t>
    </r>
  </si>
  <si>
    <t>SP</t>
  </si>
  <si>
    <t>Įsigyti, rekonstruoti ir remontuoti Savivaldybės ir socialinį būstą bei kitas gyvenamąsias patalpas (socialinėms paslaugoms teikti)</t>
  </si>
  <si>
    <t xml:space="preserve">Nupirkta butų </t>
  </si>
  <si>
    <t xml:space="preserve">Asmenų, aprūpintų gyvenamuoju plotu dėl Savivaldybės ir socialinio būsto fondo bei kito būsto metinio padidėjimo, skaičius </t>
  </si>
  <si>
    <t>1.2.9</t>
  </si>
  <si>
    <t>Padengti Savivaldybės gyvenamosioms patalpoms naujų inžinerinių tinklų (vandentiekio ir nuotekų) įrengimo ir prijungimo prie miesto centralizuotų tinklų išlaidas</t>
  </si>
  <si>
    <t xml:space="preserve">Savivaldybės gyvenamosiose patalpose įrengti nauji inžineriniai (vandentiekio- nuotekų) tinklai </t>
  </si>
  <si>
    <t>1.2.8</t>
  </si>
  <si>
    <t xml:space="preserve">Finansinis turtas </t>
  </si>
  <si>
    <t>tūkst.eur</t>
  </si>
  <si>
    <t>Savivaldybės valdomų įmonių proporcingai valdomų akcijų skaičiui gauta dotacija turtui įsigyti (PRATC, PE, UAB Aukštaitijos vandenys...)</t>
  </si>
  <si>
    <t>1.2.7</t>
  </si>
  <si>
    <t>Skirti lėšų išlaidoms už atnaujinamų  namų (negyvenamųjų patalpų) dalį, priklausančią Savivaldybei nuosavybės teise, padengti</t>
  </si>
  <si>
    <t>Patalpos Marijonų g. 51</t>
  </si>
  <si>
    <t>Proc. / metus</t>
  </si>
  <si>
    <t>1.2.6</t>
  </si>
  <si>
    <t>Padengti Savivaldybės neišnuomotų  negyvenamųjų patalpų išlaikymo ir priežiūros išlaidas</t>
  </si>
  <si>
    <t>Padengtos Savivaldybės neišnuomotų  negyvenamųjų patalpų išlaikymo ir priežiūros išlaidos</t>
  </si>
  <si>
    <t>1.2.5</t>
  </si>
  <si>
    <t>Įsigyti, rekonstruoti ir remontuoti Savivaldybės nekilnojamąjį turtą (išskyrus gyvenamąsias patalpas), vidaus ir lauko inžinerinius tinklus ir įrenginius</t>
  </si>
  <si>
    <t>Panevėžio senosios autobusų stoties pastatas.</t>
  </si>
  <si>
    <t>Įsigytas nekilnojmasis turtas (išskyrus gyvenamąsias patalpas)</t>
  </si>
  <si>
    <t>Atlikti remonto darbai  Vasario 16-osios g. 8, Taikos al. 11, Topolių al. 12, Vienybės a. 38, Kranto g. 25-35 patalpose.</t>
  </si>
  <si>
    <t>Suremontuotų  negyvenamųjų patalpų skaičius</t>
  </si>
  <si>
    <t>1.2.4</t>
  </si>
  <si>
    <t>Skirti lėšų išlaidoms už atnaujinamų  namų (gyvenamųjų patalpų) dalį, priklausančią Savivaldybei nuosavybės teise, padengti</t>
  </si>
  <si>
    <t>Lėšos dengiamos  pagal poreikį. Už  5 butus buvo apmokėtos paskolos.</t>
  </si>
  <si>
    <t>Savivaldybės atnaujintų butų skaičius atnaujinamuose namuose</t>
  </si>
  <si>
    <t>1.2.3</t>
  </si>
  <si>
    <t>Padengti Savivaldybės neišnuomotų  gyvenamųjų patalpų išlaikymo ir priežiūros išlaidas</t>
  </si>
  <si>
    <t>Padengtos Savivaldybės neišnuomotų  gyvenamųjų patalpų išlaikymo ir priežiūros išlaidos</t>
  </si>
  <si>
    <t>Atlikti  gyvenamųjų   patalpų remontą ir rekonstrukciją, vidaus ir lauko inžinerinių tinklų ir įrenginių remontą</t>
  </si>
  <si>
    <t>Suremontuotų gyvenamųjų patalpų  skaičius</t>
  </si>
  <si>
    <t>Per 2024 metus išnuomota 15 socialinių būstų.</t>
  </si>
  <si>
    <t xml:space="preserve">2024 m. socialinio būsto laukė 259 asmenys ar šeimos. </t>
  </si>
  <si>
    <t>Laukiančiųjų socialinio būsto eilėje aprūpinimas būstu</t>
  </si>
  <si>
    <t xml:space="preserve"> Tinkamai naudoti, saugoti, prižiūrėti, remontuoti ir eksploatuoti Savivaldybės turtą</t>
  </si>
  <si>
    <t>Savivaldybės nekilnojamojo turto valdymo strategijos parengimas ir įgyvendinimas</t>
  </si>
  <si>
    <t>Sutartis su Strategijos rengėju buvo nutraukta ir perimta atliktų darbų dalis.</t>
  </si>
  <si>
    <t>Parengta Savivaldybės nekilnojamojo turto valdymo strategija</t>
  </si>
  <si>
    <t>Nekilnojamojo turto (išskyrus gyvenamąsias patalpas) teisinė registracija, kadastriniai matavimai, turto vertinimas, inventorizacija, privatizuojamų objektų vertinimas ir patalpų paskirties keitimas</t>
  </si>
  <si>
    <t>F. Vaitkaus g. 2 (daugiau nebuvo poreikio).</t>
  </si>
  <si>
    <t>Turto vertinimo ataskaitos</t>
  </si>
  <si>
    <t>Atlikti parengiamieji kadastriniai matavimai atskirų nekilnojamųjų objektų (Savanorių a. 12) dėl jų įregistravimo NTR.</t>
  </si>
  <si>
    <t xml:space="preserve">Teisiškai įregistruotų objektų skaičius </t>
  </si>
  <si>
    <t>Gyvenamųjų patalpų kadastriniai matavimai ir teisinė registracija, objektų paruošimas pardavimui, turto vertinimas</t>
  </si>
  <si>
    <t xml:space="preserve">Pagerinti savivaldybės veiklos valdymą </t>
  </si>
  <si>
    <t>Paten- kinamai, gerai, labai gerai</t>
  </si>
  <si>
    <t xml:space="preserve">Stiprinti vietos savivaldą ir vykdyti efektyvų miesto įmonių ir įstaigų valdymą </t>
  </si>
  <si>
    <t xml:space="preserve">SAVIVALDYBĖS TURTO VALDYMO PROGRAMA (NR.06)                                                                                             
</t>
  </si>
  <si>
    <r>
      <t xml:space="preserve">IŠ VISO programai finansuoti pagal finansavimo šaltinius </t>
    </r>
    <r>
      <rPr>
        <b/>
        <i/>
        <sz val="10"/>
        <rFont val="Times New Roman"/>
        <family val="1"/>
        <charset val="186"/>
      </rPr>
      <t>(1 ir 2 punktai)</t>
    </r>
  </si>
  <si>
    <t>Socialinės medijos įrašai, internetinės svetainės atnaujinimai</t>
  </si>
  <si>
    <t xml:space="preserve">Skirtingų auditorijų pasiekiamumo didinimas. </t>
  </si>
  <si>
    <t>Televizijos bei radijo reportažai</t>
  </si>
  <si>
    <t>Nuolatinis informacijos platinimas: pranešimų spaudai rengimas ir viešinimas, informacijos sklaida savivaldybės interneto svetainėje "naujienų", "skelbimų", laisvalaikio" skiltyse, kitos informacijos nuolatinis atnaujinimas ir viešinimas.</t>
  </si>
  <si>
    <t xml:space="preserve">Nuolatiniai pranešimai spaudai, straipsniai </t>
  </si>
  <si>
    <t>Viešinimas naujienose, radijo laidose, sklaida globalus.panevezys.lt kanale</t>
  </si>
  <si>
    <t>Iniciatyvos „Globalus Panevėžys" efektyvumo didinimas, ryšio tęstinumo su užsienio lietuviais užtikrinimas - veiksmų skaičius</t>
  </si>
  <si>
    <t>Aktyviai veikiantys viešinimo kanalai: tradicinė žiniasklaida, socialiniai tinklai bei kt.</t>
  </si>
  <si>
    <t xml:space="preserve">Skirtingų auditorijų pasiekiamumo didinimas (nauji kanalai, inovatyvios sklaidos priemonės, viešinimo kampanijos, virtualių sprendimų taikymas, nuolatinio monitoringo užtikrinimas)
</t>
  </si>
  <si>
    <t>Patobulinti viešąją komunikaciją (SPP 1.6.2.)</t>
  </si>
  <si>
    <t xml:space="preserve">Miestą garsinančių iniciatyvų organizavimas. </t>
  </si>
  <si>
    <t>Garbės pilietis nerenkamas kasmet</t>
  </si>
  <si>
    <t>Garbės piliečio rinkimai</t>
  </si>
  <si>
    <t>Metų Panevėžiečių rinkimai</t>
  </si>
  <si>
    <t>Miestą garsinančių iniciatyvų organizavimas - Metų Panevėžiečiai, Metų Garbės pilietis</t>
  </si>
  <si>
    <t xml:space="preserve">Miesto reprezentacinio vizualinio identiteto formavimas. </t>
  </si>
  <si>
    <t>Kompl.</t>
  </si>
  <si>
    <t>Reprezentacinių suvenyrų bazės koordinavimas ir pildymas</t>
  </si>
  <si>
    <t>Nuolatinis fotografijų, vaizdo medžiagos bazės pildymas</t>
  </si>
  <si>
    <t>Miesto reprezentacinio vizualinio identiteto formavimas - suvenyrų bazės koordinavimas, fotografijų, vaizdo įrašų medžiagos pildymas</t>
  </si>
  <si>
    <t>Panevėžio atstovai pristatė Panevėžį ir atstovavo miestui 4 tarptautinių projektų renginiuose: 
projekto „Iššūkiai jaunimui“ renginyje Roterdame (Nyderlandai) ir Cervijoje (Italija), 
projekto „Jaunimas ir demokratija: būsimos kartos įgalinimas“ renginyje Santa Komboje (Ispanijoje), renginyje Sofijoje (Bulgarija) ir Rabate (Malta); 
projekto „Aplinka ir bendruomenė“ renginyje Vigjonelo (Italija) ir Lahtyje (Suomija). Panevėžyje buvo suorganizuotas  projekto „Kultūros paveldo ir vertybių puoselėjimas Europoje“ tarptautinis renginys, kuriame dalyvavo 46 tarptautiniai svečiai iš Čekijos, Italijos ir Ukrainos.</t>
  </si>
  <si>
    <t>Tarptautinių mainų projektų organizavimas</t>
  </si>
  <si>
    <t>Panevėžio miesto partnerysčių įgyvendinimas, tarptautinio bendradarbiavimo palaikymas</t>
  </si>
  <si>
    <t xml:space="preserve">Bendradarbiavimas ir susitikimai Panevėžyje  vyko su Nyderlandų, Norvegijos, Izraelio, Italijos, Indijos diplomatiniu korpusu, miestų partnerių delegacijomis iš Vinycios (Ukraina), Daugpilio (Latvija) ir Liublino (Lenkija). Parengtas Lietuvoje reziduojančių diplomatų (40 asm.) vizitas Panevėžyje ir jų dalyvavimas Stasys Museum atidaryme. </t>
  </si>
  <si>
    <t>Užsienio delegacijų priėmimas ir nuolatinis bendradarbiavimo palaikymas</t>
  </si>
  <si>
    <t>2025 m. planuojama suformuoti Panevėžio miesto vizualinį identitetą.</t>
  </si>
  <si>
    <t>Parengta ir įgyvendinama Panevėžio miesto komunikacijos strategija</t>
  </si>
  <si>
    <t>Formuoti miesto įvaizdį ir užtikrinti efektyvią komunikaciją</t>
  </si>
  <si>
    <t>Žiniasklaidoje dažnai miestas buvo minimas, kaip kultūros, architektūros konkursų prizininkas, žaliausias miestas, daug teigiamų pranešimų apie įgyvendinamus projektus. Didžiausią įtaką rodiklio pasiekimui darė aktyvi Savivaldybės komunikacija ir jos pranešimų talpinimas tiek vietos, tiek regioninėje žniasklaidoje.</t>
  </si>
  <si>
    <t>65/35</t>
  </si>
  <si>
    <t>63/37</t>
  </si>
  <si>
    <t>Žiniasklaidos tyrimas: teigiamų ir neigiamų paminėjimų apie Panevėžio miestą santykis</t>
  </si>
  <si>
    <t xml:space="preserve">Formuoti miesto įvaizdį ir užtikrinti efektyvią komunikaciją </t>
  </si>
  <si>
    <t>Miesto turistinio patrauklumo didinimas finansuojant turizmo skatinimo projektus.</t>
  </si>
  <si>
    <t xml:space="preserve">1. Paslaugų paketas „Panevėžys, miltai ir Miltinis“ </t>
  </si>
  <si>
    <t>Sukurtų turizmo produktų skaičius įveiklinant kultūros paveldo objektus, plėtojant muziejinę veiklą, naudojant regioninės kultūros potencialą ir pasitelkiant inovatyvias technologijas</t>
  </si>
  <si>
    <t xml:space="preserve">Neįgyvendinta, nes vietoje to buvo pasiektas kitas rodiklis - „Bendrų viešojo ir privataus sektoriaus turizmo produktų ar paslaugų, įgyvendintų projektų skaičius“, kuris taip pat tiesiogiai yra susijęs su privataus sektoriaus verslo paslaugomis. </t>
  </si>
  <si>
    <t>Naujų verslo turizmo paslaugų skaičius</t>
  </si>
  <si>
    <t>1. Gastronominis maršrutas pramonės tema ATVIROS PRAMONĖS SAVAITGALIO metu.</t>
  </si>
  <si>
    <t>Bendrų viešojo ir privataus sektoriaus turizmo produktų ar paslaugų, įgyvendintų projektų skaičius</t>
  </si>
  <si>
    <t>ATVIROS PRAMONĖS SAVAITGALIO metu specialiųjų poreikių turintiems asmenims pritaikytos ekskursijos 7 įmonėse.</t>
  </si>
  <si>
    <t>Turizmo paslaugų specialiųjų poreikių turintiems asmenims skaičius</t>
  </si>
  <si>
    <t>Įgyvendinta iš dalies, nes vietoje to buvo viršytas kitas rodiklis - „Industrinio / pramoninio turizmo produktų skaičius“</t>
  </si>
  <si>
    <t>Naktinis baidarių žygis „Baidarių naktynės“ Nevėžio upe.</t>
  </si>
  <si>
    <t>Ekologiško ir tvaraus (,,žaliojo“) turizmo paslaugų skaičius</t>
  </si>
  <si>
    <t>1. Atviros pramonės savaitgalio ekskursijų ciklas. 
2. Ekskursija „Rūmų labirintais“.
3. Ekskursija „Pramonė veža“.</t>
  </si>
  <si>
    <t>Industrinio / pramoninio turizmo produktų skaičius</t>
  </si>
  <si>
    <t xml:space="preserve">Miesto turistinio patrauklumo didinimas rengiant turizmo skatinimo projektų konkursą, kuriuo siekiama skatinti Panevėžio turizmo sektoriaus plėtrą, didinti miesto reprezentatyvumą, vystant inovatyvius, miesto strategines kryptis atitinkančius ir tikslinių rinkų srautus užtikrinančius turizmo produktus ir paslaugas. </t>
  </si>
  <si>
    <t>Auditorija Panevėžio plėtros agentūros socialiniuose tinkluose</t>
  </si>
  <si>
    <t xml:space="preserve"> Miesto turistinio patrauklumo didinimas užtikrinant nemokamos  turizmo informacijos teikimą. </t>
  </si>
  <si>
    <t>1. Vasario 22-25 d. Vilniaus knygų mugėje;
2. Gegužės 24-26 d. Kauno miesto šventėje;                
3. Liepos 26-28 d. Klaipėdos miesto šventėje;
4. Rugpjūčio 3 d. Biržų miesto šventėje;
5. Rugsėjo 6 d. Šiaulių miesto šventėje;       
6. Rugsėjo 6-8 d. Panevėžio miesto šventėje.</t>
  </si>
  <si>
    <t>Vietinių ir tarptautinių renginių, kuriuose buvo reprezentuojama Panevėžio miesto turizmo sektoriaus pasiūla, skaičius</t>
  </si>
  <si>
    <t xml:space="preserve"> Miesto turistinio patrauklumo didinimas užtikrinant nemokamos informacijos  apie Panevėžio turizmo objektus, vietoves, paslaugas turistams teikimą miesto svečiams, žiniasklaidai, kelionių organizatoriams, kt. interesantams įvairiomis komunikacijos priemonėmis ir būdais.</t>
  </si>
  <si>
    <t xml:space="preserve">Turizmo informacijos centre (biure, el. paštu, telefonu ir socialinių tinklų žinutėmis) aptarnauti 5876 interesantai </t>
  </si>
  <si>
    <t>Asmenų, pasinaudojusių PPA paslaugomis, skaičius per metus</t>
  </si>
  <si>
    <t>Turistų skaičius apgyvendinimo įstaigose, per metus</t>
  </si>
  <si>
    <t xml:space="preserve"> Padidinti miesto turistinį patrauklumą </t>
  </si>
  <si>
    <t>2024 m. parengta  ir Panevėžio regiono plėtros taryboje patvirtinta 2024–2029 m. Panevėžio regiono funkcinės zonos  strategija, kurios vienas iš trijų uždavinių apima turizmo temą : „Padidinti FZ lankytinų objektų prieinamumą ir pagerinti savivaldybių veiklos koordinavimą turizmo srityje“.</t>
  </si>
  <si>
    <t>Panevėžio regiono turizmo strategijos sukūrimas ir įgyvendinimas</t>
  </si>
  <si>
    <t xml:space="preserve"> Kurti tvarią socialinę ir ekonominę kultūros vertę Panevėžyje </t>
  </si>
  <si>
    <t xml:space="preserve">RINKODAROS PROGRAMA (NR.08)                                                                                             
</t>
  </si>
  <si>
    <r>
      <t xml:space="preserve"> iš jo:  1.1.Savivaldybės biudžeto lėšos (nuosavos, be ankstesnių metų likučio)</t>
    </r>
    <r>
      <rPr>
        <b/>
        <sz val="10"/>
        <rFont val="Times New Roman"/>
        <family val="1"/>
        <charset val="186"/>
      </rPr>
      <t xml:space="preserve"> </t>
    </r>
  </si>
  <si>
    <t>1.SAVIVALDYBĖS BIUDŽETAS (įskaitant skolintas lėšas)</t>
  </si>
  <si>
    <t>Plėtoti itin didelio pralaidumo plačiajuosčio ryšio tinklus</t>
  </si>
  <si>
    <t>Įdiegtos priemonės, skaičius</t>
  </si>
  <si>
    <t>Išmaniųjų technologijų diegimas efektyviam viešųjų paslaugų infrastruktūros valdymui</t>
  </si>
  <si>
    <t>Viešojo administravimo, diegiant tarpusavyje integruotas informacines sistemas, modernizavimas</t>
  </si>
  <si>
    <t>1. www.panevezys.lt svetainės pritaikymas IPv6 protokolui ir asmenims su klausos ir protine negalia (vertimas į gestų kalbą ir lengvai suprantama kalba).
2. projektai.panevezys.lt svetainės atnaujinimas;
3. MASIS IS išplėtojimas (2FA autentifikaviams ir valstybinio žemės mokesčio skaičiavimas);
4. Pažangi antivirusinė sistema, atitinkanti TIS-2 direktyvos reikalavimus;
5. Archyvinių knygų skeneris su programine įranga;
6. Elektroninių mokinio pažymėjimų personalizavimo programinė įranga.</t>
  </si>
  <si>
    <t>Naujai įdiegtų ir(ar) išplėtotų informacinių sistemų skaičius</t>
  </si>
  <si>
    <t>Nupirkti nauji 36 nešiojami kompiuteriai.</t>
  </si>
  <si>
    <t>Atnaujinta kompiuterių techninė ir programinė įranga</t>
  </si>
  <si>
    <t>PDF-LT v1.0 el dokumentų pasirašymo modulis integruotas su DVS Avilys
Su VDV duomenų ežerų integruotos Tarybos posėdžių transliacijos sistema ir cemetry.lt sistemos
Procesų automatizavimo roboto integracija su Biudžetas VS. Panevėžio apskaitos centre</t>
  </si>
  <si>
    <t>Integruotų informacinių sistemų skaičius</t>
  </si>
  <si>
    <t xml:space="preserve">Viešojo administravimo, diegiant tarpusavyje integruotas informacines sistemas, modernizavimas
</t>
  </si>
  <si>
    <t xml:space="preserve">Viešųjų ir administracinių paslaugų teikimo elektroniniu būdu plėtra
</t>
  </si>
  <si>
    <t>Interneto svetainė neatnaujinta dėl užstęsusių naujo Panevėžio miesto identiteto kūrimo darbų.
 Atnaujinus identitetą ir žinant naują miesto dizaino kryptį, galima kurti svetainę pagal naują identitetą. Taip pat, nekorektiškai paruošta svetainės atnaujinimo techninė specifikacija. Joje išskirtos teisėkūros ir paslaugų sub-svetainės. Tas daryti yra neracionalu ir išdidina darbų kainą. Svetainės atnaujinimas planuojamas iki 2025 metų rugsėjo mėn.</t>
  </si>
  <si>
    <t>Savivaldybės interneto svetainės atnaujinimas</t>
  </si>
  <si>
    <t>Naujų paslaugų nesukurta</t>
  </si>
  <si>
    <t>Naujai sukurtų elektroninių paslaugų skaičius</t>
  </si>
  <si>
    <t>Įdiegta elektroninių mokinių pažymėjimų personalizavimo programinė įranga ir spausdintuvas (projektinės lėšos 10 850,07 Eur);
Įdiegta pažangi antivirusinė sistema su automatine įrašų darymo galimybę, taip sumažinimas darbo krūvis analizuojant kibernetinio saugumo įvykius;
Atnaujinta panevezys.lt svetainė pritaikant ją IPv6 protokolui ir asmenims su klausos ir intelekto negalia (supaprastina kalba);
Atnaujinta projektai.panevezys.lt svetainė;
Patobulinta MASIS IS su valstybinės žemės mokesčio priedo už valstybinę žemę administravimo paslauga (sutaupomas laikas ir nebelieka rankinio darbo);
Įdiegta 2 faktorių autentifikavimo funkcija MASIS IS. Taip išpildomi kibernetinio saugumo reikalavimai;
Nupirkas išmanusis archyvinių knygų skeneris su programine įranga, palengvinantis archyvo darbuotojų darbą atliekant senų archyvinių bylų skaitmenizavimą</t>
  </si>
  <si>
    <t>Įdiegtų  programinių sprendimų, mažinančių administracinę naštą, skaičius</t>
  </si>
  <si>
    <t xml:space="preserve">Stringant SPIS sistemos modernizavimui, 
socialinės paslaugos neiškeltos į elektroninę erdvę. </t>
  </si>
  <si>
    <t>Iš 123 paslaugų 75 yra elektroninės</t>
  </si>
  <si>
    <t>Elektroninių paslaugų dalis nuo bendro PMSA teikiamų viešųjų paslaugų skaičiaus</t>
  </si>
  <si>
    <t xml:space="preserve">Pagerinti skaitmeninį junglumą </t>
  </si>
  <si>
    <t xml:space="preserve">Stiprinti vietos savivaldą ir vykdyti efektyvų miesto įmonių ir įstaigų valdymą  </t>
  </si>
  <si>
    <t xml:space="preserve"> INFORMACINĖS VISUOMENĖS PLĖTROS PROGRAMA (NR.09)                                                                                             
</t>
  </si>
  <si>
    <t>Iš viso programai:</t>
  </si>
  <si>
    <t xml:space="preserve">Pasirašyta griovimo sutartis 2024-12 -16 , darbai pradėti, numatytas sutarties įvykdymas iki 2025 m.vasario 28 d. </t>
  </si>
  <si>
    <t>Atlikti remonto darbai</t>
  </si>
  <si>
    <t xml:space="preserve">SB </t>
  </si>
  <si>
    <t>19</t>
  </si>
  <si>
    <t>Mokslo, pagalbinio ūkio paskirties pastatų ir kitų inžinerinių statinių Trumpoji g. 1, Panevėžyje, griovimo darbai</t>
  </si>
  <si>
    <t>27</t>
  </si>
  <si>
    <t>Rangos sutartis pasirašyta, darbai pradėti vykdyti 2024 m. pabaigoje sutarties vykdymas planuojamas baigti 2025 m. 02. 17, po to bus vykdomas darbų aktavimas</t>
  </si>
  <si>
    <t>3.2.4.</t>
  </si>
  <si>
    <t>Pastato Smėlynės g. 2B, Panevėžyje, dalies patalpų paprastojo remonto darbai</t>
  </si>
  <si>
    <t>26</t>
  </si>
  <si>
    <t>Rangos sutartis pasirašyta, darbai pradėti vykdyti, planuojami baigti iki 2025-12.31, per 2024 m. atlikta 12 % suplanuotų darbų</t>
  </si>
  <si>
    <t>Mokslo paskirties pastato (Un. Nr. 2793-0006-2012) dalies patalpų Smėlynės g. 29, paprastasis remontas</t>
  </si>
  <si>
    <t>25</t>
  </si>
  <si>
    <t>Futbolo stadiono dangos remonto dabai atlikti, sutartis baigta</t>
  </si>
  <si>
    <t>„Futbolo aikštės Smėlynės g. 2B, Panevėžyje, remonto  darbai”</t>
  </si>
  <si>
    <t>24</t>
  </si>
  <si>
    <t>Sutvarkytos savivaldybės administracijos patalpos pagal planuotus darbus, nutiesti kompiuterių kabeliai 56 darbo vietoms iki pagrindinės serverinės</t>
  </si>
  <si>
    <t>Atlikti projektavimo ir remonto darbai</t>
  </si>
  <si>
    <t>20</t>
  </si>
  <si>
    <t>Pastato Laisvės a. 20, Panevėžys, dalies patalpų remontas</t>
  </si>
  <si>
    <t>23</t>
  </si>
  <si>
    <t>Dabai atlikti, sutartis baigta</t>
  </si>
  <si>
    <t>Kultūros paskirties (Moigių I namo UN. Kultūros vertybių kodas 10760), pastato Vasario 16-osios g. 23, Panevėžyje rekonstravimo darbai</t>
  </si>
  <si>
    <t>22</t>
  </si>
  <si>
    <t>Signalizacijos rekonstrukcijos darbai atlikti pilnai</t>
  </si>
  <si>
    <t>Apsauginės ir gaisrinės signalizacijų rekonstrukcija ir  patalpų remontas Topolių g. 12</t>
  </si>
  <si>
    <t>21</t>
  </si>
  <si>
    <t>salės kapitalinio remonto projektas.</t>
  </si>
  <si>
    <t>Projektas nevykdytas, nes nebaigtas rengti koncertų</t>
  </si>
  <si>
    <t>Panevėžio muzikinio teatro vandentiekio ir nuotekų šalinimo projekto parengimas ir remonto darbai</t>
  </si>
  <si>
    <t>Kadangi šiuo metu vykdomas kap. remonto projektas, suplanuoti priemonėje darbai yra netikslingi iki bus užbaigti kap. remonto darbai.</t>
  </si>
  <si>
    <t>Panevėžio kultūros centro rūmų krovimo rampos, pagrindinės salės lauko durų, atraminių sienelių ir laiptų remonto darbai</t>
  </si>
  <si>
    <t>Darbai perkelti į 2025 m.</t>
  </si>
  <si>
    <t>Iškeltos skulptūros</t>
  </si>
  <si>
    <t>Skulptūrų iš Senvagės ir Laisvės a. prieigų perkėlimas</t>
  </si>
  <si>
    <t>18</t>
  </si>
  <si>
    <t xml:space="preserve">Pasirašyta sutartis, pradėta vykdyti. 2024 m atlikta 30% suplanuotų darbų, planuojami pabaigti darbai iki 2025-04 </t>
  </si>
  <si>
    <t>Moksleivių namų ir atviro jaunimo centro langų keitimas</t>
  </si>
  <si>
    <t>17</t>
  </si>
  <si>
    <t>Remonto darbai baigti 2023 m.</t>
  </si>
  <si>
    <t>Suremontuotos vidaus patalpos</t>
  </si>
  <si>
    <t>Panevėžio miesto "Vilties" progimnazijos dalies patalpų remontas</t>
  </si>
  <si>
    <t>Nutraukta projektavimo sutartis, perkama naujai</t>
  </si>
  <si>
    <t>Panevėžio  gimnazijos "Aušra", dalies patalpų remonto darbai, keičiant patalpų paskirtį</t>
  </si>
  <si>
    <t>Parengtas projektas, atlikta ekspertizė.2024 m atlikta 20% suplanuotų darbų</t>
  </si>
  <si>
    <t>Kultūros paskirties pastato, Šermukšnių g. 31A-1, Panevėžyje, dalies patalpų remontas</t>
  </si>
  <si>
    <t>Nebuvo skirtas finasavimas, nes šiuo metu ten vykdomas kitas projektas</t>
  </si>
  <si>
    <t>VšĮ futbolo akademijos "Panevėžys" sporto salės esančios Elektronikos g.1f (77U1/b-1), Panevėžyje, dalies patalpų remontas</t>
  </si>
  <si>
    <t>Atliekama projekto ekspertizė (taisoma pagal ekspertų pastabas), 2024 m atlikta 54% suplanuotų darbų</t>
  </si>
  <si>
    <t>Atliktas techninis projektas</t>
  </si>
  <si>
    <t>Panevėžio Raimundo Sargūno sporto gimnazijos teritorijoje, Liepų al. 2, Panevėžio m., naujos universalios sporto salės statyba</t>
  </si>
  <si>
    <t>Nespėta įsisavinti lėšų, kadangi kartojant rangos darbų viešuosius pirkimus, nupirkti pavyko tik 2024 metų pabaigoje.</t>
  </si>
  <si>
    <t>Pradėti, bet nebaigti rangos darbai 4 mokyklose. 2025 m. reikės 178,6 tūkst. €</t>
  </si>
  <si>
    <t>Sumontuotos signalizacijos bendro ugdymo įstaigose</t>
  </si>
  <si>
    <t>Signalizacijų įvedimas bendrojo ugdymo mokyklose</t>
  </si>
  <si>
    <t>Užbaigtos statybos procedūros (patvirtinta deklaracija)</t>
  </si>
  <si>
    <t>Atlikti projektavimo ir rangos darbai</t>
  </si>
  <si>
    <t>Panevėžio m. Pašilių kapinių statybos (II etapo) darbo projekto parengimas, rangos darbai ir kolumbariumo projektavimo ir įrengimo darbai</t>
  </si>
  <si>
    <t>(Pradinės mokyklos stadionas; Šermukšnių g. 31A-1 įėjimas į sporto salę; Parko g. 79 langai; Kolumbariumai)</t>
  </si>
  <si>
    <t>Atlikti techniniai projektai</t>
  </si>
  <si>
    <t>Projektavimo darbai</t>
  </si>
  <si>
    <t>Parengta projektavimo užduotis</t>
  </si>
  <si>
    <t>Parengtas techninis projektas "BMX dviračių takų įrengimas J. Janonio g."</t>
  </si>
  <si>
    <t xml:space="preserve">BMX dviračių takų įrengimas J. Janonio gatvėje   </t>
  </si>
  <si>
    <t>14 ; 19; 20</t>
  </si>
  <si>
    <t>Savivaldybei priklausančių pastatų ir inžinerinių statinių rekonstravimas, atnaujinimas (modernizavimas)  ir remontas</t>
  </si>
  <si>
    <t xml:space="preserve">Draudimo paslaugoms apmokėti (įgyvendinus projektą „Stasio Eidrigevičiaus menų centro įkūrimas  modernizuojant  viešąją kultūros infrastruktūrą“) </t>
  </si>
  <si>
    <t>Draudimo paslaugoms apmokėti (įgyvendinus projektą „Panevėžio miesto gatvių apšvietimo modernizavimas“ )</t>
  </si>
  <si>
    <t>Apdrausti objektai</t>
  </si>
  <si>
    <t>3.2.3.</t>
  </si>
  <si>
    <t xml:space="preserve">Draudimo paslaugoms apmokėti (įgyvendinus projektus „Poeto J. Čerkeso –Besparnio sodybos sutvarkymas“ (I) ir „Vienijantis kūrybiškumo centras-Pragiedrulių sodyba“) </t>
  </si>
  <si>
    <t xml:space="preserve">Draudimo paslaugoms apmokėti įgyvendinus projektą „Panevėžio miesto ir Panevėžio rajono turizmo informacinės infrastruktūros plėtra“ </t>
  </si>
  <si>
    <t xml:space="preserve">Draudimo paslaugoms apmokėti (įgyvendinus projektą „Darnaus judumo priemonių diegimas Panevėžio mieste“) </t>
  </si>
  <si>
    <t>Draudimo paslaugoms apmokėti (įgyvendinus projektą „Panevėžio miesto dailės galerijos aktualizavimas“)</t>
  </si>
  <si>
    <t xml:space="preserve">Draudimo paslaugoms apmokėti (įgyvendinus projektą „Moigių namų pastatų komplekso modernizavimas ir pritaikymas visuomenės poreikiams“) </t>
  </si>
  <si>
    <t xml:space="preserve">Draudimo paslaugoms apmokėti (įgyvendinus projektą „Socialinio būsto plėtra“) </t>
  </si>
  <si>
    <t xml:space="preserve">Draudimo paslaugoms apmokėti (įgyvendinus projektą „Elektromobilių įkrovimo prieigų tinklo kūrimas Panevėžio mieste“) </t>
  </si>
  <si>
    <t>Turto, sukurto įgyvendinant projektus finansuojamus iš ES lėšų, draudimas</t>
  </si>
  <si>
    <t>Apdrausta pagal poreikį</t>
  </si>
  <si>
    <t>Užsakovo funkcijų vykdymas</t>
  </si>
  <si>
    <t>Išimti statybą leidžiantys 4 dokumentai</t>
  </si>
  <si>
    <t>Išimta statybą leidžiančių dokumentų</t>
  </si>
  <si>
    <t>Apdrausti 5 techniniai prižiūrėtojai</t>
  </si>
  <si>
    <t>Apdrausti statybos techniniai prižiūrėtojai, draudimo polisai</t>
  </si>
  <si>
    <t>3.2.2.</t>
  </si>
  <si>
    <t>Gedimų, įvykusių Savivaldybei priklausančiuose statiniuose, likvidavimas, statinių nugriovimas</t>
  </si>
  <si>
    <t>Likviduota gedimų pagal poreikį</t>
  </si>
  <si>
    <t>Likviduota gedimų</t>
  </si>
  <si>
    <t>5</t>
  </si>
  <si>
    <t xml:space="preserve">Savivaldybei priklausiančių pastatų kasmet pagerintos būklės dalis (nuo visų priklausančių pastatų) </t>
  </si>
  <si>
    <t>Savivaldybei priklausančius statinius rekonstruoti, atnaujinti, modernizuoti, remontuoti, apdrausti ir plėtoti</t>
  </si>
  <si>
    <t>Palaidota vienišų ir neatpažintų žmonių palaikų</t>
  </si>
  <si>
    <t>3.1.6</t>
  </si>
  <si>
    <t>Vienišų ir neatpažintų žmonių palaikų laidojimas</t>
  </si>
  <si>
    <t>Panevėžio miesto savivaldybės teritorijoje mirusių žmonių palaikų vežimo ir laikymo paslaugos</t>
  </si>
  <si>
    <t>Kapinių skaitmeninimo informacinės sistemos palaikymas</t>
  </si>
  <si>
    <t>Pasirašyta nauja sutartis su „Kapinių valdymo sprendimai“</t>
  </si>
  <si>
    <t xml:space="preserve">tūkst. m2 </t>
  </si>
  <si>
    <t>Vykdomas kapinių atnaujinimas ir  priežiūra</t>
  </si>
  <si>
    <t xml:space="preserve">Kapinių teritorijos atnaujinimas ir priežiūra </t>
  </si>
  <si>
    <t>Atliktas kapitalinis automobilių stovėjimo aikštelės remontas, darbai nepabaigti.</t>
  </si>
  <si>
    <t>Atnaujintų objektų skaičius</t>
  </si>
  <si>
    <t>Įrengtų, atnaujintų vaikų žaidimų aikštelių skaičius</t>
  </si>
  <si>
    <t>3.1.5</t>
  </si>
  <si>
    <t xml:space="preserve">Daugiabučių gyvenamųjų namų teritorijų infrastruktūros objektų atnaujinimas dalyvaujant fiziniams ir  (ar) juridiniams asmenims </t>
  </si>
  <si>
    <t>Atnaujintos prie 8 daugiabučių šaligatvių dangos pagal nustatytą darbų eiliškumą ir suremontuotos avarinės būklės vietos.</t>
  </si>
  <si>
    <t>Atnaujintų šaligatvių skaičius</t>
  </si>
  <si>
    <t>Daugiabučių gyvenamųjų namų teritorijose esančių šaligatvių remontas</t>
  </si>
  <si>
    <t>Atnaujintos prie 8 daugiabučių aikštelių ir vidaus kelių dangos pagal nustatytą darbų eiliškumą ir avarinės būklės vietos.</t>
  </si>
  <si>
    <t>Atnaujintų vidaus kelių, automobilių aikštelių skaičius</t>
  </si>
  <si>
    <t>Daugiabučių gyvenamųjų namų teritorijose esančių vidaus kelių (įvažų) remontas</t>
  </si>
  <si>
    <t>Daugiabučių gyvenamųjų namų teritorijų infrastruktūros atnaujinimas ir plėtra</t>
  </si>
  <si>
    <t>Kapitališkai suremontuotų tiltų skaičius</t>
  </si>
  <si>
    <t>Parengtas projektas, atlikta projekto ekspertizė</t>
  </si>
  <si>
    <t>Atliktų tiltų ir kitos infrastruktūros  remonto ar rekonstrukcijos skaičius</t>
  </si>
  <si>
    <t xml:space="preserve">Tilto per Nevėžį Nemuno gatvėje, Panevėžio mieste kapitalinis remontas </t>
  </si>
  <si>
    <t>3.1.4</t>
  </si>
  <si>
    <t>Esamų tiltų ir kitos infrastruktūros remontas ir rekonstrukcija</t>
  </si>
  <si>
    <t xml:space="preserve">Žvyruotų gatvių dulkėtumo mažinimas   </t>
  </si>
  <si>
    <t>Vietinės reikšmės kelių ir gatvių su žvyro danga priežiūra, naudojant dulkėjimą mažinančias priemones, ilgis</t>
  </si>
  <si>
    <t>Žvyruotų gatvių, kuriose sumažintas dulkėtumas, ilgis</t>
  </si>
  <si>
    <t>3.1.3</t>
  </si>
  <si>
    <t>Abonentų skaičius</t>
  </si>
  <si>
    <t xml:space="preserve">Naujų elektros abonentų, beapskaitinių vartotojų prijungimas </t>
  </si>
  <si>
    <t>Įrengta, rekonstruota apšvietimo tinklų</t>
  </si>
  <si>
    <t>Miesto gatvių ir vidaus  kelių apšvietimo tinklų remonto projektavimo ir rangos darbai</t>
  </si>
  <si>
    <t>2,49</t>
  </si>
  <si>
    <t>GWh</t>
  </si>
  <si>
    <t>Suvartota el. energijos</t>
  </si>
  <si>
    <t xml:space="preserve">Elektros energijos vartojimas pagal poreikį, sutaupymai dėl biržos kainų </t>
  </si>
  <si>
    <t xml:space="preserve">Elektros energijos sunaudojimas miesto gatvių apšvietimui, renginiams, elektromobilių įkrovos stotelėms </t>
  </si>
  <si>
    <t>Mažesni eksploataciniai kaštai dėl apšvietimo modernizavimo</t>
  </si>
  <si>
    <t xml:space="preserve">Eksploatuojama šviestuvų    </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</si>
  <si>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</si>
  <si>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</si>
  <si>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Atlikta 15% darbų</t>
  </si>
  <si>
    <t>Projektuojama (derinami sprendiniai viešinimui).</t>
  </si>
  <si>
    <t>Atlikti Lėkiškio gatvės projektavimo ir rekonstrukcijos darbai</t>
  </si>
  <si>
    <t>Lėkiškio g. rekonstrukcijos darbai</t>
  </si>
  <si>
    <t>Neįvyko viešąsis pirkimas, todėl nebuvo pradėta remontuoti sankryža</t>
  </si>
  <si>
    <t>Atliktas Ramygalos g. dalies, ties sklypu Nr. 4400-1182-6805, kapitalinis remontas</t>
  </si>
  <si>
    <t>Ramygalos gatvės, įrengiant šviesoforinę sankryžą, kapitalinis remontas</t>
  </si>
  <si>
    <t>Miesto užtvankų priežiūra ir remontas</t>
  </si>
  <si>
    <t>Panevėžio miesto užtvankų remontas, priežiūra)</t>
  </si>
  <si>
    <t>Įrengta naujai įvaža</t>
  </si>
  <si>
    <t>Naujai įrengta įvaža į ikimokyklinio ugdymo įstaigą</t>
  </si>
  <si>
    <t>Įvažiavimas/išvažiavimas į Dariaus ir Girėno g. 41, Panevėžio mieste nauja statyba</t>
  </si>
  <si>
    <t>1266 kv. m plotą kapitališkai suremontuota automobilių stovėjimo aikštelė, įrengta 50 automobilių stovėjimo vietų</t>
  </si>
  <si>
    <t>Kapitališkai suremontuota autombilių stovėjimo aikštelė</t>
  </si>
  <si>
    <t>Automobilių stovėjimo aikštelės šalia Klaipėdos g. Nr. 79A, 79B, 79C Panevėžyje kapitalinio remonto darbai</t>
  </si>
  <si>
    <t>Nebuvo skirtas finansavimas, rangos darbai nenupirkti. Rangos darbus plauojame pirkti 2026 m.</t>
  </si>
  <si>
    <t>Įrengtas naujas vidaus kelias (įvaža)</t>
  </si>
  <si>
    <t>Pramonės g. kapitalinis remontas, įrengiant privažiavimą prie Pramonės g. Nr. 7</t>
  </si>
  <si>
    <t>Įrengta nauja sankryža</t>
  </si>
  <si>
    <t>3.1.1.</t>
  </si>
  <si>
    <t>Ramygalos g. kapitalinis remontas, įrengiant šviesoforų postą ties Ramygalos g. Nr. 202</t>
  </si>
  <si>
    <t xml:space="preserve">Kėdainių g.  naujo vidaus kelio (įvažos) įrengimas </t>
  </si>
  <si>
    <t xml:space="preserve"> Prižiūrimas viadukas</t>
  </si>
  <si>
    <t>Prižūrimi tiltai</t>
  </si>
  <si>
    <t>Panevėžio miesto tiltų ir viaduko remontas, priežiūra</t>
  </si>
  <si>
    <t>Prižiūrėtos Panevėžio miesto gatvės</t>
  </si>
  <si>
    <t>Panevėžio miesto gatvių su asfalto danga priežiūra</t>
  </si>
  <si>
    <t>Statybos darbai baigti 2023 m</t>
  </si>
  <si>
    <t>Naujai įrengta aikštelė</t>
  </si>
  <si>
    <t>Kraštovaizdžio formavimas ir ekologinės būklės gerinimas Kniaudiškių parke (Molainių g. 3. Automobilių stovėjimo aikštelė).</t>
  </si>
  <si>
    <t>Atlikti statinių kadastriniai matavimai</t>
  </si>
  <si>
    <t>Statinių kadastriniai matavimai</t>
  </si>
  <si>
    <t>(Automobilių stovėjimo aikštelė šalia Klaipėdos g. Nr. 79A, 79B, 79C; Daukanto g. takai; Gamtos mokyklos teritorija; Nemuno tiltas)</t>
  </si>
  <si>
    <t>Atlikti  inžinerinių statinių techniniai projektai</t>
  </si>
  <si>
    <t>Statybos darbai planuojami pradėti 2025 m.</t>
  </si>
  <si>
    <t>Kapitališkai suremontuotos Sietyno g. su asfalto danga ilgis</t>
  </si>
  <si>
    <t>Sietyno gatvės kapitalinis remontas</t>
  </si>
  <si>
    <t xml:space="preserve">Darbai atlikti 2021 metais. 2022 m. buvo atliekami statinių užbaigimo dokumentacijos darbai. </t>
  </si>
  <si>
    <t>Kapitališkai suremontuotų gatvių su asfalto danga ilgis</t>
  </si>
  <si>
    <t xml:space="preserve">Panevėžio miesto centrinės miesto dalies viešųjų erdvių bei gatvių (kitaip Laisvės aikštės prieigų II dalis) sutvarkymo (II etapo) darbo projekto parengimas ir statybos darbai (Respublikos g. atkarpos (nuo Vasario 16-osios g. iki Respublikos g. 44) kapitalinis remontas) </t>
  </si>
  <si>
    <t>Atliktas Žvaigždžių gatvės dalies kapitalinis remontas, abiejose gatvės pusėse sutvarkyti pėsčiųjų dviračių takai, atsodinti medžiai, įrengtos automobilių stovėjimo vietos.</t>
  </si>
  <si>
    <t xml:space="preserve">337m/5,5m-gatvė, šaligatvis ilgis - 671 m, </t>
  </si>
  <si>
    <t>Kapitališkai suremontuotos Žvaigždžių g. su asfalto danga ilgis</t>
  </si>
  <si>
    <t xml:space="preserve">Žvaigždžių gatvės dalies (nuo Kniaudiškių g. iki J. Zikaro g.) kapitalinis remontas  </t>
  </si>
  <si>
    <t>Sutarties baigtumas 95 proc.</t>
  </si>
  <si>
    <t xml:space="preserve">Beržų gatvės dalies (nuo Pilėnų g. iki Ramygalos g.) rekonstravimas  </t>
  </si>
  <si>
    <t>Kapitališkai suremontuota gatvė ir jos prieigos, dviračių-pėsčiųjų takai, poilsio zonos, autobusų sustojimo vietos.</t>
  </si>
  <si>
    <t>1194 m gatvė, 1450 m. šaligatvis</t>
  </si>
  <si>
    <t xml:space="preserve">Smėlynės gatvės dalies (nuo geležinkelio pervažos iki miesto ribos) kapitalinis remontas </t>
  </si>
  <si>
    <t>Parengtas projektas, atlikta ekspertizė. Rangos darbai bus perkami gavus ES finansavimą</t>
  </si>
  <si>
    <t>Patikslintas techninis projektas</t>
  </si>
  <si>
    <t xml:space="preserve">V. Alanto g. statyba (III etapas – nuo Projektuotojų g. iki V. Alanto g. – Savitiškio g. (Vakarinės g. ) žiedinės sankryžos),  (IV etapas – žiedinė sankryža V. Alanto g. – Savitiškio g. (Vakarinės g.)) </t>
  </si>
  <si>
    <t>Kapitališkai suremontuotos Rėklių g. su žvyro danga ilgis</t>
  </si>
  <si>
    <t xml:space="preserve">Rėklių gatvės kapitalinis remontas  </t>
  </si>
  <si>
    <t>Kapitališkai suremontuota gatvė, žvyro danga pakeista į asfalto, suremontuoti pėsčiųjų-dviračių takai</t>
  </si>
  <si>
    <t>Kapitališkai suremontuotos Matininkų g. su žvyro danga ilgis</t>
  </si>
  <si>
    <t>Matininkų gatvės kapitalinis remontas</t>
  </si>
  <si>
    <t xml:space="preserve">Statybos darbai baigti 2022, užregistruota 2023 m. </t>
  </si>
  <si>
    <t>Kapitališkai suremontuotų gatvių su žvyro danga ilgis  (nuo Kazio Naruševičiaus g. 16 iki Panevėžio miesto ribos)</t>
  </si>
  <si>
    <t>Kazio Naruševičiaus gatvės dalies (nuo Kazio Naruševičiaus g. 16 iki Panevėžio miesto ribos) kapitalinis remontas</t>
  </si>
  <si>
    <t xml:space="preserve">Statybos darbai baigti 2023, užregistruota 2024 m. 
</t>
  </si>
  <si>
    <t>Kapitališkai suremontuotos Bendrijų g. su žvyro danga ilgis</t>
  </si>
  <si>
    <t xml:space="preserve">Bendrijų gatvės kapitalinis remontas  </t>
  </si>
  <si>
    <t>Sutvarkyta Beržų gatvės dalis nuo 1.363 km., pėsčiųjų takas 1.260 km., Kranto g. 0,261 km. -gatvė, 0,352 -šaligatvis, Mastarkio g. 0,410 gatvė</t>
  </si>
  <si>
    <t>Atnaujintų gatvių su asfalto danga ilgis</t>
  </si>
  <si>
    <t>Vietinės reikšmės kelių ir gatvių su asfalto danga atnaujinimas</t>
  </si>
  <si>
    <t>Vykdoma priežiūra ir remontas pagal poreikį.</t>
  </si>
  <si>
    <t>Vietinės reikšmės kelių ir gatvių su žvyro danga ilgis</t>
  </si>
  <si>
    <t>Vietinės reikšmės kelių ir gatvių su žvyro danga remontas ir priežiūra</t>
  </si>
  <si>
    <t>Vietinės reikšmės kelių ir gatvių su asfalto danga ilgis</t>
  </si>
  <si>
    <t>Vietinės reikšmės kelių ir gatvių su asfalto danga remontas ir priežiūra</t>
  </si>
  <si>
    <t>7; 19</t>
  </si>
  <si>
    <t>Miesto vietinės reikšmės kelių ir gatvių infrastruktūros atnaujinimas ir plėtra</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</si>
  <si>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</si>
  <si>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</si>
  <si>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</si>
  <si>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</si>
  <si>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</si>
  <si>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</si>
  <si>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Pateiktos tik trys paraiškos</t>
  </si>
  <si>
    <t xml:space="preserve">vnt.  </t>
  </si>
  <si>
    <t>Bendrojo naudojimo patalpų pritaikymas minim.priedangų reikalavimams</t>
  </si>
  <si>
    <t>2.2.4</t>
  </si>
  <si>
    <t>Panevėžio miesto daugiabučių namų patalpų pritaikymo minimaliems priedangų reikalavimams konkursas</t>
  </si>
  <si>
    <t>Šermuto upelio vagoje ir pakrantėje pašalinti išaugę makrofitai</t>
  </si>
  <si>
    <t>m</t>
  </si>
  <si>
    <t>Išvalyta upelio vaga</t>
  </si>
  <si>
    <t>Šermuto upelio vagos valymas</t>
  </si>
  <si>
    <t xml:space="preserve">      vnt.</t>
  </si>
  <si>
    <t>Medžių genėjimo darbai (prie gatvių, daugiabučių pastatų)</t>
  </si>
  <si>
    <t>Nenupirkta paslauga</t>
  </si>
  <si>
    <t>persodinti medžiai</t>
  </si>
  <si>
    <t>14; 7</t>
  </si>
  <si>
    <t>Didelių matmenų medžių persodinimo paslaugos, naujų želdinių  įveisimas, priežiūra, tvarkymas</t>
  </si>
  <si>
    <t>Skaičiuojama nuo gatvių ir statinių stogų ploto</t>
  </si>
  <si>
    <t xml:space="preserve">Mokestis už lietaus nuotekas   </t>
  </si>
  <si>
    <t>Papuošta miesto eglė ir Laisvės aikštė, kartą per metus</t>
  </si>
  <si>
    <t xml:space="preserve">Miesto puošimas švenčių ir renginių metu  </t>
  </si>
  <si>
    <t>Renkama rinkliava (parkomatai)</t>
  </si>
  <si>
    <t xml:space="preserve">Rinkliavos už transporto stovėjimą gatvėse ir aikštėse organizavimas  </t>
  </si>
  <si>
    <t>Nenupirkta / neįdiegta transporto priemonių vaizdo kontrolės sistema "Mažos taršos zonoje", jos įgyvendinimas atidėtas  metams.</t>
  </si>
  <si>
    <t>Už stebėjimo paslaugas ir vaizdo perdavimo paslaugas panaudotos lėšos 2024 m.</t>
  </si>
  <si>
    <t>Vaizdo stebėjimo kameros</t>
  </si>
  <si>
    <t xml:space="preserve">Vaizdo stebėjimo sistemos duomenų perdavimo ir stebėjimo paslaugos  </t>
  </si>
  <si>
    <t>Sutvarkyta Nevėžio upės pakrantė</t>
  </si>
  <si>
    <t>Nevėžio upės pakrančių tvarkymas</t>
  </si>
  <si>
    <t>Vykdoma fontanų priežiūra ir remontas pagal poreikį.</t>
  </si>
  <si>
    <t>Prižiūrėti miesto fontanai</t>
  </si>
  <si>
    <t>Fontanų priežiūros paslaugos</t>
  </si>
  <si>
    <t>Vykdoma viešųjų erdvių ir poilsio zonų priežiūra ir remontas pagal poreikį.</t>
  </si>
  <si>
    <t>Sutvarkytos poilsio zonos</t>
  </si>
  <si>
    <t>Viešųjų erdvių ir poilsio zonų infrastruktūros objektų atnaujinimas, remontas ir priežiūra</t>
  </si>
  <si>
    <t xml:space="preserve">Įrengta vaikų žaidimo aikštelių        </t>
  </si>
  <si>
    <t>Vykdoma 33 vnt. vaikų žaidimų ir 31 vnt. sporto aikštelių priežiūra ir remontas pagal poreikį.</t>
  </si>
  <si>
    <t xml:space="preserve"> vnt.</t>
  </si>
  <si>
    <t xml:space="preserve">Prižiūrima vaikų žaidimo aikštelių        </t>
  </si>
  <si>
    <t xml:space="preserve">Vaikų žaidimo aikštelių ir treniruoklių atnaujinimas, remontas ir priežiūra </t>
  </si>
  <si>
    <t xml:space="preserve">Viešųjų erdvių ir poilsio zonų infrastruktūros objektų atnaujinimas, remontas ir priežiūra, rinkliava už transporto stovėjimą, miesto puošimas švenčių proga </t>
  </si>
  <si>
    <t>Maisto atliekų surinkimo priemonės įsigytos 2023 metais</t>
  </si>
  <si>
    <t>Įsigyti maisto atliekų  surinkimo priemones</t>
  </si>
  <si>
    <t>Biologinių (maisto) atliekų surinkimo priemonėms įsigyti</t>
  </si>
  <si>
    <t>Nebuvo daugiau poreikio remontuoti</t>
  </si>
  <si>
    <t>Perduota patikėjimo teise AB Panevėžio specialus autotransportas</t>
  </si>
  <si>
    <t>Atliktas pagal  konteinerių aikštelių  poreikį su antžeminių konteinerių remontu</t>
  </si>
  <si>
    <t>Antžeminių atliekų surinkimo konteinerių aikštelių remontas</t>
  </si>
  <si>
    <t>Atlikti nenumatyti miesto infrastruktūros darbai, paslaugos</t>
  </si>
  <si>
    <t>7;   19</t>
  </si>
  <si>
    <t>Nenumatytos išlaidos</t>
  </si>
  <si>
    <t>Įsigyti tekstilės atliekų surinkimo konteinerius</t>
  </si>
  <si>
    <t>Tekstilės atliekų surinkimo konteineriams pirkti</t>
  </si>
  <si>
    <t xml:space="preserve">Sterilizuoti bešeimininkų kačių   </t>
  </si>
  <si>
    <t>Bešeimininkių gyvūnų  (kačių) augintinių skaičiaus mažinimo programai vykdyti</t>
  </si>
  <si>
    <t>Lėšos numatytos 4 programoje</t>
  </si>
  <si>
    <t>Panevėžio miesto aplinkos komponentų stebėsena</t>
  </si>
  <si>
    <t>Atliktas pagal poreikį konteinerių su požeminiais konteineriais remontas</t>
  </si>
  <si>
    <t>Požeminių atliekų surinkimo konteinerių aikštelių su požeminiais konteineriais remontas</t>
  </si>
  <si>
    <t xml:space="preserve">Suteikti laikinąją priežiūrą bepriežiūriams, bešeimininkiams gyvūnams </t>
  </si>
  <si>
    <t>Bepriežiūrių, bešeimininkių gyvūnų  laikinoji priežiūra</t>
  </si>
  <si>
    <t>Atlikti darbus ir suteikti paslaugas (pastatyti biotualetus, atliekų surinkimo konteinerius, išvalyti teritorijas ir kt.) planuojamiems miesto renginiams</t>
  </si>
  <si>
    <t>Paruošiamųjų darbų atlikimas ir paslaugų suteikimas miesto renginiams</t>
  </si>
  <si>
    <r>
      <t>tūkst. m</t>
    </r>
    <r>
      <rPr>
        <vertAlign val="superscript"/>
        <sz val="10"/>
        <rFont val="Times New Roman"/>
        <family val="1"/>
        <charset val="186"/>
      </rPr>
      <t xml:space="preserve">2   </t>
    </r>
  </si>
  <si>
    <t xml:space="preserve">Valomi šaligatviai </t>
  </si>
  <si>
    <t xml:space="preserve">Valomos gatvės  </t>
  </si>
  <si>
    <t>Prižiūrimos šiukšlių dėžės</t>
  </si>
  <si>
    <t>Prižiūrimi viešieji tualetai</t>
  </si>
  <si>
    <t xml:space="preserve">Miesto    teritorijų, viešųjų tualetų valymas, priežiūra, šiukšliadėžių priežiūra </t>
  </si>
  <si>
    <t>Medžių priežiūros paslaugos vykdytos pagal poreikį ir išduotus leidimus kirsti, pašalinti, intensyviai genėti saugotinus želdinius.</t>
  </si>
  <si>
    <t>Medžių priežiūros paslaugos Panevėžio mieste</t>
  </si>
  <si>
    <t>Miesto želdynų atnaujinimas ir priežiūra</t>
  </si>
  <si>
    <r>
      <t>m</t>
    </r>
    <r>
      <rPr>
        <vertAlign val="superscript"/>
        <sz val="10"/>
        <rFont val="Times New Roman"/>
        <family val="1"/>
        <charset val="186"/>
      </rPr>
      <t>2</t>
    </r>
  </si>
  <si>
    <t>Sodinamos gėlės ir dekoratyviniai augalai</t>
  </si>
  <si>
    <t>Sodinamos gėlės ir dekoratyviniai augalai pagal poreikį</t>
  </si>
  <si>
    <t>Prižiūrimi ir atnaujinami miesto gėlynai</t>
  </si>
  <si>
    <t>Miesto gėlynų atnaujinimas ir priežiūra</t>
  </si>
  <si>
    <t>Vejų ir žolynų priežiūra vykdyta pagal poreikį</t>
  </si>
  <si>
    <t>Vykdoma vejų ir žolynų (želdinių) priežiūra mieste</t>
  </si>
  <si>
    <t>Miesto vejų ir žolynų atnaujinimas ir priežiūra</t>
  </si>
  <si>
    <t>Miesto viešųjų erdvių atnaujinimas, priežiūra</t>
  </si>
  <si>
    <t>Dalyvaujamojo biudžeto modelio taikymas</t>
  </si>
  <si>
    <t>Nei viena paraiška/idėja nesurinko minimalaus balsų skaičiaus. Dėl šokių terasos II etapo, neatsirado rangovas už numatytą (projektinę) sumą.</t>
  </si>
  <si>
    <t>Dalyvaujamojo biudžeto dalies didėjimas (kasmet)</t>
  </si>
  <si>
    <t xml:space="preserve">Suformuotų erdvių skaičius </t>
  </si>
  <si>
    <t>Patobulinti miesto erdvių ir objektų kokybę, jų priežiūrą (SPP 2.2.3.)</t>
  </si>
  <si>
    <t>Namų ūkių (būstų) šildymo įrenginių inventorizavimas ir vartotojų sąmoningumo didinimas</t>
  </si>
  <si>
    <t>Naujus aplinkai draugiškesnius šilumos būdus įdiegusių savivaldybės įmonių / organizacijų skaičius</t>
  </si>
  <si>
    <t>Atlikta namų ūkių (būstų) šildymo įrenginių inventorizacija</t>
  </si>
  <si>
    <t>Atlikta Panevėžio miesto individualių namų ūkių (būstų) šildymo įrenginių inventorizacija</t>
  </si>
  <si>
    <t xml:space="preserve">Savivaldybės viešųjų pastatų bei miesto įmonių / organizacijų modernizavimas, taikant energijos išteklių panaudojimo efektyvumo didinimo priemones </t>
  </si>
  <si>
    <t>  Naujų modernizuotų viešųjų pastatų skaičius</t>
  </si>
  <si>
    <t>Planas parengtas 2023 m.</t>
  </si>
  <si>
    <t>kompl</t>
  </si>
  <si>
    <t>Parengtas atsinaujinančių išteklių energijos naudojimo plėtros planas</t>
  </si>
  <si>
    <t>Atsinaujinančių išteklių energijos naudojimo plėtros plano  parengimas</t>
  </si>
  <si>
    <t>2.1.2.</t>
  </si>
  <si>
    <t>Atsinaujinančių išteklių energijos naudojimo plėtros plano  parengimas ir įgyvendinimas</t>
  </si>
  <si>
    <t>Daugiabučių namų modernizavimo skatinimas ir plėtra, taikant kompleksines energetinio efektyvumo didinimo priemones</t>
  </si>
  <si>
    <t>Per 2024 metus renovuoti 9 daugiabučiai</t>
  </si>
  <si>
    <t>Kompleksiškai renovuotų daugiabučių namų skaičius</t>
  </si>
  <si>
    <t>2.1.1.</t>
  </si>
  <si>
    <t>*2023 m. duomenimis</t>
  </si>
  <si>
    <t>20*</t>
  </si>
  <si>
    <t>Savivaldybės darnios energetikos plėtros indeksas</t>
  </si>
  <si>
    <t>Paskatinti energijos taupymą, atsinaujinančių ir alternatyvių energijos išteklių naudojimą</t>
  </si>
  <si>
    <t>„Rail Baltica“ transporto mazgo integravimas į Panevėžio miesto transporto tinklą</t>
  </si>
  <si>
    <t>Naujų maršrutų skaičius</t>
  </si>
  <si>
    <t>7;19</t>
  </si>
  <si>
    <t>1.5.2</t>
  </si>
  <si>
    <t>Naujai įsteigta stotis</t>
  </si>
  <si>
    <t>Naujos stoties įsteigimas</t>
  </si>
  <si>
    <r>
      <t>Naujos autobusų stoties įrengimas ir prieigų sutvarkymas</t>
    </r>
    <r>
      <rPr>
        <u/>
        <sz val="10"/>
        <rFont val="Times New Roman"/>
        <family val="1"/>
        <charset val="186"/>
      </rPr>
      <t xml:space="preserve"> </t>
    </r>
  </si>
  <si>
    <t xml:space="preserve">Statybos darbai baigti 2024m. rugsėjo mėn. Stoties atidarymas numatytas 2025 m., nes reikia baigti sutvarkyti statybos užbaigimo dokumentus.
</t>
  </si>
  <si>
    <t>6,45 arų sklype pastatytoje autobusų stotyje įrengtas daugiau nei 421 kv. m plotą užimantis pastatas ir didesnis nei 1 tūkst. 800 kv. m keleivių išlaipinimo, įlaipinimo ir prastovų vietos keleiviniam transportui peronas.Po pastatu ir perono teritorija daugiau nei 2 tūkst. 300 kv. m užimančiame plote įrengta vieno aukšto 87 vietų požeminė automobilių stovėjimo aikštelė, 4 vietos, esančios arčiausiai lifto, – pritaikytos žmonėms su negalia, taip pat įrengta 18 vietų elektromobiliams. Čia taip pat įrengtos dviračių parkavimo vietos, dviračių remonto stotelė.</t>
  </si>
  <si>
    <t xml:space="preserve"> Įrengta nauja autobusų stotis ir sutvarkytos prieigos</t>
  </si>
  <si>
    <t>1.5.1</t>
  </si>
  <si>
    <r>
      <t>Naujos autobusų stoties įsteigimas, įrengimas ir prieigų sutvarkymas</t>
    </r>
    <r>
      <rPr>
        <b/>
        <u/>
        <sz val="10"/>
        <rFont val="Times New Roman"/>
        <family val="1"/>
        <charset val="186"/>
      </rPr>
      <t xml:space="preserve"> </t>
    </r>
  </si>
  <si>
    <t>Veikiančių subjektų, siūlančių nuomotis / dalintis automobilius, dviračius ir kitas transporto priemones, skaičius</t>
  </si>
  <si>
    <t>4</t>
  </si>
  <si>
    <t>Mažiau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</si>
  <si>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</si>
  <si>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t>
  </si>
  <si>
    <t>1.4.1</t>
  </si>
  <si>
    <t>2,4</t>
  </si>
  <si>
    <t>3</t>
  </si>
  <si>
    <t>Keleivių pasitenkinimo viešojo transporto paslaugomis pokytis</t>
  </si>
  <si>
    <t>2</t>
  </si>
  <si>
    <t>Vietinio susisiekimo bendrų maršrutų su kitomis savivaldybėmis skaičius</t>
  </si>
  <si>
    <t xml:space="preserve"> Keleivių naudojimosi viešojo transporto paslaugomis pokytis </t>
  </si>
  <si>
    <r>
      <t>Padidinti naudojimosi viešuoju transportu mastą</t>
    </r>
    <r>
      <rPr>
        <u/>
        <sz val="10"/>
        <rFont val="Times New Roman"/>
        <family val="1"/>
        <charset val="186"/>
      </rPr>
      <t xml:space="preserve"> </t>
    </r>
  </si>
  <si>
    <t xml:space="preserve">Elektromobilių įkrovimo prieigų tinklo plėtra </t>
  </si>
  <si>
    <t>Neskirtas finansavimas 2024 m., todėl nebuvo papildomai įrengta.</t>
  </si>
  <si>
    <t>*Savivaldybės įrengtos 22 prieigos vietos iš viso</t>
  </si>
  <si>
    <t>Elektromobilių įkrovimo prieigų skaičius</t>
  </si>
  <si>
    <t>Mažos taršos zonų skaičius</t>
  </si>
  <si>
    <r>
      <t>Pasiekti skirtingų transporto būdų darną miesto sistemoje</t>
    </r>
    <r>
      <rPr>
        <u/>
        <sz val="10"/>
        <rFont val="Times New Roman"/>
        <family val="1"/>
        <charset val="186"/>
      </rPr>
      <t xml:space="preserve"> </t>
    </r>
  </si>
  <si>
    <t>Eismo intensyvumo miesto centre ir gyvenamuosiuose kvartaluose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</si>
  <si>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</si>
  <si>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</si>
  <si>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</si>
  <si>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</si>
  <si>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Atnaujinti suremontuoti šviesoforų postai</t>
  </si>
  <si>
    <t>Šviesoforo postų remonto darbai</t>
  </si>
  <si>
    <t>Horizontaliai paženklintos, paženklinimu atnaujintos gatvės</t>
  </si>
  <si>
    <t>Miesto gatvių horizontalusis ženklinimas</t>
  </si>
  <si>
    <t>Kelio ženklų, užtvarų ir kitų eismo saugumo gerinimo priemonių įrengimas ir priežiūra</t>
  </si>
  <si>
    <t>Miesto gatvių vertikalusis ženklinimas</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</si>
  <si>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</si>
  <si>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</si>
  <si>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</si>
  <si>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 xml:space="preserve">Statybos darbai baigti 2023 metais.
</t>
  </si>
  <si>
    <t>Atnaujinta rekonstruota sankryža</t>
  </si>
  <si>
    <t>Senamiesčio g., S. Kerbedžio g. sankryžos su prieigomis rekonstravimas</t>
  </si>
  <si>
    <t>Rekonstruota sankryža ir jos prieigos, įrengtos šiukšliadėžės, poilsio vietos.</t>
  </si>
  <si>
    <t>Panevėžio miesto Klaipėdos g., Projektuotojų g., Dariaus ir Girėno  g. sankryžos rekonstravimo į žiedinę sankryžą, rekonstrukcijos darbai</t>
  </si>
  <si>
    <t>Lėšos buvo naudojamos prioritetiniuose objektuose</t>
  </si>
  <si>
    <t>Naujų įrengtų išmaniųjų (reaguojanti į srautą ir keičianti signalus) perėjų skaičius</t>
  </si>
  <si>
    <t>Sankryžų ir perėjų įrengimas, modernizavimas ir saugaus eismo užtikrinimas</t>
  </si>
  <si>
    <t>2024 m. žuvo-2, sužeista -162.</t>
  </si>
  <si>
    <t>Įskaitinių eismo įvykių skaičius</t>
  </si>
  <si>
    <t>Padidinti eismo saugumą</t>
  </si>
  <si>
    <t>Suremontuotas šaligatvis</t>
  </si>
  <si>
    <t>Kapitališkai suremontuotas šaligatvis</t>
  </si>
  <si>
    <t>A. Mackevičiaus gatvės pėsčiųjų ir dviračių tako kapitalinio remonto darbai</t>
  </si>
  <si>
    <t>Kapitališkai suremontuota pėsčiųjų- dviračių tako danga, įrengta neįgaliesiems poilsio aištelės su suoliukais.</t>
  </si>
  <si>
    <t>Pramonės g. dalies (nuo Pušaloto g. iki Šiaurinės g.) pėsčiųjų-dviračių tako kapitalinio remonto darbai</t>
  </si>
  <si>
    <t>Kapitališkai suremontuotas pėsčiųjų takas atnaujintas apšvietimas, sutvarkytos šaligatvio prieigos</t>
  </si>
  <si>
    <t>S. Daukanto gatvės pėsčiųjų ir dviračių tako kapitalinio remonto darbai</t>
  </si>
  <si>
    <t>Darbai baigti 2022 metais</t>
  </si>
  <si>
    <t>Kapitališkai suremontuoto nuo Vilniaus g. iki  Nemuno g./ Aukštaičių g. šaligatvio  ilgis</t>
  </si>
  <si>
    <t xml:space="preserve">Ramygalos g. dalies (nuo Vilniaus g. iki  Nemuno g./ Aukštaičių g.) šaligatvio kapitalinio remonto darbai </t>
  </si>
  <si>
    <t xml:space="preserve">Vykdyta pėsčiųjų, dviračių takų priežiūra ir remontas avarinėse vietose. </t>
  </si>
  <si>
    <t>Dviračių ir pėsčiųjų takų ilgis (šalia gatvių)</t>
  </si>
  <si>
    <t>Dviračių trasų, pėsčiųjų takų mieste ir jo prieigose remontas ir priežiūra</t>
  </si>
  <si>
    <t xml:space="preserve">Dviračių trasų, pėsčiųjų takų mieste ir jo prieigose įrengimas, atnaujinimas užtikrinant tęstinumą bei junglumą </t>
  </si>
  <si>
    <t>Sužeista pėsčiųjų-38; dviratininkų-31</t>
  </si>
  <si>
    <t>Įskaitinių eismo įvykių, kuriuose sužeidžiami pėstieji ir dviratininkai, skaičius</t>
  </si>
  <si>
    <t xml:space="preserve">Paskatinti netaršaus mikrotransporto (paspirtukai, dviračiai, riedžiai ir kt.) infrastruktūros plėtrą </t>
  </si>
  <si>
    <t>Parų skaičius, kai buvo viršyta kietųjų dalelių KD10 paros ribinė vertė 50 µg/m3</t>
  </si>
  <si>
    <t xml:space="preserve">Asignavimų valdytojo kodas </t>
  </si>
  <si>
    <t>Priemonės požymis</t>
  </si>
  <si>
    <t>MIESTO INFRASTRUKTŪROS OBJEKTŲ PLĖTROS, MODERNIZAVIMO IR PRIEŽIŪROS  PROGRAMA (NR. 10)</t>
  </si>
  <si>
    <r>
      <t xml:space="preserve">1.6.1. Ankstesnių metų lėšų likutis </t>
    </r>
    <r>
      <rPr>
        <b/>
        <sz val="10"/>
        <rFont val="Times New Roman"/>
        <family val="1"/>
        <charset val="186"/>
      </rPr>
      <t>(L)</t>
    </r>
  </si>
  <si>
    <t xml:space="preserve"> iš jo:  1.1.Savivaldybės biudžeto lėšos (nuosavos, be ankstesnių metų likučio)</t>
  </si>
  <si>
    <t xml:space="preserve">Finansavimo šaltiniai </t>
  </si>
  <si>
    <t>Kultūros įstaigų teikiamų paslaugų kokybės ir poreikių analizė atliekama kas dveji metai. Analizė buvo atlikta 2023 m. Kitą analizę planuojama atlikti 2025 m.</t>
  </si>
  <si>
    <t>Atlikta kultūros įstaigų teikiamų paslaugų kokybės ir poreikių analizė</t>
  </si>
  <si>
    <t>Atlikti kultūros įstaigų teikiamų paslaugų kokybės ir poreikių  analizę</t>
  </si>
  <si>
    <t>Parengtas optimizavimo planas</t>
  </si>
  <si>
    <t>Parengti kultūros ir meno įstaigų optimizavimo planą</t>
  </si>
  <si>
    <t>Parengta kultūros plėtros galimybių studija</t>
  </si>
  <si>
    <t>1.3.3.</t>
  </si>
  <si>
    <t>Parengti kultūros plėtros galimybių studiją</t>
  </si>
  <si>
    <t>Panevėžio miesto kultūros ir meno įstaigų tinklo optimizavimas</t>
  </si>
  <si>
    <t>Kultūros sektoriaus tarptautiškumą stiprinančių veiklų skatinimas ir plėtra</t>
  </si>
  <si>
    <t xml:space="preserve">2024 metais nebuvo poreikio organizuoti  bendradarbiavimo renginių su miestais partneriais. Visi mieste įgyvendinti didieji tarptautiniai renginiai (buvo 8) gavo dalinį finansavimą iš Lietuvos kultūros tarybos ir kofinansavimą iš Savivaldybės. </t>
  </si>
  <si>
    <t>Finansuotų tarptautinių profesionaliojo meno renginių atskleidžiančių Panevėžio miesto identitetą, skaičius per metus</t>
  </si>
  <si>
    <t>1.3.2.</t>
  </si>
  <si>
    <t>Kultūros paslaugų prieinamumo ir patrauklumo didinimas, modernizuojant kultūros įstaigų infrastruktūrą ir pritaikant daugiafunkcinėms ir daugiakultūrinėms paslaugoms</t>
  </si>
  <si>
    <t>1.3.1.</t>
  </si>
  <si>
    <t>teigiamas</t>
  </si>
  <si>
    <t>teigiamas, nepakitęs, neigiamas</t>
  </si>
  <si>
    <t xml:space="preserve">Savivaldybės kultūros ir meno įstaigų paslaugas naudojančių lankytojų skaičiaus pokytis  </t>
  </si>
  <si>
    <r>
      <t>Užtikrinti Panevėžio miesto savivaldybės kultūros įstaigų veiklos kokybės ir paslaugų prieinamumo gerinimą</t>
    </r>
    <r>
      <rPr>
        <u/>
        <sz val="10"/>
        <rFont val="Times New Roman"/>
        <family val="1"/>
        <charset val="186"/>
      </rPr>
      <t xml:space="preserve"> </t>
    </r>
  </si>
  <si>
    <r>
      <t>Meno rezidencijų kūrimas</t>
    </r>
    <r>
      <rPr>
        <u/>
        <sz val="10"/>
        <color rgb="FF000000"/>
        <rFont val="Times New Roman"/>
        <family val="1"/>
        <charset val="186"/>
      </rPr>
      <t xml:space="preserve"> </t>
    </r>
  </si>
  <si>
    <t xml:space="preserve">Per metus  kūrybiškumo centre „Pragiedruliai“  rezidentų programoje dalyvavo  13 menininkų iš Lietuvos, Šveicarijos, Islandijos, Lichtenšteino, Ukrainos, Latvijos ir Norvegijos.  
</t>
  </si>
  <si>
    <t>Pritrauktų rezidentų skaičius per metus</t>
  </si>
  <si>
    <r>
      <t>Meno rezidencijų kūrimas</t>
    </r>
    <r>
      <rPr>
        <b/>
        <u/>
        <sz val="10"/>
        <color rgb="FF000000"/>
        <rFont val="Times New Roman"/>
        <family val="1"/>
        <charset val="186"/>
      </rPr>
      <t xml:space="preserve"> </t>
    </r>
  </si>
  <si>
    <t>Skirta stipendija kūrybinių  projektų įgyvendinimui. Vieno mėnesio stipendija – 0,5 tūkst. Eur. Šešiems menininkams skirta 5 mėn., dviem menininkams – 4 mėn. stipendijos. Paremti 7 dailės ir dizaino projektai, 1 tarpdisciplininio meno projektas. 1 menininkė gražino stipendiją, t.y. 2,5 tūkst. Eur į Savivaldybės biudžetą.</t>
  </si>
  <si>
    <t>Kultūros ir meno stipendiją gavusių menininkų skaičius per metus</t>
  </si>
  <si>
    <t>Skirti stipendijas menininkams</t>
  </si>
  <si>
    <t>Premijos skirtos  Panevėžio muzikinio teatro chorui ir dviems atlikėjams.</t>
  </si>
  <si>
    <t>Kultūros ir meno premijų nominacijų skaičius</t>
  </si>
  <si>
    <t xml:space="preserve"> Įsteigti kasmetines Panevėžio miesto kultūros ir meno premijas</t>
  </si>
  <si>
    <t xml:space="preserve">Finansavimas skirtas 29 dalinio finansavimo konkurso projektams ir  25 kofinansavimo konkurso projektams. Paskirtos 8 kultūros ir meno stipendijos. </t>
  </si>
  <si>
    <t>Finansuotų profesionalaus meno projektų dalis nuo viso finansuotų kultūros ir meno projektų skaičiaus</t>
  </si>
  <si>
    <t>Profesionalaus meno skatinimas ir plėtra</t>
  </si>
  <si>
    <t xml:space="preserve">Bendras renginių skaičiaus padidėjimas siejamas su Stasio Eidrigevičiaus menų centre nuo gegužės mėn. pradėta vykdyti veikla ir suintensyvėjusia veikla kūrybiškumo centre „Pragiedruliai“. </t>
  </si>
  <si>
    <t>2023 m. savivaldybės kultūros įstaigos surengė iš viso 5660 vnt profesionalaus meno ir kultūros renginių. 2024 m. – 6655 vnt renginių.</t>
  </si>
  <si>
    <r>
      <t>Profesionalaus meno ir kultūros renginių skaičiaus pokytis</t>
    </r>
    <r>
      <rPr>
        <sz val="10"/>
        <color rgb="FF000000"/>
        <rFont val="Times New Roman"/>
        <family val="1"/>
        <charset val="186"/>
      </rPr>
      <t xml:space="preserve"> </t>
    </r>
  </si>
  <si>
    <r>
      <t>Sudaryti palankias sąlygas profesionalaus meno ir kultūros vystymuisi</t>
    </r>
    <r>
      <rPr>
        <i/>
        <sz val="10"/>
        <color rgb="FF000000"/>
        <rFont val="Times New Roman"/>
        <family val="1"/>
        <charset val="186"/>
      </rPr>
      <t xml:space="preserve">  </t>
    </r>
  </si>
  <si>
    <t>Valstybinio choro „Vilnius“ sakralinės muzikos koncertas.</t>
  </si>
  <si>
    <t>Finansuotų įvairių renginių skaičius</t>
  </si>
  <si>
    <t>Finansuoti įvairius renginius</t>
  </si>
  <si>
    <t xml:space="preserve">2024 metais iš Savivaldybės biudžeto buvo skirta 94,2 tūkst.eur. Eur 25-iems projektams, gavusiems dalinį finansavimą iš Lietuvos kultūros tarybos rėmimo ar kitų valstybės fondų. Iš 25 projektų 1 nebuvo įgyvendintas, todėl grąžinta 2,57 tūkst. Eur suma į Savivaldybės biudžetą.  
Įgyvendintiems  projektams Lietuvos kultūros tarybos skirta lėšų suma sudaro 193, 9  tūkst.Eur.  Rėmėjų ir pačių įstaigų prisidėjimo lėšos – 50, 9 tūkst. Eur.
</t>
  </si>
  <si>
    <t>Kofinansuotų kultūros ir meno projektų skaičius per metus</t>
  </si>
  <si>
    <t>Kofinansuoti kultūros ir meno projektus</t>
  </si>
  <si>
    <r>
      <t xml:space="preserve"> Dalinai finansuoti 29 kultūros ir meno projektai. Visi projektai įgyvendinti. Bendra projektų įgyvendinimo išlaidų vertė 248,3 tūkst. Eur, iš jų 193,3 tūkst. Eur įvairių fondų, rėmėjų ir projekto vykdytojų lėšos. Savivaldybės biudžeto lėšos, skirtos projektams įgyvendinti, sudaro 22,1</t>
    </r>
    <r>
      <rPr>
        <b/>
        <sz val="10"/>
        <color rgb="FFFF0000"/>
        <rFont val="Times New Roman"/>
        <family val="1"/>
        <charset val="186"/>
      </rPr>
      <t xml:space="preserve"> </t>
    </r>
    <r>
      <rPr>
        <sz val="10"/>
        <rFont val="Times New Roman"/>
        <family val="1"/>
        <charset val="186"/>
      </rPr>
      <t>proc.</t>
    </r>
    <r>
      <rPr>
        <sz val="10"/>
        <color rgb="FFFF0000"/>
        <rFont val="Times New Roman"/>
        <family val="1"/>
        <charset val="186"/>
      </rPr>
      <t xml:space="preserve">   </t>
    </r>
  </si>
  <si>
    <t>Iš dalies finansuotų kultūros ir meno projektų skaičius per metus</t>
  </si>
  <si>
    <t>Iš dalies finansuoti kultūros ir meno projektus</t>
  </si>
  <si>
    <t>Tradicinių ir unikalių (inovatyvių) kultūros projektų rėmimas</t>
  </si>
  <si>
    <t xml:space="preserve">"Dainų šventė 2024"  finansavimas </t>
  </si>
  <si>
    <t>Dainų švenčių ir  kitų megėjų meno renginių finansavimas</t>
  </si>
  <si>
    <t>Panevėžio miesto mėgėjų meno kolektyvų dalinio finansavimo konkurse sulaukta tik 7 mėgėjų meno kolektyvų paraiškų. Paraiškas pateikė 5 choreografijos kolektyvai, 1 vokalinės muzikos ir 1 folkloro kolektyvas. Visiems paraiškų teikėjams buvo skirtas finansavimas. Paskirstyta 15,0 tūkst.Eur.</t>
  </si>
  <si>
    <t>Iš dalies finansuotų mėgėjų meno kolektyvų veiklos projektų skaičius per metus</t>
  </si>
  <si>
    <t>Mėgėjų meno kolektyvų veiklos skatinimas</t>
  </si>
  <si>
    <t>Sąlygų miesto gyventojams dalyvauti kultūros ir meno veikloje, ugdyti kūrybiškumą ir plėsti meninę veiklą sudarymas</t>
  </si>
  <si>
    <t>Kultūros renginių rinkodaros priemonių įgyvendinimas</t>
  </si>
  <si>
    <t>Finansuota lauko reklaminė priemonė, skirta Panevėžio kraštotyros muziejaus 100-mečio veiklos pristatymui visuomenei.</t>
  </si>
  <si>
    <t>Įgyvendintų renginių rinkodaros priemonių skaičius</t>
  </si>
  <si>
    <t>Padidėjęs renginių lankytojų skaičius rodo augantį miesto bendruomenės susidomėjimą teikiamomis kultūrinėmis paslaugomis ir įsitraukimą į kultūrinę veiklą.</t>
  </si>
  <si>
    <r>
      <t>Miesto bendruomenės įtraukties pokytis lyginant su praėjusiais metais</t>
    </r>
    <r>
      <rPr>
        <sz val="10"/>
        <color rgb="FF000000"/>
        <rFont val="Times New Roman"/>
        <family val="1"/>
        <charset val="186"/>
      </rPr>
      <t xml:space="preserve"> </t>
    </r>
  </si>
  <si>
    <t>Padidinti miesto bendruomenės įtrauktį į kultūros kūrimą ir naudojimąsi kultūros produktais bei paslaugomis</t>
  </si>
  <si>
    <t xml:space="preserve">Padidėjo renginių lankytojų skaičius dėl Stasio Eidrigevičiaus menų centro ir kūrybiškumo centro „Pragiedruliai“ veiklos ( per metus pasiektas 80 000 lankytojų skaičius). </t>
  </si>
  <si>
    <t>padidėjęs</t>
  </si>
  <si>
    <t>padidėjęs, nepakitęs, sumažėjęs</t>
  </si>
  <si>
    <r>
      <t>Kultūros paslaugas naudojančių gyventojų skaičiaus pokyčio vertinimas</t>
    </r>
    <r>
      <rPr>
        <sz val="10"/>
        <rFont val="Calibri"/>
        <family val="2"/>
        <charset val="186"/>
      </rPr>
      <t xml:space="preserve"> </t>
    </r>
  </si>
  <si>
    <t xml:space="preserve"> Didėjantis gyventojų naudojimasis kultūros paslaugomis siejamas su Stasio Eidrigevičiaus menų centro atvėrimu visuomenei ir infrastruktūros kūrimo II etapo užbaigimu kūrybiškumo centre „Pragiedruliai“.
</t>
  </si>
  <si>
    <t>2024 m. kultūros paslaugomis naudojosi 698 088 gyventojai. 2023 m. – 605 537 gyventojai.</t>
  </si>
  <si>
    <t>Kultūros paslaugas naudojančių gyventojų skaičiaus pokytis</t>
  </si>
  <si>
    <t xml:space="preserve">Kurti tvarią socialinę ir ekonominę kultūros vertę Panevėžyje </t>
  </si>
  <si>
    <t xml:space="preserve">KULTŪROS IR MENO PROGRAMA (NR. 11)                                                                                              
</t>
  </si>
  <si>
    <r>
      <t>2.1. Valstybės biudžeto lėšos, kurios neapskaitytos biudžete (</t>
    </r>
    <r>
      <rPr>
        <b/>
        <sz val="10"/>
        <rFont val="Times New Roman"/>
        <family val="1"/>
        <charset val="186"/>
      </rPr>
      <t>VBN</t>
    </r>
    <r>
      <rPr>
        <sz val="10"/>
        <rFont val="Times New Roman"/>
        <family val="1"/>
      </rPr>
      <t>)</t>
    </r>
  </si>
  <si>
    <t xml:space="preserve">Sporto organizacijų raginimas turėti ilgalaikius planavimo dokumentus (planus, strategijas), finansuoti projektus siekiant kokybinių ir kiekybinių rezultatų </t>
  </si>
  <si>
    <t>Buvo organizacijų, kurios neatitiko programai keliamų reikalavimų</t>
  </si>
  <si>
    <t>Panevėžio miesto savivaldybės tarybos 2022 m. gruodžio 29 d. sprendimu Nr. 1-429 patvirtintas Panevėžio miesto savivaldybės trimetės (2023–2025 m.) aukšto meistriškumo sporto programos (toliau - Programa) projektų finansavimo iš savivaldybės biudžeto lėšų tvarkos aprašas. Programa siekiama užtikrinant dalinį finansavimą Programos projektams plėtoti aukšto meistriškumo sportininkų rengimo sistemą, taip prisidedant prie teigiamo miesto įvaizdžio kūrimo, garsinimo ir reprezentavimo. Savivaldybės biudžeto lėšos skiriamos sporto srityje veikiančių juridinių asmenų pateiktiems aukšto meistriškumo Programos projektams, parengtiems siekiant unikalių ir konkrečių kiekybinių ir kokybinių aukšto meistriškumo sporto rezultatų. 2023 m. laikotarpiu 23 Panevėžio miesto sporto organizacijos įgyvendino aukšto meistriškumo sporto programas. Jų tarpe ir Panevėžio miesto reprezentacinės komandos, techninių sporto šakų atstovai, individualių sporto šakų organizacijos kurių sportininkai dalyvauja Europos ir pasaulio čempionatuose. Šiuo laikotarpiu programos vykdytojų sumažėjo salės futbolo komandai pasitraukus iš aukščiausios lygos. Tačiau pasiekti reikšmingi aukšto meistriškumo sporto rezultatai rodo, kad programa įgyvendinama sėkmingai. Administracijos direktoriaus 2023 m. spalio 12 d. įsakymu A-824 buvo teikiamas papildomas kvietimas dalyvauti Programoje. 2024 m. vasario 13 d. įsakymu AF-31 paskirstytos lėšos trims aukštą meistriškumą vykdančioms organizacijoms.</t>
  </si>
  <si>
    <r>
      <t>Sporto organizacijų finansuotini projektai, turintys ilgalaikius planavimo dokumentus (planus, strategijas</t>
    </r>
    <r>
      <rPr>
        <sz val="10"/>
        <rFont val="Calibri"/>
        <family val="2"/>
        <charset val="186"/>
      </rPr>
      <t>)</t>
    </r>
    <r>
      <rPr>
        <sz val="10"/>
        <rFont val="Times New Roman"/>
        <family val="1"/>
        <charset val="186"/>
      </rPr>
      <t xml:space="preserve"> </t>
    </r>
  </si>
  <si>
    <t>0;10</t>
  </si>
  <si>
    <t>Aukšto meistriškumo sportininkų ir jų trenerių skatinimas už sporto laimėjimus</t>
  </si>
  <si>
    <t>rodiklis skaičiuojant ne asmenis, o skirtas premijas vienetais.</t>
  </si>
  <si>
    <t>2024 m. premijos buvo skirtos:
Panevėžio miesto reprezentacinei sportinių žaidimų komandai, krepšinio klubui „Lietkabelis“ už 2024 m. „Citadele Karaliaus Mindaugo taurės“ varžybose iškovotą 2 vietą ir 2024 m. Lietuvos krepšinio lygos „Betsafe-LKL“ čempionate iškovotą 3 vietą.
Dviračių sporto šakos sportininkei Laurynai Valiukevičiūtei už sporto laimėjimą.
Dviračių sporto šakos treneriams už sportininkės parengimą:
1. Algimantui Buividui;  
2. Dmitrijui Leopoldui.
Plaukimo sporto šakos trenerei Mintarai Labanauskienei (2x) už sportininko Kristupo Trepočkos parengimą 2024 m. liepos 2 - 7 d. Europos jaunimo plaukimo čempionatui, kuriame jis iškovojo 1 vietą bei už sportininkų Kristupo Trepočkos, Tomo Lukmino, Roko Jazdausko parengimą 2024 m. birželio 17–24 d. Europos vandens sporto šakų čempionatui, kuriame jie iškovojo 1 vietą.
Plaukimo sporto šakos sportininkui Kristupui Trepočkai (2x) už 2024 m. birželio 17 – 24 d. Europos vandens sporto šakų čempionate iškovotą 1 vietą vyrų 4x200m laisvu stiliumi estafetėje bei už 2024 m. liepos 2 – 7 d. Europos jaunimo plaukimo čempionate iškovotą 1 vietą.
Plaukimo sporto šakos sportininkui Rokui Jazdauskui Europos vandens sporto šakų čempionate iškovotą 1 vietą vyrų 4x200m laisvu stiliumi estafetėje.
Plaukimo sporto šakos sportininkui Tomui Lukminui už 2024 m. birželio 17 – 24 d. Europos vandens sporto šakų čempionate iškovotą 1 vietą vyrų 4x200m laisvu stiliumi estafetėje.</t>
  </si>
  <si>
    <t xml:space="preserve">Savivaldybės skirtos premijos už pasiektus aukštus  sporto rezultatus, skaičius  </t>
  </si>
  <si>
    <t xml:space="preserve">Tarptautinių bei nacionalinių fizinio aktyvumo ir sporto renginių organizavimas.
Dalyvavimas sporto varžybose, renginiuose </t>
  </si>
  <si>
    <r>
      <t xml:space="preserve">2024 m. Panevėžio miesto savivaldybės administracija bendradarbiaudama su Lietuvos federacijomis ir kitomis organizacijomis bei Panevėžio miesto sporto organizacijomis, organizavo sporto renginius panevėžiečiams, miesto svečiams:
</t>
    </r>
    <r>
      <rPr>
        <b/>
        <sz val="10"/>
        <rFont val="Times New Roman"/>
        <family val="1"/>
        <charset val="186"/>
      </rPr>
      <t>Tarptautinius sporto renginius:</t>
    </r>
    <r>
      <rPr>
        <sz val="10"/>
        <rFont val="Times New Roman"/>
        <family val="1"/>
      </rPr>
      <t xml:space="preserve">
Tarptautinį badmintono turnyrą ,,RSL Lithuanian International“, Tarptautines galiūnų varžybas „Europos taurė 2024“ , Tarptautinį FIBA 3x3 Quest statuso  3x3 krepšinio turnyrą, Tarptautinį 3x3 krepšinio turnyrą ,,FIBA 3x3 Lite Quest Panevėžys“ , Tarptautinį rankinio turnyrą „Panevėžio taurė 2024“, Vitalijaus Karpačiausko vardo tarptautinį bokso turnyrą, Tarptautinį graikų-romėnų imtynių turnyrą ,,Panevėžys Open 2024“, Panevėžio miesto tarptautinį dziudo festivalį ,,Pirmoji kova“, Baltijos triatlono čempionatą
</t>
    </r>
    <r>
      <rPr>
        <b/>
        <sz val="10"/>
        <rFont val="Times New Roman"/>
        <family val="1"/>
        <charset val="186"/>
      </rPr>
      <t>Šalies sporto varžybas ir sporto renginius:</t>
    </r>
    <r>
      <rPr>
        <sz val="10"/>
        <rFont val="Times New Roman"/>
        <family val="1"/>
      </rPr>
      <t xml:space="preserve">
Sporto renginį ,,Menas irgi bėga. Panevėžiui 521 km“, Panevėžio miesto ikimokyklinių ugdymo mokyklų 2024-2025 metų žaidynių pirmo etapo varžybas, "Panevėžys Open" penktąjį diskgolfo turnyrą, Panevėžio miesto diskgolfo čempionatą, Lietuvos diskgolfo čempionatą, Lietuvos automobilių slalomo čempionato 5 ir 6 etapus, Sporto renginį „Iššūkis mestas: tradicinis krepšinis prieš robotų krepšinis“, Lietuvos mergaičių ir berniukų U14 krepšinio čempionato A diviziono finalines varžybas,  Lietuvos atvirąsias GRAPLING GI/NOGI taurės pirmenybes, skirtas Lietuvos graplingo federacijos 10 metų jubiliejaus progai paminėti, Panevėžio miesto irklavimo čempionatą, Europos judumo savaitės renginius, Lietuvos smūginio čempionato finalą, Lietuvos smūginio čempionato trečiąjį etapą, Smūginio taurės turnyrą, Šaškių turnyrą skirtą Panevėžio miesto gimtadieniui paminėti.
Suorganizuotos ir įvykdytos 2023-2024 m. m. Lietuvos mokyklų žaidynių Panevėžio miesto, šalies zoninės, tarpzoninės finalinės įvairių sporto šakų varžybos (futbolas 5x5, krepšinis 3x3, kvadratas, badmintonas, lengvoji atletika (atskiros rungtys, keturkovė, kroso estafetės, trikovė), orientavimosi sportas, smiginis, stalo tenisas, svarsčių kilnojimas, šachmatai, šaškės, tinklinis, virvės traukimas, ,,Drąsūs, stiprūs, vikrūs" estafetės, plaukimas). 
Panevėžio miesto bendrojo ugdymo mokyklų komandos dalyvavo 2023-2024 m. m. Lietuvos mokyklų žaidynių Panevėžio miesto, šalies zoninėse, tarpzoninėse, finalinėse įvairių sporto šakų varžybose (futbolas 5x5, krepšinis 3x3, kvadratas, badmintonas, lengvoji atletika (atskiros rungtys, keturkovė, kroso estafetės, trikovė), orientavimosi sportas, smiginis, stalo tenisas, svarsčių kilnojimas, šachmatai, šaškės, tinklinis, turizmo, virvės traukimas, ,,Drąsūs, stiprūs, vikrūs" estafetės, plaukimas).</t>
    </r>
  </si>
  <si>
    <t xml:space="preserve">Organizuotų tarptautinių, nacionalinių, fizinio aktyvumo sporto renginių bei dalyvavimo varžybose, renginiuose skaičius  </t>
  </si>
  <si>
    <t xml:space="preserve">Aukšto meistriškumo sportininkų skaičius </t>
  </si>
  <si>
    <t xml:space="preserve">Pagerinti aukšto meistriškumo sportininkų rengimo sąlygas </t>
  </si>
  <si>
    <t>Projektų, skatinančių, populiarinančių sportą, fizinį aktyvumą finansavimas</t>
  </si>
  <si>
    <t xml:space="preserve">2024 m. pirmu etapu buvo pateikta 19 finansuotinų paraiškų. Projektinėms veikloms finansuoti paskirstyta 50,3 tūkst. Eur. bei antru etapu buvo pateiktos 3 paraiškos, projektinėms veikloms finansuoti paskirstyta 6, 7 tūkst. Eur.
Panevėžio mieste 2024 m. įvyko įvairių sporto veiklų, finansuoti tarptautiniai, tradiciniai sporto renginiai: Vitalijaus Karpačiausko vardo XXV-asis tarptautinis bokso turnyras, Automobilių traukos lenktynės, Lietuvos diskgolfo čempionatas 2024 m., XXXVII- asis tarptautinis šachmatų festivalis „Panevėžys Open 2024“, Naktinis dviračių kriteriumas. Panevėžio mieste sporto veiklas ir renginius organizuojančios organizacijos populiarina sportą, fizinį aktyvumą, sveiką gyvenseną. </t>
  </si>
  <si>
    <t xml:space="preserve">Finansuotų projektų, skatinančių, populiarinančių sportą, fizinį aktyvumą, skaičius  </t>
  </si>
  <si>
    <t>Sporto ir viešosios aktyvaus laisvalaikio infrastruktūros daugiafunkciškumo plėtojimas ir pritaikymas nustatytiems kokybės standartams</t>
  </si>
  <si>
    <t>1</t>
  </si>
  <si>
    <t>Sukurtos sporto infrastruktūros valdymo priemonės bei sportinio ugdymo apskaitos priemonės</t>
  </si>
  <si>
    <t>Lėšų šiai priemonei numatyta nebuvo</t>
  </si>
  <si>
    <t xml:space="preserve">Atnaujintos, suremontuotos (modernizuotos), rekonstruotos esamos sporto bazės (įskaitant viešąsias erdves, kurios pritaikytos aktyviam laisvalaikiui, fiziniam aktyvumui) arba nauji sporto objektai (viešosios erdvės pritaikytos aktyviam laisvalaikiui ir / arba fiziniam aktyvumui), skaičius  </t>
  </si>
  <si>
    <t xml:space="preserve">Futbolo akademijoje sportuoja 651 jaunasis futbolininkas nuo 4 iki 19 m. amžiaus. Suformuotos 35 sportininkų grupės. 2024 m. net du treneriai pakėlė kvalifikaciją ir įgijo UEFA A licenciją.
Futbolo akademija nuolat dalyvauja šalies čempionatuose ir pirmenybėse, šalies ir tarptautiniuose futbolo turnyruose, talentingi futbolo žaidėjai dalyvauja atrankose ir yra atrenkami į nacionalinę ir  jaunimo  futbolo rinktines. 2024 m. apie 4 proc. visų ugdytinių buvo pakviesti atstovauti Lietuvos rinktinėje. </t>
  </si>
  <si>
    <t xml:space="preserve">Futbolo vystymo programoje sportuojančių asmenų skaičius </t>
  </si>
  <si>
    <t>Futbolo vystymo programos finansavimas</t>
  </si>
  <si>
    <t>Sporto įstaigų paslaugų stiprinimas ir plėtra</t>
  </si>
  <si>
    <t xml:space="preserve">Sporto renginių skaičius  </t>
  </si>
  <si>
    <t>Užtikrinti kokybišką ir efektyvią sveikatos priežiūrą</t>
  </si>
  <si>
    <t xml:space="preserve">Sporto įstaigų ir sporto organizacijų rengiamuose fizinio aktyvumo renginiuose dalyvavę asmenys. </t>
  </si>
  <si>
    <t xml:space="preserve">Fizinio aktyvumo renginiuose dalyvaujančių asmenų sk. </t>
  </si>
  <si>
    <t xml:space="preserve">   Stiprinti gyventojų sveikatą ir skatinti fizinį aktyvumą siekiant aukšto sporto meistriškumo </t>
  </si>
  <si>
    <t xml:space="preserve"> SPORTO PROGRAMA (NR. 12)                                                                                              
</t>
  </si>
  <si>
    <t>1.6.2. Savivaldybės aplinkos apsaugos rėmimo specialiosios programos lėšų likutis (SBAAL)</t>
  </si>
  <si>
    <r>
      <t>iš jo:  1.1.Savivaldybės biudžeto lėšos (nuosavos, be ankstesnių metų likučio)</t>
    </r>
    <r>
      <rPr>
        <b/>
        <sz val="10"/>
        <rFont val="Times New Roman"/>
        <family val="1"/>
        <charset val="186"/>
      </rPr>
      <t xml:space="preserve"> </t>
    </r>
  </si>
  <si>
    <r>
      <t>Profesinio mokymo ir aukštojo mokslo įstaigų išteklių, reikalingų</t>
    </r>
    <r>
      <rPr>
        <i/>
        <sz val="10"/>
        <rFont val="Times New Roman"/>
        <family val="1"/>
        <charset val="186"/>
      </rPr>
      <t xml:space="preserve"> Pramonė 4.0</t>
    </r>
    <r>
      <rPr>
        <sz val="10"/>
        <rFont val="Times New Roman"/>
        <family val="1"/>
        <charset val="186"/>
      </rPr>
      <t xml:space="preserve"> srities specialistams rengti, vystymas</t>
    </r>
  </si>
  <si>
    <t>Kolegija - 17 proc. Mokymo centre - 100 proc.</t>
  </si>
  <si>
    <r>
      <t xml:space="preserve">Besimokančių studentų ir mokinių skaičius mokymo programose, susijusiose su </t>
    </r>
    <r>
      <rPr>
        <i/>
        <sz val="10"/>
        <rFont val="Times New Roman"/>
        <family val="1"/>
        <charset val="186"/>
      </rPr>
      <t>Pramonės 4.0</t>
    </r>
    <r>
      <rPr>
        <sz val="10"/>
        <rFont val="Times New Roman"/>
        <family val="1"/>
        <charset val="186"/>
      </rPr>
      <t xml:space="preserve"> sritimi, kurių praktinio mokymo metu ne mažiau kaip 50 proc. laiko naudojama nauja (ne senesnė nei 10 m. įranga) įranga, dalis </t>
    </r>
  </si>
  <si>
    <t>Kolegija - 6; Mokymo centras - 4.</t>
  </si>
  <si>
    <r>
      <t xml:space="preserve">Praktinio mokymo dirbtuvės, pritaikytos </t>
    </r>
    <r>
      <rPr>
        <i/>
        <sz val="10"/>
        <rFont val="Times New Roman"/>
        <family val="1"/>
        <charset val="186"/>
      </rPr>
      <t>Pramonės 4.0</t>
    </r>
    <r>
      <rPr>
        <sz val="10"/>
        <rFont val="Times New Roman"/>
        <family val="1"/>
        <charset val="186"/>
      </rPr>
      <t xml:space="preserve"> profesiniam ugdymui</t>
    </r>
  </si>
  <si>
    <r>
      <t xml:space="preserve">Profesinio mokymo ir aukštojo mokslo įstaigų išteklių, reikalingų </t>
    </r>
    <r>
      <rPr>
        <b/>
        <i/>
        <sz val="11"/>
        <rFont val="Times New Roman"/>
        <family val="1"/>
        <charset val="186"/>
      </rPr>
      <t>Pramonė 4.0</t>
    </r>
    <r>
      <rPr>
        <b/>
        <sz val="11"/>
        <rFont val="Times New Roman"/>
        <family val="1"/>
        <charset val="186"/>
      </rPr>
      <t xml:space="preserve"> srities specialistams rengti, vystymas</t>
    </r>
  </si>
  <si>
    <t xml:space="preserve">Kryptingos profesinio orientavimo sistemos bendradarbiaujant Panevėžio miesto bendrojo ugdymo, profesinio mokymo ir aukštojo mokslo įstaigoms bei verslo įmonėms sukūrimas ir įgyvendinimas </t>
  </si>
  <si>
    <t xml:space="preserve"> Naujų miesto lygmens profesinio orientavimo priemonių skaičius</t>
  </si>
  <si>
    <t>Profesijos patarėjų etatų skaičius</t>
  </si>
  <si>
    <t>proc. nuo visų absolventų</t>
  </si>
  <si>
    <r>
      <t>Paskatinti aukštojo mokslo ir profesinio mokymo įstaigų teikiamų paslaugų atitiktį trumpalaikėms ir ilgalaikėms darbo rinkos poreikių prognozėms</t>
    </r>
    <r>
      <rPr>
        <sz val="11"/>
        <rFont val="Times New Roman"/>
        <family val="1"/>
        <charset val="186"/>
      </rPr>
      <t xml:space="preserve"> </t>
    </r>
  </si>
  <si>
    <t xml:space="preserve">Užimtų gyventojų pagal profesijų grupes, išskyrus nekvalifikuotus darbininkus, dalis </t>
  </si>
  <si>
    <t xml:space="preserve">Didinti kvalifikuotų darbuotojų pasiūlą </t>
  </si>
  <si>
    <t xml:space="preserve">Vaikų iš socialinę riziką patiriančių šeimų skaičius </t>
  </si>
  <si>
    <t>Ankstyvojo ugdymo užtikrinimas vaikams iš socialinę riziką patiriančių šeimų</t>
  </si>
  <si>
    <t>Antrųjų mokytojų etatai</t>
  </si>
  <si>
    <t>Mokymo priemonės specialiųjų ugdymosi poreikių mokiniams</t>
  </si>
  <si>
    <t>Mokytojų padėjėjų etatai</t>
  </si>
  <si>
    <t>Įtraukaus švietimo įgyvendinimas</t>
  </si>
  <si>
    <t>Nupirkta 10 nešiojamų kompiuterių NVŠ mokykloms. Nepakako lėšų, kad nupirktume visoms IU mokykloms po kompiuterį. ES projekto lėšomis gauta apie 460 nešiojamų kompiuterių bendrojo ugdymo mokykloms</t>
  </si>
  <si>
    <t>Nešiojamieji kompiuteriai</t>
  </si>
  <si>
    <t>Nupirkta EDUKA 9430 licencijų visiems savivaldybės pavaldumo mokyklų mokinams (iš jų : 2645 vnt. SB lėšomis, o likusios iš ES projekto lėšų). Nupirkti 3 interaktyvūs ekranai "Minties' inžinierijos gimnazijai</t>
  </si>
  <si>
    <t>Skaitmeninių priemonių, licencijų ir įrangos skaičius</t>
  </si>
  <si>
    <t>Skaitmeninių kompetencijų plėtojimo programos įgyvendinimo priemonių plano finansavimas</t>
  </si>
  <si>
    <t>Švietimo pažangos planas</t>
  </si>
  <si>
    <t>Švietimo pažangos plano parengimas</t>
  </si>
  <si>
    <t>Centralizuotos buhalterijos įgyvendinimas</t>
  </si>
  <si>
    <t>Dalyvaujančių projekte mokyklų skaičius</t>
  </si>
  <si>
    <t>Projekto „Kokybės krepšelis“ finansavimas</t>
  </si>
  <si>
    <t>Pateikta daugiau paraiškų</t>
  </si>
  <si>
    <t>Finansuotų neformaliojo suaugusiųjų švietimo ir tęstinio mokymosi programų skaičius</t>
  </si>
  <si>
    <t>Neformaliojo suaugusiųjų švietimo projektai</t>
  </si>
  <si>
    <t>2024 m. atliktas auditas Panevėžio moksleivių namuose</t>
  </si>
  <si>
    <t>Neformaliojo vaikų švietimo mokyklų   išorinis auditas</t>
  </si>
  <si>
    <t>Neformaliojo vaikų švietimo mokyklų išorinio audito vykdymas</t>
  </si>
  <si>
    <t>17 vaikų apdovanoti Panevėžio moksleivių fotografijų konkurse</t>
  </si>
  <si>
    <t>Apdovanotųjų skaičius</t>
  </si>
  <si>
    <t>Fotografijų konkurso organizavimas</t>
  </si>
  <si>
    <t>Mažėjantis vaikų skaičius mieste, tad nupirktos savivaldybės pavaldumo mokyklų pirmokams (848), likusios pirmokų dovanos buvo skirtos K.Paltaroko ir V.Mikalausko mokykloms</t>
  </si>
  <si>
    <t>Pirmokų skaičius miesto mokyklose</t>
  </si>
  <si>
    <t>Mokyklų aprūpinimas priemonėmis, skirtoms šventėms organizuoti</t>
  </si>
  <si>
    <t>Laiku nebaigti signalizacijos įvedimo darbai 4 mokyklose</t>
  </si>
  <si>
    <t>Švietimo įstaigų turtui apdrausti (apdraustų ikimokyklinio ugdymo įstaigų skaičius)</t>
  </si>
  <si>
    <t xml:space="preserve">Švietimo įstaigų turtui apdrausti </t>
  </si>
  <si>
    <t>Mokyklų edukacinių erdvių konkurso organizavimas (apdovanotų mokyklų skaičius)</t>
  </si>
  <si>
    <t xml:space="preserve">Mokyklų edukacinių erdvių konkurso organizavimas </t>
  </si>
  <si>
    <t>Motyvuotų ir gabių mokinių papildomo mokymo projektų finansavimas (projektuose dalyvaujančių mokinių skaičius)</t>
  </si>
  <si>
    <t xml:space="preserve">Motyvuotų ir gabių mokinių papildomo mokymo projektų finansavimas </t>
  </si>
  <si>
    <t>Mokinių tarptautinių mainų skatinimo projektų finansavimas (mokinių, dalyvaujančių  tarptautinių mainų skatinimo projektuose, skaičius)</t>
  </si>
  <si>
    <t xml:space="preserve">Mokinių tarptautinių mainų skatinimo projektų finansavimas </t>
  </si>
  <si>
    <t>Nauja, patrauklesnė jaunųjų specialistų pritraukimo į miesto ugdymo įstaigas ir pedagogų perkvalifikavimą, programa</t>
  </si>
  <si>
    <t>Jaunųjų specialistų pritraukimo į miesto ugdymo įstaigas ir pedagogų perkvalifikavimo programos įgyvendinimas (finansinę paramą gavusių pedagogų skaičius per metus)</t>
  </si>
  <si>
    <t xml:space="preserve">Jaunųjų specialistų pritraukimo į miesto ugdymo įstaigas ir pedagogų perkvalifikavimo programos įgyvendinimas </t>
  </si>
  <si>
    <t xml:space="preserve">Geriausiai išlaikiusių valstybinius brandos egzaminus abiturientų pagerbimo šventės organizavimas </t>
  </si>
  <si>
    <t>,,Metų mokytojo“ nominacijų ir premijų skyrimas švietimo darbuotojams (įsteigtų nominacijų skaičius)</t>
  </si>
  <si>
    <t xml:space="preserve">,,Metų mokytojo“ nominacijų ir premijų skyrimas švietimo darbuotojams </t>
  </si>
  <si>
    <t>Mažiau respublikinio jaunųjų filologų konkurso nugalėtojų</t>
  </si>
  <si>
    <t>Petro Būtėno premijos skyrimas (premijuotų darbų skaičius)</t>
  </si>
  <si>
    <t xml:space="preserve">Petro Būtėno premijos skyrimas </t>
  </si>
  <si>
    <t>Kai kurios 2024 m. respublikinės olimpiados vyko nuotoliniu būdu. Daugėja nuotolinių olimpiadų konkursų etapų</t>
  </si>
  <si>
    <t>Transporto skyrimas mokiniams nuvežti į olimpiadas, konkursus, varžybas (išvykų skaičius)</t>
  </si>
  <si>
    <t xml:space="preserve">Transporto skyrimas mokiniams nuvežti į olimpiadas, konkursus, varžybas </t>
  </si>
  <si>
    <t>Konkursų, olimpiadų, varžybų, festivalių miesto mokiniams organizavimas (renginių skaičius)</t>
  </si>
  <si>
    <t>Konkursų, olimpiadų, varžybų, festivalių miesto mokiniams organizavimas</t>
  </si>
  <si>
    <t>Mokslo projektų dalinis finansavimas (iš dalies finansuotų tinkamai parengtų mokslo projektų skaičius)</t>
  </si>
  <si>
    <t>Mokslo projektų dalinis finansavimas</t>
  </si>
  <si>
    <t>Tarptautinės mokytojų dienos minėjimo organizavimas, renginių skaičius</t>
  </si>
  <si>
    <t>Tarptautinės mokytojų dienos minėjimo organizavimas</t>
  </si>
  <si>
    <t>2024 m. daugiau miesto mokinių dalyvavo olimpiadose ir konkursuose</t>
  </si>
  <si>
    <t>Gabių mokinių skatinimas, paskatintų (apdovanotų mokinių skaičius)</t>
  </si>
  <si>
    <t>Gabių mokinių skatinimas</t>
  </si>
  <si>
    <t>Buvo skirtas papildomas finansavimas ukrainiečių vaikams</t>
  </si>
  <si>
    <t>Vaikų vasaros stovyklų finansavimas (mokinių, dalyvaujančių vaikų vasaros poilsio projektuose, skaičius)</t>
  </si>
  <si>
    <t>Vaikų vasaros stovyklų finansavimo konkursas</t>
  </si>
  <si>
    <t>Dainų šventės dalyvių atributikos finansavimas (naginės, skarelės)</t>
  </si>
  <si>
    <t>Tūkst. Eur.</t>
  </si>
  <si>
    <t xml:space="preserve">kolektyvų </t>
  </si>
  <si>
    <t>Kolektyvų dalyvavimo regiono ir respublikinėse meno šventėse finansavimas (dalyvavo kolektyvų, dalyvių atributikos išlaidos)</t>
  </si>
  <si>
    <t>Kolektyvų dalyvavimo regiono ir respublikinėse meno šventėse finansavimas</t>
  </si>
  <si>
    <t>Didėjo vaikų ir jaunimo įtraukimas dėl 2024 m. Dainų šventės ir projektas "Tūkstantmečio mokyklo I", kurio viena iš krypčių- kultūra</t>
  </si>
  <si>
    <t>Vaikų ir jaunimo meno projektų ir  tautinio  meno kolektyvų veiklos projektų konkurso organizavimas (projektuose dalyvavusių mokinių skaičius)</t>
  </si>
  <si>
    <t xml:space="preserve">Vaikų ir jaunimo meno projektų ir  tautinio  meno kolektyvų veiklos projektų konkurso organizavimas </t>
  </si>
  <si>
    <t xml:space="preserve">Sumažėjo bendrojo ugdymo įstaigų popierinės dokumentacijos poreikis </t>
  </si>
  <si>
    <t>Mokyklinės dokumentacijos įsigijimas iš Švietimo ir mokslo ministerijos (egzempliorių skaičius)</t>
  </si>
  <si>
    <t>Mokyklinės dokumentacijos įsigijimas iš Švietimo, mokslo ir sporto ministerijos</t>
  </si>
  <si>
    <t xml:space="preserve">Švietimo, kultūros, sporto ir kitų renginių bei projektų įgyvendinimas </t>
  </si>
  <si>
    <t>Mokyklų vidaus patalpų ir lauko infrastruktūros modernizavimas, programų skaičius</t>
  </si>
  <si>
    <t>R. Sargūno sporto gimnazijos sporto salė, "Vilties" progimnazijos lauko stadionas, "Tūkstantmečio mokyklos I" projektas</t>
  </si>
  <si>
    <t>vnt. / metus</t>
  </si>
  <si>
    <t xml:space="preserve">Įgyvendintų ikimokyklinio, bendrojo ir neformaliojo ugdymo mokyklų infrastruktūros modernizavimo projektų skaičius </t>
  </si>
  <si>
    <t xml:space="preserve">Užtikrinti sveiką, saugią emocinę ir fizinę aplinką  švietimo  įstaigose </t>
  </si>
  <si>
    <t>ML</t>
  </si>
  <si>
    <t>Akredituotos naujos programos, suteikia vaikams platesnį veiklų pasirinkimą.</t>
  </si>
  <si>
    <t>Neformaliojo vaikų švietimo (NVŠ krepšelis) akredituotų  programų skaičius</t>
  </si>
  <si>
    <t>Keli NVŠ programų teikėjai (vykdytojai)  nuo 2024-01-01 nutarė nutraukti veiklą</t>
  </si>
  <si>
    <t>Neformaliojo vaikų švietimo (NVŠ krepšelis) programose dalyvaujančių mokinių skaičius</t>
  </si>
  <si>
    <t xml:space="preserve"> Neformaliojo vaikų švietimo tikslinio finansavimo įgyvendinimas </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</si>
  <si>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</si>
  <si>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</si>
  <si>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</si>
  <si>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</si>
  <si>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 xml:space="preserve">Bendrojo ugdymo mokyklų išlaikymas ir programų įgyvendinimas </t>
  </si>
  <si>
    <t>8</t>
  </si>
  <si>
    <t>Pedagogų perkvalifikavimo programos plėtojimas ir įgyvendinimas (pedagogų, įgijusių gretutinę specialybę, dalis)</t>
  </si>
  <si>
    <t>80</t>
  </si>
  <si>
    <t>Mokytojų, dalyvavusių profesinių ir dalykinių kompetencijų tobulinimo mokymuose pagal atnaujintų BP reikalavimus, dalis</t>
  </si>
  <si>
    <t>Parengtas ir įgyvendinamas savivaldybės veiksmų ir priemonių planas, skirtas pasiruošti atnaujintų BP diegimui</t>
  </si>
  <si>
    <t>Parengta ir įgyvendinama mokyklų skaitmeninių kompetencijų plėtojimo programa</t>
  </si>
  <si>
    <t>Pradinio ugdymo mokytojams, padidinus valandų skaičių dėl veiklos sudėtingumo, susidarė pilnas etatas</t>
  </si>
  <si>
    <t>48</t>
  </si>
  <si>
    <t>Mokytojų, turinčių viso etato darbo krūvį, dalis</t>
  </si>
  <si>
    <t>Pasibaigęs projektas</t>
  </si>
  <si>
    <t>Mokinių ugdymosi pasiekimų gerinimas diegiant kokybės krepšelį (dalyvaujančių projekte mokyklų skaičius)</t>
  </si>
  <si>
    <t>Į pedagoginę veiklą grįžo dalis senjorų, kurie dirba mažesniu krūviu, ne pilnu etatu.</t>
  </si>
  <si>
    <t>820</t>
  </si>
  <si>
    <t>Bendrojo ugdymo mokyklose dirbančių pedagogų skaičius</t>
  </si>
  <si>
    <t xml:space="preserve">K. Paltaroko gimnazija 2024 metais suformavo daugiau pirmų ir penktų klasių. </t>
  </si>
  <si>
    <t xml:space="preserve">Mažėja mieste mokinių. </t>
  </si>
  <si>
    <t>9840</t>
  </si>
  <si>
    <t>Bendrojo ugdymo mokyklose mokinių skaičius</t>
  </si>
  <si>
    <t>1 specialioji mokykla (Panevėžio daugiafunkcis centras) finansuojama iš " Socialinės paramos įgyvendinimo programos" Nr.15 lėšų</t>
  </si>
  <si>
    <t>Bendrojo ugdymo mokyklų skaičius</t>
  </si>
  <si>
    <t>Viešoji įstaiga "Debesų kiemas" (  Žemaičių g. 6-54, Panevėžys)</t>
  </si>
  <si>
    <t>VšĮ „Šermukšniukas“ (Šermukšnių g. 31, Panevėžys)  išlaikymas</t>
  </si>
  <si>
    <t>Privačių darželių skaičius</t>
  </si>
  <si>
    <t xml:space="preserve">Privačių darželių ugdymo programų įgyvendinimo užtikrinimas  </t>
  </si>
  <si>
    <t xml:space="preserve">Ikimokyklinių ugdymo mokyklų aplinkos išlaikymas ir programų įgyvendinimas </t>
  </si>
  <si>
    <t>Mažėja vaikų, kartu ir grupių</t>
  </si>
  <si>
    <t>650</t>
  </si>
  <si>
    <t>Pedagogų skaičius</t>
  </si>
  <si>
    <t>2024-09-01 duomenimis</t>
  </si>
  <si>
    <t>910</t>
  </si>
  <si>
    <t>Priešmokyklinio ugdymo grupes lankančių vaikų skaičius</t>
  </si>
  <si>
    <t>3150</t>
  </si>
  <si>
    <t>Ikimokyklines ugdymo mokyklas lankančių vaikų skaičius</t>
  </si>
  <si>
    <t>29</t>
  </si>
  <si>
    <t>Ikimokyklinių ugdymo mokyklų skaičius</t>
  </si>
  <si>
    <t>NVŠ ir FŠPU programų, vykdomų bet kurio švietimo teikėjo Savivaldybėje, krypčių skaičius</t>
  </si>
  <si>
    <t>Mažiau nei planuota, bet daugiau nei 2023 m. - 2</t>
  </si>
  <si>
    <t>Olimpiadų prizininkų skaičius, tenkantis 10 tūkst. mokinių</t>
  </si>
  <si>
    <t>Matematika-17,24;
Lietuvių k. 1,8</t>
  </si>
  <si>
    <t>Matematika – 14,0; Lietuvių k. – 7,0</t>
  </si>
  <si>
    <t>PUPP patenkinamo pasiekimų lygio lietuvių k. ir matematikos nepasiekusių mokinių dalis</t>
  </si>
  <si>
    <t>Ikimokyklinį ir priešmokyklinį ugdymą lankančių vaikų dalis</t>
  </si>
  <si>
    <t xml:space="preserve">Pagerinti švietimo paslaugų kokybę </t>
  </si>
  <si>
    <t xml:space="preserve">rodiklis </t>
  </si>
  <si>
    <t xml:space="preserve">Valstybinių brandos egzaminų (VBE) apibendrintas rodiklis </t>
  </si>
  <si>
    <t>Aukštąjį išsilavinimą įgiję asmenys (25–64 m. amžiaus grupė)</t>
  </si>
  <si>
    <t xml:space="preserve">Didinti švietimo sistemos prieinamumą ir kokybę  </t>
  </si>
  <si>
    <t xml:space="preserve">ŠVIETIMO IR UGDYMO PROGRAMA (NR. 13)                                                                                             
</t>
  </si>
  <si>
    <r>
      <t xml:space="preserve">1.6.2. Savivaldybės aplinkos apsaugos rėmimo specialiosios programos lėšų likutis </t>
    </r>
    <r>
      <rPr>
        <b/>
        <sz val="10"/>
        <rFont val="Times New Roman"/>
        <family val="1"/>
        <charset val="186"/>
      </rPr>
      <t>(SBAAL)</t>
    </r>
  </si>
  <si>
    <r>
      <t>1.1.3. Grąžintos biudžeto lėšos baigus projektus, finansuojamus Europos Sąjungos, kitos tarptautinės finansinės paramos ir bendrojo finansavimo lėšomis (</t>
    </r>
    <r>
      <rPr>
        <b/>
        <sz val="10"/>
        <rFont val="Times New Roman"/>
        <family val="1"/>
        <charset val="186"/>
      </rPr>
      <t>SBES</t>
    </r>
    <r>
      <rPr>
        <sz val="10"/>
        <rFont val="Times New Roman"/>
        <family val="1"/>
        <charset val="186"/>
      </rPr>
      <t>)</t>
    </r>
  </si>
  <si>
    <r>
      <t>iš jo:1.1.Savivaldybės biudžeto lėšos (nuosavos, be ankstesnių metų likučio)</t>
    </r>
    <r>
      <rPr>
        <b/>
        <sz val="10"/>
        <rFont val="Times New Roman"/>
        <family val="1"/>
        <charset val="186"/>
      </rPr>
      <t xml:space="preserve"> </t>
    </r>
  </si>
  <si>
    <t>Finansuoti projektus neigiamų socialinių veiksnių prevencijai įgyvendinti</t>
  </si>
  <si>
    <t>Buvo pateiktos 43 paraiškos, o 38  finansuotos.</t>
  </si>
  <si>
    <t>Finansuotus projektus įgyvendino Lietuvos agentūros „SOS vaikai“ Panevėžio skyrius, Labdaros ir paramos fondas „Vilties arka“, VšĮ „Visapusiško lavinimo centras“, VšĮ „Dailusis ornamentas“, Panevėžio apskrities vyriausiojo policijos komisariato Panevėžio miesto ir rajono policijos komisariatas, Socialinių paslaugų centras, Panevėžio švietimo centras, Panevėžio mokymo centras,  Panevėžio gamtos mokykla, Panevėžio Moksleivių namai, 64 bendrojo ir ikimokyklinio  ugdymo mokyklos.</t>
  </si>
  <si>
    <t>Finansuotų projektų skaičius</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</si>
  <si>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</si>
  <si>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2024 m. įgyvendintas projektas „Pabėgėlių iš Ukrainos priėmimas ir ankstyva integracija“. Veikia bendrasis informacinis telefonas +370 665 898 58.  Savivaldybės internetinėje svetainėje veikia reklaminė juosta „Užsienio kilmės gyventojams, gyvenantiems Panevėžyje“ , kurioje talpinama/pastoviai atnaujinama svarbi informacija atvykusiems asmenims.</t>
  </si>
  <si>
    <t xml:space="preserve">Įvairiapusės pagalbos teikimas </t>
  </si>
  <si>
    <t>Pagalbos teikimas užsieniečiams, pasitraukusiems iš Ukrainos dėl karo veiksmų</t>
  </si>
  <si>
    <t>2024  metais nupirkti 2 generatoriai Vinycios švietimo įstaigoms.</t>
  </si>
  <si>
    <t>Generatoriai Vinicios miestui</t>
  </si>
  <si>
    <t>2024 m. vasarą suorganizuota stovykla „Lietuviška vasara“ iš Irpinės ir  Vynicios vaikams. Į Vinycios ir Irpinės miestus išsiųstos kalėdinės dovanėlės, skirtos vaikams. 2024 m. gruodį kartu su Tarptautiniu labdaros ir paramos fondu ,,Seni drakonai” vykdyta paramos akcija „Kalėdinė šypsena pafrontės vaiko, senolio, kario veide“, kurios metu surinktos iš gyventojų kalėdinės dovanėlės išvežtos į Ukrainą.</t>
  </si>
  <si>
    <t>Pirkimas padarytas 2024 metais, išvežimas planuojamas 2025 metų vasario mėnesį.</t>
  </si>
  <si>
    <t>pagal poreikį</t>
  </si>
  <si>
    <t>Išvežimų į  Ukrainą skaičius</t>
  </si>
  <si>
    <t xml:space="preserve">Humanitarinės pagalbos teikimas  Ukrainai
</t>
  </si>
  <si>
    <t>Pagalbos priemonių nukentėjusiems subjektams užtikrinimas</t>
  </si>
  <si>
    <t>Gyventojų bendruomeniškumo ir pilietiškumo skatinimas</t>
  </si>
  <si>
    <t>Nepakankamas balsavusių gyventojų skaičius.</t>
  </si>
  <si>
    <t>Iš viso balsavo 1,32 proc. nuo visų miesto gyventojų, daugiausiai balsų (495) surinkusi idėja gavo tik 0,57 proc. gyventojų balsų.</t>
  </si>
  <si>
    <t>Balsavusių gyventojų procentas nuo visų miesto gyventojų</t>
  </si>
  <si>
    <t>Gyventojai/jaunimas dalyvavę lyderystės skatinimo veiklose</t>
  </si>
  <si>
    <t>30/19</t>
  </si>
  <si>
    <t>30/10</t>
  </si>
  <si>
    <t>Gyventojų/jaunimo dalyvavusių lyderystės skatinimo veiklose, skaičius</t>
  </si>
  <si>
    <t>Bendruomeninių organizacijų pateikta informacija</t>
  </si>
  <si>
    <t>3440/6</t>
  </si>
  <si>
    <t>2000/5</t>
  </si>
  <si>
    <t>asm./proc./metus</t>
  </si>
  <si>
    <t>Gyventojų, dalyvaujančių bendruomeninių organizacijų veiklose, skaičius per metus (jaunimo proc.)</t>
  </si>
  <si>
    <t>Gyventojai, dalyvavę savanorystės veiklose viešojo sektoriaus įstaigose</t>
  </si>
  <si>
    <t xml:space="preserve">Gyventojų, dalyvaujančių savanorystės veiklose viešojo sektoriaus įstaigose, skaičius  </t>
  </si>
  <si>
    <t>Socialiniai pusryčiai</t>
  </si>
  <si>
    <t xml:space="preserve">Suorganizuotų priemonių, skirtų bendruomeninių ir nevyriausybinių organizacijų bendradarbiavimui skatinti, skaičius per metus </t>
  </si>
  <si>
    <t>2024 metais gautas finansavimas Panevėžio miesto VVG plėtros strategijai įgyvendinti, kvietimai  nepaskelbti.</t>
  </si>
  <si>
    <t>Paskelbtų kvietimų nevyriausybinėms organizacijoms skaičius</t>
  </si>
  <si>
    <t>Prisidėti prie BIVP (Bendruomenės inicijuota vietos plėtra) strategijos įgyvendinimo</t>
  </si>
  <si>
    <t>"Social'ingas" apdovanojimai, kurie skirti pagerbti ir pasveikinti aktyviausias mieste veikiančias nevyriausybines organizacijas, iniciatyvas ir savanorius.</t>
  </si>
  <si>
    <t xml:space="preserve">Nevyriausybinių ir bendruomeninių organizacijų veiklos skatinimo priemonių skaičius per metus </t>
  </si>
  <si>
    <t>Nevyriausybinių ir bendruomeninių organizacijų veiklos skatinimo priemonių įgyvendinimas</t>
  </si>
  <si>
    <t>Dviejuose mokymuose dalyvavo 89 dalyviai iš 50 organizacijų.</t>
  </si>
  <si>
    <t>50/89</t>
  </si>
  <si>
    <t>20/30</t>
  </si>
  <si>
    <r>
      <t>Nevyriausybinių ir bendruomeninių organizacijų lyderių, narių kvalifikacijos kėlimas</t>
    </r>
    <r>
      <rPr>
        <u/>
        <sz val="10"/>
        <rFont val="Times New Roman"/>
        <family val="1"/>
        <charset val="186"/>
      </rPr>
      <t xml:space="preserve"> </t>
    </r>
    <r>
      <rPr>
        <sz val="10"/>
        <rFont val="Times New Roman"/>
        <family val="1"/>
        <charset val="186"/>
      </rPr>
      <t>(dalyvavusių organizacijų / asmenų skaičius)</t>
    </r>
  </si>
  <si>
    <t>Nevyriausybinių ir bendruomeninių organizacijų lyderių, narių kvalifikacijos kėlimas</t>
  </si>
  <si>
    <t>3 nevyriausybinės organizacijos teikė prašymus ir gavo įstatų keitimo išlaidų kompensacijas.</t>
  </si>
  <si>
    <t>Nevyriausybinių organizacijų pasikeitusių savo įstatus skaičius</t>
  </si>
  <si>
    <t>Kompensuoti nevyriausybinių organizacijų įstatų keitimo išlaidas</t>
  </si>
  <si>
    <t>Ne visos religinės bendruomenės teikia paraiškas finansavimui gauti.</t>
  </si>
  <si>
    <t>Finansuotas 1 religinės bendruomenės projektas</t>
  </si>
  <si>
    <t>Finansuoti religinių bendruomenių ir bendrijų projektai</t>
  </si>
  <si>
    <t>Finansuoti religinių bendruomenių ir bendrijų projektus</t>
  </si>
  <si>
    <t>Buvo finansuoti 7 bendruomeninių organizacijų projektai</t>
  </si>
  <si>
    <t>Finansuoti bendruomeninių organizacijų projektai</t>
  </si>
  <si>
    <t>Finansuoti bendruomeninių organizacijų projektus</t>
  </si>
  <si>
    <t>Visose savivaldybės valdomose programose finansavimą gavusių NVO projektų skaičius</t>
  </si>
  <si>
    <t>NVO ir bendruomeninių organizacijų, gavusių Savivaldybės finansavimą, projektų skaičius (bendras)</t>
  </si>
  <si>
    <t xml:space="preserve">Viešai pasiekiamų NVO dalis nuo veikiančių NVO </t>
  </si>
  <si>
    <t>Buvo finansuoti 27 nevyriausybinių organizacijų projektai (NVO finansavimo programoje)</t>
  </si>
  <si>
    <t>Fnansuoti nevyriausybinių organizacijų projektai</t>
  </si>
  <si>
    <t>Finansuoti nevyriausybinių organizacijų projektus</t>
  </si>
  <si>
    <t xml:space="preserve">Įgyvendinti Panevėžio nevyriausybinių organizacijų plėtros politikos priemones </t>
  </si>
  <si>
    <t>Pateiktų projektų skaičius iš Savivaldybės biudžeto finansuojamoms programoms</t>
  </si>
  <si>
    <t>Nevyriausybinių, bendruomeninių organizacijų Savivaldybei pateiktų projektų  paraiškų finansavimui gauti skaičius</t>
  </si>
  <si>
    <t>Veiklą vykdančių organizacijų skaičius</t>
  </si>
  <si>
    <t>Veikiančių nevyriausybinių, bendruomeninių organizacijų skaičius</t>
  </si>
  <si>
    <t>Išplėtoti NVO ir bendruomeninių organizacijų veiklą bei paskatinti jų iniciatyvas, paskatinti gyventojų bendruomeniškumą ir pilietiškumą</t>
  </si>
  <si>
    <t>Dalyvavo 5 Panevėžio miesto gimnazijos: Juozo Balčikonio, Vytauto Ženkalnio, Miltinio, Raimundo Sargūno ir 5-oji.</t>
  </si>
  <si>
    <t>Mokyklų, dalyvavusių mokinių dalyvaujamajame biudžete skaičius</t>
  </si>
  <si>
    <t>Įgyvendinti mokinių dalyvaujamąjį biudžetą Panevėžio miesto savivaldybėje</t>
  </si>
  <si>
    <t>Asmenų baigusių 6 mėn. programą skaičius.</t>
  </si>
  <si>
    <t>Jaunimo savanorišką tarnybą baigusių asmenų skaičius</t>
  </si>
  <si>
    <t>Įgyvendinti jaunimo savanorišką tarnybą Panevėžio miesto savivaldybėje</t>
  </si>
  <si>
    <t>Savivaldybės administracija daugiau prašymų kompensuoti kompetencijų kėlimo išlaidas negavo.</t>
  </si>
  <si>
    <t xml:space="preserve">2024 m. sausio 26–28 d. Alytuje vyko Lietuvos moksleivių sąjungos (toliau – LMS) Žiemos forumas 2024, kurio metu vyko XXXVII Neeilinė Asamblėja (5 dalyviai);
2024 m. balandžio 26–28 d. Kaune vyko LMS Pavasario forumas 2024, kurio metu vyko XXXVII Asamblėja (6 dalyviai);
2024 m. rugpjūčio 5-9 d. LMS Klaipėdoje vyko Vasaros forumas 2024 „(Pa)kopa po (pa)kopos“ (6 dalyviai);
2024 m. spalio 25-27 d. Merijampolėje vyko Rudens forumas 2024 „Gyvenimas – nelygumų kraštas“ (2 dalyviai)
</t>
  </si>
  <si>
    <t>Jaunuolių, dalyvavusių kompetencijų kėlimo renginiuose skaičius</t>
  </si>
  <si>
    <t>Aktyvinti jaunimo ir su jaunimu dirbančių organizacijų veiklumą ir bendradarbiavimą</t>
  </si>
  <si>
    <t>Organizacija nesikreipė į Savivaldybę dėl steigimosi išlaidų kompensacijos.</t>
  </si>
  <si>
    <t>Įregistruota VšĮ "Geltonas pasaulis" dirbanti su jaunimu</t>
  </si>
  <si>
    <t>Naujai įsisteigusių jaunimo organizacijų skaičius</t>
  </si>
  <si>
    <t xml:space="preserve">Su jaunimu dirbančių organizacijų pasikeitusių savo įstatus buvo, tačiau jos nepateikė prašymo kompensuoti steigimosi išlaidų. </t>
  </si>
  <si>
    <t>Jaunimo ar su jaunimu dirbančių organizacijų pasikeitusių savo įstatus skaičius</t>
  </si>
  <si>
    <t>Skatinti jaunimą dalyvauti nevyriausybinių jaunimo organizacijų veiklose</t>
  </si>
  <si>
    <t xml:space="preserve">2024 m. rugpjūčio 24 d. ,,Jaunimo festivalis" 
2024 m. gruodžio 7 d. ,,Panevėžio jaunimo apdovanojimai 2024“ </t>
  </si>
  <si>
    <t xml:space="preserve">Jaunimo organizacijų veiklos skatinimo priemonių skaičius per metus  </t>
  </si>
  <si>
    <t>2024 m. gegužės 18 d. PAS suorganizuoti mokymai ,,Panevėžio jaunimo organizacijų pavasario mokymų sesija" 
2024 m. lapkričio 29 d. PAS suorganizuoti mokymai ,,Panevėžio jaunimo organizacijų rudens mokymų sesija"</t>
  </si>
  <si>
    <t>Jaunimui ir jaunimo organizacijoms suorganizuotų kompetencijų kėlimo renginių/mokymų skaičius</t>
  </si>
  <si>
    <t>Organizuoti mokymus jaunimo ir su jaunimu dirbančioms organizacijoms</t>
  </si>
  <si>
    <t>Finansuotų projektų, veiklos programų ir iniciatyvų skaičius. Iš viso 2024 m. buvo skirta 24 473 eurų, kurie išdalinti vienai jaunimo organizacijų metų veiklos programai (4000 Eur), 11 jaunimo iniciatyvoms (4553 Eur) ir 10 projektų (15 930 Eur).</t>
  </si>
  <si>
    <t xml:space="preserve">Finansuotų jaunimo ir su jaunimu dirbančių organizacijų projektų, veiklos programų, iniciatyvų skaičius per metus </t>
  </si>
  <si>
    <t xml:space="preserve">Finansuoti jaunimo projektus, iniciatyvas ir programas </t>
  </si>
  <si>
    <t xml:space="preserve">Įgyvendinta jaunimo problemų sprendimo 2022–2024 m. priemonių plane numatytų priemonių </t>
  </si>
  <si>
    <t>Įgyvendinti jaunimo problemų sprendimo 2022–2024 m. priemonių plane numatytas priemones</t>
  </si>
  <si>
    <t>2024 m. rugpjūčio 24 d. organizacija "Jaunimo piknikas" suorganizavo ,,Jaunimo festivalį". Perkant paslaugą iš jaunimo organizacijos Savivaldybė renginio organizavimui skyrė 3000 Eur.
2024 m. spalio 10 d. Jaunojo mero rinkimai, kurių išlaidas padengė PAS.
2024 m. gruodžio 7 d. Pragiedruliuose surengti ,,Panevėžio jaunimo apdovanojimai 2024“ perkant paslaugą iš PAS. Savivaldybė renginio organizavimui skyrė - 5600 Eur.</t>
  </si>
  <si>
    <t xml:space="preserve"> Jaunimui skirtų renginių skaičius</t>
  </si>
  <si>
    <t>1.1.3.</t>
  </si>
  <si>
    <t xml:space="preserve">Įgyvendinti jaunimo poreikius atitinkančią jaunimo politiką Panevėžio mieste </t>
  </si>
  <si>
    <t>Atliktas mišrios metodikos jaunimo situacijos Panevėžio mieste tyrimas</t>
  </si>
  <si>
    <t>Atliktų jaunimo situacijos tyrimų skaičius</t>
  </si>
  <si>
    <t xml:space="preserve">5 jaunimo atstovai jaunimo reikalų tarybos sudėtyje; 3 jaunimo ir su jaunimu dirbančių organizacijų projektų, veiklos programų ir iniciatyvų, finansuojamų Panevėžio miesto savivaldybės biudžeto lėšomis, paraiškoms įvertinti komisijoje; 1 Jaunimo vasaros užimtumo ir integracijos į darbo rinką paraiškų vertinimo komisijoje; 1 Švietimo taryboje; 1 Neformaliojo vaikų švietimo programų vertinimo komisijoje; 1 Panevėžio miesto moksleivių fotografijos konkurso ,,Panevėžys-mano miestas“ fotografijų vertinimo komisijoje; 2 Mokinių dalyvaujamojo biudžeto iniciatyvų vertinimo komisijoje; 3 Jaunojo mero rinkimų vertinimo komisijoje; 2 Jaunimo apdovanojimų nominuotų atstovų vertinimo komisija. </t>
  </si>
  <si>
    <t>Jaunimo dalyvaujančio jaunimo reikalų taryboje ir kitose savivaldybės darbo grupėse skaičius</t>
  </si>
  <si>
    <t>Jaunimo poreikius atitinkančios jaunimo politikos įgyvendinimas</t>
  </si>
  <si>
    <t>Įgyvendinti jaunimo vasaros užimtumo ir integracijos į darbo rinką programą</t>
  </si>
  <si>
    <t>Jaunuolius įdarbinusių darbdavių skaičius</t>
  </si>
  <si>
    <t>Į programą įsitraukusių darbdavių skaičius</t>
  </si>
  <si>
    <t>Jaunimo įdarbinimo programą baigusių jaunuolių skaičius</t>
  </si>
  <si>
    <t xml:space="preserve"> vnt/metus</t>
  </si>
  <si>
    <t>Jaunimo dalyvavusio integracijos į darbo rinką programoje skaičius per metus</t>
  </si>
  <si>
    <t xml:space="preserve">Darbo su jaunimu formų įvairovės užtikrinimas  </t>
  </si>
  <si>
    <t>Klientų, gavusių šias paslaugas – 37, jiems suteiktų konsultacijų skaičius – 74.</t>
  </si>
  <si>
    <t>Jaunimo informavimo ir konsultavimo taškas veikia Panevėžio atvirame jaunimo centre.</t>
  </si>
  <si>
    <t xml:space="preserve">Jaunimo informavimo ir konsultavimo taško klientų skaičius  </t>
  </si>
  <si>
    <t>Parko gatvė ir Kniaudiškių mikrorajono teritorijos</t>
  </si>
  <si>
    <t xml:space="preserve">Teritorijų, kuriose vyksta darbas su jaunimu gatvėje, skaičius </t>
  </si>
  <si>
    <t>Veikiančių atvirų jaunimo centrų ir erdvių skaičius</t>
  </si>
  <si>
    <t>Atvirųjų jaunimo centrų ir atvirųjų jaunimo erdvių unikalių lankytojų skaičius</t>
  </si>
  <si>
    <t>Įgyvendinti jaunimo politiką</t>
  </si>
  <si>
    <t>Organizuotos 4 apklausos: dėl eismo organizavimo Teatro, Varnaičių ir Rambyno gatvėse; miesto įmonių (darbdavių )apklausa dėl jaunimo įdarbinimo vasarą.</t>
  </si>
  <si>
    <t>Savivaldybės administracijos organizuotų apklausų per metus skaičius</t>
  </si>
  <si>
    <t>Nebuvo 2024 m. savivaldos rinkimų</t>
  </si>
  <si>
    <t>Savivaldybės tarybos rinkimuose dalyvavusio jaunimo skaičius, palyginti su visų rinkėjų skaičiumi</t>
  </si>
  <si>
    <t>Savivaldybės tarybos rinkimuose dalyvavusių rinkėjų skaičius, palyginti su visų rinkėjų skaičiumi</t>
  </si>
  <si>
    <t>Mato vnt.</t>
  </si>
  <si>
    <t xml:space="preserve">VISUOMENĖS INICIATYVŲ SKATINIMO IR SAUGUMO UŽTIKRINIMO  PROGRAMA (NR. 14)                                                                                              
</t>
  </si>
  <si>
    <r>
      <t>1.1.Savivaldybės biudžeto lėšos (nuosavos, be ankstesnių metų likučio)</t>
    </r>
    <r>
      <rPr>
        <b/>
        <sz val="10"/>
        <rFont val="Times New Roman"/>
        <family val="1"/>
        <charset val="186"/>
      </rPr>
      <t xml:space="preserve"> (SB)</t>
    </r>
  </si>
  <si>
    <t>&gt;=30</t>
  </si>
  <si>
    <t>Asmenų, kurie pasibaigus užimtumo didinimo programoms per 3 mėn. dirbs arba vykdys savarankišką veiklą, dalis iš užimtumo didinimo programų dalyvių skaičiaus</t>
  </si>
  <si>
    <t>9</t>
  </si>
  <si>
    <t xml:space="preserve">Asmenų, gavusių kompleksines paslaugas, skaičius </t>
  </si>
  <si>
    <t>Paslaugų teikimas pagal Užimtumo didinimo programą</t>
  </si>
  <si>
    <t xml:space="preserve">Asmenų, parengtų integruotis į darbo rinką, skaičius </t>
  </si>
  <si>
    <t>Priemonių teikimas pagal Užimtumo didinimo programą</t>
  </si>
  <si>
    <t>0; 1; 9</t>
  </si>
  <si>
    <t>Kompleksinės ir individualizuotos socialinės paramos teikimo, derinant finansinę paramą, socialines paslaugas ir užimtumo didinimo priemones, plėtra</t>
  </si>
  <si>
    <t>Ekonominiai, socialiniai veiksniai</t>
  </si>
  <si>
    <t>Asmenų, patiriančių socialinės rizikos veiksnius, skaičius (asmenų skaičiaus pasikeitimas per laikotarpį)</t>
  </si>
  <si>
    <t>Vystyti socialinės paramos individualizuoto kompleksiškumo teikimo modelį</t>
  </si>
  <si>
    <t>Renginių skaičius</t>
  </si>
  <si>
    <t>1.1.11.</t>
  </si>
  <si>
    <t>Organizuoti Socialinio darbuotojo, Neįgaliųjų dienos ir Globėjų dienos renginius</t>
  </si>
  <si>
    <t>Gavėjų skaičius</t>
  </si>
  <si>
    <t>Akredituotų vaikų dienos centrų finansavimas</t>
  </si>
  <si>
    <t>Asmenų, turinčių sunkią negalią, gaunančių socialinę globą, skaičius</t>
  </si>
  <si>
    <t>Vykdyta pagal poreikį</t>
  </si>
  <si>
    <t xml:space="preserve"> vnt</t>
  </si>
  <si>
    <t xml:space="preserve">Suteiktų socialinės integracijos bendruomenėje paslaugų rūšių skaičius </t>
  </si>
  <si>
    <t>Socialinės globos paslaugų finansavimas</t>
  </si>
  <si>
    <t>Lėšų poreikis padidėjo dėl išaugusių socialinės globos paslaugas teikiančių įstaigų kainų.                           Skirtos papildomos lėšos užsieniečiams, pasitraukusiems iš Ukrainos dėl karinių veiksmų.</t>
  </si>
  <si>
    <t>Socialinę riziką patiriančių asmenų, dalyvavusių socialinei integracijai skirtose veiklose, dalis nuo nustatytų / besikreipiančių asmenų skaičiaus</t>
  </si>
  <si>
    <t>Socialinių paslaugų integracijos bendruomenėje plėtra</t>
  </si>
  <si>
    <t>1.1.9</t>
  </si>
  <si>
    <t>Prevencinių paslaugų finansavimas</t>
  </si>
  <si>
    <t>Atviro darbo su jaunimu paslaugų finansavimas</t>
  </si>
  <si>
    <t>Paramai skirtos lėšos</t>
  </si>
  <si>
    <t>Parama higienos prekėmis</t>
  </si>
  <si>
    <t>Parama maisto produktais</t>
  </si>
  <si>
    <t xml:space="preserve">Organizacijų, teikiančių sociokultūrines paslaugas vyresnio amžiaus žmonėms, skaičius </t>
  </si>
  <si>
    <t>Bendrųjų socialinių paslaugų programos finansavimas</t>
  </si>
  <si>
    <t>35</t>
  </si>
  <si>
    <t>32</t>
  </si>
  <si>
    <t>Asmeninės pagalbos teikimas</t>
  </si>
  <si>
    <t>41</t>
  </si>
  <si>
    <t>40</t>
  </si>
  <si>
    <t>Organizuoti būsto pritaikymą neįgaliesiems</t>
  </si>
  <si>
    <t>Sukurtas planas dėl ilgalaikės (trumpalaikės) socialinės globos paslaugų plėtros suaugusiems asmenims</t>
  </si>
  <si>
    <t>Įkurtas dienos centras senyvo amžiaus asmenims</t>
  </si>
  <si>
    <t>Suteiktų nestacionarių paslaugų asmenims (šeimoms) bendruomenėje ir šeimoje dalis nuo Socialinių paslaugų kataloge nurodytų nestacionarių paslaugų skaičiaus</t>
  </si>
  <si>
    <t>Socialinių paslaugų spektro įvairovė ir dalis nuo Socialinio paslaugų kataloge nurodytų paslaugų skaičiaus</t>
  </si>
  <si>
    <t>Šeimoje ir bendruomenėje teikiamų paslaugų infrastruktūros plėtra</t>
  </si>
  <si>
    <t>Kompleksinių paslaugų šeimoms ir vaikams teikimas</t>
  </si>
  <si>
    <t>Įkurtas kompleksinių paslaugų centras vaikams su negalia ir jų šeimos nariams</t>
  </si>
  <si>
    <t>Šeimų ir vaikų, gavusių kompleksines paslaugas, skaičius</t>
  </si>
  <si>
    <t>1.1.8</t>
  </si>
  <si>
    <t>1.1.7</t>
  </si>
  <si>
    <t>Laikino atokvėpio paslaugų finansavimas</t>
  </si>
  <si>
    <t xml:space="preserve">NVO teikiančių socialines paslaugas, skaičius </t>
  </si>
  <si>
    <t>Socialinės priežiūros paslaugų finansavimas</t>
  </si>
  <si>
    <t>705</t>
  </si>
  <si>
    <t>640</t>
  </si>
  <si>
    <t>Koordinuoti socialinės reabilitacijos paslaugų neįgaliesiems bendruomenėje programų vykdymą</t>
  </si>
  <si>
    <t>Pagalba į namus, vaikų dienos socialinė priežiūra, psichosocialinė pagalba, intensyvi krizių pagalba, palydimoji paslauga jaunuoliams.</t>
  </si>
  <si>
    <t>Suteiktų paslaugų rūšys</t>
  </si>
  <si>
    <t>Vykdyti Panevėžio miesto savivaldybės ir Lietuvos agentūros "SOS vaikai" Panevėžio skyriaus bendradarbiavimo sutartį</t>
  </si>
  <si>
    <t>Iš NVO perkamų socialinių paslaugų skaičius</t>
  </si>
  <si>
    <t xml:space="preserve">Nuo 2024 m. vidurio Panevėžio socialinių paslaugų centras nebeteikia pagalbos į namus paslaugų. Šių paslaugų teikimą perėmė licencijuotos įstaigos, paslaugų gavėjų skaičius pastoviai auga. </t>
  </si>
  <si>
    <t>79</t>
  </si>
  <si>
    <t>64</t>
  </si>
  <si>
    <t>NVO teikiamų socialinių paslaugų dalis nuo Socialinių paslaugų kataloge nurodytų paslaugų skaičiaus</t>
  </si>
  <si>
    <t>Glaudus bendradarbiavimas su NVO skatinant jų įtrauktį teikti socialines paslaugas ir plėsti teikiamų socialinių paslaugų spektrą</t>
  </si>
  <si>
    <t>1500</t>
  </si>
  <si>
    <t>tūkst. vnt</t>
  </si>
  <si>
    <t xml:space="preserve">parduotų autobuso bilietų skaičius </t>
  </si>
  <si>
    <t>Kompensuoti transporto išlaidas teisę į transporto lengvatas turintiems asmenims</t>
  </si>
  <si>
    <t>154</t>
  </si>
  <si>
    <t>157</t>
  </si>
  <si>
    <t>Pagalbos pinigų skyrimas ir mokėjimas</t>
  </si>
  <si>
    <t>Dėl pašalpų ir kompensacijų kreipėsi daugiau nei planuota asmenų</t>
  </si>
  <si>
    <t>11590</t>
  </si>
  <si>
    <t>9295</t>
  </si>
  <si>
    <t>Kompensacijų už būsto šildymą ir vandenį skyrimas ir mokėjimas</t>
  </si>
  <si>
    <t>476</t>
  </si>
  <si>
    <t>388</t>
  </si>
  <si>
    <t>Socialinės paramos pašalpų skyrimas ir mokėjimas</t>
  </si>
  <si>
    <t>2086</t>
  </si>
  <si>
    <t>2160</t>
  </si>
  <si>
    <t>Socialinių pašalpų skyrimas ir mokėjimas</t>
  </si>
  <si>
    <t>Skirtos papildomos lėšos užsieniečiams, pasitraukusiems iš Ukrainos dėl karinių veiksmų.</t>
  </si>
  <si>
    <t>Pašalpų ir kompensacijų skyrimas ir mokėjimas iš savivaldybės biudžeto lėšų</t>
  </si>
  <si>
    <t>207</t>
  </si>
  <si>
    <t>187</t>
  </si>
  <si>
    <t>Išmokų ir kompensacijų užsieniečiams, gavusiems laikinąją apsaugą, skyrimas ir mokėjimas</t>
  </si>
  <si>
    <t>Finansuoti papildomų lengvatų gavėjų lengvatinį kreditą</t>
  </si>
  <si>
    <t>3665</t>
  </si>
  <si>
    <t>3836</t>
  </si>
  <si>
    <t>Mokinių, gaunančių nemokamą maitinimą, vidutinis  skaičius per mėnesį</t>
  </si>
  <si>
    <t>Socialinės paramos mokiniams skyrimas ir mokėjimas</t>
  </si>
  <si>
    <t>66</t>
  </si>
  <si>
    <t>65</t>
  </si>
  <si>
    <t>Panaudos kompensacijų gavėjų skaičius</t>
  </si>
  <si>
    <t>140</t>
  </si>
  <si>
    <t>97</t>
  </si>
  <si>
    <t>Asmenų (šeimų), gavusių būsto nuomos ar išperkamosios būsto nuomos mokesčio dalies kompensaciją, skaičius</t>
  </si>
  <si>
    <t>Būsto nuomos ar panaudos  kompensacijų skyrimas ir mokėjimas</t>
  </si>
  <si>
    <t>Kompensacijų nepriklausomybės  gynėjams skyrimas ir mokėjimas</t>
  </si>
  <si>
    <t>Išmokų neįgaliesiems, auginantiems vaikus, skyrimas ir mokėjimas</t>
  </si>
  <si>
    <t>Išmokų kariams savanoriams skyrimas ir mokėjimas</t>
  </si>
  <si>
    <t>17475</t>
  </si>
  <si>
    <t>17320</t>
  </si>
  <si>
    <t>Išmokų vaikams skyrimas ir mokėjimas</t>
  </si>
  <si>
    <t>Administruojančių darbuotojų skaičius</t>
  </si>
  <si>
    <t>Asmens savarankiškumo vertinimas</t>
  </si>
  <si>
    <t>3182</t>
  </si>
  <si>
    <t>3202</t>
  </si>
  <si>
    <t>Individualios pagalbos teikimo išlaidų kompensacijų skyrimas ir mokėjimas</t>
  </si>
  <si>
    <t>1382</t>
  </si>
  <si>
    <t>1450</t>
  </si>
  <si>
    <t>Laidojimo pašalpos gavėjų skaičius</t>
  </si>
  <si>
    <t>Paramos mirties atveju skyrimas ir mokėjimas</t>
  </si>
  <si>
    <t>Lėšų poreikis padidėjo dėl  nuo 2024-01-01 padidėjusios bazinės socialinės išmokos bei tikslinės kompensacijos bazės dydžio.                                  Skirtos papildomos lėšos užsieniečiams, pasitraukusiems iš Ukrainos dėl karinių veiksmų.</t>
  </si>
  <si>
    <t>Išmokų, kompensacijų ir socialinės paramos mokiniams skyrimas ir mokėjimas iš valstybės biudžeto lėšų</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</si>
  <si>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</si>
  <si>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</si>
  <si>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</si>
  <si>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0"/>
        <rFont val="Times New Roman"/>
        <family val="1"/>
        <charset val="186"/>
      </rPr>
      <t xml:space="preserve">     </t>
    </r>
  </si>
  <si>
    <t xml:space="preserve"> SOCIALINĖS PARAMOS ĮGYVENDINIMO PROGRAMA (NR.15)                                                                                              
</t>
  </si>
  <si>
    <r>
      <t>Užkrečiamųjų ligų prevencijos ir kontrolės stiprinimas</t>
    </r>
    <r>
      <rPr>
        <u/>
        <sz val="10"/>
        <rFont val="Times New Roman"/>
        <family val="1"/>
        <charset val="186"/>
      </rPr>
      <t xml:space="preserve"> </t>
    </r>
    <r>
      <rPr>
        <sz val="10"/>
        <rFont val="Times New Roman"/>
        <family val="1"/>
        <charset val="186"/>
      </rPr>
      <t xml:space="preserve">
</t>
    </r>
  </si>
  <si>
    <t>1.1.4.</t>
  </si>
  <si>
    <r>
      <t>Užkrečiamųjų ligų prevencijos ir kontrolės stiprinimas</t>
    </r>
    <r>
      <rPr>
        <b/>
        <u/>
        <sz val="10"/>
        <rFont val="Times New Roman"/>
        <family val="1"/>
        <charset val="186"/>
      </rPr>
      <t xml:space="preserve"> </t>
    </r>
    <r>
      <rPr>
        <b/>
        <sz val="10"/>
        <rFont val="Times New Roman"/>
        <family val="1"/>
        <charset val="186"/>
      </rPr>
      <t xml:space="preserve">
</t>
    </r>
  </si>
  <si>
    <r>
      <rPr>
        <sz val="10"/>
        <rFont val="Times New Roman"/>
        <family val="1"/>
        <charset val="186"/>
      </rPr>
      <t xml:space="preserve">Vykdyti neveiksnių asmenų būklės peržiūrėjimą </t>
    </r>
    <r>
      <rPr>
        <sz val="10"/>
        <color rgb="FFFF0000"/>
        <rFont val="Times New Roman"/>
        <family val="1"/>
        <charset val="186"/>
      </rPr>
      <t xml:space="preserve">  </t>
    </r>
  </si>
  <si>
    <t>Mirė 19 asmenų, išvyko gyventi kitur - 1 asmuo</t>
  </si>
  <si>
    <t>2024 m. faktinis žinomų neveiksnių asmenų skaičius – 226</t>
  </si>
  <si>
    <t>Asmenų, kuriems peržiūrėtas neveiksnumas, skaičius</t>
  </si>
  <si>
    <r>
      <rPr>
        <b/>
        <sz val="10"/>
        <rFont val="Times New Roman"/>
        <family val="1"/>
        <charset val="186"/>
      </rPr>
      <t xml:space="preserve">Vykdyti neveiksnių asmenų būklės peržiūrėjimą </t>
    </r>
    <r>
      <rPr>
        <b/>
        <sz val="10"/>
        <color rgb="FFFF0000"/>
        <rFont val="Times New Roman"/>
        <family val="1"/>
        <charset val="186"/>
      </rPr>
      <t xml:space="preserve">  </t>
    </r>
  </si>
  <si>
    <t>Pateikiami turimi naujausi duomenys (2023 m.)</t>
  </si>
  <si>
    <t>Praktikuojančių sveikatos priežiūros specialistų skaičius, tenkantis 10 tūkst. gyventojų</t>
  </si>
  <si>
    <t>Savižudybių skaičius, tenkantis 100 tūkst. gyventojų</t>
  </si>
  <si>
    <t>Išvengiamo mirtingumo rodiklis rodo, jog 2023 m. 76,1 proc.  mirusių  asmenų Panevėžio mieste mirė nuo ligų ar būklių, kurių galima išvengti taikant žinomas efektyvias prevencijos ir/ar diagnostikos ir/ar gydymo priemones dalis). Patekiami naujausi turimi duomenys (2023m.)</t>
  </si>
  <si>
    <t xml:space="preserve">proc. </t>
  </si>
  <si>
    <r>
      <rPr>
        <b/>
        <sz val="10"/>
        <rFont val="Times New Roman"/>
        <family val="1"/>
        <charset val="186"/>
      </rPr>
      <t>Išvengiamas mirtingumas</t>
    </r>
    <r>
      <rPr>
        <sz val="10"/>
        <rFont val="Times New Roman"/>
        <family val="1"/>
        <charset val="186"/>
      </rPr>
      <t xml:space="preserve"> (mirusiųjų nuo ligų ar būklių, kurių galima išvengti taikant žinomas efektyvias prevencijos ir / ar diagnostikos priemones ir / ar gydymo priemones, dalis procentais nuo visų gyventojų mirčių)</t>
    </r>
  </si>
  <si>
    <r>
      <t>Užtikrinti kokybišką ir efektyvią sveikatos priežiūrą</t>
    </r>
    <r>
      <rPr>
        <u/>
        <sz val="11"/>
        <rFont val="Times New Roman"/>
        <family val="1"/>
        <charset val="186"/>
      </rPr>
      <t xml:space="preserve"> </t>
    </r>
  </si>
  <si>
    <t>Panevėžio miesto gyventojų vidutinė gyvenimo trukmė yra 2 proc. ilgesnė už Lietuvos. Patekiami naujausi turimi duomenys (2023 m.)</t>
  </si>
  <si>
    <r>
      <t>Vidutinės tikėtinos gyvenimo trukmės savivaldybėje</t>
    </r>
    <r>
      <rPr>
        <sz val="10"/>
        <rFont val="Calibri"/>
        <family val="2"/>
        <charset val="186"/>
      </rPr>
      <t xml:space="preserve"> </t>
    </r>
    <r>
      <rPr>
        <sz val="10"/>
        <rFont val="Times New Roman"/>
        <family val="1"/>
        <charset val="186"/>
      </rPr>
      <t xml:space="preserve"> santykis su šalies rodikliu </t>
    </r>
  </si>
  <si>
    <t>metai</t>
  </si>
  <si>
    <t>Vidutinė tikėtina gyvenimo trukmė</t>
  </si>
  <si>
    <t xml:space="preserve">Stiprinti gyventojų sveikatą ir skatinti fizinį aktyvumą siekiant aukšto  sporto meistriškumo </t>
  </si>
  <si>
    <t xml:space="preserve">VISUOMENĖS SVEIKATOS RĖMIMO PROGRAMA (NR. 16)                                                                                              
</t>
  </si>
  <si>
    <t xml:space="preserve">Panevėžio miesto savivaldybės 
administracijos direktoriaus                                                                                  2025-02-27 d. įsakymo Nr. AF-24                                                                                                       1 priedas  
</t>
  </si>
  <si>
    <t xml:space="preserve">Panevėžio miesto savivaldybės 
administracijos direktoriaus                                                                                  2025-02-27 d. įsakymo Nr. AF-24                                                                                                       3 priedas  
</t>
  </si>
  <si>
    <t xml:space="preserve">Panevėžio miesto savivaldybės 
administracijos direktoriaus                                                                                  2025-02-27 d. įsakymo Nr. AF-24                                                                                                       14 priedas  
</t>
  </si>
  <si>
    <t xml:space="preserve">Panevėžio miesto savivaldybės 
administracijos direktoriaus                                                                                  2025-02-27 d. įsakymo Nr. AF-24                                                                                                       15 priedas  
</t>
  </si>
  <si>
    <t xml:space="preserve">Panevėžio miesto savivaldybės 
administracijos direktoriaus                                                                                  2025-02-27 d. įsakymo Nr. AF-24                                                                                                       13 priedas  
</t>
  </si>
  <si>
    <t xml:space="preserve">Panevėžio miesto savivaldybės 
administracijos direktoriaus                                                                                  2025-02-27 d. įsakymo Nr. AF-24                                                                                                       12 priedas  
</t>
  </si>
  <si>
    <t xml:space="preserve">Panevėžio miesto savivaldybės 
administracijos direktoriaus                                                                                  2025-02-27 d. įsakymo Nr. AF-24                                                                                                       11 priedas  
</t>
  </si>
  <si>
    <t xml:space="preserve">Panevėžio miesto savivaldybės 
administracijos direktoriaus                                                                                  2025-02-27 d. įsakymo Nr. AF-24                                                                                                       10 priedas  
</t>
  </si>
  <si>
    <t xml:space="preserve">Panevėžio miesto savivaldybės 
administracijos direktoriaus                                                                                  2025-02-27 d. įsakymo Nr. AF-24                                                                                                       9 priedas  
</t>
  </si>
  <si>
    <t xml:space="preserve">Panevėžio miesto savivaldybės 
administracijos direktoriaus                                                                                  2025-02-27 d. įsakymo Nr. AF-24                                                                                                       8 priedas  
</t>
  </si>
  <si>
    <t xml:space="preserve">Panevėžio miesto savivaldybės 
administracijos direktoriaus                                                                                  2025-02-27 d. įsakymo Nr. AF-24                                                                                                       7 priedas  
</t>
  </si>
  <si>
    <t xml:space="preserve">Panevėžio miesto savivaldybės 
administracijos direktoriaus                                                                                  2025-02-27 d. įsakymo Nr. AF-24                                                                                                       6 priedas  
</t>
  </si>
  <si>
    <t xml:space="preserve">Panevėžio miesto savivaldybės 
administracijos direktoriaus                                                                                  2025-02-27 d. įsakymo Nr. AF-24                                                                                                       5 priedas  
</t>
  </si>
  <si>
    <t xml:space="preserve">Panevėžio miesto savivaldybės 
administracijos direktoriaus                                                                                  2025-02-27 d. įsakymo Nr. AF-24                                                                                                       4 priedas  
</t>
  </si>
  <si>
    <t xml:space="preserve">Panevėžio miesto savivaldybės 
administracijos direktoriaus                                                                                                     2025-02-27 d. įsakymo Nr. AF-24                                                                                                       2 priedas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</si>
</sst>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quot;_-;\-* #,##0.00\ &quot;€&quot;_-;_-* &quot;-&quot;??\ &quot;€&quot;_-;_-@_-"/>
    <numFmt numFmtId="43" formatCode="_-* #,##0.00_-;\-* #,##0.00_-;_-* &quot;-&quot;??_-;_-@_-"/>
    <numFmt numFmtId="164" formatCode="_-* #,##0.00\ _€_-;\-* #,##0.00\ _€_-;_-* &quot;-&quot;??\ _€_-;_-@_-"/>
    <numFmt numFmtId="165" formatCode="0.0"/>
    <numFmt numFmtId="166" formatCode="#,##0.0"/>
    <numFmt numFmtId="167" formatCode="_-* #,##0.0\ _€_-;\-* #,##0.0\ _€_-;_-* &quot;-&quot;??\ _€_-;_-@_-"/>
    <numFmt numFmtId="168" formatCode="_-* #,##0.0_-;\-* #,##0.0_-;_-* &quot;-&quot;??_-;_-@_-"/>
    <numFmt numFmtId="169" formatCode="0.000"/>
    <numFmt numFmtId="170" formatCode="_-* #,##0\ _€_-;\-* #,##0\ _€_-;_-* &quot;-&quot;??\ _€_-;_-@_-"/>
  </numFmts>
  <fonts count="91" x14ac:knownFonts="1">
    <font>
      <sz val="11"/>
      <color theme="1"/>
      <name val="Calibri"/>
      <family val="2"/>
      <charset val="186"/>
      <scheme val="minor"/>
    </font>
    <font>
      <b/>
      <sz val="11"/>
      <name val="Times New Roman"/>
      <family val="1"/>
    </font>
    <font>
      <sz val="8"/>
      <name val="Times New Roman"/>
      <family val="1"/>
    </font>
    <font>
      <b/>
      <sz val="11"/>
      <name val="Times New Roman"/>
      <family val="1"/>
      <charset val="186"/>
    </font>
    <font>
      <b/>
      <sz val="12"/>
      <name val="Times New Roman"/>
      <family val="1"/>
      <charset val="186"/>
    </font>
    <font>
      <sz val="11"/>
      <name val="Times New Roman"/>
      <family val="1"/>
      <charset val="186"/>
    </font>
    <font>
      <b/>
      <sz val="10"/>
      <name val="Times New Roman"/>
      <family val="1"/>
    </font>
    <font>
      <sz val="10"/>
      <name val="Arial"/>
      <family val="2"/>
      <charset val="186"/>
    </font>
    <font>
      <sz val="9"/>
      <name val="Times New Roman"/>
      <family val="1"/>
      <charset val="186"/>
    </font>
    <font>
      <b/>
      <sz val="9"/>
      <name val="Times New Roman"/>
      <family val="1"/>
    </font>
    <font>
      <b/>
      <sz val="10"/>
      <name val="Times New Roman"/>
      <family val="1"/>
      <charset val="186"/>
    </font>
    <font>
      <sz val="10"/>
      <name val="Times New Roman"/>
      <family val="1"/>
      <charset val="186"/>
    </font>
    <font>
      <sz val="10"/>
      <name val="Times New Roman"/>
      <family val="1"/>
    </font>
    <font>
      <sz val="10"/>
      <name val="Arial"/>
      <family val="2"/>
    </font>
    <font>
      <sz val="10"/>
      <color rgb="FFFF0000"/>
      <name val="Times New Roman"/>
      <family val="1"/>
    </font>
    <font>
      <sz val="12"/>
      <name val="Times New Roman"/>
      <family val="1"/>
      <charset val="186"/>
    </font>
    <font>
      <b/>
      <sz val="9"/>
      <name val="Times New Roman"/>
      <family val="1"/>
      <charset val="186"/>
    </font>
    <font>
      <sz val="11"/>
      <color rgb="FFFF0000"/>
      <name val="Calibri"/>
      <family val="2"/>
      <charset val="186"/>
      <scheme val="minor"/>
    </font>
    <font>
      <sz val="11"/>
      <name val="Calibri"/>
      <family val="2"/>
      <charset val="186"/>
      <scheme val="minor"/>
    </font>
    <font>
      <sz val="11"/>
      <color theme="1"/>
      <name val="Calibri"/>
      <family val="2"/>
      <charset val="186"/>
      <scheme val="minor"/>
    </font>
    <font>
      <sz val="9"/>
      <color rgb="FFFF0000"/>
      <name val="Times New Roman"/>
      <family val="1"/>
      <charset val="186"/>
    </font>
    <font>
      <sz val="10"/>
      <color rgb="FF000000"/>
      <name val="Times New Roman"/>
      <family val="1"/>
      <charset val="186"/>
    </font>
    <font>
      <sz val="11"/>
      <color rgb="FFFF0000"/>
      <name val="Times New Roman"/>
      <family val="1"/>
      <charset val="186"/>
    </font>
    <font>
      <sz val="12"/>
      <color theme="1"/>
      <name val="Arial"/>
      <family val="2"/>
      <charset val="186"/>
    </font>
    <font>
      <sz val="12"/>
      <color theme="1"/>
      <name val="Times New Roman"/>
      <family val="1"/>
      <charset val="186"/>
    </font>
    <font>
      <sz val="12"/>
      <color rgb="FF000000"/>
      <name val="Arial"/>
      <family val="2"/>
      <charset val="186"/>
    </font>
    <font>
      <sz val="11"/>
      <color rgb="FFFF0000"/>
      <name val="Times New Roman"/>
      <family val="1"/>
    </font>
    <font>
      <sz val="10"/>
      <color theme="1"/>
      <name val="Times New Roman"/>
      <family val="1"/>
      <charset val="186"/>
    </font>
    <font>
      <sz val="10"/>
      <color theme="1"/>
      <name val="Arial"/>
      <family val="2"/>
      <charset val="186"/>
    </font>
    <font>
      <sz val="10"/>
      <color rgb="FFFF0000"/>
      <name val="Times New Roman"/>
      <family val="1"/>
      <charset val="186"/>
    </font>
    <font>
      <b/>
      <sz val="10"/>
      <color theme="1"/>
      <name val="Times New Roman"/>
      <family val="1"/>
      <charset val="186"/>
    </font>
    <font>
      <b/>
      <i/>
      <sz val="10"/>
      <color theme="1"/>
      <name val="Times New Roman"/>
      <family val="1"/>
      <charset val="186"/>
    </font>
    <font>
      <sz val="11"/>
      <color rgb="FF006100"/>
      <name val="Calibri"/>
      <family val="2"/>
      <charset val="186"/>
      <scheme val="minor"/>
    </font>
    <font>
      <sz val="10"/>
      <color rgb="FF0070C0"/>
      <name val="Arial"/>
      <family val="2"/>
      <charset val="186"/>
    </font>
    <font>
      <sz val="10"/>
      <color rgb="FFFF0000"/>
      <name val="Arial"/>
      <family val="2"/>
      <charset val="186"/>
    </font>
    <font>
      <sz val="10"/>
      <color rgb="FFFF0066"/>
      <name val="Arial"/>
      <family val="2"/>
      <charset val="186"/>
    </font>
    <font>
      <b/>
      <sz val="10"/>
      <color rgb="FF0070C0"/>
      <name val="Arial"/>
      <family val="2"/>
      <charset val="186"/>
    </font>
    <font>
      <b/>
      <sz val="10"/>
      <color rgb="FFFF0000"/>
      <name val="Times New Roman"/>
      <family val="1"/>
      <charset val="186"/>
    </font>
    <font>
      <sz val="11"/>
      <name val="Arial"/>
      <family val="2"/>
      <charset val="186"/>
    </font>
    <font>
      <sz val="11"/>
      <color rgb="FF0033CC"/>
      <name val="Arial"/>
      <family val="2"/>
      <charset val="186"/>
    </font>
    <font>
      <sz val="10"/>
      <color theme="1"/>
      <name val="Calibri"/>
      <family val="2"/>
      <charset val="186"/>
      <scheme val="minor"/>
    </font>
    <font>
      <sz val="10"/>
      <color rgb="FF0070C0"/>
      <name val="Times New Roman"/>
      <family val="1"/>
      <charset val="186"/>
    </font>
    <font>
      <sz val="11"/>
      <color rgb="FFFF0000"/>
      <name val="Arial"/>
      <family val="2"/>
      <charset val="186"/>
    </font>
    <font>
      <sz val="11"/>
      <color rgb="FFFF0066"/>
      <name val="Arial"/>
      <family val="2"/>
      <charset val="186"/>
    </font>
    <font>
      <sz val="10"/>
      <color rgb="FFFF0000"/>
      <name val="Arial"/>
      <family val="2"/>
    </font>
    <font>
      <b/>
      <sz val="10"/>
      <color rgb="FFFF0000"/>
      <name val="Times New Roman"/>
      <family val="1"/>
    </font>
    <font>
      <b/>
      <sz val="10"/>
      <name val="Arial"/>
      <family val="2"/>
      <charset val="186"/>
    </font>
    <font>
      <sz val="10"/>
      <color rgb="FF0066FF"/>
      <name val="Times New Roman"/>
      <family val="1"/>
      <charset val="186"/>
    </font>
    <font>
      <b/>
      <sz val="10"/>
      <color theme="1"/>
      <name val="Times New Roman"/>
      <family val="1"/>
    </font>
    <font>
      <i/>
      <sz val="10"/>
      <name val="Times New Roman"/>
      <family val="1"/>
      <charset val="186"/>
    </font>
    <font>
      <sz val="10"/>
      <color rgb="FF00B050"/>
      <name val="Arial"/>
      <family val="2"/>
      <charset val="186"/>
    </font>
    <font>
      <sz val="10"/>
      <color rgb="FF00B050"/>
      <name val="Times New Roman"/>
      <family val="1"/>
      <charset val="186"/>
    </font>
    <font>
      <sz val="11"/>
      <color theme="1"/>
      <name val="Arial"/>
      <family val="2"/>
      <charset val="186"/>
    </font>
    <font>
      <b/>
      <sz val="12"/>
      <name val="Arial"/>
      <family val="2"/>
      <charset val="186"/>
    </font>
    <font>
      <sz val="12"/>
      <color rgb="FFFF0000"/>
      <name val="Times New Roman"/>
      <family val="1"/>
      <charset val="186"/>
    </font>
    <font>
      <sz val="8"/>
      <color rgb="FFFF0000"/>
      <name val="Times New Roman"/>
      <family val="1"/>
      <charset val="186"/>
    </font>
    <font>
      <b/>
      <sz val="12"/>
      <name val="Times New Roman"/>
      <family val="1"/>
    </font>
    <font>
      <b/>
      <sz val="11"/>
      <color rgb="FFFF0000"/>
      <name val="Times New Roman"/>
      <family val="1"/>
      <charset val="186"/>
    </font>
    <font>
      <b/>
      <sz val="11"/>
      <color theme="1"/>
      <name val="Times New Roman"/>
      <family val="1"/>
      <charset val="186"/>
    </font>
    <font>
      <sz val="8"/>
      <name val="Times New Roman"/>
      <family val="1"/>
      <charset val="186"/>
    </font>
    <font>
      <sz val="11"/>
      <name val="Times New Roman"/>
      <family val="1"/>
    </font>
    <font>
      <b/>
      <sz val="11"/>
      <color rgb="FFFF0000"/>
      <name val="Times New Roman"/>
      <family val="1"/>
    </font>
    <font>
      <sz val="10"/>
      <name val="Arial"/>
    </font>
    <font>
      <sz val="11"/>
      <color theme="1"/>
      <name val="Times New Roman"/>
      <family val="1"/>
      <charset val="186"/>
    </font>
    <font>
      <b/>
      <i/>
      <sz val="11"/>
      <color theme="1"/>
      <name val="Times New Roman"/>
      <family val="1"/>
      <charset val="186"/>
    </font>
    <font>
      <b/>
      <i/>
      <sz val="11"/>
      <name val="Times New Roman"/>
      <family val="1"/>
      <charset val="186"/>
    </font>
    <font>
      <b/>
      <i/>
      <sz val="10"/>
      <name val="Times New Roman"/>
      <family val="1"/>
      <charset val="186"/>
    </font>
    <font>
      <sz val="10"/>
      <color rgb="FF00B050"/>
      <name val="Times New Roman"/>
      <family val="1"/>
    </font>
    <font>
      <sz val="10"/>
      <color theme="5"/>
      <name val="Times New Roman"/>
      <family val="1"/>
      <charset val="186"/>
    </font>
    <font>
      <sz val="9"/>
      <color theme="5"/>
      <name val="Times New Roman"/>
      <family val="1"/>
      <charset val="186"/>
    </font>
    <font>
      <sz val="8"/>
      <color rgb="FFFF0000"/>
      <name val="Times New Roman"/>
      <family val="1"/>
    </font>
    <font>
      <b/>
      <sz val="8"/>
      <name val="Times New Roman"/>
      <family val="1"/>
      <charset val="186"/>
    </font>
    <font>
      <b/>
      <sz val="10"/>
      <color rgb="FF000000"/>
      <name val="Times New Roman"/>
      <family val="1"/>
      <charset val="186"/>
    </font>
    <font>
      <u/>
      <sz val="10"/>
      <name val="Times New Roman"/>
      <family val="1"/>
      <charset val="186"/>
    </font>
    <font>
      <sz val="12"/>
      <name val="Arial"/>
      <family val="2"/>
      <charset val="186"/>
    </font>
    <font>
      <vertAlign val="superscript"/>
      <sz val="10"/>
      <name val="Times New Roman"/>
      <family val="1"/>
      <charset val="186"/>
    </font>
    <font>
      <u/>
      <sz val="11"/>
      <color theme="10"/>
      <name val="Calibri"/>
      <family val="2"/>
      <charset val="186"/>
      <scheme val="minor"/>
    </font>
    <font>
      <b/>
      <u/>
      <sz val="10"/>
      <name val="Times New Roman"/>
      <family val="1"/>
      <charset val="186"/>
    </font>
    <font>
      <b/>
      <sz val="10"/>
      <color rgb="FFFF0000"/>
      <name val="Arial"/>
      <family val="2"/>
      <charset val="186"/>
    </font>
    <font>
      <u/>
      <sz val="10"/>
      <color rgb="FF000000"/>
      <name val="Times New Roman"/>
      <family val="1"/>
      <charset val="186"/>
    </font>
    <font>
      <b/>
      <u/>
      <sz val="10"/>
      <color rgb="FF000000"/>
      <name val="Times New Roman"/>
      <family val="1"/>
      <charset val="186"/>
    </font>
    <font>
      <i/>
      <sz val="10"/>
      <color rgb="FF000000"/>
      <name val="Times New Roman"/>
      <family val="1"/>
      <charset val="186"/>
    </font>
    <font>
      <sz val="10"/>
      <name val="Calibri"/>
      <family val="2"/>
      <charset val="186"/>
    </font>
    <font>
      <b/>
      <sz val="11"/>
      <name val="Arial"/>
      <family val="2"/>
      <charset val="186"/>
    </font>
    <font>
      <strike/>
      <sz val="10"/>
      <name val="Times New Roman"/>
      <family val="1"/>
      <charset val="186"/>
    </font>
    <font>
      <sz val="8"/>
      <color theme="1"/>
      <name val="Times New Roman"/>
      <family val="1"/>
      <charset val="186"/>
    </font>
    <font>
      <sz val="10"/>
      <name val="Open Sans"/>
      <family val="2"/>
      <charset val="186"/>
    </font>
    <font>
      <b/>
      <sz val="8"/>
      <name val="Times New Roman"/>
      <family val="1"/>
    </font>
    <font>
      <sz val="10"/>
      <name val="Times"/>
      <family val="1"/>
      <charset val="186"/>
    </font>
    <font>
      <sz val="10"/>
      <color theme="1"/>
      <name val="Times New Roman"/>
      <family val="1"/>
    </font>
    <font>
      <u/>
      <sz val="11"/>
      <name val="Times New Roman"/>
      <family val="1"/>
      <charset val="186"/>
    </font>
  </fonts>
  <fills count="28">
    <fill>
      <patternFill patternType="none"/>
    </fill>
    <fill>
      <patternFill patternType="gray125"/>
    </fill>
    <fill>
      <patternFill patternType="solid">
        <fgColor rgb="FF99CCFF"/>
        <bgColor indexed="64"/>
      </patternFill>
    </fill>
    <fill>
      <patternFill patternType="solid">
        <fgColor indexed="44"/>
        <bgColor indexed="64"/>
      </patternFill>
    </fill>
    <fill>
      <patternFill patternType="solid">
        <fgColor rgb="FFCCFFCC"/>
        <bgColor indexed="64"/>
      </patternFill>
    </fill>
    <fill>
      <patternFill patternType="solid">
        <fgColor theme="0"/>
        <bgColor indexed="64"/>
      </patternFill>
    </fill>
    <fill>
      <patternFill patternType="solid">
        <fgColor indexed="42"/>
        <bgColor indexed="64"/>
      </patternFill>
    </fill>
    <fill>
      <patternFill patternType="solid">
        <fgColor indexed="9"/>
        <bgColor indexed="64"/>
      </patternFill>
    </fill>
    <fill>
      <patternFill patternType="solid">
        <fgColor theme="4" tint="0.59999389629810485"/>
        <bgColor indexed="64"/>
      </patternFill>
    </fill>
    <fill>
      <patternFill patternType="solid">
        <fgColor rgb="FFFFFF00"/>
        <bgColor indexed="64"/>
      </patternFill>
    </fill>
    <fill>
      <patternFill patternType="solid">
        <fgColor rgb="FFFFCCFF"/>
        <bgColor indexed="64"/>
      </patternFill>
    </fill>
    <fill>
      <patternFill patternType="solid">
        <fgColor rgb="FFFFC000"/>
        <bgColor indexed="64"/>
      </patternFill>
    </fill>
    <fill>
      <patternFill patternType="solid">
        <fgColor indexed="13"/>
        <bgColor indexed="64"/>
      </patternFill>
    </fill>
    <fill>
      <patternFill patternType="solid">
        <fgColor theme="0" tint="-0.14999847407452621"/>
        <bgColor indexed="64"/>
      </patternFill>
    </fill>
    <fill>
      <patternFill patternType="solid">
        <fgColor rgb="FF9999FF"/>
        <bgColor indexed="64"/>
      </patternFill>
    </fill>
    <fill>
      <patternFill patternType="solid">
        <fgColor theme="2"/>
        <bgColor indexed="64"/>
      </patternFill>
    </fill>
    <fill>
      <patternFill patternType="solid">
        <fgColor rgb="FFFFFFFF"/>
        <bgColor indexed="64"/>
      </patternFill>
    </fill>
    <fill>
      <patternFill patternType="solid">
        <fgColor rgb="FFC6EFCE"/>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rgb="FFB3EBFF"/>
        <bgColor indexed="64"/>
      </patternFill>
    </fill>
    <fill>
      <patternFill patternType="solid">
        <fgColor rgb="FFC0C0C0"/>
        <bgColor indexed="64"/>
      </patternFill>
    </fill>
    <fill>
      <patternFill patternType="solid">
        <fgColor indexed="22"/>
        <bgColor indexed="64"/>
      </patternFill>
    </fill>
    <fill>
      <patternFill patternType="solid">
        <fgColor theme="0" tint="-0.249977111117893"/>
        <bgColor indexed="64"/>
      </patternFill>
    </fill>
    <fill>
      <patternFill patternType="solid">
        <fgColor rgb="FFD9D9D9"/>
        <bgColor indexed="64"/>
      </patternFill>
    </fill>
    <fill>
      <patternFill patternType="solid">
        <fgColor rgb="FFBFBFBF"/>
        <bgColor indexed="64"/>
      </patternFill>
    </fill>
  </fills>
  <borders count="130">
    <border>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right/>
      <top/>
      <bottom style="medium">
        <color rgb="FF808080"/>
      </bottom>
      <diagonal/>
    </border>
    <border>
      <left style="medium">
        <color indexed="64"/>
      </left>
      <right style="thin">
        <color indexed="64"/>
      </right>
      <top style="medium">
        <color rgb="FF808080"/>
      </top>
      <bottom/>
      <diagonal/>
    </border>
    <border>
      <left style="medium">
        <color indexed="64"/>
      </left>
      <right/>
      <top/>
      <bottom style="medium">
        <color rgb="FF808080"/>
      </bottom>
      <diagonal/>
    </border>
    <border>
      <left style="medium">
        <color indexed="64"/>
      </left>
      <right/>
      <top style="medium">
        <color indexed="64"/>
      </top>
      <bottom style="medium">
        <color rgb="FF808080"/>
      </bottom>
      <diagonal/>
    </border>
    <border>
      <left style="medium">
        <color indexed="64"/>
      </left>
      <right style="medium">
        <color rgb="FF808080"/>
      </right>
      <top style="medium">
        <color indexed="64"/>
      </top>
      <bottom style="thin">
        <color indexed="64"/>
      </bottom>
      <diagonal/>
    </border>
    <border>
      <left style="medium">
        <color rgb="FF000000"/>
      </left>
      <right style="thin">
        <color indexed="64"/>
      </right>
      <top/>
      <bottom style="medium">
        <color indexed="64"/>
      </bottom>
      <diagonal/>
    </border>
    <border>
      <left style="medium">
        <color rgb="FF000000"/>
      </left>
      <right style="thin">
        <color indexed="64"/>
      </right>
      <top/>
      <bottom/>
      <diagonal/>
    </border>
    <border>
      <left style="medium">
        <color rgb="FF000000"/>
      </left>
      <right style="thin">
        <color indexed="64"/>
      </right>
      <top style="medium">
        <color indexed="64"/>
      </top>
      <bottom/>
      <diagonal/>
    </border>
    <border>
      <left/>
      <right style="medium">
        <color rgb="FF000000"/>
      </right>
      <top/>
      <bottom style="medium">
        <color indexed="64"/>
      </bottom>
      <diagonal/>
    </border>
    <border>
      <left/>
      <right style="medium">
        <color rgb="FF000000"/>
      </right>
      <top/>
      <bottom/>
      <diagonal/>
    </border>
    <border>
      <left/>
      <right style="medium">
        <color rgb="FF000000"/>
      </right>
      <top style="medium">
        <color indexed="64"/>
      </top>
      <bottom/>
      <diagonal/>
    </border>
    <border>
      <left/>
      <right style="medium">
        <color rgb="FF000000"/>
      </right>
      <top style="thin">
        <color indexed="64"/>
      </top>
      <bottom style="thin">
        <color indexed="64"/>
      </bottom>
      <diagonal/>
    </border>
    <border>
      <left style="medium">
        <color rgb="FF000000"/>
      </left>
      <right style="thin">
        <color indexed="64"/>
      </right>
      <top/>
      <bottom style="thin">
        <color indexed="64"/>
      </bottom>
      <diagonal/>
    </border>
    <border>
      <left/>
      <right style="medium">
        <color rgb="FF000000"/>
      </right>
      <top/>
      <bottom style="thin">
        <color indexed="64"/>
      </bottom>
      <diagonal/>
    </border>
    <border>
      <left/>
      <right style="medium">
        <color rgb="FF000000"/>
      </right>
      <top style="medium">
        <color indexed="64"/>
      </top>
      <bottom style="medium">
        <color indexed="64"/>
      </bottom>
      <diagonal/>
    </border>
    <border>
      <left style="medium">
        <color rgb="FF000000"/>
      </left>
      <right style="thin">
        <color indexed="64"/>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style="thin">
        <color indexed="64"/>
      </right>
      <top style="medium">
        <color rgb="FF000000"/>
      </top>
      <bottom/>
      <diagonal/>
    </border>
    <border>
      <left style="medium">
        <color rgb="FF000000"/>
      </left>
      <right style="medium">
        <color rgb="FF000000"/>
      </right>
      <top/>
      <bottom style="medium">
        <color indexed="64"/>
      </bottom>
      <diagonal/>
    </border>
    <border>
      <left style="medium">
        <color rgb="FF000000"/>
      </left>
      <right style="medium">
        <color rgb="FF000000"/>
      </right>
      <top/>
      <bottom/>
      <diagonal/>
    </border>
    <border>
      <left style="medium">
        <color rgb="FF000000"/>
      </left>
      <right style="medium">
        <color rgb="FF000000"/>
      </right>
      <top style="medium">
        <color indexed="64"/>
      </top>
      <bottom/>
      <diagonal/>
    </border>
    <border>
      <left style="medium">
        <color rgb="FF000000"/>
      </left>
      <right/>
      <top/>
      <bottom style="medium">
        <color indexed="64"/>
      </bottom>
      <diagonal/>
    </border>
    <border>
      <left style="medium">
        <color rgb="FF000000"/>
      </left>
      <right/>
      <top/>
      <bottom/>
      <diagonal/>
    </border>
    <border>
      <left style="medium">
        <color rgb="FF000000"/>
      </left>
      <right/>
      <top style="medium">
        <color indexed="64"/>
      </top>
      <bottom/>
      <diagonal/>
    </border>
    <border>
      <left style="medium">
        <color indexed="64"/>
      </left>
      <right style="thin">
        <color indexed="64"/>
      </right>
      <top style="medium">
        <color indexed="64"/>
      </top>
      <bottom style="thin">
        <color rgb="FF000000"/>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bottom style="thin">
        <color indexed="64"/>
      </bottom>
      <diagonal/>
    </border>
    <border>
      <left style="thin">
        <color indexed="64"/>
      </left>
      <right style="medium">
        <color rgb="FF000000"/>
      </right>
      <top/>
      <bottom/>
      <diagonal/>
    </border>
    <border>
      <left style="thin">
        <color indexed="64"/>
      </left>
      <right style="medium">
        <color rgb="FF000000"/>
      </right>
      <top style="medium">
        <color rgb="FF000000"/>
      </top>
      <bottom/>
      <diagonal/>
    </border>
    <border>
      <left style="medium">
        <color rgb="FF000000"/>
      </left>
      <right style="thin">
        <color indexed="64"/>
      </right>
      <top/>
      <bottom style="medium">
        <color rgb="FF000000"/>
      </bottom>
      <diagonal/>
    </border>
    <border>
      <left style="thin">
        <color indexed="64"/>
      </left>
      <right style="medium">
        <color rgb="FF000000"/>
      </right>
      <top style="thin">
        <color indexed="64"/>
      </top>
      <bottom style="thin">
        <color indexed="64"/>
      </bottom>
      <diagonal/>
    </border>
    <border>
      <left style="medium">
        <color indexed="64"/>
      </left>
      <right style="thin">
        <color indexed="64"/>
      </right>
      <top style="medium">
        <color rgb="FF000000"/>
      </top>
      <bottom/>
      <diagonal/>
    </border>
    <border>
      <left style="medium">
        <color indexed="64"/>
      </left>
      <right style="thin">
        <color indexed="64"/>
      </right>
      <top/>
      <bottom style="medium">
        <color rgb="FF000000"/>
      </bottom>
      <diagonal/>
    </border>
    <border>
      <left style="medium">
        <color rgb="FF000000"/>
      </left>
      <right style="thin">
        <color indexed="64"/>
      </right>
      <top style="medium">
        <color indexed="64"/>
      </top>
      <bottom style="medium">
        <color indexed="64"/>
      </bottom>
      <diagonal/>
    </border>
    <border>
      <left style="medium">
        <color rgb="FF000000"/>
      </left>
      <right style="medium">
        <color indexed="64"/>
      </right>
      <top/>
      <bottom style="medium">
        <color indexed="64"/>
      </bottom>
      <diagonal/>
    </border>
    <border>
      <left style="medium">
        <color indexed="64"/>
      </left>
      <right style="medium">
        <color rgb="FF000000"/>
      </right>
      <top/>
      <bottom style="medium">
        <color indexed="64"/>
      </bottom>
      <diagonal/>
    </border>
    <border>
      <left style="medium">
        <color rgb="FF000000"/>
      </left>
      <right style="medium">
        <color rgb="FF000000"/>
      </right>
      <top style="medium">
        <color indexed="64"/>
      </top>
      <bottom style="thin">
        <color indexed="64"/>
      </bottom>
      <diagonal/>
    </border>
    <border>
      <left style="medium">
        <color indexed="64"/>
      </left>
      <right style="medium">
        <color rgb="FF000000"/>
      </right>
      <top style="medium">
        <color indexed="64"/>
      </top>
      <bottom style="thin">
        <color indexed="64"/>
      </bottom>
      <diagonal/>
    </border>
    <border>
      <left style="medium">
        <color indexed="64"/>
      </left>
      <right style="medium">
        <color rgb="FF000000"/>
      </right>
      <top/>
      <bottom/>
      <diagonal/>
    </border>
    <border>
      <left style="medium">
        <color indexed="64"/>
      </left>
      <right style="medium">
        <color rgb="FF000000"/>
      </right>
      <top style="medium">
        <color indexed="64"/>
      </top>
      <bottom/>
      <diagonal/>
    </border>
    <border>
      <left style="medium">
        <color rgb="FFCCCCCC"/>
      </left>
      <right style="medium">
        <color indexed="64"/>
      </right>
      <top style="medium">
        <color rgb="FFCCCCCC"/>
      </top>
      <bottom style="thick">
        <color rgb="FF000000"/>
      </bottom>
      <diagonal/>
    </border>
    <border>
      <left style="medium">
        <color rgb="FFCCCCCC"/>
      </left>
      <right style="thick">
        <color rgb="FF000000"/>
      </right>
      <top style="medium">
        <color rgb="FFCCCCCC"/>
      </top>
      <bottom style="thick">
        <color rgb="FF000000"/>
      </bottom>
      <diagonal/>
    </border>
    <border>
      <left style="thick">
        <color rgb="FF000000"/>
      </left>
      <right style="thick">
        <color rgb="FF000000"/>
      </right>
      <top style="medium">
        <color rgb="FFCCCCCC"/>
      </top>
      <bottom style="thick">
        <color rgb="FF000000"/>
      </bottom>
      <diagonal/>
    </border>
    <border>
      <left style="medium">
        <color rgb="FFCCCCCC"/>
      </left>
      <right style="medium">
        <color indexed="64"/>
      </right>
      <top style="medium">
        <color rgb="FFCCCCCC"/>
      </top>
      <bottom style="medium">
        <color rgb="FFCCCCCC"/>
      </bottom>
      <diagonal/>
    </border>
    <border>
      <left style="medium">
        <color rgb="FFCCCCCC"/>
      </left>
      <right style="thick">
        <color rgb="FF000000"/>
      </right>
      <top style="medium">
        <color rgb="FFCCCCCC"/>
      </top>
      <bottom style="medium">
        <color rgb="FFCCCCCC"/>
      </bottom>
      <diagonal/>
    </border>
    <border>
      <left style="thick">
        <color rgb="FF000000"/>
      </left>
      <right style="thick">
        <color rgb="FF000000"/>
      </right>
      <top style="medium">
        <color rgb="FFCCCCCC"/>
      </top>
      <bottom style="medium">
        <color rgb="FFCCCCCC"/>
      </bottom>
      <diagonal/>
    </border>
    <border>
      <left style="medium">
        <color rgb="FFCCCCCC"/>
      </left>
      <right style="medium">
        <color indexed="64"/>
      </right>
      <top style="medium">
        <color rgb="FFCCCCCC"/>
      </top>
      <bottom style="medium">
        <color rgb="FF000000"/>
      </bottom>
      <diagonal/>
    </border>
    <border>
      <left style="medium">
        <color rgb="FFCCCCCC"/>
      </left>
      <right style="thick">
        <color rgb="FF000000"/>
      </right>
      <top style="medium">
        <color rgb="FFCCCCCC"/>
      </top>
      <bottom style="medium">
        <color rgb="FF000000"/>
      </bottom>
      <diagonal/>
    </border>
    <border>
      <left style="thick">
        <color rgb="FF000000"/>
      </left>
      <right style="thick">
        <color rgb="FF000000"/>
      </right>
      <top style="medium">
        <color rgb="FFCCCCCC"/>
      </top>
      <bottom style="medium">
        <color rgb="FF000000"/>
      </bottom>
      <diagonal/>
    </border>
  </borders>
  <cellStyleXfs count="26">
    <xf numFmtId="0" fontId="0" fillId="0" borderId="0"/>
    <xf numFmtId="0" fontId="7" fillId="0" borderId="0"/>
    <xf numFmtId="0" fontId="7" fillId="0" borderId="0"/>
    <xf numFmtId="0" fontId="7" fillId="0" borderId="0"/>
    <xf numFmtId="0" fontId="19" fillId="0" borderId="0"/>
    <xf numFmtId="0" fontId="19" fillId="0" borderId="0"/>
    <xf numFmtId="164" fontId="19" fillId="0" borderId="0" applyFont="0" applyFill="0" applyBorder="0" applyAlignment="0" applyProtection="0"/>
    <xf numFmtId="0" fontId="19" fillId="0" borderId="0"/>
    <xf numFmtId="0" fontId="19" fillId="0" borderId="0"/>
    <xf numFmtId="0" fontId="19" fillId="0" borderId="0"/>
    <xf numFmtId="9" fontId="19" fillId="0" borderId="0" applyFont="0" applyFill="0" applyBorder="0" applyAlignment="0" applyProtection="0"/>
    <xf numFmtId="0" fontId="32" fillId="17" borderId="0" applyNumberFormat="0" applyBorder="0" applyAlignment="0" applyProtection="0"/>
    <xf numFmtId="0" fontId="7" fillId="0" borderId="0"/>
    <xf numFmtId="0" fontId="7" fillId="0" borderId="0"/>
    <xf numFmtId="0" fontId="7" fillId="0" borderId="0"/>
    <xf numFmtId="0" fontId="62" fillId="0" borderId="0"/>
    <xf numFmtId="0" fontId="7" fillId="0" borderId="0"/>
    <xf numFmtId="43" fontId="7" fillId="0" borderId="0" applyFont="0" applyFill="0" applyBorder="0" applyAlignment="0" applyProtection="0"/>
    <xf numFmtId="43" fontId="19" fillId="0" borderId="0" applyFont="0" applyFill="0" applyBorder="0" applyAlignment="0" applyProtection="0"/>
    <xf numFmtId="0" fontId="76" fillId="0" borderId="0" applyNumberFormat="0" applyFill="0" applyBorder="0" applyAlignment="0" applyProtection="0"/>
    <xf numFmtId="0" fontId="13" fillId="0" borderId="0"/>
    <xf numFmtId="164" fontId="19" fillId="0" borderId="0" applyFont="0" applyFill="0" applyBorder="0" applyAlignment="0" applyProtection="0"/>
    <xf numFmtId="0" fontId="11" fillId="0" borderId="0"/>
    <xf numFmtId="9" fontId="7" fillId="0" borderId="0" applyFont="0" applyFill="0" applyBorder="0" applyAlignment="0" applyProtection="0"/>
    <xf numFmtId="44" fontId="7" fillId="0" borderId="0" applyFont="0" applyFill="0" applyBorder="0" applyAlignment="0" applyProtection="0"/>
    <xf numFmtId="0" fontId="19" fillId="0" borderId="0"/>
  </cellStyleXfs>
  <cellXfs count="8113">
    <xf numFmtId="0" fontId="0" fillId="0" borderId="0" xfId="0"/>
    <xf numFmtId="0" fontId="4" fillId="0" borderId="0" xfId="0" applyFont="1" applyAlignment="1">
      <alignment horizontal="center" vertical="center"/>
    </xf>
    <xf numFmtId="0" fontId="4" fillId="0" borderId="1" xfId="0" applyFont="1" applyBorder="1" applyAlignment="1">
      <alignment horizontal="center" vertical="center"/>
    </xf>
    <xf numFmtId="0" fontId="7" fillId="2" borderId="27" xfId="0" applyFont="1" applyFill="1" applyBorder="1"/>
    <xf numFmtId="49" fontId="9" fillId="3" borderId="7" xfId="0" applyNumberFormat="1" applyFont="1" applyFill="1" applyBorder="1" applyAlignment="1">
      <alignment horizontal="center" vertical="top"/>
    </xf>
    <xf numFmtId="49" fontId="9" fillId="4" borderId="7" xfId="0" applyNumberFormat="1" applyFont="1" applyFill="1" applyBorder="1" applyAlignment="1">
      <alignment horizontal="center" vertical="top"/>
    </xf>
    <xf numFmtId="49" fontId="9" fillId="3" borderId="14" xfId="0" applyNumberFormat="1" applyFont="1" applyFill="1" applyBorder="1" applyAlignment="1">
      <alignment horizontal="center" vertical="top"/>
    </xf>
    <xf numFmtId="0" fontId="11" fillId="0" borderId="23" xfId="0" applyFont="1" applyBorder="1" applyAlignment="1">
      <alignment vertical="center" wrapText="1"/>
    </xf>
    <xf numFmtId="0" fontId="12" fillId="5" borderId="2" xfId="0" applyFont="1" applyFill="1" applyBorder="1" applyAlignment="1">
      <alignment horizontal="center" vertical="top"/>
    </xf>
    <xf numFmtId="165" fontId="12" fillId="5" borderId="2" xfId="0" applyNumberFormat="1" applyFont="1" applyFill="1" applyBorder="1" applyAlignment="1">
      <alignment horizontal="center" vertical="top"/>
    </xf>
    <xf numFmtId="165" fontId="12" fillId="7" borderId="30" xfId="0" applyNumberFormat="1" applyFont="1" applyFill="1" applyBorder="1" applyAlignment="1">
      <alignment horizontal="left" vertical="center" wrapText="1"/>
    </xf>
    <xf numFmtId="0" fontId="12" fillId="5" borderId="32" xfId="0" applyFont="1" applyFill="1" applyBorder="1" applyAlignment="1">
      <alignment horizontal="center" vertical="top" wrapText="1"/>
    </xf>
    <xf numFmtId="0" fontId="12" fillId="5" borderId="37" xfId="0" applyFont="1" applyFill="1" applyBorder="1" applyAlignment="1">
      <alignment horizontal="center" vertical="top" wrapText="1"/>
    </xf>
    <xf numFmtId="49" fontId="9" fillId="3" borderId="20" xfId="0" applyNumberFormat="1" applyFont="1" applyFill="1" applyBorder="1" applyAlignment="1">
      <alignment horizontal="center" vertical="top"/>
    </xf>
    <xf numFmtId="49" fontId="9" fillId="4" borderId="20" xfId="0" applyNumberFormat="1" applyFont="1" applyFill="1" applyBorder="1" applyAlignment="1">
      <alignment horizontal="center" vertical="top"/>
    </xf>
    <xf numFmtId="0" fontId="10" fillId="4" borderId="1" xfId="0" applyFont="1" applyFill="1" applyBorder="1" applyAlignment="1">
      <alignment horizontal="left" vertical="top" wrapText="1"/>
    </xf>
    <xf numFmtId="0" fontId="12" fillId="5" borderId="46" xfId="0" applyFont="1" applyFill="1" applyBorder="1" applyAlignment="1">
      <alignment horizontal="center" vertical="top" wrapText="1"/>
    </xf>
    <xf numFmtId="0" fontId="12" fillId="5" borderId="44" xfId="0" applyFont="1" applyFill="1" applyBorder="1" applyAlignment="1">
      <alignment horizontal="left" vertical="top" wrapText="1"/>
    </xf>
    <xf numFmtId="0" fontId="12" fillId="5" borderId="42" xfId="0" applyFont="1" applyFill="1" applyBorder="1" applyAlignment="1">
      <alignment horizontal="center" vertical="center"/>
    </xf>
    <xf numFmtId="49" fontId="6" fillId="4" borderId="20" xfId="0" applyNumberFormat="1" applyFont="1" applyFill="1" applyBorder="1" applyAlignment="1">
      <alignment horizontal="center" vertical="top"/>
    </xf>
    <xf numFmtId="0" fontId="6" fillId="8" borderId="20" xfId="0" applyFont="1" applyFill="1" applyBorder="1" applyAlignment="1">
      <alignment horizontal="center" vertical="top"/>
    </xf>
    <xf numFmtId="0" fontId="14" fillId="8" borderId="1" xfId="0" applyFont="1" applyFill="1" applyBorder="1" applyAlignment="1">
      <alignment horizontal="center" vertical="top"/>
    </xf>
    <xf numFmtId="49" fontId="12" fillId="5" borderId="13" xfId="0" applyNumberFormat="1" applyFont="1" applyFill="1" applyBorder="1" applyAlignment="1">
      <alignment vertical="top"/>
    </xf>
    <xf numFmtId="49" fontId="12" fillId="5" borderId="20" xfId="0" applyNumberFormat="1" applyFont="1" applyFill="1" applyBorder="1" applyAlignment="1">
      <alignment vertical="top"/>
    </xf>
    <xf numFmtId="49" fontId="6" fillId="5" borderId="5" xfId="0" applyNumberFormat="1" applyFont="1" applyFill="1" applyBorder="1" applyAlignment="1">
      <alignment horizontal="center" vertical="top" wrapText="1"/>
    </xf>
    <xf numFmtId="0" fontId="13" fillId="5" borderId="20" xfId="0" applyFont="1" applyFill="1" applyBorder="1" applyAlignment="1">
      <alignment horizontal="center" vertical="top" wrapText="1"/>
    </xf>
    <xf numFmtId="0" fontId="6" fillId="4" borderId="20" xfId="0" applyFont="1" applyFill="1" applyBorder="1" applyAlignment="1">
      <alignment horizontal="center" vertical="top"/>
    </xf>
    <xf numFmtId="0" fontId="10" fillId="4" borderId="7" xfId="0" applyFont="1" applyFill="1" applyBorder="1" applyAlignment="1">
      <alignment vertical="top"/>
    </xf>
    <xf numFmtId="0" fontId="10" fillId="4" borderId="8" xfId="0" applyFont="1" applyFill="1" applyBorder="1" applyAlignment="1">
      <alignment vertical="top"/>
    </xf>
    <xf numFmtId="49" fontId="12" fillId="5" borderId="5" xfId="0" applyNumberFormat="1" applyFont="1" applyFill="1" applyBorder="1" applyAlignment="1">
      <alignment horizontal="center" vertical="center"/>
    </xf>
    <xf numFmtId="49" fontId="9" fillId="2" borderId="20" xfId="0" applyNumberFormat="1" applyFont="1" applyFill="1" applyBorder="1" applyAlignment="1">
      <alignment horizontal="center" vertical="top"/>
    </xf>
    <xf numFmtId="49" fontId="6" fillId="2" borderId="20" xfId="0" applyNumberFormat="1" applyFont="1" applyFill="1" applyBorder="1" applyAlignment="1">
      <alignment horizontal="center" vertical="top"/>
    </xf>
    <xf numFmtId="49" fontId="6" fillId="10" borderId="5" xfId="0" applyNumberFormat="1" applyFont="1" applyFill="1" applyBorder="1" applyAlignment="1">
      <alignment horizontal="center" vertical="top" wrapText="1"/>
    </xf>
    <xf numFmtId="0" fontId="13" fillId="10" borderId="20" xfId="0" applyFont="1" applyFill="1" applyBorder="1" applyAlignment="1">
      <alignment horizontal="center" vertical="top" wrapText="1"/>
    </xf>
    <xf numFmtId="0" fontId="12" fillId="5" borderId="33" xfId="0" applyFont="1" applyFill="1" applyBorder="1" applyAlignment="1">
      <alignment horizontal="center" vertical="top"/>
    </xf>
    <xf numFmtId="49" fontId="11" fillId="0" borderId="0" xfId="1" applyNumberFormat="1" applyFont="1" applyAlignment="1">
      <alignment vertical="top"/>
    </xf>
    <xf numFmtId="0" fontId="11" fillId="0" borderId="0" xfId="1" applyFont="1" applyAlignment="1">
      <alignment vertical="top"/>
    </xf>
    <xf numFmtId="49" fontId="11" fillId="0" borderId="0" xfId="1" applyNumberFormat="1" applyFont="1" applyAlignment="1">
      <alignment horizontal="right" vertical="top"/>
    </xf>
    <xf numFmtId="49" fontId="8" fillId="0" borderId="0" xfId="1" applyNumberFormat="1" applyFont="1" applyAlignment="1">
      <alignment horizontal="right" vertical="top"/>
    </xf>
    <xf numFmtId="165" fontId="11" fillId="0" borderId="1" xfId="1" applyNumberFormat="1" applyFont="1" applyBorder="1" applyAlignment="1">
      <alignment horizontal="right" vertical="top" wrapText="1"/>
    </xf>
    <xf numFmtId="0" fontId="11" fillId="0" borderId="7" xfId="1" applyFont="1" applyBorder="1" applyAlignment="1">
      <alignment vertical="top"/>
    </xf>
    <xf numFmtId="0" fontId="11" fillId="0" borderId="8" xfId="1" applyFont="1" applyBorder="1" applyAlignment="1">
      <alignment vertical="top"/>
    </xf>
    <xf numFmtId="166" fontId="10" fillId="0" borderId="0" xfId="1" applyNumberFormat="1" applyFont="1" applyAlignment="1">
      <alignment horizontal="center" vertical="center" wrapText="1"/>
    </xf>
    <xf numFmtId="166" fontId="8" fillId="0" borderId="0" xfId="1" applyNumberFormat="1" applyFont="1" applyAlignment="1">
      <alignment horizontal="center" vertical="top" wrapText="1"/>
    </xf>
    <xf numFmtId="0" fontId="10" fillId="4" borderId="8" xfId="0" applyFont="1" applyFill="1" applyBorder="1" applyAlignment="1">
      <alignment horizontal="left" vertical="top" wrapText="1"/>
    </xf>
    <xf numFmtId="0" fontId="6" fillId="13" borderId="17" xfId="0" applyFont="1" applyFill="1" applyBorder="1" applyAlignment="1">
      <alignment horizontal="center" vertical="top"/>
    </xf>
    <xf numFmtId="165" fontId="6" fillId="13" borderId="17" xfId="0" applyNumberFormat="1" applyFont="1" applyFill="1" applyBorder="1" applyAlignment="1">
      <alignment horizontal="center" vertical="top"/>
    </xf>
    <xf numFmtId="0" fontId="6" fillId="2" borderId="20" xfId="0" applyFont="1" applyFill="1" applyBorder="1" applyAlignment="1">
      <alignment horizontal="center" vertical="top"/>
    </xf>
    <xf numFmtId="0" fontId="14" fillId="2" borderId="1" xfId="0" applyFont="1" applyFill="1" applyBorder="1" applyAlignment="1">
      <alignment horizontal="center" vertical="top"/>
    </xf>
    <xf numFmtId="0" fontId="11" fillId="0" borderId="16" xfId="0" applyFont="1" applyBorder="1" applyAlignment="1">
      <alignment vertical="center" wrapText="1"/>
    </xf>
    <xf numFmtId="0" fontId="13" fillId="11" borderId="0" xfId="0" applyFont="1" applyFill="1" applyAlignment="1">
      <alignment horizontal="center" vertical="top" wrapText="1"/>
    </xf>
    <xf numFmtId="0" fontId="13" fillId="5" borderId="13" xfId="0" applyFont="1" applyFill="1" applyBorder="1" applyAlignment="1">
      <alignment horizontal="center" vertical="top" wrapText="1"/>
    </xf>
    <xf numFmtId="0" fontId="6" fillId="13" borderId="26" xfId="0" applyFont="1" applyFill="1" applyBorder="1" applyAlignment="1">
      <alignment horizontal="center" vertical="top"/>
    </xf>
    <xf numFmtId="0" fontId="6" fillId="13" borderId="20" xfId="0" applyFont="1" applyFill="1" applyBorder="1" applyAlignment="1">
      <alignment horizontal="center" vertical="top"/>
    </xf>
    <xf numFmtId="165" fontId="6" fillId="13" borderId="20" xfId="0" applyNumberFormat="1" applyFont="1" applyFill="1" applyBorder="1" applyAlignment="1">
      <alignment horizontal="center" vertical="top"/>
    </xf>
    <xf numFmtId="0" fontId="6" fillId="13" borderId="21" xfId="0" applyFont="1" applyFill="1" applyBorder="1" applyAlignment="1">
      <alignment horizontal="center" vertical="top"/>
    </xf>
    <xf numFmtId="0" fontId="12" fillId="5" borderId="53" xfId="0" applyFont="1" applyFill="1" applyBorder="1" applyAlignment="1">
      <alignment horizontal="center" vertical="top" wrapText="1"/>
    </xf>
    <xf numFmtId="0" fontId="11" fillId="0" borderId="30" xfId="0" applyFont="1" applyBorder="1" applyAlignment="1">
      <alignment horizontal="left" vertical="top" wrapText="1"/>
    </xf>
    <xf numFmtId="165" fontId="11" fillId="7" borderId="35" xfId="0" applyNumberFormat="1" applyFont="1" applyFill="1" applyBorder="1" applyAlignment="1">
      <alignment horizontal="left" vertical="top" wrapText="1"/>
    </xf>
    <xf numFmtId="165" fontId="11" fillId="7" borderId="41" xfId="0" applyNumberFormat="1" applyFont="1" applyFill="1" applyBorder="1" applyAlignment="1">
      <alignment horizontal="left" vertical="top" wrapText="1"/>
    </xf>
    <xf numFmtId="0" fontId="12" fillId="5" borderId="24" xfId="0" applyFont="1" applyFill="1" applyBorder="1" applyAlignment="1">
      <alignment horizontal="center" vertical="top" wrapText="1"/>
    </xf>
    <xf numFmtId="0" fontId="12" fillId="5" borderId="5" xfId="0" applyFont="1" applyFill="1" applyBorder="1" applyAlignment="1">
      <alignment horizontal="center" vertical="top"/>
    </xf>
    <xf numFmtId="9" fontId="12" fillId="5" borderId="40" xfId="0" applyNumberFormat="1" applyFont="1" applyFill="1" applyBorder="1" applyAlignment="1">
      <alignment horizontal="center" vertical="top"/>
    </xf>
    <xf numFmtId="49" fontId="6" fillId="10" borderId="5" xfId="0" applyNumberFormat="1" applyFont="1" applyFill="1" applyBorder="1" applyAlignment="1">
      <alignment vertical="top" wrapText="1"/>
    </xf>
    <xf numFmtId="0" fontId="11" fillId="10" borderId="2" xfId="0" applyFont="1" applyFill="1" applyBorder="1" applyAlignment="1">
      <alignment horizontal="left" vertical="top" wrapText="1"/>
    </xf>
    <xf numFmtId="0" fontId="14" fillId="5" borderId="1" xfId="0" applyFont="1" applyFill="1" applyBorder="1" applyAlignment="1">
      <alignment horizontal="left" vertical="top" wrapText="1"/>
    </xf>
    <xf numFmtId="49" fontId="6" fillId="11" borderId="5" xfId="0" applyNumberFormat="1" applyFont="1" applyFill="1" applyBorder="1" applyAlignment="1">
      <alignment vertical="top" wrapText="1"/>
    </xf>
    <xf numFmtId="0" fontId="13" fillId="11" borderId="20" xfId="0" applyFont="1" applyFill="1" applyBorder="1" applyAlignment="1">
      <alignment vertical="top" wrapText="1"/>
    </xf>
    <xf numFmtId="0" fontId="13" fillId="11" borderId="20" xfId="0" applyFont="1" applyFill="1" applyBorder="1" applyAlignment="1">
      <alignment horizontal="center" vertical="top" wrapText="1"/>
    </xf>
    <xf numFmtId="0" fontId="12" fillId="11" borderId="2" xfId="0" applyFont="1" applyFill="1" applyBorder="1" applyAlignment="1">
      <alignment horizontal="center" vertical="top"/>
    </xf>
    <xf numFmtId="165" fontId="12" fillId="11" borderId="2" xfId="0" applyNumberFormat="1" applyFont="1" applyFill="1" applyBorder="1" applyAlignment="1">
      <alignment horizontal="center" vertical="top"/>
    </xf>
    <xf numFmtId="0" fontId="6" fillId="11" borderId="17" xfId="0" applyFont="1" applyFill="1" applyBorder="1" applyAlignment="1">
      <alignment horizontal="center" vertical="top"/>
    </xf>
    <xf numFmtId="165" fontId="6" fillId="11" borderId="17" xfId="0" applyNumberFormat="1" applyFont="1" applyFill="1" applyBorder="1" applyAlignment="1">
      <alignment horizontal="center" vertical="top"/>
    </xf>
    <xf numFmtId="0" fontId="12" fillId="5" borderId="7" xfId="0" applyFont="1" applyFill="1" applyBorder="1" applyAlignment="1">
      <alignment horizontal="center" vertical="top"/>
    </xf>
    <xf numFmtId="0" fontId="12" fillId="5" borderId="26" xfId="0" applyFont="1" applyFill="1" applyBorder="1" applyAlignment="1">
      <alignment horizontal="center" vertical="top"/>
    </xf>
    <xf numFmtId="0" fontId="11" fillId="0" borderId="26" xfId="0" applyFont="1" applyBorder="1" applyAlignment="1">
      <alignment horizontal="center" vertical="top"/>
    </xf>
    <xf numFmtId="49" fontId="6" fillId="10" borderId="6" xfId="0" applyNumberFormat="1" applyFont="1" applyFill="1" applyBorder="1" applyAlignment="1">
      <alignment vertical="top" wrapText="1"/>
    </xf>
    <xf numFmtId="165" fontId="6" fillId="0" borderId="26" xfId="0" applyNumberFormat="1" applyFont="1" applyBorder="1" applyAlignment="1">
      <alignment horizontal="center" vertical="top"/>
    </xf>
    <xf numFmtId="165" fontId="6" fillId="0" borderId="2" xfId="0" applyNumberFormat="1" applyFont="1" applyBorder="1" applyAlignment="1">
      <alignment horizontal="center" vertical="top"/>
    </xf>
    <xf numFmtId="165" fontId="6" fillId="0" borderId="10" xfId="0" applyNumberFormat="1" applyFont="1" applyBorder="1" applyAlignment="1">
      <alignment horizontal="center" vertical="top"/>
    </xf>
    <xf numFmtId="0" fontId="12" fillId="10" borderId="5" xfId="0" applyFont="1" applyFill="1" applyBorder="1" applyAlignment="1">
      <alignment vertical="top" wrapText="1"/>
    </xf>
    <xf numFmtId="0" fontId="12" fillId="10" borderId="10" xfId="0" applyFont="1" applyFill="1" applyBorder="1" applyAlignment="1">
      <alignment vertical="top" wrapText="1"/>
    </xf>
    <xf numFmtId="0" fontId="12" fillId="10" borderId="20" xfId="0" applyFont="1" applyFill="1" applyBorder="1" applyAlignment="1">
      <alignment vertical="top" wrapText="1"/>
    </xf>
    <xf numFmtId="49" fontId="9" fillId="3" borderId="30" xfId="0" applyNumberFormat="1" applyFont="1" applyFill="1" applyBorder="1" applyAlignment="1">
      <alignment vertical="top"/>
    </xf>
    <xf numFmtId="49" fontId="6" fillId="6" borderId="2" xfId="0" applyNumberFormat="1" applyFont="1" applyFill="1" applyBorder="1" applyAlignment="1">
      <alignment vertical="top"/>
    </xf>
    <xf numFmtId="49" fontId="6" fillId="11" borderId="27" xfId="0" applyNumberFormat="1" applyFont="1" applyFill="1" applyBorder="1" applyAlignment="1">
      <alignment vertical="top" wrapText="1"/>
    </xf>
    <xf numFmtId="49" fontId="6" fillId="11" borderId="0" xfId="0" applyNumberFormat="1" applyFont="1" applyFill="1" applyAlignment="1">
      <alignment vertical="top" wrapText="1"/>
    </xf>
    <xf numFmtId="0" fontId="13" fillId="11" borderId="1" xfId="0" applyFont="1" applyFill="1" applyBorder="1" applyAlignment="1">
      <alignment vertical="top" wrapText="1"/>
    </xf>
    <xf numFmtId="165" fontId="12" fillId="11" borderId="10" xfId="0" applyNumberFormat="1" applyFont="1" applyFill="1" applyBorder="1" applyAlignment="1">
      <alignment horizontal="center" vertical="top"/>
    </xf>
    <xf numFmtId="165" fontId="12" fillId="11" borderId="13" xfId="0" applyNumberFormat="1" applyFont="1" applyFill="1" applyBorder="1" applyAlignment="1">
      <alignment horizontal="center" vertical="top"/>
    </xf>
    <xf numFmtId="0" fontId="6" fillId="11" borderId="52" xfId="0" applyFont="1" applyFill="1" applyBorder="1" applyAlignment="1">
      <alignment horizontal="center" vertical="top"/>
    </xf>
    <xf numFmtId="165" fontId="6" fillId="11" borderId="52" xfId="0" applyNumberFormat="1" applyFont="1" applyFill="1" applyBorder="1" applyAlignment="1">
      <alignment horizontal="center" vertical="top"/>
    </xf>
    <xf numFmtId="49" fontId="6" fillId="5" borderId="27" xfId="0" applyNumberFormat="1" applyFont="1" applyFill="1" applyBorder="1" applyAlignment="1">
      <alignment horizontal="center" vertical="top" wrapText="1"/>
    </xf>
    <xf numFmtId="0" fontId="13" fillId="5" borderId="1" xfId="0" applyFont="1" applyFill="1" applyBorder="1" applyAlignment="1">
      <alignment horizontal="center" vertical="top" wrapText="1"/>
    </xf>
    <xf numFmtId="0" fontId="12" fillId="5" borderId="1" xfId="0" applyFont="1" applyFill="1" applyBorder="1" applyAlignment="1">
      <alignment horizontal="left" vertical="top" wrapText="1"/>
    </xf>
    <xf numFmtId="0" fontId="6" fillId="15" borderId="26" xfId="0" applyFont="1" applyFill="1" applyBorder="1" applyAlignment="1">
      <alignment horizontal="center" vertical="top"/>
    </xf>
    <xf numFmtId="49" fontId="16" fillId="3" borderId="30" xfId="0" applyNumberFormat="1" applyFont="1" applyFill="1" applyBorder="1" applyAlignment="1">
      <alignment horizontal="center" vertical="top"/>
    </xf>
    <xf numFmtId="49" fontId="10" fillId="6" borderId="2" xfId="0" applyNumberFormat="1" applyFont="1" applyFill="1" applyBorder="1" applyAlignment="1">
      <alignment horizontal="center" vertical="top"/>
    </xf>
    <xf numFmtId="49" fontId="10" fillId="11" borderId="27" xfId="0" applyNumberFormat="1" applyFont="1" applyFill="1" applyBorder="1" applyAlignment="1">
      <alignment horizontal="center" vertical="top" wrapText="1"/>
    </xf>
    <xf numFmtId="0" fontId="11" fillId="10" borderId="5" xfId="0" applyFont="1" applyFill="1" applyBorder="1" applyAlignment="1">
      <alignment horizontal="left" vertical="top" wrapText="1"/>
    </xf>
    <xf numFmtId="0" fontId="12" fillId="5" borderId="6" xfId="0" applyFont="1" applyFill="1" applyBorder="1" applyAlignment="1">
      <alignment horizontal="center" vertical="top"/>
    </xf>
    <xf numFmtId="0" fontId="12" fillId="5" borderId="30" xfId="0" applyFont="1" applyFill="1" applyBorder="1" applyAlignment="1">
      <alignment horizontal="center" vertical="top"/>
    </xf>
    <xf numFmtId="0" fontId="17" fillId="0" borderId="0" xfId="0" applyFont="1"/>
    <xf numFmtId="0" fontId="18" fillId="0" borderId="0" xfId="0" applyFont="1"/>
    <xf numFmtId="49" fontId="12" fillId="5" borderId="5" xfId="0" applyNumberFormat="1" applyFont="1" applyFill="1" applyBorder="1" applyAlignment="1">
      <alignment horizontal="center" vertical="top"/>
    </xf>
    <xf numFmtId="49" fontId="6" fillId="6" borderId="5" xfId="0" applyNumberFormat="1" applyFont="1" applyFill="1" applyBorder="1" applyAlignment="1">
      <alignment horizontal="center" vertical="top"/>
    </xf>
    <xf numFmtId="49" fontId="6" fillId="6" borderId="20" xfId="0" applyNumberFormat="1" applyFont="1" applyFill="1" applyBorder="1" applyAlignment="1">
      <alignment horizontal="center" vertical="top"/>
    </xf>
    <xf numFmtId="49" fontId="6" fillId="6" borderId="13" xfId="0" applyNumberFormat="1" applyFont="1" applyFill="1" applyBorder="1" applyAlignment="1">
      <alignment horizontal="center" vertical="top"/>
    </xf>
    <xf numFmtId="49" fontId="12" fillId="5" borderId="5" xfId="0" applyNumberFormat="1" applyFont="1" applyFill="1" applyBorder="1" applyAlignment="1">
      <alignment vertical="top"/>
    </xf>
    <xf numFmtId="49" fontId="9" fillId="3" borderId="6" xfId="0" applyNumberFormat="1" applyFont="1" applyFill="1" applyBorder="1" applyAlignment="1">
      <alignment horizontal="center" vertical="top"/>
    </xf>
    <xf numFmtId="0" fontId="13" fillId="5" borderId="5" xfId="0" applyFont="1" applyFill="1" applyBorder="1" applyAlignment="1">
      <alignment horizontal="center" vertical="top" wrapText="1"/>
    </xf>
    <xf numFmtId="49" fontId="9" fillId="3" borderId="21" xfId="0" applyNumberFormat="1" applyFont="1" applyFill="1" applyBorder="1" applyAlignment="1">
      <alignment horizontal="center" vertical="top"/>
    </xf>
    <xf numFmtId="0" fontId="13" fillId="10" borderId="21" xfId="0" applyFont="1" applyFill="1" applyBorder="1" applyAlignment="1">
      <alignment horizontal="center" vertical="top" wrapText="1"/>
    </xf>
    <xf numFmtId="165" fontId="6" fillId="5" borderId="5" xfId="0" applyNumberFormat="1" applyFont="1" applyFill="1" applyBorder="1" applyAlignment="1">
      <alignment horizontal="center" vertical="top"/>
    </xf>
    <xf numFmtId="0" fontId="12" fillId="5" borderId="27" xfId="0" applyFont="1" applyFill="1" applyBorder="1" applyAlignment="1">
      <alignment horizontal="left" vertical="top" wrapText="1"/>
    </xf>
    <xf numFmtId="0" fontId="6" fillId="9" borderId="26" xfId="0" applyFont="1" applyFill="1" applyBorder="1" applyAlignment="1">
      <alignment horizontal="center" vertical="top"/>
    </xf>
    <xf numFmtId="165" fontId="11" fillId="11" borderId="10" xfId="0" applyNumberFormat="1" applyFont="1" applyFill="1" applyBorder="1" applyAlignment="1">
      <alignment horizontal="center" vertical="top"/>
    </xf>
    <xf numFmtId="0" fontId="11" fillId="10" borderId="26" xfId="0" applyFont="1" applyFill="1" applyBorder="1" applyAlignment="1">
      <alignment vertical="top" wrapText="1"/>
    </xf>
    <xf numFmtId="165" fontId="11" fillId="0" borderId="0" xfId="1" applyNumberFormat="1" applyFont="1" applyAlignment="1">
      <alignment vertical="top"/>
    </xf>
    <xf numFmtId="165" fontId="10" fillId="13" borderId="19" xfId="0" applyNumberFormat="1" applyFont="1" applyFill="1" applyBorder="1" applyAlignment="1">
      <alignment horizontal="center" vertical="top"/>
    </xf>
    <xf numFmtId="0" fontId="12" fillId="5" borderId="45" xfId="0" applyFont="1" applyFill="1" applyBorder="1" applyAlignment="1">
      <alignment horizontal="left" vertical="top" wrapText="1"/>
    </xf>
    <xf numFmtId="0" fontId="12" fillId="5" borderId="22" xfId="0" applyFont="1" applyFill="1" applyBorder="1" applyAlignment="1">
      <alignment horizontal="left" vertical="top" wrapText="1"/>
    </xf>
    <xf numFmtId="0" fontId="12" fillId="5" borderId="15" xfId="0" applyFont="1" applyFill="1" applyBorder="1" applyAlignment="1">
      <alignment horizontal="left" vertical="top" wrapText="1"/>
    </xf>
    <xf numFmtId="165" fontId="10" fillId="11" borderId="10" xfId="0" applyNumberFormat="1" applyFont="1" applyFill="1" applyBorder="1" applyAlignment="1">
      <alignment horizontal="center" vertical="top"/>
    </xf>
    <xf numFmtId="0" fontId="12" fillId="5" borderId="47" xfId="0" applyFont="1" applyFill="1" applyBorder="1" applyAlignment="1">
      <alignment horizontal="center" vertical="center"/>
    </xf>
    <xf numFmtId="9" fontId="12" fillId="5" borderId="25" xfId="0" applyNumberFormat="1" applyFont="1" applyFill="1" applyBorder="1" applyAlignment="1">
      <alignment horizontal="center" vertical="top"/>
    </xf>
    <xf numFmtId="0" fontId="12" fillId="5" borderId="34" xfId="0" applyFont="1" applyFill="1" applyBorder="1" applyAlignment="1">
      <alignment horizontal="center" vertical="center"/>
    </xf>
    <xf numFmtId="0" fontId="12" fillId="5" borderId="48" xfId="0" applyFont="1" applyFill="1" applyBorder="1" applyAlignment="1">
      <alignment horizontal="left" vertical="top" wrapText="1"/>
    </xf>
    <xf numFmtId="0" fontId="12" fillId="5" borderId="31" xfId="0" applyFont="1" applyFill="1" applyBorder="1" applyAlignment="1">
      <alignment horizontal="center" vertical="center"/>
    </xf>
    <xf numFmtId="9" fontId="12" fillId="5" borderId="28" xfId="0" applyNumberFormat="1" applyFont="1" applyFill="1" applyBorder="1" applyAlignment="1">
      <alignment horizontal="center" vertical="top"/>
    </xf>
    <xf numFmtId="9" fontId="12" fillId="5" borderId="29" xfId="0" applyNumberFormat="1" applyFont="1" applyFill="1" applyBorder="1" applyAlignment="1">
      <alignment horizontal="center" vertical="top"/>
    </xf>
    <xf numFmtId="0" fontId="12" fillId="0" borderId="44" xfId="5" applyFont="1" applyBorder="1" applyAlignment="1">
      <alignment vertical="top" wrapText="1"/>
    </xf>
    <xf numFmtId="165" fontId="11" fillId="0" borderId="0" xfId="0" applyNumberFormat="1" applyFont="1" applyAlignment="1">
      <alignment horizontal="center" vertical="top"/>
    </xf>
    <xf numFmtId="165" fontId="12" fillId="5" borderId="5" xfId="0" applyNumberFormat="1" applyFont="1" applyFill="1" applyBorder="1" applyAlignment="1">
      <alignment horizontal="center" vertical="top"/>
    </xf>
    <xf numFmtId="165" fontId="6" fillId="13" borderId="26" xfId="0" applyNumberFormat="1" applyFont="1" applyFill="1" applyBorder="1" applyAlignment="1">
      <alignment horizontal="center" vertical="top"/>
    </xf>
    <xf numFmtId="49" fontId="6" fillId="5" borderId="5" xfId="0" applyNumberFormat="1" applyFont="1" applyFill="1" applyBorder="1" applyAlignment="1">
      <alignment vertical="top" wrapText="1"/>
    </xf>
    <xf numFmtId="49" fontId="6" fillId="5" borderId="13" xfId="0" applyNumberFormat="1" applyFont="1" applyFill="1" applyBorder="1" applyAlignment="1">
      <alignment vertical="top" wrapText="1"/>
    </xf>
    <xf numFmtId="49" fontId="6" fillId="5" borderId="20" xfId="0" applyNumberFormat="1" applyFont="1" applyFill="1" applyBorder="1" applyAlignment="1">
      <alignment vertical="top" wrapText="1"/>
    </xf>
    <xf numFmtId="49" fontId="6" fillId="5" borderId="12" xfId="0" applyNumberFormat="1" applyFont="1" applyFill="1" applyBorder="1" applyAlignment="1">
      <alignment vertical="top" wrapText="1"/>
    </xf>
    <xf numFmtId="49" fontId="6" fillId="5" borderId="19" xfId="0" applyNumberFormat="1" applyFont="1" applyFill="1" applyBorder="1" applyAlignment="1">
      <alignment vertical="top" wrapText="1"/>
    </xf>
    <xf numFmtId="0" fontId="11" fillId="10" borderId="36" xfId="0" applyFont="1" applyFill="1" applyBorder="1" applyAlignment="1">
      <alignment vertical="top" wrapText="1"/>
    </xf>
    <xf numFmtId="0" fontId="11" fillId="10" borderId="55" xfId="0" applyFont="1" applyFill="1" applyBorder="1" applyAlignment="1">
      <alignment vertical="top" wrapText="1"/>
    </xf>
    <xf numFmtId="49" fontId="10" fillId="10" borderId="4" xfId="0" applyNumberFormat="1" applyFont="1" applyFill="1" applyBorder="1" applyAlignment="1">
      <alignment horizontal="center" vertical="top" wrapText="1"/>
    </xf>
    <xf numFmtId="49" fontId="10" fillId="10" borderId="9" xfId="0" applyNumberFormat="1" applyFont="1" applyFill="1" applyBorder="1" applyAlignment="1">
      <alignment vertical="top" wrapText="1"/>
    </xf>
    <xf numFmtId="0" fontId="12" fillId="0" borderId="15" xfId="0" applyFont="1" applyBorder="1" applyAlignment="1">
      <alignment vertical="top" wrapText="1"/>
    </xf>
    <xf numFmtId="0" fontId="12" fillId="0" borderId="22" xfId="0" applyFont="1" applyBorder="1" applyAlignment="1">
      <alignment vertical="top" wrapText="1"/>
    </xf>
    <xf numFmtId="165" fontId="11" fillId="11" borderId="20" xfId="0" applyNumberFormat="1" applyFont="1" applyFill="1" applyBorder="1" applyAlignment="1">
      <alignment horizontal="center" vertical="top"/>
    </xf>
    <xf numFmtId="0" fontId="15" fillId="0" borderId="0" xfId="1" applyFont="1" applyAlignment="1">
      <alignment vertical="top" wrapText="1"/>
    </xf>
    <xf numFmtId="0" fontId="12" fillId="5" borderId="58" xfId="0" applyFont="1" applyFill="1" applyBorder="1" applyAlignment="1">
      <alignment horizontal="center" vertical="top"/>
    </xf>
    <xf numFmtId="165" fontId="12" fillId="0" borderId="58" xfId="0" applyNumberFormat="1" applyFont="1" applyBorder="1" applyAlignment="1">
      <alignment horizontal="center" vertical="top"/>
    </xf>
    <xf numFmtId="0" fontId="14" fillId="5" borderId="57" xfId="0" applyFont="1" applyFill="1" applyBorder="1" applyAlignment="1">
      <alignment horizontal="left" vertical="top" wrapText="1"/>
    </xf>
    <xf numFmtId="0" fontId="14" fillId="5" borderId="30" xfId="0" applyFont="1" applyFill="1" applyBorder="1" applyAlignment="1">
      <alignment horizontal="left" vertical="top" wrapText="1"/>
    </xf>
    <xf numFmtId="0" fontId="17" fillId="9" borderId="0" xfId="0" applyFont="1" applyFill="1"/>
    <xf numFmtId="0" fontId="12" fillId="5" borderId="21" xfId="0" applyFont="1" applyFill="1" applyBorder="1" applyAlignment="1">
      <alignment horizontal="center" vertical="top"/>
    </xf>
    <xf numFmtId="49" fontId="9" fillId="3" borderId="5" xfId="0" applyNumberFormat="1" applyFont="1" applyFill="1" applyBorder="1" applyAlignment="1">
      <alignment vertical="top"/>
    </xf>
    <xf numFmtId="49" fontId="9" fillId="3" borderId="20" xfId="0" applyNumberFormat="1" applyFont="1" applyFill="1" applyBorder="1" applyAlignment="1">
      <alignment vertical="top"/>
    </xf>
    <xf numFmtId="49" fontId="6" fillId="6" borderId="5" xfId="0" applyNumberFormat="1" applyFont="1" applyFill="1" applyBorder="1" applyAlignment="1">
      <alignment vertical="top"/>
    </xf>
    <xf numFmtId="49" fontId="6" fillId="6" borderId="20" xfId="0" applyNumberFormat="1" applyFont="1" applyFill="1" applyBorder="1" applyAlignment="1">
      <alignment vertical="top"/>
    </xf>
    <xf numFmtId="165" fontId="12" fillId="7" borderId="43" xfId="0" applyNumberFormat="1" applyFont="1" applyFill="1" applyBorder="1" applyAlignment="1">
      <alignment horizontal="left" vertical="center" wrapText="1"/>
    </xf>
    <xf numFmtId="0" fontId="12" fillId="0" borderId="35" xfId="0" applyFont="1" applyBorder="1" applyAlignment="1">
      <alignment horizontal="left" vertical="top" wrapText="1"/>
    </xf>
    <xf numFmtId="0" fontId="12" fillId="0" borderId="14" xfId="0" applyFont="1" applyBorder="1" applyAlignment="1">
      <alignment horizontal="left" vertical="top" wrapText="1"/>
    </xf>
    <xf numFmtId="0" fontId="12" fillId="0" borderId="21" xfId="0" applyFont="1" applyBorder="1" applyAlignment="1">
      <alignment horizontal="left" vertical="top" wrapText="1"/>
    </xf>
    <xf numFmtId="49" fontId="10" fillId="5" borderId="13" xfId="0" applyNumberFormat="1" applyFont="1" applyFill="1" applyBorder="1" applyAlignment="1">
      <alignment vertical="top" wrapText="1"/>
    </xf>
    <xf numFmtId="49" fontId="10" fillId="10" borderId="26" xfId="0" applyNumberFormat="1" applyFont="1" applyFill="1" applyBorder="1" applyAlignment="1">
      <alignment horizontal="center" vertical="top" wrapText="1"/>
    </xf>
    <xf numFmtId="0" fontId="11" fillId="10" borderId="9" xfId="0" applyFont="1" applyFill="1" applyBorder="1" applyAlignment="1">
      <alignment vertical="top" wrapText="1"/>
    </xf>
    <xf numFmtId="0" fontId="12" fillId="5" borderId="10" xfId="0" applyFont="1" applyFill="1" applyBorder="1" applyAlignment="1">
      <alignment horizontal="center" vertical="top"/>
    </xf>
    <xf numFmtId="165" fontId="0" fillId="0" borderId="0" xfId="0" applyNumberFormat="1"/>
    <xf numFmtId="165" fontId="12" fillId="0" borderId="2" xfId="0" applyNumberFormat="1" applyFont="1" applyBorder="1" applyAlignment="1">
      <alignment horizontal="center" vertical="top"/>
    </xf>
    <xf numFmtId="165" fontId="12" fillId="15" borderId="26" xfId="0" applyNumberFormat="1" applyFont="1" applyFill="1" applyBorder="1" applyAlignment="1">
      <alignment horizontal="center" vertical="top"/>
    </xf>
    <xf numFmtId="165" fontId="10" fillId="11" borderId="2" xfId="0" applyNumberFormat="1" applyFont="1" applyFill="1" applyBorder="1" applyAlignment="1">
      <alignment horizontal="center" vertical="top"/>
    </xf>
    <xf numFmtId="165" fontId="10" fillId="4" borderId="20" xfId="0" applyNumberFormat="1" applyFont="1" applyFill="1" applyBorder="1" applyAlignment="1">
      <alignment horizontal="center" vertical="top" wrapText="1"/>
    </xf>
    <xf numFmtId="165" fontId="10" fillId="2" borderId="20" xfId="0" applyNumberFormat="1" applyFont="1" applyFill="1" applyBorder="1" applyAlignment="1">
      <alignment horizontal="center" vertical="top"/>
    </xf>
    <xf numFmtId="165" fontId="10" fillId="8" borderId="20" xfId="0" applyNumberFormat="1" applyFont="1" applyFill="1" applyBorder="1" applyAlignment="1">
      <alignment horizontal="center" vertical="top"/>
    </xf>
    <xf numFmtId="165" fontId="10" fillId="12" borderId="26" xfId="1" applyNumberFormat="1" applyFont="1" applyFill="1" applyBorder="1" applyAlignment="1">
      <alignment horizontal="center" vertical="top" wrapText="1"/>
    </xf>
    <xf numFmtId="165" fontId="10" fillId="14" borderId="26" xfId="1" applyNumberFormat="1" applyFont="1" applyFill="1" applyBorder="1" applyAlignment="1">
      <alignment horizontal="center" vertical="top" wrapText="1"/>
    </xf>
    <xf numFmtId="0" fontId="11" fillId="5" borderId="45" xfId="0" applyFont="1" applyFill="1" applyBorder="1" applyAlignment="1">
      <alignment vertical="top" wrapText="1"/>
    </xf>
    <xf numFmtId="0" fontId="11" fillId="5" borderId="56" xfId="0" applyFont="1" applyFill="1" applyBorder="1" applyAlignment="1">
      <alignment vertical="top" wrapText="1"/>
    </xf>
    <xf numFmtId="165" fontId="6" fillId="11" borderId="20" xfId="0" applyNumberFormat="1" applyFont="1" applyFill="1" applyBorder="1" applyAlignment="1">
      <alignment horizontal="center" vertical="top"/>
    </xf>
    <xf numFmtId="0" fontId="14" fillId="5" borderId="44" xfId="0" applyFont="1" applyFill="1" applyBorder="1" applyAlignment="1">
      <alignment horizontal="left" vertical="top" wrapText="1"/>
    </xf>
    <xf numFmtId="0" fontId="14" fillId="5" borderId="56" xfId="0" applyFont="1" applyFill="1" applyBorder="1" applyAlignment="1">
      <alignment horizontal="left" vertical="top" wrapText="1"/>
    </xf>
    <xf numFmtId="0" fontId="14" fillId="5" borderId="22" xfId="0" applyFont="1" applyFill="1" applyBorder="1" applyAlignment="1">
      <alignment horizontal="left" vertical="top" wrapText="1"/>
    </xf>
    <xf numFmtId="165" fontId="12" fillId="0" borderId="5" xfId="0" applyNumberFormat="1" applyFont="1" applyBorder="1" applyAlignment="1">
      <alignment horizontal="center" vertical="top"/>
    </xf>
    <xf numFmtId="165" fontId="12" fillId="0" borderId="26" xfId="0" applyNumberFormat="1" applyFont="1" applyBorder="1" applyAlignment="1">
      <alignment horizontal="center" vertical="top"/>
    </xf>
    <xf numFmtId="49" fontId="9" fillId="3" borderId="13" xfId="0" applyNumberFormat="1" applyFont="1" applyFill="1" applyBorder="1" applyAlignment="1">
      <alignment vertical="top"/>
    </xf>
    <xf numFmtId="49" fontId="6" fillId="6" borderId="13" xfId="0" applyNumberFormat="1" applyFont="1" applyFill="1" applyBorder="1" applyAlignment="1">
      <alignment vertical="top"/>
    </xf>
    <xf numFmtId="49" fontId="10" fillId="5" borderId="5" xfId="0" applyNumberFormat="1" applyFont="1" applyFill="1" applyBorder="1" applyAlignment="1">
      <alignment vertical="top" wrapText="1"/>
    </xf>
    <xf numFmtId="49" fontId="9" fillId="3" borderId="26" xfId="0" applyNumberFormat="1" applyFont="1" applyFill="1" applyBorder="1" applyAlignment="1">
      <alignment horizontal="center" vertical="top"/>
    </xf>
    <xf numFmtId="49" fontId="9" fillId="4" borderId="26" xfId="0" applyNumberFormat="1" applyFont="1" applyFill="1" applyBorder="1" applyAlignment="1">
      <alignment horizontal="center" vertical="top"/>
    </xf>
    <xf numFmtId="0" fontId="6" fillId="4" borderId="26" xfId="0" applyFont="1" applyFill="1" applyBorder="1" applyAlignment="1">
      <alignment horizontal="center" vertical="top"/>
    </xf>
    <xf numFmtId="0" fontId="10" fillId="4" borderId="7" xfId="0" applyFont="1" applyFill="1" applyBorder="1" applyAlignment="1">
      <alignment horizontal="left" vertical="top" wrapText="1"/>
    </xf>
    <xf numFmtId="49" fontId="6" fillId="11" borderId="26" xfId="0" applyNumberFormat="1" applyFont="1" applyFill="1" applyBorder="1" applyAlignment="1">
      <alignment vertical="top" wrapText="1"/>
    </xf>
    <xf numFmtId="49" fontId="10" fillId="10" borderId="7" xfId="0" applyNumberFormat="1" applyFont="1" applyFill="1" applyBorder="1" applyAlignment="1">
      <alignment horizontal="center" vertical="top" wrapText="1"/>
    </xf>
    <xf numFmtId="165" fontId="10" fillId="11" borderId="20" xfId="0" applyNumberFormat="1" applyFont="1" applyFill="1" applyBorder="1" applyAlignment="1">
      <alignment horizontal="center" vertical="top"/>
    </xf>
    <xf numFmtId="166" fontId="20" fillId="0" borderId="0" xfId="1" applyNumberFormat="1" applyFont="1" applyAlignment="1">
      <alignment horizontal="center" vertical="top" wrapText="1"/>
    </xf>
    <xf numFmtId="49" fontId="10" fillId="0" borderId="0" xfId="1" applyNumberFormat="1" applyFont="1" applyAlignment="1">
      <alignment vertical="top" wrapText="1"/>
    </xf>
    <xf numFmtId="49" fontId="5" fillId="0" borderId="27" xfId="0" applyNumberFormat="1" applyFont="1" applyBorder="1" applyAlignment="1">
      <alignment vertical="top"/>
    </xf>
    <xf numFmtId="49" fontId="5" fillId="0" borderId="27" xfId="0" applyNumberFormat="1" applyFont="1" applyBorder="1" applyAlignment="1">
      <alignment vertical="top" textRotation="90"/>
    </xf>
    <xf numFmtId="49" fontId="5" fillId="0" borderId="0" xfId="0" applyNumberFormat="1" applyFont="1" applyAlignment="1">
      <alignment vertical="top"/>
    </xf>
    <xf numFmtId="0" fontId="22" fillId="0" borderId="0" xfId="0" applyFont="1" applyAlignment="1">
      <alignment horizontal="center" vertical="top"/>
    </xf>
    <xf numFmtId="165" fontId="10" fillId="0" borderId="10" xfId="1" applyNumberFormat="1" applyFont="1" applyBorder="1" applyAlignment="1">
      <alignment horizontal="center" vertical="top" wrapText="1"/>
    </xf>
    <xf numFmtId="165" fontId="10" fillId="0" borderId="52" xfId="1" applyNumberFormat="1" applyFont="1" applyBorder="1" applyAlignment="1">
      <alignment horizontal="center" vertical="top" wrapText="1"/>
    </xf>
    <xf numFmtId="165" fontId="10" fillId="0" borderId="58" xfId="1" applyNumberFormat="1" applyFont="1" applyBorder="1" applyAlignment="1">
      <alignment horizontal="center" vertical="top" wrapText="1"/>
    </xf>
    <xf numFmtId="165" fontId="10" fillId="0" borderId="17" xfId="1" applyNumberFormat="1" applyFont="1" applyBorder="1" applyAlignment="1">
      <alignment horizontal="center" vertical="top" wrapText="1"/>
    </xf>
    <xf numFmtId="0" fontId="11" fillId="0" borderId="5" xfId="0" applyFont="1" applyBorder="1" applyAlignment="1">
      <alignment horizontal="center" vertical="top"/>
    </xf>
    <xf numFmtId="0" fontId="12" fillId="5" borderId="13" xfId="0" applyFont="1" applyFill="1" applyBorder="1" applyAlignment="1">
      <alignment horizontal="center" vertical="top"/>
    </xf>
    <xf numFmtId="0" fontId="11" fillId="0" borderId="61" xfId="0" applyFont="1" applyBorder="1" applyAlignment="1">
      <alignment horizontal="center" vertical="center" wrapText="1"/>
    </xf>
    <xf numFmtId="0" fontId="12" fillId="5" borderId="63" xfId="0" applyFont="1" applyFill="1" applyBorder="1" applyAlignment="1">
      <alignment horizontal="center" vertical="top" wrapText="1"/>
    </xf>
    <xf numFmtId="0" fontId="12" fillId="5" borderId="64" xfId="0" applyFont="1" applyFill="1" applyBorder="1" applyAlignment="1">
      <alignment horizontal="center" vertical="top" wrapText="1"/>
    </xf>
    <xf numFmtId="0" fontId="12" fillId="5" borderId="61" xfId="0" applyFont="1" applyFill="1" applyBorder="1" applyAlignment="1">
      <alignment horizontal="center" vertical="top" wrapText="1"/>
    </xf>
    <xf numFmtId="0" fontId="14" fillId="5" borderId="61" xfId="0" applyFont="1" applyFill="1" applyBorder="1" applyAlignment="1">
      <alignment horizontal="center" vertical="center"/>
    </xf>
    <xf numFmtId="0" fontId="12" fillId="5" borderId="3" xfId="0" applyFont="1" applyFill="1" applyBorder="1" applyAlignment="1">
      <alignment horizontal="center" vertical="top" wrapText="1"/>
    </xf>
    <xf numFmtId="0" fontId="12" fillId="5" borderId="49" xfId="0" applyFont="1" applyFill="1" applyBorder="1" applyAlignment="1">
      <alignment horizontal="center" vertical="top" wrapText="1"/>
    </xf>
    <xf numFmtId="0" fontId="12" fillId="5" borderId="0" xfId="0" applyFont="1" applyFill="1" applyAlignment="1">
      <alignment horizontal="center" vertical="center"/>
    </xf>
    <xf numFmtId="0" fontId="12" fillId="5" borderId="1" xfId="0" applyFont="1" applyFill="1" applyBorder="1" applyAlignment="1">
      <alignment horizontal="center" vertical="center"/>
    </xf>
    <xf numFmtId="0" fontId="12" fillId="5" borderId="60" xfId="0" applyFont="1" applyFill="1" applyBorder="1" applyAlignment="1">
      <alignment horizontal="center" vertical="top" wrapText="1"/>
    </xf>
    <xf numFmtId="0" fontId="12" fillId="5" borderId="62" xfId="0" applyFont="1" applyFill="1" applyBorder="1" applyAlignment="1">
      <alignment horizontal="center" vertical="top" wrapText="1"/>
    </xf>
    <xf numFmtId="0" fontId="12" fillId="5" borderId="11" xfId="0" applyFont="1" applyFill="1" applyBorder="1" applyAlignment="1">
      <alignment horizontal="center" vertical="top" wrapText="1"/>
    </xf>
    <xf numFmtId="0" fontId="12" fillId="5" borderId="18" xfId="0" applyFont="1" applyFill="1" applyBorder="1" applyAlignment="1">
      <alignment horizontal="center" vertical="top" wrapText="1"/>
    </xf>
    <xf numFmtId="0" fontId="12" fillId="5" borderId="18" xfId="0" applyFont="1" applyFill="1" applyBorder="1" applyAlignment="1">
      <alignment horizontal="center" vertical="center"/>
    </xf>
    <xf numFmtId="0" fontId="12" fillId="5" borderId="61" xfId="0" applyFont="1" applyFill="1" applyBorder="1" applyAlignment="1">
      <alignment horizontal="center" vertical="center"/>
    </xf>
    <xf numFmtId="0" fontId="12" fillId="5" borderId="27" xfId="0" applyFont="1" applyFill="1" applyBorder="1" applyAlignment="1">
      <alignment horizontal="center" vertical="center"/>
    </xf>
    <xf numFmtId="0" fontId="12" fillId="5" borderId="27"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4" fillId="5" borderId="65" xfId="0" applyFont="1" applyFill="1" applyBorder="1" applyAlignment="1">
      <alignment horizontal="center" vertical="center"/>
    </xf>
    <xf numFmtId="0" fontId="11" fillId="0" borderId="20" xfId="0" applyFont="1" applyBorder="1" applyAlignment="1">
      <alignment horizontal="center" vertical="center"/>
    </xf>
    <xf numFmtId="165" fontId="6" fillId="4" borderId="26" xfId="0" applyNumberFormat="1" applyFont="1" applyFill="1" applyBorder="1" applyAlignment="1">
      <alignment horizontal="center" vertical="top"/>
    </xf>
    <xf numFmtId="165" fontId="10" fillId="9" borderId="26" xfId="0" applyNumberFormat="1" applyFont="1" applyFill="1" applyBorder="1" applyAlignment="1">
      <alignment horizontal="center" vertical="top"/>
    </xf>
    <xf numFmtId="0" fontId="10" fillId="0" borderId="5" xfId="0" applyFont="1" applyBorder="1" applyAlignment="1">
      <alignment vertical="center" wrapText="1"/>
    </xf>
    <xf numFmtId="166" fontId="10" fillId="0" borderId="6" xfId="0" applyNumberFormat="1" applyFont="1" applyBorder="1" applyAlignment="1">
      <alignment horizontal="center" vertical="center" wrapText="1"/>
    </xf>
    <xf numFmtId="166" fontId="10" fillId="0" borderId="5" xfId="0" applyNumberFormat="1" applyFont="1" applyBorder="1" applyAlignment="1">
      <alignment horizontal="center" vertical="center" wrapText="1"/>
    </xf>
    <xf numFmtId="0" fontId="12" fillId="5" borderId="64" xfId="0" applyFont="1" applyFill="1" applyBorder="1" applyAlignment="1">
      <alignment horizontal="center" vertical="top"/>
    </xf>
    <xf numFmtId="0" fontId="12" fillId="5" borderId="67" xfId="0" applyFont="1" applyFill="1" applyBorder="1" applyAlignment="1">
      <alignment horizontal="center" vertical="center"/>
    </xf>
    <xf numFmtId="0" fontId="12" fillId="5" borderId="64" xfId="0" applyFont="1" applyFill="1" applyBorder="1" applyAlignment="1">
      <alignment horizontal="center" vertical="center"/>
    </xf>
    <xf numFmtId="0" fontId="12" fillId="5" borderId="60" xfId="0" applyFont="1" applyFill="1" applyBorder="1" applyAlignment="1">
      <alignment horizontal="center" vertical="center"/>
    </xf>
    <xf numFmtId="0" fontId="12" fillId="5" borderId="62" xfId="0" applyFont="1" applyFill="1" applyBorder="1" applyAlignment="1">
      <alignment horizontal="left" vertical="top" wrapText="1"/>
    </xf>
    <xf numFmtId="0" fontId="12" fillId="5" borderId="61" xfId="0" applyFont="1" applyFill="1" applyBorder="1" applyAlignment="1">
      <alignment horizontal="left" vertical="top" wrapText="1"/>
    </xf>
    <xf numFmtId="0" fontId="11" fillId="0" borderId="26" xfId="0" applyFont="1" applyBorder="1" applyAlignment="1">
      <alignment horizontal="center" vertical="center"/>
    </xf>
    <xf numFmtId="49" fontId="12" fillId="5" borderId="58" xfId="0" applyNumberFormat="1" applyFont="1" applyFill="1" applyBorder="1" applyAlignment="1">
      <alignment horizontal="center" vertical="top"/>
    </xf>
    <xf numFmtId="16" fontId="12" fillId="5" borderId="58" xfId="0" applyNumberFormat="1" applyFont="1" applyFill="1" applyBorder="1" applyAlignment="1">
      <alignment horizontal="center" vertical="top"/>
    </xf>
    <xf numFmtId="16" fontId="12" fillId="5" borderId="10" xfId="0" applyNumberFormat="1" applyFont="1" applyFill="1" applyBorder="1" applyAlignment="1">
      <alignment horizontal="center" vertical="top"/>
    </xf>
    <xf numFmtId="16" fontId="12" fillId="5" borderId="13" xfId="0" applyNumberFormat="1" applyFont="1" applyFill="1" applyBorder="1" applyAlignment="1">
      <alignment horizontal="center" vertical="top"/>
    </xf>
    <xf numFmtId="16" fontId="12" fillId="5" borderId="20" xfId="0" applyNumberFormat="1" applyFont="1" applyFill="1" applyBorder="1" applyAlignment="1">
      <alignment horizontal="center" vertical="top"/>
    </xf>
    <xf numFmtId="0" fontId="12" fillId="5" borderId="13" xfId="0" applyFont="1" applyFill="1" applyBorder="1" applyAlignment="1">
      <alignment horizontal="center" vertical="top" wrapText="1"/>
    </xf>
    <xf numFmtId="0" fontId="12" fillId="5" borderId="20" xfId="0" applyFont="1" applyFill="1" applyBorder="1" applyAlignment="1">
      <alignment horizontal="center" vertical="top" wrapText="1"/>
    </xf>
    <xf numFmtId="0" fontId="12" fillId="5" borderId="5" xfId="0" applyFont="1" applyFill="1" applyBorder="1" applyAlignment="1">
      <alignment horizontal="center" vertical="center"/>
    </xf>
    <xf numFmtId="0" fontId="12" fillId="5" borderId="5" xfId="0" applyFont="1" applyFill="1" applyBorder="1" applyAlignment="1">
      <alignment horizontal="left" vertical="top" wrapText="1"/>
    </xf>
    <xf numFmtId="0" fontId="12" fillId="5" borderId="20" xfId="0" applyFont="1" applyFill="1" applyBorder="1" applyAlignment="1">
      <alignment horizontal="left" vertical="top" wrapText="1"/>
    </xf>
    <xf numFmtId="0" fontId="12" fillId="5" borderId="2" xfId="0" applyFont="1" applyFill="1" applyBorder="1" applyAlignment="1">
      <alignment horizontal="center" vertical="top" wrapText="1"/>
    </xf>
    <xf numFmtId="0" fontId="14" fillId="5" borderId="20" xfId="0" applyFont="1" applyFill="1" applyBorder="1" applyAlignment="1">
      <alignment horizontal="center" vertical="center"/>
    </xf>
    <xf numFmtId="0" fontId="12" fillId="5" borderId="58" xfId="0" applyFont="1" applyFill="1" applyBorder="1" applyAlignment="1">
      <alignment horizontal="center" vertical="top" wrapText="1"/>
    </xf>
    <xf numFmtId="0" fontId="12" fillId="5" borderId="58" xfId="0" applyFont="1" applyFill="1" applyBorder="1" applyAlignment="1">
      <alignment horizontal="center" vertical="center"/>
    </xf>
    <xf numFmtId="0" fontId="12" fillId="5" borderId="10" xfId="0" applyFont="1" applyFill="1" applyBorder="1" applyAlignment="1">
      <alignment horizontal="center" vertical="center"/>
    </xf>
    <xf numFmtId="0" fontId="12" fillId="5" borderId="13" xfId="0" applyFont="1" applyFill="1" applyBorder="1" applyAlignment="1">
      <alignment horizontal="center" vertical="center"/>
    </xf>
    <xf numFmtId="0" fontId="12" fillId="5" borderId="20" xfId="0" applyFont="1" applyFill="1" applyBorder="1" applyAlignment="1">
      <alignment horizontal="center" vertical="center"/>
    </xf>
    <xf numFmtId="0" fontId="12" fillId="5" borderId="17" xfId="0" applyFont="1" applyFill="1" applyBorder="1" applyAlignment="1">
      <alignment horizontal="center" vertical="center"/>
    </xf>
    <xf numFmtId="0" fontId="14" fillId="5" borderId="63" xfId="0" applyFont="1" applyFill="1" applyBorder="1" applyAlignment="1">
      <alignment horizontal="center" vertical="center"/>
    </xf>
    <xf numFmtId="0" fontId="14" fillId="5" borderId="67" xfId="0" applyFont="1" applyFill="1" applyBorder="1" applyAlignment="1">
      <alignment horizontal="center" vertical="center"/>
    </xf>
    <xf numFmtId="9" fontId="12" fillId="5" borderId="17" xfId="0" applyNumberFormat="1" applyFont="1" applyFill="1" applyBorder="1" applyAlignment="1">
      <alignment horizontal="center" vertical="top"/>
    </xf>
    <xf numFmtId="0" fontId="14" fillId="5" borderId="52"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58" xfId="0" applyFont="1" applyFill="1" applyBorder="1" applyAlignment="1">
      <alignment horizontal="center" vertical="center"/>
    </xf>
    <xf numFmtId="0" fontId="12" fillId="5" borderId="5" xfId="0" applyFont="1" applyFill="1" applyBorder="1" applyAlignment="1">
      <alignment horizontal="center" vertical="center" wrapText="1"/>
    </xf>
    <xf numFmtId="0" fontId="12" fillId="0" borderId="45" xfId="5" applyFont="1" applyBorder="1" applyAlignment="1">
      <alignment vertical="top" wrapText="1"/>
    </xf>
    <xf numFmtId="0" fontId="12" fillId="5" borderId="56" xfId="0" applyFont="1" applyFill="1" applyBorder="1" applyAlignment="1">
      <alignment horizontal="left" vertical="top" wrapText="1"/>
    </xf>
    <xf numFmtId="0" fontId="12" fillId="5" borderId="66" xfId="0" applyFont="1" applyFill="1" applyBorder="1" applyAlignment="1">
      <alignment horizontal="left" vertical="top" wrapText="1"/>
    </xf>
    <xf numFmtId="0" fontId="12" fillId="5" borderId="8" xfId="0" applyFont="1" applyFill="1" applyBorder="1" applyAlignment="1">
      <alignment horizontal="center" vertical="center"/>
    </xf>
    <xf numFmtId="0" fontId="12" fillId="5" borderId="26" xfId="0" applyFont="1" applyFill="1" applyBorder="1" applyAlignment="1">
      <alignment horizontal="center" vertical="center"/>
    </xf>
    <xf numFmtId="0" fontId="11" fillId="0" borderId="19" xfId="0" applyFont="1" applyBorder="1" applyAlignment="1">
      <alignment horizontal="center" vertical="top"/>
    </xf>
    <xf numFmtId="0" fontId="11" fillId="0" borderId="54" xfId="0" applyFont="1" applyBorder="1" applyAlignment="1">
      <alignment horizontal="center" vertical="top"/>
    </xf>
    <xf numFmtId="0" fontId="11" fillId="0" borderId="36" xfId="0" applyFont="1" applyBorder="1" applyAlignment="1">
      <alignment horizontal="center" vertical="top"/>
    </xf>
    <xf numFmtId="167" fontId="11" fillId="0" borderId="54" xfId="6" applyNumberFormat="1" applyFont="1" applyFill="1" applyBorder="1" applyAlignment="1">
      <alignment horizontal="center" vertical="center"/>
    </xf>
    <xf numFmtId="167" fontId="11" fillId="0" borderId="36" xfId="6" applyNumberFormat="1" applyFont="1" applyFill="1" applyBorder="1" applyAlignment="1">
      <alignment horizontal="center" vertical="center"/>
    </xf>
    <xf numFmtId="165" fontId="11" fillId="0" borderId="50" xfId="6" applyNumberFormat="1" applyFont="1" applyFill="1" applyBorder="1" applyAlignment="1">
      <alignment horizontal="center" vertical="center"/>
    </xf>
    <xf numFmtId="164" fontId="11" fillId="9" borderId="19" xfId="6" applyFont="1" applyFill="1" applyBorder="1" applyAlignment="1">
      <alignment horizontal="center" vertical="center"/>
    </xf>
    <xf numFmtId="164" fontId="11" fillId="0" borderId="54" xfId="6" applyFont="1" applyFill="1" applyBorder="1" applyAlignment="1">
      <alignment horizontal="center" vertical="center"/>
    </xf>
    <xf numFmtId="167" fontId="11" fillId="0" borderId="19" xfId="6" applyNumberFormat="1" applyFont="1" applyFill="1" applyBorder="1" applyAlignment="1">
      <alignment horizontal="center" vertical="center"/>
    </xf>
    <xf numFmtId="167" fontId="11" fillId="0" borderId="10" xfId="6" applyNumberFormat="1" applyFont="1" applyFill="1" applyBorder="1" applyAlignment="1">
      <alignment horizontal="center" vertical="center"/>
    </xf>
    <xf numFmtId="164" fontId="11" fillId="0" borderId="19" xfId="6" applyFont="1" applyFill="1" applyBorder="1" applyAlignment="1">
      <alignment horizontal="center" vertical="center"/>
    </xf>
    <xf numFmtId="164" fontId="11" fillId="0" borderId="2" xfId="6" applyFont="1" applyFill="1" applyBorder="1" applyAlignment="1">
      <alignment horizontal="center" vertical="center"/>
    </xf>
    <xf numFmtId="165" fontId="11" fillId="0" borderId="26" xfId="0" applyNumberFormat="1" applyFont="1" applyBorder="1" applyAlignment="1">
      <alignment horizontal="center" vertical="top"/>
    </xf>
    <xf numFmtId="0" fontId="11" fillId="5" borderId="7" xfId="0" applyFont="1" applyFill="1" applyBorder="1" applyAlignment="1">
      <alignment horizontal="center" vertical="top"/>
    </xf>
    <xf numFmtId="165" fontId="11" fillId="0" borderId="20" xfId="0" applyNumberFormat="1" applyFont="1" applyBorder="1" applyAlignment="1">
      <alignment horizontal="center" vertical="top"/>
    </xf>
    <xf numFmtId="0" fontId="11" fillId="5" borderId="21" xfId="0" applyFont="1" applyFill="1" applyBorder="1" applyAlignment="1">
      <alignment horizontal="center" vertical="top"/>
    </xf>
    <xf numFmtId="165" fontId="11" fillId="0" borderId="5" xfId="0" applyNumberFormat="1" applyFont="1" applyBorder="1" applyAlignment="1">
      <alignment horizontal="center" vertical="top"/>
    </xf>
    <xf numFmtId="165" fontId="10" fillId="0" borderId="9" xfId="0" applyNumberFormat="1" applyFont="1" applyBorder="1" applyAlignment="1">
      <alignment horizontal="center" vertical="top"/>
    </xf>
    <xf numFmtId="0" fontId="11" fillId="0" borderId="10" xfId="6" applyNumberFormat="1" applyFont="1" applyFill="1" applyBorder="1" applyAlignment="1">
      <alignment horizontal="center" vertical="center"/>
    </xf>
    <xf numFmtId="0" fontId="23" fillId="0" borderId="0" xfId="0" applyFont="1" applyAlignment="1">
      <alignment vertical="center"/>
    </xf>
    <xf numFmtId="0" fontId="23" fillId="0" borderId="0" xfId="0" applyFont="1"/>
    <xf numFmtId="165" fontId="11" fillId="0" borderId="2" xfId="0" applyNumberFormat="1" applyFont="1" applyBorder="1" applyAlignment="1">
      <alignment horizontal="center" vertical="top"/>
    </xf>
    <xf numFmtId="0" fontId="12" fillId="0" borderId="2" xfId="0" applyFont="1" applyBorder="1" applyAlignment="1">
      <alignment horizontal="center" vertical="center"/>
    </xf>
    <xf numFmtId="0" fontId="12" fillId="0" borderId="2" xfId="0" applyFont="1" applyBorder="1" applyAlignment="1">
      <alignment horizontal="center" vertical="center" wrapText="1"/>
    </xf>
    <xf numFmtId="0" fontId="11" fillId="0" borderId="21" xfId="0" applyFont="1" applyBorder="1" applyAlignment="1">
      <alignment horizontal="center" vertical="top"/>
    </xf>
    <xf numFmtId="0" fontId="19" fillId="0" borderId="0" xfId="9"/>
    <xf numFmtId="0" fontId="15" fillId="0" borderId="20" xfId="9" applyFont="1" applyBorder="1" applyAlignment="1">
      <alignment vertical="top" wrapText="1"/>
    </xf>
    <xf numFmtId="0" fontId="4" fillId="0" borderId="20" xfId="9" applyFont="1" applyBorder="1" applyAlignment="1">
      <alignment horizontal="center" vertical="top" wrapText="1"/>
    </xf>
    <xf numFmtId="0" fontId="15" fillId="0" borderId="13" xfId="9" applyFont="1" applyBorder="1" applyAlignment="1">
      <alignment vertical="top" wrapText="1"/>
    </xf>
    <xf numFmtId="0" fontId="4" fillId="0" borderId="13" xfId="9" applyFont="1" applyBorder="1" applyAlignment="1">
      <alignment horizontal="center" vertical="top" wrapText="1"/>
    </xf>
    <xf numFmtId="0" fontId="15" fillId="0" borderId="12" xfId="9" applyFont="1" applyBorder="1" applyAlignment="1">
      <alignment vertical="top" wrapText="1"/>
    </xf>
    <xf numFmtId="0" fontId="15" fillId="0" borderId="5" xfId="9" applyFont="1" applyBorder="1" applyAlignment="1">
      <alignment vertical="top" wrapText="1"/>
    </xf>
    <xf numFmtId="0" fontId="4" fillId="0" borderId="5" xfId="9" applyFont="1" applyBorder="1" applyAlignment="1">
      <alignment horizontal="center" vertical="top" wrapText="1"/>
    </xf>
    <xf numFmtId="0" fontId="4" fillId="0" borderId="9" xfId="9" applyFont="1" applyBorder="1" applyAlignment="1">
      <alignment vertical="top" wrapText="1"/>
    </xf>
    <xf numFmtId="0" fontId="10" fillId="0" borderId="26" xfId="9" applyFont="1" applyBorder="1" applyAlignment="1">
      <alignment horizontal="center" vertical="top" wrapText="1"/>
    </xf>
    <xf numFmtId="0" fontId="24" fillId="0" borderId="0" xfId="9" applyFont="1"/>
    <xf numFmtId="0" fontId="12" fillId="0" borderId="2" xfId="0" applyFont="1" applyBorder="1" applyAlignment="1">
      <alignment horizontal="center" vertical="top" wrapText="1"/>
    </xf>
    <xf numFmtId="0" fontId="12" fillId="0" borderId="63" xfId="0" applyFont="1" applyBorder="1" applyAlignment="1">
      <alignment horizontal="center" vertical="center"/>
    </xf>
    <xf numFmtId="165" fontId="12" fillId="0" borderId="2" xfId="0" applyNumberFormat="1" applyFont="1" applyBorder="1" applyAlignment="1">
      <alignment horizontal="center" vertical="center"/>
    </xf>
    <xf numFmtId="0" fontId="12" fillId="0" borderId="1" xfId="0" applyFont="1" applyBorder="1" applyAlignment="1">
      <alignment horizontal="center" vertical="center"/>
    </xf>
    <xf numFmtId="0" fontId="12" fillId="0" borderId="13" xfId="0" applyFont="1" applyBorder="1" applyAlignment="1">
      <alignment horizontal="center" vertical="center"/>
    </xf>
    <xf numFmtId="0" fontId="25" fillId="0" borderId="0" xfId="0" applyFont="1" applyAlignment="1">
      <alignment vertical="center"/>
    </xf>
    <xf numFmtId="0" fontId="11" fillId="0" borderId="20" xfId="0" applyFont="1" applyBorder="1" applyAlignment="1">
      <alignment horizontal="center" vertical="center" wrapText="1"/>
    </xf>
    <xf numFmtId="165" fontId="11" fillId="0" borderId="10" xfId="1" applyNumberFormat="1" applyFont="1" applyBorder="1" applyAlignment="1">
      <alignment vertical="top" wrapText="1"/>
    </xf>
    <xf numFmtId="165" fontId="11" fillId="0" borderId="35" xfId="1" applyNumberFormat="1" applyFont="1" applyBorder="1" applyAlignment="1">
      <alignment vertical="top" wrapText="1"/>
    </xf>
    <xf numFmtId="165" fontId="11" fillId="0" borderId="21" xfId="1" applyNumberFormat="1" applyFont="1" applyBorder="1" applyAlignment="1">
      <alignment vertical="top" wrapText="1"/>
    </xf>
    <xf numFmtId="165" fontId="11" fillId="0" borderId="14" xfId="1" applyNumberFormat="1" applyFont="1" applyBorder="1" applyAlignment="1">
      <alignment vertical="top" wrapText="1"/>
    </xf>
    <xf numFmtId="165" fontId="11" fillId="0" borderId="13" xfId="1" applyNumberFormat="1" applyFont="1" applyBorder="1" applyAlignment="1">
      <alignment vertical="top" wrapText="1"/>
    </xf>
    <xf numFmtId="165" fontId="10" fillId="12" borderId="9" xfId="1" applyNumberFormat="1" applyFont="1" applyFill="1" applyBorder="1" applyAlignment="1">
      <alignment horizontal="center" vertical="top" wrapText="1"/>
    </xf>
    <xf numFmtId="165" fontId="10" fillId="0" borderId="36" xfId="1" applyNumberFormat="1" applyFont="1" applyBorder="1" applyAlignment="1">
      <alignment horizontal="center" vertical="top" wrapText="1"/>
    </xf>
    <xf numFmtId="0" fontId="24" fillId="0" borderId="0" xfId="0" applyFont="1" applyAlignment="1">
      <alignment vertical="center"/>
    </xf>
    <xf numFmtId="0" fontId="24" fillId="0" borderId="0" xfId="0" applyFont="1"/>
    <xf numFmtId="165" fontId="11" fillId="0" borderId="36" xfId="6" applyNumberFormat="1" applyFont="1" applyFill="1" applyBorder="1" applyAlignment="1">
      <alignment horizontal="center" vertical="center"/>
    </xf>
    <xf numFmtId="0" fontId="17" fillId="0" borderId="0" xfId="0" applyFont="1" applyAlignment="1">
      <alignment vertical="top"/>
    </xf>
    <xf numFmtId="0" fontId="11" fillId="0" borderId="70" xfId="0" applyFont="1" applyBorder="1" applyAlignment="1">
      <alignment vertical="center" wrapText="1"/>
    </xf>
    <xf numFmtId="0" fontId="11" fillId="0" borderId="71"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40" xfId="0" applyFont="1" applyBorder="1" applyAlignment="1">
      <alignment horizontal="center" vertical="center"/>
    </xf>
    <xf numFmtId="0" fontId="12" fillId="0" borderId="34" xfId="0" applyFont="1" applyBorder="1" applyAlignment="1">
      <alignment horizontal="center" vertical="center" wrapText="1"/>
    </xf>
    <xf numFmtId="0" fontId="12" fillId="0" borderId="15" xfId="5" applyFont="1" applyBorder="1" applyAlignment="1">
      <alignment vertical="top" wrapText="1"/>
    </xf>
    <xf numFmtId="0" fontId="12" fillId="0" borderId="22" xfId="5" applyFont="1" applyBorder="1" applyAlignment="1">
      <alignment vertical="top" wrapText="1"/>
    </xf>
    <xf numFmtId="0" fontId="12" fillId="0" borderId="42" xfId="0" applyFont="1" applyBorder="1" applyAlignment="1">
      <alignment vertical="center" wrapText="1"/>
    </xf>
    <xf numFmtId="0" fontId="12" fillId="0" borderId="29" xfId="0" applyFont="1" applyBorder="1" applyAlignment="1">
      <alignment vertical="center"/>
    </xf>
    <xf numFmtId="0" fontId="12" fillId="0" borderId="20" xfId="0" applyFont="1" applyBorder="1" applyAlignment="1">
      <alignment vertical="center" wrapText="1"/>
    </xf>
    <xf numFmtId="0" fontId="21" fillId="0" borderId="2" xfId="0" applyFont="1" applyBorder="1" applyAlignment="1">
      <alignment horizontal="center" vertical="center" wrapText="1"/>
    </xf>
    <xf numFmtId="0" fontId="5" fillId="0" borderId="0" xfId="1" applyFont="1" applyAlignment="1">
      <alignment vertical="top" wrapText="1"/>
    </xf>
    <xf numFmtId="0" fontId="3" fillId="4" borderId="1" xfId="0" applyFont="1" applyFill="1" applyBorder="1" applyAlignment="1">
      <alignment horizontal="left" vertical="top" wrapText="1"/>
    </xf>
    <xf numFmtId="0" fontId="3" fillId="4" borderId="19" xfId="0" applyFont="1" applyFill="1" applyBorder="1" applyAlignment="1">
      <alignment horizontal="left" vertical="top" wrapText="1"/>
    </xf>
    <xf numFmtId="0" fontId="26" fillId="2" borderId="1" xfId="0" applyFont="1" applyFill="1" applyBorder="1" applyAlignment="1">
      <alignment horizontal="center" vertical="top"/>
    </xf>
    <xf numFmtId="0" fontId="26" fillId="2" borderId="19" xfId="0" applyFont="1" applyFill="1" applyBorder="1" applyAlignment="1">
      <alignment horizontal="center" vertical="top"/>
    </xf>
    <xf numFmtId="0" fontId="26" fillId="8" borderId="1" xfId="0" applyFont="1" applyFill="1" applyBorder="1" applyAlignment="1">
      <alignment horizontal="center" vertical="top"/>
    </xf>
    <xf numFmtId="0" fontId="26" fillId="8" borderId="19" xfId="0" applyFont="1" applyFill="1" applyBorder="1" applyAlignment="1">
      <alignment horizontal="center" vertical="top"/>
    </xf>
    <xf numFmtId="49" fontId="3" fillId="0" borderId="0" xfId="1" applyNumberFormat="1" applyFont="1" applyAlignment="1">
      <alignment vertical="top" wrapText="1"/>
    </xf>
    <xf numFmtId="166" fontId="22" fillId="0" borderId="0" xfId="1" applyNumberFormat="1" applyFont="1" applyAlignment="1">
      <alignment horizontal="center" vertical="top" wrapText="1"/>
    </xf>
    <xf numFmtId="0" fontId="19" fillId="0" borderId="0" xfId="0" applyFont="1"/>
    <xf numFmtId="0" fontId="27" fillId="0" borderId="72" xfId="0" applyFont="1" applyBorder="1" applyAlignment="1">
      <alignment vertical="center" wrapText="1"/>
    </xf>
    <xf numFmtId="0" fontId="11" fillId="0" borderId="9" xfId="0" applyFont="1" applyBorder="1" applyAlignment="1">
      <alignment horizontal="center" vertical="center"/>
    </xf>
    <xf numFmtId="0" fontId="28" fillId="0" borderId="42" xfId="0" applyFont="1" applyBorder="1" applyAlignment="1">
      <alignment vertical="center"/>
    </xf>
    <xf numFmtId="0" fontId="11" fillId="0" borderId="19" xfId="0" applyFont="1" applyBorder="1" applyAlignment="1">
      <alignment horizontal="center" vertical="center"/>
    </xf>
    <xf numFmtId="0" fontId="11" fillId="0" borderId="44" xfId="0" applyFont="1" applyBorder="1" applyAlignment="1">
      <alignment horizontal="center" vertical="top" wrapText="1"/>
    </xf>
    <xf numFmtId="0" fontId="11" fillId="5" borderId="54" xfId="0" applyFont="1" applyFill="1" applyBorder="1" applyAlignment="1">
      <alignment horizontal="center" vertical="top"/>
    </xf>
    <xf numFmtId="0" fontId="11" fillId="0" borderId="38" xfId="0" applyFont="1" applyBorder="1" applyAlignment="1">
      <alignment horizontal="center" vertical="top" wrapText="1"/>
    </xf>
    <xf numFmtId="0" fontId="11" fillId="5" borderId="36" xfId="0" applyFont="1" applyFill="1" applyBorder="1" applyAlignment="1">
      <alignment horizontal="center" vertical="top"/>
    </xf>
    <xf numFmtId="0" fontId="11" fillId="5" borderId="38" xfId="0" applyFont="1" applyFill="1" applyBorder="1" applyAlignment="1">
      <alignment horizontal="center" vertical="top" wrapText="1"/>
    </xf>
    <xf numFmtId="0" fontId="11" fillId="5" borderId="22" xfId="0" applyFont="1" applyFill="1" applyBorder="1" applyAlignment="1">
      <alignment horizontal="center" vertical="top" wrapText="1"/>
    </xf>
    <xf numFmtId="0" fontId="11" fillId="5" borderId="19" xfId="0" applyFont="1" applyFill="1" applyBorder="1" applyAlignment="1">
      <alignment horizontal="center" vertical="top"/>
    </xf>
    <xf numFmtId="0" fontId="29" fillId="5" borderId="22" xfId="0" applyFont="1" applyFill="1" applyBorder="1" applyAlignment="1">
      <alignment horizontal="center" vertical="center"/>
    </xf>
    <xf numFmtId="9" fontId="29" fillId="5" borderId="19" xfId="0" applyNumberFormat="1" applyFont="1" applyFill="1" applyBorder="1" applyAlignment="1">
      <alignment horizontal="center" vertical="top"/>
    </xf>
    <xf numFmtId="0" fontId="29" fillId="5" borderId="45" xfId="0" applyFont="1" applyFill="1" applyBorder="1" applyAlignment="1">
      <alignment horizontal="center" vertical="center"/>
    </xf>
    <xf numFmtId="9" fontId="29" fillId="5" borderId="4" xfId="0" applyNumberFormat="1" applyFont="1" applyFill="1" applyBorder="1" applyAlignment="1">
      <alignment horizontal="center" vertical="top"/>
    </xf>
    <xf numFmtId="0" fontId="29" fillId="5" borderId="15" xfId="0" applyFont="1" applyFill="1" applyBorder="1" applyAlignment="1">
      <alignment horizontal="center" vertical="center"/>
    </xf>
    <xf numFmtId="9" fontId="29" fillId="5" borderId="12" xfId="0" applyNumberFormat="1" applyFont="1" applyFill="1" applyBorder="1" applyAlignment="1">
      <alignment horizontal="center" vertical="top"/>
    </xf>
    <xf numFmtId="0" fontId="11" fillId="5" borderId="44" xfId="0" applyFont="1" applyFill="1" applyBorder="1" applyAlignment="1">
      <alignment horizontal="center" vertical="top" wrapText="1"/>
    </xf>
    <xf numFmtId="0" fontId="11" fillId="5" borderId="38" xfId="0" applyFont="1" applyFill="1" applyBorder="1" applyAlignment="1">
      <alignment horizontal="center" vertical="top"/>
    </xf>
    <xf numFmtId="0" fontId="11" fillId="5" borderId="56" xfId="0" applyFont="1" applyFill="1" applyBorder="1" applyAlignment="1">
      <alignment horizontal="center" vertical="top" wrapText="1"/>
    </xf>
    <xf numFmtId="49" fontId="11" fillId="5" borderId="51" xfId="0" applyNumberFormat="1" applyFont="1" applyFill="1" applyBorder="1" applyAlignment="1">
      <alignment horizontal="center" vertical="top"/>
    </xf>
    <xf numFmtId="0" fontId="11" fillId="5" borderId="56" xfId="0" applyFont="1" applyFill="1" applyBorder="1" applyAlignment="1">
      <alignment horizontal="center" vertical="center"/>
    </xf>
    <xf numFmtId="16" fontId="11" fillId="5" borderId="51" xfId="0" applyNumberFormat="1" applyFont="1" applyFill="1" applyBorder="1" applyAlignment="1">
      <alignment horizontal="center" vertical="top"/>
    </xf>
    <xf numFmtId="0" fontId="11" fillId="5" borderId="38" xfId="0" applyFont="1" applyFill="1" applyBorder="1" applyAlignment="1">
      <alignment horizontal="center" vertical="center"/>
    </xf>
    <xf numFmtId="16" fontId="11" fillId="5" borderId="36" xfId="0" applyNumberFormat="1" applyFont="1" applyFill="1" applyBorder="1" applyAlignment="1">
      <alignment horizontal="center" vertical="top"/>
    </xf>
    <xf numFmtId="0" fontId="11" fillId="5" borderId="15" xfId="0" applyFont="1" applyFill="1" applyBorder="1" applyAlignment="1">
      <alignment horizontal="left" vertical="center"/>
    </xf>
    <xf numFmtId="16" fontId="11" fillId="5" borderId="12" xfId="0" applyNumberFormat="1" applyFont="1" applyFill="1" applyBorder="1" applyAlignment="1">
      <alignment horizontal="center" vertical="top"/>
    </xf>
    <xf numFmtId="0" fontId="11" fillId="5" borderId="15" xfId="0" applyFont="1" applyFill="1" applyBorder="1" applyAlignment="1">
      <alignment horizontal="center" vertical="center"/>
    </xf>
    <xf numFmtId="0" fontId="11" fillId="5" borderId="22" xfId="0" applyFont="1" applyFill="1" applyBorder="1" applyAlignment="1">
      <alignment horizontal="center" vertical="center"/>
    </xf>
    <xf numFmtId="16" fontId="11" fillId="5" borderId="19" xfId="0" applyNumberFormat="1" applyFont="1" applyFill="1" applyBorder="1" applyAlignment="1">
      <alignment horizontal="center" vertical="top"/>
    </xf>
    <xf numFmtId="0" fontId="11" fillId="5" borderId="21" xfId="0" applyFont="1" applyFill="1" applyBorder="1" applyAlignment="1">
      <alignment horizontal="left" vertical="top" wrapText="1"/>
    </xf>
    <xf numFmtId="0" fontId="11" fillId="5" borderId="3" xfId="0" applyFont="1" applyFill="1" applyBorder="1" applyAlignment="1">
      <alignment horizontal="center" vertical="top" wrapText="1"/>
    </xf>
    <xf numFmtId="0" fontId="11" fillId="5" borderId="49" xfId="0" applyFont="1" applyFill="1" applyBorder="1" applyAlignment="1">
      <alignment horizontal="center" vertical="top" wrapText="1"/>
    </xf>
    <xf numFmtId="0" fontId="11" fillId="5" borderId="11" xfId="0" applyFont="1" applyFill="1" applyBorder="1" applyAlignment="1">
      <alignment horizontal="center" vertical="top" wrapText="1"/>
    </xf>
    <xf numFmtId="49" fontId="11" fillId="5" borderId="36" xfId="0" applyNumberFormat="1" applyFont="1" applyFill="1" applyBorder="1" applyAlignment="1">
      <alignment horizontal="center" vertical="top"/>
    </xf>
    <xf numFmtId="0" fontId="11" fillId="5" borderId="18" xfId="0" applyFont="1" applyFill="1" applyBorder="1" applyAlignment="1">
      <alignment horizontal="center" vertical="top" wrapText="1"/>
    </xf>
    <xf numFmtId="49" fontId="11" fillId="5" borderId="55" xfId="0" applyNumberFormat="1" applyFont="1" applyFill="1" applyBorder="1" applyAlignment="1">
      <alignment horizontal="center" vertical="top"/>
    </xf>
    <xf numFmtId="0" fontId="10" fillId="4" borderId="9" xfId="0" applyFont="1" applyFill="1" applyBorder="1" applyAlignment="1">
      <alignment horizontal="left" vertical="top" wrapText="1"/>
    </xf>
    <xf numFmtId="0" fontId="10" fillId="4" borderId="9" xfId="0" applyFont="1" applyFill="1" applyBorder="1" applyAlignment="1">
      <alignment vertical="top"/>
    </xf>
    <xf numFmtId="0" fontId="11" fillId="5" borderId="27" xfId="0" applyFont="1" applyFill="1" applyBorder="1" applyAlignment="1">
      <alignment horizontal="center" vertical="center"/>
    </xf>
    <xf numFmtId="0" fontId="11" fillId="5" borderId="28" xfId="0" applyFont="1" applyFill="1" applyBorder="1" applyAlignment="1">
      <alignment horizontal="center" vertical="center"/>
    </xf>
    <xf numFmtId="0" fontId="11" fillId="5" borderId="1" xfId="0" applyFont="1" applyFill="1" applyBorder="1" applyAlignment="1">
      <alignment horizontal="center" vertical="center"/>
    </xf>
    <xf numFmtId="9" fontId="11" fillId="5" borderId="28" xfId="0" applyNumberFormat="1" applyFont="1" applyFill="1" applyBorder="1" applyAlignment="1">
      <alignment horizontal="center" vertical="top"/>
    </xf>
    <xf numFmtId="0" fontId="11" fillId="5" borderId="0" xfId="0" applyFont="1" applyFill="1" applyAlignment="1">
      <alignment horizontal="center" vertical="center"/>
    </xf>
    <xf numFmtId="9" fontId="11" fillId="5" borderId="40" xfId="0" applyNumberFormat="1" applyFont="1" applyFill="1" applyBorder="1" applyAlignment="1">
      <alignment horizontal="center" vertical="top"/>
    </xf>
    <xf numFmtId="9" fontId="11" fillId="5" borderId="29" xfId="0" applyNumberFormat="1" applyFont="1" applyFill="1" applyBorder="1" applyAlignment="1">
      <alignment horizontal="center" vertical="top"/>
    </xf>
    <xf numFmtId="0" fontId="11" fillId="0" borderId="0" xfId="0" applyFont="1" applyAlignment="1">
      <alignment horizontal="center" vertical="center" wrapText="1"/>
    </xf>
    <xf numFmtId="0" fontId="11" fillId="0" borderId="1" xfId="0" applyFont="1" applyBorder="1" applyAlignment="1">
      <alignment horizontal="center" vertical="center" wrapText="1"/>
    </xf>
    <xf numFmtId="0" fontId="11" fillId="5" borderId="33" xfId="0" applyFont="1" applyFill="1" applyBorder="1" applyAlignment="1">
      <alignment horizontal="center" vertical="top"/>
    </xf>
    <xf numFmtId="0" fontId="11" fillId="5" borderId="18" xfId="0" applyFont="1" applyFill="1" applyBorder="1" applyAlignment="1">
      <alignment horizontal="center" vertical="center"/>
    </xf>
    <xf numFmtId="9" fontId="11" fillId="5" borderId="25" xfId="0" applyNumberFormat="1" applyFont="1" applyFill="1" applyBorder="1" applyAlignment="1">
      <alignment horizontal="center" vertical="top"/>
    </xf>
    <xf numFmtId="0" fontId="11" fillId="0" borderId="27" xfId="0" applyFont="1" applyBorder="1" applyAlignment="1">
      <alignment horizontal="center" vertical="center"/>
    </xf>
    <xf numFmtId="0" fontId="11" fillId="0" borderId="3" xfId="0" applyFont="1" applyBorder="1" applyAlignment="1">
      <alignment horizontal="center" vertical="top" wrapText="1"/>
    </xf>
    <xf numFmtId="0" fontId="11" fillId="0" borderId="18" xfId="0" applyFont="1" applyBorder="1" applyAlignment="1">
      <alignment horizontal="center" vertical="center"/>
    </xf>
    <xf numFmtId="0" fontId="11" fillId="0" borderId="27" xfId="0" applyFont="1" applyBorder="1" applyAlignment="1">
      <alignment horizontal="center" vertical="center" wrapText="1"/>
    </xf>
    <xf numFmtId="0" fontId="11" fillId="5" borderId="8" xfId="0" applyFont="1" applyFill="1" applyBorder="1" applyAlignment="1">
      <alignment horizontal="center" vertical="center"/>
    </xf>
    <xf numFmtId="9" fontId="11" fillId="5" borderId="69" xfId="0" applyNumberFormat="1" applyFont="1" applyFill="1" applyBorder="1" applyAlignment="1">
      <alignment horizontal="center" vertical="top"/>
    </xf>
    <xf numFmtId="0" fontId="11" fillId="5" borderId="68" xfId="0" applyFont="1" applyFill="1" applyBorder="1" applyAlignment="1">
      <alignment horizontal="center" vertical="top" wrapText="1"/>
    </xf>
    <xf numFmtId="0" fontId="11" fillId="5" borderId="51" xfId="0" applyFont="1" applyFill="1" applyBorder="1" applyAlignment="1">
      <alignment horizontal="center" vertical="top"/>
    </xf>
    <xf numFmtId="0" fontId="29" fillId="5" borderId="59" xfId="0" applyFont="1" applyFill="1" applyBorder="1" applyAlignment="1">
      <alignment horizontal="center" vertical="center"/>
    </xf>
    <xf numFmtId="9" fontId="29" fillId="5" borderId="50" xfId="0" applyNumberFormat="1" applyFont="1" applyFill="1" applyBorder="1" applyAlignment="1">
      <alignment horizontal="center" vertical="top"/>
    </xf>
    <xf numFmtId="0" fontId="29" fillId="5" borderId="46" xfId="0" applyFont="1" applyFill="1" applyBorder="1" applyAlignment="1">
      <alignment horizontal="center" vertical="center"/>
    </xf>
    <xf numFmtId="9" fontId="29" fillId="5" borderId="54" xfId="0" applyNumberFormat="1" applyFont="1" applyFill="1" applyBorder="1" applyAlignment="1">
      <alignment horizontal="center" vertical="top"/>
    </xf>
    <xf numFmtId="0" fontId="29" fillId="5" borderId="42" xfId="0" applyFont="1" applyFill="1" applyBorder="1" applyAlignment="1">
      <alignment horizontal="center" vertical="center"/>
    </xf>
    <xf numFmtId="0" fontId="29" fillId="5" borderId="68" xfId="0" applyFont="1" applyFill="1" applyBorder="1" applyAlignment="1">
      <alignment horizontal="center" vertical="center"/>
    </xf>
    <xf numFmtId="9" fontId="29" fillId="5" borderId="51" xfId="0" applyNumberFormat="1" applyFont="1" applyFill="1" applyBorder="1" applyAlignment="1">
      <alignment horizontal="center" vertical="top"/>
    </xf>
    <xf numFmtId="0" fontId="7" fillId="0" borderId="36" xfId="1" applyBorder="1" applyAlignment="1">
      <alignment horizontal="left" vertical="top" wrapText="1"/>
    </xf>
    <xf numFmtId="0" fontId="27" fillId="0" borderId="36" xfId="0" applyFont="1" applyBorder="1" applyAlignment="1">
      <alignment horizontal="left" vertical="center" wrapText="1"/>
    </xf>
    <xf numFmtId="0" fontId="27" fillId="0" borderId="12" xfId="0" applyFont="1" applyBorder="1" applyAlignment="1">
      <alignment horizontal="left" vertical="center" wrapText="1"/>
    </xf>
    <xf numFmtId="0" fontId="11" fillId="0" borderId="50" xfId="1" applyFont="1" applyBorder="1" applyAlignment="1">
      <alignment horizontal="left" vertical="top" wrapText="1"/>
    </xf>
    <xf numFmtId="165" fontId="30" fillId="9" borderId="9" xfId="0" applyNumberFormat="1" applyFont="1" applyFill="1" applyBorder="1" applyAlignment="1">
      <alignment horizontal="center" vertical="center" wrapText="1"/>
    </xf>
    <xf numFmtId="0" fontId="7" fillId="0" borderId="51" xfId="1" applyBorder="1" applyAlignment="1">
      <alignment horizontal="left" vertical="top" wrapText="1"/>
    </xf>
    <xf numFmtId="0" fontId="7" fillId="0" borderId="51" xfId="1" applyBorder="1" applyAlignment="1">
      <alignment horizontal="center" vertical="center" wrapText="1"/>
    </xf>
    <xf numFmtId="0" fontId="11" fillId="5" borderId="12" xfId="0" applyFont="1" applyFill="1" applyBorder="1" applyAlignment="1">
      <alignment horizontal="left" vertical="center" wrapText="1"/>
    </xf>
    <xf numFmtId="0" fontId="27" fillId="0" borderId="51" xfId="0" applyFont="1" applyBorder="1" applyAlignment="1">
      <alignment horizontal="left" vertical="center" wrapText="1"/>
    </xf>
    <xf numFmtId="0" fontId="27" fillId="0" borderId="19" xfId="0" applyFont="1" applyBorder="1" applyAlignment="1">
      <alignment horizontal="center" vertical="center" wrapText="1"/>
    </xf>
    <xf numFmtId="0" fontId="29" fillId="5" borderId="56" xfId="0" applyFont="1" applyFill="1" applyBorder="1" applyAlignment="1">
      <alignment horizontal="center" vertical="center"/>
    </xf>
    <xf numFmtId="0" fontId="10" fillId="11" borderId="2" xfId="0" applyFont="1" applyFill="1" applyBorder="1" applyAlignment="1">
      <alignment horizontal="center" vertical="top"/>
    </xf>
    <xf numFmtId="0" fontId="10" fillId="11" borderId="10" xfId="0" applyFont="1" applyFill="1" applyBorder="1" applyAlignment="1">
      <alignment horizontal="center" vertical="top"/>
    </xf>
    <xf numFmtId="0" fontId="10" fillId="11" borderId="20" xfId="0" applyFont="1" applyFill="1" applyBorder="1" applyAlignment="1">
      <alignment horizontal="center" vertical="top"/>
    </xf>
    <xf numFmtId="0" fontId="10" fillId="11" borderId="13" xfId="0" applyFont="1" applyFill="1" applyBorder="1" applyAlignment="1">
      <alignment horizontal="center" vertical="top"/>
    </xf>
    <xf numFmtId="0" fontId="10" fillId="11" borderId="52" xfId="0" applyFont="1" applyFill="1" applyBorder="1" applyAlignment="1">
      <alignment horizontal="center" vertical="top"/>
    </xf>
    <xf numFmtId="0" fontId="10" fillId="11" borderId="17" xfId="0" applyFont="1" applyFill="1" applyBorder="1" applyAlignment="1">
      <alignment horizontal="center" vertical="top"/>
    </xf>
    <xf numFmtId="0" fontId="12" fillId="11" borderId="58" xfId="0" applyFont="1" applyFill="1" applyBorder="1" applyAlignment="1">
      <alignment horizontal="center" vertical="top"/>
    </xf>
    <xf numFmtId="0" fontId="10" fillId="11" borderId="5" xfId="0" applyFont="1" applyFill="1" applyBorder="1" applyAlignment="1">
      <alignment horizontal="center" vertical="top"/>
    </xf>
    <xf numFmtId="0" fontId="10" fillId="11" borderId="26" xfId="0" applyFont="1" applyFill="1" applyBorder="1" applyAlignment="1">
      <alignment horizontal="center" vertical="top"/>
    </xf>
    <xf numFmtId="49" fontId="10" fillId="2" borderId="26" xfId="0" applyNumberFormat="1" applyFont="1" applyFill="1" applyBorder="1" applyAlignment="1">
      <alignment horizontal="center" vertical="top" wrapText="1"/>
    </xf>
    <xf numFmtId="0" fontId="10" fillId="2" borderId="7" xfId="0" applyFont="1" applyFill="1" applyBorder="1" applyAlignment="1">
      <alignment vertical="top"/>
    </xf>
    <xf numFmtId="0" fontId="10" fillId="2" borderId="8" xfId="0" applyFont="1" applyFill="1" applyBorder="1" applyAlignment="1">
      <alignment vertical="top"/>
    </xf>
    <xf numFmtId="0" fontId="10" fillId="3" borderId="27" xfId="0" applyFont="1" applyFill="1" applyBorder="1" applyAlignment="1">
      <alignment horizontal="left" vertical="top"/>
    </xf>
    <xf numFmtId="49" fontId="10" fillId="2" borderId="6" xfId="0" applyNumberFormat="1" applyFont="1" applyFill="1" applyBorder="1" applyAlignment="1">
      <alignment horizontal="center" vertical="top" wrapText="1"/>
    </xf>
    <xf numFmtId="0" fontId="10" fillId="0" borderId="6" xfId="0" applyFont="1" applyBorder="1" applyAlignment="1">
      <alignment vertical="top"/>
    </xf>
    <xf numFmtId="0" fontId="10" fillId="0" borderId="27" xfId="0" applyFont="1" applyBorder="1" applyAlignment="1">
      <alignment horizontal="left" vertical="top"/>
    </xf>
    <xf numFmtId="0" fontId="11" fillId="0" borderId="27" xfId="0" applyFont="1" applyBorder="1" applyAlignment="1">
      <alignment horizontal="left" vertical="top"/>
    </xf>
    <xf numFmtId="0" fontId="11" fillId="0" borderId="16" xfId="0" applyFont="1" applyBorder="1" applyAlignment="1">
      <alignment horizontal="center" vertical="center" wrapText="1"/>
    </xf>
    <xf numFmtId="0" fontId="11" fillId="0" borderId="28" xfId="0" applyFont="1" applyBorder="1" applyAlignment="1">
      <alignment horizontal="center" vertical="center"/>
    </xf>
    <xf numFmtId="49" fontId="10" fillId="3" borderId="7" xfId="0" applyNumberFormat="1" applyFont="1" applyFill="1" applyBorder="1" applyAlignment="1">
      <alignment horizontal="center" vertical="top"/>
    </xf>
    <xf numFmtId="49" fontId="10" fillId="4" borderId="7" xfId="0" applyNumberFormat="1" applyFont="1" applyFill="1" applyBorder="1" applyAlignment="1">
      <alignment horizontal="center" vertical="top"/>
    </xf>
    <xf numFmtId="49" fontId="10" fillId="3" borderId="14" xfId="0" applyNumberFormat="1" applyFont="1" applyFill="1" applyBorder="1" applyAlignment="1">
      <alignment horizontal="center" vertical="top"/>
    </xf>
    <xf numFmtId="0" fontId="11" fillId="5" borderId="66" xfId="0" applyFont="1" applyFill="1" applyBorder="1" applyAlignment="1">
      <alignment horizontal="center" vertical="center" wrapText="1"/>
    </xf>
    <xf numFmtId="49" fontId="11" fillId="5" borderId="5" xfId="0" applyNumberFormat="1" applyFont="1" applyFill="1" applyBorder="1" applyAlignment="1">
      <alignment horizontal="center" vertical="center" textRotation="90"/>
    </xf>
    <xf numFmtId="165" fontId="11" fillId="7" borderId="30" xfId="0" applyNumberFormat="1" applyFont="1" applyFill="1" applyBorder="1" applyAlignment="1">
      <alignment horizontal="left" vertical="center" wrapText="1"/>
    </xf>
    <xf numFmtId="0" fontId="11" fillId="5" borderId="63" xfId="0" applyFont="1" applyFill="1" applyBorder="1" applyAlignment="1">
      <alignment horizontal="center" vertical="top" wrapText="1"/>
    </xf>
    <xf numFmtId="0" fontId="11" fillId="5" borderId="2" xfId="0" applyFont="1" applyFill="1" applyBorder="1" applyAlignment="1">
      <alignment horizontal="center" vertical="top"/>
    </xf>
    <xf numFmtId="0" fontId="11" fillId="0" borderId="2" xfId="0" applyFont="1" applyBorder="1" applyAlignment="1">
      <alignment horizontal="center" vertical="top" wrapText="1"/>
    </xf>
    <xf numFmtId="49" fontId="11" fillId="5" borderId="13" xfId="0" applyNumberFormat="1" applyFont="1" applyFill="1" applyBorder="1" applyAlignment="1">
      <alignment horizontal="center" vertical="center" textRotation="90"/>
    </xf>
    <xf numFmtId="165" fontId="11" fillId="0" borderId="35" xfId="0" applyNumberFormat="1" applyFont="1" applyBorder="1" applyAlignment="1">
      <alignment horizontal="left" vertical="center" wrapText="1"/>
    </xf>
    <xf numFmtId="0" fontId="11" fillId="5" borderId="64" xfId="0" applyFont="1" applyFill="1" applyBorder="1" applyAlignment="1">
      <alignment horizontal="center" vertical="top" wrapText="1"/>
    </xf>
    <xf numFmtId="0" fontId="11" fillId="5" borderId="10" xfId="0" applyFont="1" applyFill="1" applyBorder="1" applyAlignment="1">
      <alignment horizontal="center" vertical="top"/>
    </xf>
    <xf numFmtId="0" fontId="11" fillId="0" borderId="10" xfId="0" applyFont="1" applyBorder="1" applyAlignment="1">
      <alignment horizontal="center" vertical="top" wrapText="1"/>
    </xf>
    <xf numFmtId="165" fontId="11" fillId="7" borderId="38" xfId="0" applyNumberFormat="1" applyFont="1" applyFill="1" applyBorder="1" applyAlignment="1">
      <alignment horizontal="left" vertical="center" wrapText="1"/>
    </xf>
    <xf numFmtId="0" fontId="11" fillId="0" borderId="10" xfId="0" applyFont="1" applyBorder="1" applyAlignment="1">
      <alignment horizontal="center" vertical="top"/>
    </xf>
    <xf numFmtId="0" fontId="11" fillId="5" borderId="61" xfId="0" applyFont="1" applyFill="1" applyBorder="1" applyAlignment="1">
      <alignment horizontal="center" vertical="top" wrapText="1"/>
    </xf>
    <xf numFmtId="0" fontId="11" fillId="5" borderId="20" xfId="0" applyFont="1" applyFill="1" applyBorder="1" applyAlignment="1">
      <alignment horizontal="center" vertical="top"/>
    </xf>
    <xf numFmtId="49" fontId="11" fillId="5" borderId="20" xfId="0" applyNumberFormat="1" applyFont="1" applyFill="1" applyBorder="1" applyAlignment="1">
      <alignment horizontal="center" vertical="center" textRotation="90"/>
    </xf>
    <xf numFmtId="0" fontId="29" fillId="5" borderId="21" xfId="0" applyFont="1" applyFill="1" applyBorder="1" applyAlignment="1">
      <alignment horizontal="left" vertical="top"/>
    </xf>
    <xf numFmtId="0" fontId="29" fillId="5" borderId="61" xfId="0" applyFont="1" applyFill="1" applyBorder="1" applyAlignment="1">
      <alignment horizontal="center" vertical="center"/>
    </xf>
    <xf numFmtId="9" fontId="29" fillId="5" borderId="20" xfId="0" applyNumberFormat="1" applyFont="1" applyFill="1" applyBorder="1" applyAlignment="1">
      <alignment horizontal="center" vertical="top"/>
    </xf>
    <xf numFmtId="0" fontId="29" fillId="5" borderId="20" xfId="0" applyFont="1" applyFill="1" applyBorder="1" applyAlignment="1">
      <alignment horizontal="center" vertical="center"/>
    </xf>
    <xf numFmtId="49" fontId="11" fillId="5" borderId="5" xfId="0" applyNumberFormat="1" applyFont="1" applyFill="1" applyBorder="1" applyAlignment="1">
      <alignment vertical="top"/>
    </xf>
    <xf numFmtId="0" fontId="29" fillId="5" borderId="27" xfId="0" applyFont="1" applyFill="1" applyBorder="1" applyAlignment="1">
      <alignment horizontal="left" vertical="top"/>
    </xf>
    <xf numFmtId="0" fontId="29" fillId="5" borderId="62" xfId="0" applyFont="1" applyFill="1" applyBorder="1" applyAlignment="1">
      <alignment horizontal="center" vertical="center"/>
    </xf>
    <xf numFmtId="9" fontId="29" fillId="5" borderId="5" xfId="0" applyNumberFormat="1" applyFont="1" applyFill="1" applyBorder="1" applyAlignment="1">
      <alignment horizontal="center" vertical="top"/>
    </xf>
    <xf numFmtId="0" fontId="29" fillId="5" borderId="5" xfId="0" applyFont="1" applyFill="1" applyBorder="1" applyAlignment="1">
      <alignment horizontal="center" vertical="center"/>
    </xf>
    <xf numFmtId="49" fontId="11" fillId="5" borderId="13" xfId="0" applyNumberFormat="1" applyFont="1" applyFill="1" applyBorder="1" applyAlignment="1">
      <alignment vertical="top"/>
    </xf>
    <xf numFmtId="165" fontId="11" fillId="5" borderId="36" xfId="0" applyNumberFormat="1" applyFont="1" applyFill="1" applyBorder="1" applyAlignment="1">
      <alignment horizontal="center" vertical="top"/>
    </xf>
    <xf numFmtId="0" fontId="29" fillId="5" borderId="0" xfId="0" applyFont="1" applyFill="1" applyAlignment="1">
      <alignment horizontal="left" vertical="top"/>
    </xf>
    <xf numFmtId="0" fontId="29" fillId="5" borderId="60" xfId="0" applyFont="1" applyFill="1" applyBorder="1" applyAlignment="1">
      <alignment horizontal="center" vertical="center"/>
    </xf>
    <xf numFmtId="9" fontId="29" fillId="5" borderId="13" xfId="0" applyNumberFormat="1" applyFont="1" applyFill="1" applyBorder="1" applyAlignment="1">
      <alignment horizontal="center" vertical="top"/>
    </xf>
    <xf numFmtId="0" fontId="29" fillId="5" borderId="13" xfId="0" applyFont="1" applyFill="1" applyBorder="1" applyAlignment="1">
      <alignment horizontal="center" vertical="center"/>
    </xf>
    <xf numFmtId="0" fontId="11" fillId="5" borderId="52" xfId="0" applyFont="1" applyFill="1" applyBorder="1" applyAlignment="1">
      <alignment horizontal="center" vertical="top"/>
    </xf>
    <xf numFmtId="165" fontId="11" fillId="5" borderId="50" xfId="0" applyNumberFormat="1" applyFont="1" applyFill="1" applyBorder="1" applyAlignment="1">
      <alignment horizontal="center" vertical="top"/>
    </xf>
    <xf numFmtId="0" fontId="29" fillId="5" borderId="14" xfId="0" applyFont="1" applyFill="1" applyBorder="1" applyAlignment="1">
      <alignment horizontal="left" vertical="top"/>
    </xf>
    <xf numFmtId="2" fontId="11" fillId="5" borderId="36" xfId="0" applyNumberFormat="1" applyFont="1" applyFill="1" applyBorder="1" applyAlignment="1">
      <alignment horizontal="center" vertical="top"/>
    </xf>
    <xf numFmtId="0" fontId="29" fillId="5" borderId="43" xfId="0" applyFont="1" applyFill="1" applyBorder="1" applyAlignment="1">
      <alignment horizontal="left" vertical="top"/>
    </xf>
    <xf numFmtId="0" fontId="29" fillId="5" borderId="67" xfId="0" applyFont="1" applyFill="1" applyBorder="1" applyAlignment="1">
      <alignment horizontal="center" vertical="center"/>
    </xf>
    <xf numFmtId="9" fontId="29" fillId="5" borderId="58" xfId="0" applyNumberFormat="1" applyFont="1" applyFill="1" applyBorder="1" applyAlignment="1">
      <alignment horizontal="center" vertical="top"/>
    </xf>
    <xf numFmtId="0" fontId="29" fillId="5" borderId="58" xfId="0" applyFont="1" applyFill="1" applyBorder="1" applyAlignment="1">
      <alignment horizontal="center" vertical="center"/>
    </xf>
    <xf numFmtId="49" fontId="10" fillId="3" borderId="30" xfId="0" applyNumberFormat="1" applyFont="1" applyFill="1" applyBorder="1" applyAlignment="1">
      <alignment vertical="top"/>
    </xf>
    <xf numFmtId="49" fontId="10" fillId="6" borderId="30" xfId="0" applyNumberFormat="1" applyFont="1" applyFill="1" applyBorder="1" applyAlignment="1">
      <alignment vertical="top"/>
    </xf>
    <xf numFmtId="49" fontId="10" fillId="11" borderId="5" xfId="0" applyNumberFormat="1" applyFont="1" applyFill="1" applyBorder="1" applyAlignment="1">
      <alignment vertical="top" wrapText="1"/>
    </xf>
    <xf numFmtId="0" fontId="11" fillId="5" borderId="26" xfId="0" applyFont="1" applyFill="1" applyBorder="1" applyAlignment="1">
      <alignment horizontal="center" vertical="top"/>
    </xf>
    <xf numFmtId="0" fontId="11" fillId="5" borderId="9" xfId="0" applyFont="1" applyFill="1" applyBorder="1" applyAlignment="1">
      <alignment horizontal="center" vertical="top"/>
    </xf>
    <xf numFmtId="49" fontId="10" fillId="13" borderId="8" xfId="0" applyNumberFormat="1" applyFont="1" applyFill="1" applyBorder="1" applyAlignment="1">
      <alignment vertical="top"/>
    </xf>
    <xf numFmtId="49" fontId="10" fillId="13" borderId="9" xfId="0" applyNumberFormat="1" applyFont="1" applyFill="1" applyBorder="1" applyAlignment="1">
      <alignment vertical="top"/>
    </xf>
    <xf numFmtId="49" fontId="11" fillId="5" borderId="20" xfId="0" applyNumberFormat="1" applyFont="1" applyFill="1" applyBorder="1" applyAlignment="1">
      <alignment vertical="top"/>
    </xf>
    <xf numFmtId="0" fontId="10" fillId="13" borderId="20" xfId="0" applyFont="1" applyFill="1" applyBorder="1" applyAlignment="1">
      <alignment horizontal="center" vertical="top"/>
    </xf>
    <xf numFmtId="167" fontId="10" fillId="13" borderId="19" xfId="0" applyNumberFormat="1" applyFont="1" applyFill="1" applyBorder="1" applyAlignment="1">
      <alignment horizontal="center" vertical="top"/>
    </xf>
    <xf numFmtId="0" fontId="11" fillId="5" borderId="45" xfId="0" applyFont="1" applyFill="1" applyBorder="1" applyAlignment="1">
      <alignment horizontal="left" vertical="top" wrapText="1"/>
    </xf>
    <xf numFmtId="0" fontId="11" fillId="0" borderId="36" xfId="1" applyFont="1" applyBorder="1" applyAlignment="1">
      <alignment horizontal="left" vertical="top" wrapText="1"/>
    </xf>
    <xf numFmtId="0" fontId="11" fillId="10" borderId="20" xfId="0" applyFont="1" applyFill="1" applyBorder="1" applyAlignment="1">
      <alignment horizontal="left" vertical="top" wrapText="1"/>
    </xf>
    <xf numFmtId="0" fontId="11" fillId="0" borderId="35" xfId="0" applyFont="1" applyBorder="1" applyAlignment="1">
      <alignment horizontal="left" vertical="top" wrapText="1"/>
    </xf>
    <xf numFmtId="0" fontId="15" fillId="0" borderId="0" xfId="1" applyFont="1" applyAlignment="1">
      <alignment horizontal="left" vertical="top" wrapText="1"/>
    </xf>
    <xf numFmtId="49" fontId="10" fillId="0" borderId="0" xfId="1" applyNumberFormat="1" applyFont="1" applyAlignment="1">
      <alignment horizontal="center" vertical="top" wrapText="1"/>
    </xf>
    <xf numFmtId="0" fontId="7" fillId="0" borderId="0" xfId="3"/>
    <xf numFmtId="0" fontId="11" fillId="0" borderId="0" xfId="3" applyFont="1"/>
    <xf numFmtId="165" fontId="11" fillId="0" borderId="17" xfId="12" applyNumberFormat="1" applyFont="1" applyBorder="1" applyAlignment="1">
      <alignment horizontal="center" vertical="top" wrapText="1"/>
    </xf>
    <xf numFmtId="165" fontId="11" fillId="0" borderId="21" xfId="12" applyNumberFormat="1" applyFont="1" applyBorder="1" applyAlignment="1">
      <alignment horizontal="center" vertical="top" wrapText="1"/>
    </xf>
    <xf numFmtId="165" fontId="11" fillId="0" borderId="20" xfId="12" applyNumberFormat="1" applyFont="1" applyBorder="1" applyAlignment="1">
      <alignment horizontal="center" vertical="top" wrapText="1"/>
    </xf>
    <xf numFmtId="165" fontId="11" fillId="0" borderId="10" xfId="12" applyNumberFormat="1" applyFont="1" applyBorder="1" applyAlignment="1">
      <alignment vertical="top" wrapText="1"/>
    </xf>
    <xf numFmtId="165" fontId="11" fillId="0" borderId="30" xfId="12" applyNumberFormat="1" applyFont="1" applyBorder="1" applyAlignment="1">
      <alignment vertical="top" wrapText="1"/>
    </xf>
    <xf numFmtId="165" fontId="11" fillId="0" borderId="2" xfId="12" applyNumberFormat="1" applyFont="1" applyBorder="1" applyAlignment="1">
      <alignment vertical="top" wrapText="1"/>
    </xf>
    <xf numFmtId="165" fontId="7" fillId="0" borderId="0" xfId="3" applyNumberFormat="1"/>
    <xf numFmtId="165" fontId="10" fillId="14" borderId="20" xfId="12" applyNumberFormat="1" applyFont="1" applyFill="1" applyBorder="1" applyAlignment="1">
      <alignment horizontal="center" vertical="top" wrapText="1"/>
    </xf>
    <xf numFmtId="165" fontId="10" fillId="14" borderId="21" xfId="12" applyNumberFormat="1" applyFont="1" applyFill="1" applyBorder="1" applyAlignment="1">
      <alignment horizontal="center" vertical="top" wrapText="1"/>
    </xf>
    <xf numFmtId="0" fontId="33" fillId="0" borderId="0" xfId="3" applyFont="1"/>
    <xf numFmtId="165" fontId="11" fillId="0" borderId="58" xfId="12" applyNumberFormat="1" applyFont="1" applyBorder="1" applyAlignment="1">
      <alignment horizontal="center" vertical="top" wrapText="1"/>
    </xf>
    <xf numFmtId="165" fontId="11" fillId="0" borderId="43" xfId="12" applyNumberFormat="1" applyFont="1" applyBorder="1" applyAlignment="1">
      <alignment horizontal="center" vertical="top" wrapText="1"/>
    </xf>
    <xf numFmtId="165" fontId="11" fillId="0" borderId="10" xfId="12" applyNumberFormat="1" applyFont="1" applyBorder="1" applyAlignment="1">
      <alignment horizontal="center" vertical="top" wrapText="1"/>
    </xf>
    <xf numFmtId="165" fontId="11" fillId="0" borderId="35" xfId="12" applyNumberFormat="1" applyFont="1" applyBorder="1" applyAlignment="1">
      <alignment horizontal="center" vertical="top" wrapText="1"/>
    </xf>
    <xf numFmtId="165" fontId="11" fillId="0" borderId="2" xfId="12" applyNumberFormat="1" applyFont="1" applyBorder="1" applyAlignment="1">
      <alignment horizontal="center" vertical="top" wrapText="1"/>
    </xf>
    <xf numFmtId="165" fontId="11" fillId="0" borderId="30" xfId="12" applyNumberFormat="1" applyFont="1" applyBorder="1" applyAlignment="1">
      <alignment horizontal="center" vertical="top" wrapText="1"/>
    </xf>
    <xf numFmtId="165" fontId="11" fillId="9" borderId="26" xfId="12" applyNumberFormat="1" applyFont="1" applyFill="1" applyBorder="1" applyAlignment="1">
      <alignment horizontal="center" vertical="top" wrapText="1"/>
    </xf>
    <xf numFmtId="165" fontId="11" fillId="9" borderId="7" xfId="12" applyNumberFormat="1" applyFont="1" applyFill="1" applyBorder="1" applyAlignment="1">
      <alignment horizontal="center" vertical="top" wrapText="1"/>
    </xf>
    <xf numFmtId="0" fontId="34" fillId="0" borderId="0" xfId="3" applyFont="1"/>
    <xf numFmtId="165" fontId="11" fillId="0" borderId="35" xfId="12" applyNumberFormat="1" applyFont="1" applyBorder="1" applyAlignment="1">
      <alignment vertical="top" wrapText="1"/>
    </xf>
    <xf numFmtId="0" fontId="35" fillId="0" borderId="0" xfId="3" applyFont="1"/>
    <xf numFmtId="0" fontId="7" fillId="0" borderId="0" xfId="3" applyAlignment="1">
      <alignment horizontal="right"/>
    </xf>
    <xf numFmtId="0" fontId="34" fillId="0" borderId="0" xfId="3" applyFont="1" applyAlignment="1">
      <alignment horizontal="right"/>
    </xf>
    <xf numFmtId="0" fontId="7" fillId="0" borderId="0" xfId="3" applyAlignment="1">
      <alignment horizontal="left"/>
    </xf>
    <xf numFmtId="0" fontId="36" fillId="0" borderId="0" xfId="3" applyFont="1"/>
    <xf numFmtId="165" fontId="10" fillId="0" borderId="58" xfId="12" applyNumberFormat="1" applyFont="1" applyBorder="1" applyAlignment="1">
      <alignment horizontal="center" vertical="top" wrapText="1"/>
    </xf>
    <xf numFmtId="165" fontId="10" fillId="0" borderId="43" xfId="12" applyNumberFormat="1" applyFont="1" applyBorder="1" applyAlignment="1">
      <alignment horizontal="center" vertical="top" wrapText="1"/>
    </xf>
    <xf numFmtId="165" fontId="34" fillId="0" borderId="0" xfId="3" applyNumberFormat="1" applyFont="1"/>
    <xf numFmtId="165" fontId="10" fillId="9" borderId="26" xfId="12" applyNumberFormat="1" applyFont="1" applyFill="1" applyBorder="1" applyAlignment="1">
      <alignment horizontal="center" vertical="top" wrapText="1"/>
    </xf>
    <xf numFmtId="165" fontId="10" fillId="9" borderId="7" xfId="12" applyNumberFormat="1" applyFont="1" applyFill="1" applyBorder="1" applyAlignment="1">
      <alignment horizontal="center" vertical="top" wrapText="1"/>
    </xf>
    <xf numFmtId="0" fontId="33" fillId="0" borderId="0" xfId="3" applyFont="1" applyAlignment="1">
      <alignment vertical="top"/>
    </xf>
    <xf numFmtId="0" fontId="11" fillId="5" borderId="0" xfId="3" applyFont="1" applyFill="1"/>
    <xf numFmtId="166" fontId="10" fillId="0" borderId="26" xfId="0" applyNumberFormat="1" applyFont="1" applyBorder="1" applyAlignment="1">
      <alignment horizontal="center" vertical="center" wrapText="1"/>
    </xf>
    <xf numFmtId="0" fontId="10" fillId="0" borderId="26" xfId="0" applyFont="1" applyBorder="1" applyAlignment="1">
      <alignment horizontal="center" vertical="center" wrapText="1"/>
    </xf>
    <xf numFmtId="0" fontId="11" fillId="0" borderId="8" xfId="12" applyFont="1" applyBorder="1" applyAlignment="1">
      <alignment vertical="top"/>
    </xf>
    <xf numFmtId="0" fontId="11" fillId="0" borderId="7" xfId="12" applyFont="1" applyBorder="1" applyAlignment="1">
      <alignment vertical="top"/>
    </xf>
    <xf numFmtId="165" fontId="11" fillId="0" borderId="0" xfId="12" applyNumberFormat="1" applyFont="1" applyAlignment="1">
      <alignment horizontal="right" vertical="top" wrapText="1"/>
    </xf>
    <xf numFmtId="0" fontId="11" fillId="0" borderId="0" xfId="12" applyFont="1" applyAlignment="1">
      <alignment vertical="top"/>
    </xf>
    <xf numFmtId="49" fontId="11" fillId="0" borderId="0" xfId="12" applyNumberFormat="1" applyFont="1" applyAlignment="1">
      <alignment horizontal="right" vertical="top"/>
    </xf>
    <xf numFmtId="49" fontId="11" fillId="0" borderId="0" xfId="12" applyNumberFormat="1" applyFont="1" applyAlignment="1">
      <alignment vertical="top"/>
    </xf>
    <xf numFmtId="49" fontId="10" fillId="0" borderId="0" xfId="12" applyNumberFormat="1" applyFont="1" applyAlignment="1">
      <alignment horizontal="center" vertical="top" wrapText="1"/>
    </xf>
    <xf numFmtId="0" fontId="38" fillId="0" borderId="0" xfId="3" applyFont="1"/>
    <xf numFmtId="0" fontId="29" fillId="0" borderId="0" xfId="0" applyFont="1" applyAlignment="1">
      <alignment horizontal="center" vertical="top"/>
    </xf>
    <xf numFmtId="49" fontId="11" fillId="0" borderId="0" xfId="0" applyNumberFormat="1" applyFont="1" applyAlignment="1">
      <alignment vertical="top"/>
    </xf>
    <xf numFmtId="49" fontId="11" fillId="0" borderId="27" xfId="0" applyNumberFormat="1" applyFont="1" applyBorder="1" applyAlignment="1">
      <alignment vertical="top"/>
    </xf>
    <xf numFmtId="49" fontId="11" fillId="0" borderId="27" xfId="0" applyNumberFormat="1" applyFont="1" applyBorder="1" applyAlignment="1">
      <alignment vertical="top" textRotation="90"/>
    </xf>
    <xf numFmtId="0" fontId="10" fillId="9" borderId="19" xfId="3" applyFont="1" applyFill="1" applyBorder="1" applyAlignment="1">
      <alignment horizontal="left" vertical="top" wrapText="1"/>
    </xf>
    <xf numFmtId="0" fontId="10" fillId="9" borderId="1" xfId="3" applyFont="1" applyFill="1" applyBorder="1" applyAlignment="1">
      <alignment horizontal="left" vertical="top" wrapText="1"/>
    </xf>
    <xf numFmtId="165" fontId="10" fillId="9" borderId="20" xfId="3" applyNumberFormat="1" applyFont="1" applyFill="1" applyBorder="1" applyAlignment="1">
      <alignment horizontal="center" vertical="top" wrapText="1"/>
    </xf>
    <xf numFmtId="0" fontId="10" fillId="9" borderId="21" xfId="3" applyFont="1" applyFill="1" applyBorder="1" applyAlignment="1">
      <alignment horizontal="center" vertical="top"/>
    </xf>
    <xf numFmtId="0" fontId="11" fillId="0" borderId="13" xfId="3" applyFont="1" applyBorder="1"/>
    <xf numFmtId="0" fontId="10" fillId="18" borderId="19" xfId="3" applyFont="1" applyFill="1" applyBorder="1" applyAlignment="1">
      <alignment horizontal="left" vertical="top" wrapText="1"/>
    </xf>
    <xf numFmtId="0" fontId="10" fillId="18" borderId="1" xfId="3" applyFont="1" applyFill="1" applyBorder="1" applyAlignment="1">
      <alignment horizontal="left" vertical="top" wrapText="1"/>
    </xf>
    <xf numFmtId="165" fontId="10" fillId="18" borderId="20" xfId="3" applyNumberFormat="1" applyFont="1" applyFill="1" applyBorder="1" applyAlignment="1">
      <alignment horizontal="center" vertical="top" wrapText="1"/>
    </xf>
    <xf numFmtId="0" fontId="10" fillId="18" borderId="21" xfId="3" applyFont="1" applyFill="1" applyBorder="1" applyAlignment="1">
      <alignment horizontal="center" vertical="top"/>
    </xf>
    <xf numFmtId="49" fontId="10" fillId="18" borderId="20" xfId="3" applyNumberFormat="1" applyFont="1" applyFill="1" applyBorder="1" applyAlignment="1">
      <alignment horizontal="center" vertical="top"/>
    </xf>
    <xf numFmtId="0" fontId="7" fillId="2" borderId="0" xfId="3" applyFill="1"/>
    <xf numFmtId="0" fontId="10" fillId="2" borderId="9" xfId="3" applyFont="1" applyFill="1" applyBorder="1" applyAlignment="1">
      <alignment horizontal="left" vertical="top" wrapText="1"/>
    </xf>
    <xf numFmtId="0" fontId="10" fillId="2" borderId="8" xfId="3" applyFont="1" applyFill="1" applyBorder="1" applyAlignment="1">
      <alignment horizontal="left" vertical="top" wrapText="1"/>
    </xf>
    <xf numFmtId="165" fontId="10" fillId="2" borderId="26" xfId="3" applyNumberFormat="1" applyFont="1" applyFill="1" applyBorder="1" applyAlignment="1">
      <alignment horizontal="center" vertical="top" wrapText="1"/>
    </xf>
    <xf numFmtId="0" fontId="10" fillId="2" borderId="8" xfId="3" applyFont="1" applyFill="1" applyBorder="1" applyAlignment="1">
      <alignment horizontal="center" vertical="top"/>
    </xf>
    <xf numFmtId="49" fontId="10" fillId="2" borderId="26" xfId="3" applyNumberFormat="1" applyFont="1" applyFill="1" applyBorder="1" applyAlignment="1">
      <alignment horizontal="center" vertical="top"/>
    </xf>
    <xf numFmtId="0" fontId="10" fillId="4" borderId="19" xfId="3" applyFont="1" applyFill="1" applyBorder="1" applyAlignment="1">
      <alignment horizontal="left" vertical="top" wrapText="1"/>
    </xf>
    <xf numFmtId="0" fontId="10" fillId="4" borderId="1" xfId="3" applyFont="1" applyFill="1" applyBorder="1" applyAlignment="1">
      <alignment horizontal="left" vertical="top" wrapText="1"/>
    </xf>
    <xf numFmtId="165" fontId="10" fillId="4" borderId="20" xfId="3" applyNumberFormat="1" applyFont="1" applyFill="1" applyBorder="1" applyAlignment="1">
      <alignment horizontal="center" vertical="top" wrapText="1"/>
    </xf>
    <xf numFmtId="0" fontId="10" fillId="4" borderId="1" xfId="3" applyFont="1" applyFill="1" applyBorder="1" applyAlignment="1">
      <alignment horizontal="center" vertical="top"/>
    </xf>
    <xf numFmtId="49" fontId="10" fillId="4" borderId="26" xfId="3" applyNumberFormat="1" applyFont="1" applyFill="1" applyBorder="1" applyAlignment="1">
      <alignment horizontal="center" vertical="top"/>
    </xf>
    <xf numFmtId="49" fontId="10" fillId="3" borderId="26" xfId="3" applyNumberFormat="1" applyFont="1" applyFill="1" applyBorder="1" applyAlignment="1">
      <alignment horizontal="center" vertical="top"/>
    </xf>
    <xf numFmtId="0" fontId="7" fillId="19" borderId="8" xfId="3" applyFill="1" applyBorder="1"/>
    <xf numFmtId="9" fontId="11" fillId="19" borderId="69" xfId="3" applyNumberFormat="1" applyFont="1" applyFill="1" applyBorder="1" applyAlignment="1">
      <alignment horizontal="center" vertical="top"/>
    </xf>
    <xf numFmtId="0" fontId="11" fillId="19" borderId="71" xfId="3" applyFont="1" applyFill="1" applyBorder="1" applyAlignment="1">
      <alignment horizontal="center" vertical="center"/>
    </xf>
    <xf numFmtId="0" fontId="11" fillId="19" borderId="70" xfId="3" applyFont="1" applyFill="1" applyBorder="1" applyAlignment="1">
      <alignment horizontal="center" vertical="center"/>
    </xf>
    <xf numFmtId="0" fontId="11" fillId="19" borderId="66" xfId="3" applyFont="1" applyFill="1" applyBorder="1" applyAlignment="1">
      <alignment horizontal="left" vertical="top"/>
    </xf>
    <xf numFmtId="165" fontId="10" fillId="19" borderId="26" xfId="3" applyNumberFormat="1" applyFont="1" applyFill="1" applyBorder="1" applyAlignment="1">
      <alignment horizontal="center" vertical="top"/>
    </xf>
    <xf numFmtId="165" fontId="10" fillId="19" borderId="20" xfId="3" applyNumberFormat="1" applyFont="1" applyFill="1" applyBorder="1" applyAlignment="1">
      <alignment horizontal="center" vertical="top"/>
    </xf>
    <xf numFmtId="0" fontId="10" fillId="19" borderId="7" xfId="3" applyFont="1" applyFill="1" applyBorder="1" applyAlignment="1">
      <alignment horizontal="center" vertical="top"/>
    </xf>
    <xf numFmtId="49" fontId="11" fillId="5" borderId="20" xfId="3" applyNumberFormat="1" applyFont="1" applyFill="1" applyBorder="1" applyAlignment="1">
      <alignment horizontal="center" vertical="top"/>
    </xf>
    <xf numFmtId="0" fontId="7" fillId="11" borderId="20" xfId="3" applyFill="1" applyBorder="1" applyAlignment="1">
      <alignment vertical="top" wrapText="1"/>
    </xf>
    <xf numFmtId="49" fontId="10" fillId="6" borderId="20" xfId="3" applyNumberFormat="1" applyFont="1" applyFill="1" applyBorder="1" applyAlignment="1">
      <alignment horizontal="center" vertical="top"/>
    </xf>
    <xf numFmtId="49" fontId="10" fillId="3" borderId="20" xfId="3" applyNumberFormat="1" applyFont="1" applyFill="1" applyBorder="1" applyAlignment="1">
      <alignment horizontal="center" vertical="top"/>
    </xf>
    <xf numFmtId="0" fontId="11" fillId="0" borderId="21" xfId="3" applyFont="1" applyBorder="1" applyAlignment="1">
      <alignment horizontal="left" vertical="top" wrapText="1"/>
    </xf>
    <xf numFmtId="9" fontId="11" fillId="0" borderId="73" xfId="3" applyNumberFormat="1" applyFont="1" applyBorder="1" applyAlignment="1">
      <alignment horizontal="center" vertical="top"/>
    </xf>
    <xf numFmtId="0" fontId="11" fillId="0" borderId="74" xfId="3" applyFont="1" applyBorder="1" applyAlignment="1">
      <alignment horizontal="center" vertical="center"/>
    </xf>
    <xf numFmtId="0" fontId="11" fillId="0" borderId="75" xfId="3" applyFont="1" applyBorder="1" applyAlignment="1">
      <alignment horizontal="center" vertical="center"/>
    </xf>
    <xf numFmtId="0" fontId="11" fillId="0" borderId="59" xfId="3" applyFont="1" applyBorder="1" applyAlignment="1">
      <alignment horizontal="left" vertical="top"/>
    </xf>
    <xf numFmtId="165" fontId="11" fillId="0" borderId="58" xfId="3" applyNumberFormat="1" applyFont="1" applyBorder="1" applyAlignment="1">
      <alignment horizontal="center" vertical="top"/>
    </xf>
    <xf numFmtId="165" fontId="11" fillId="0" borderId="17" xfId="3" applyNumberFormat="1" applyFont="1" applyBorder="1" applyAlignment="1">
      <alignment horizontal="center" vertical="top"/>
    </xf>
    <xf numFmtId="0" fontId="10" fillId="0" borderId="14" xfId="3" applyFont="1" applyBorder="1" applyAlignment="1">
      <alignment horizontal="center" vertical="top"/>
    </xf>
    <xf numFmtId="49" fontId="11" fillId="5" borderId="13" xfId="3" applyNumberFormat="1" applyFont="1" applyFill="1" applyBorder="1" applyAlignment="1">
      <alignment horizontal="center" vertical="top"/>
    </xf>
    <xf numFmtId="0" fontId="11" fillId="10" borderId="13" xfId="0" applyFont="1" applyFill="1" applyBorder="1" applyAlignment="1">
      <alignment horizontal="left" vertical="top" wrapText="1"/>
    </xf>
    <xf numFmtId="49" fontId="10" fillId="11" borderId="13" xfId="3" applyNumberFormat="1" applyFont="1" applyFill="1" applyBorder="1" applyAlignment="1">
      <alignment vertical="top" wrapText="1"/>
    </xf>
    <xf numFmtId="49" fontId="10" fillId="6" borderId="13" xfId="3" applyNumberFormat="1" applyFont="1" applyFill="1" applyBorder="1" applyAlignment="1">
      <alignment horizontal="center" vertical="top"/>
    </xf>
    <xf numFmtId="49" fontId="10" fillId="3" borderId="13" xfId="3" applyNumberFormat="1" applyFont="1" applyFill="1" applyBorder="1" applyAlignment="1">
      <alignment horizontal="center" vertical="top"/>
    </xf>
    <xf numFmtId="0" fontId="11" fillId="0" borderId="12" xfId="3" applyFont="1" applyBorder="1" applyAlignment="1">
      <alignment horizontal="left" vertical="top" wrapText="1"/>
    </xf>
    <xf numFmtId="9" fontId="11" fillId="0" borderId="76" xfId="3" applyNumberFormat="1" applyFont="1" applyBorder="1" applyAlignment="1">
      <alignment horizontal="center" vertical="top"/>
    </xf>
    <xf numFmtId="0" fontId="11" fillId="0" borderId="64" xfId="3" applyFont="1" applyBorder="1" applyAlignment="1">
      <alignment horizontal="center" vertical="center"/>
    </xf>
    <xf numFmtId="0" fontId="11" fillId="0" borderId="37" xfId="3" applyFont="1" applyBorder="1" applyAlignment="1">
      <alignment horizontal="center" vertical="center"/>
    </xf>
    <xf numFmtId="0" fontId="11" fillId="0" borderId="77" xfId="3" applyFont="1" applyBorder="1" applyAlignment="1">
      <alignment horizontal="left" vertical="top"/>
    </xf>
    <xf numFmtId="165" fontId="11" fillId="0" borderId="10" xfId="3" applyNumberFormat="1" applyFont="1" applyBorder="1" applyAlignment="1">
      <alignment horizontal="center" vertical="top"/>
    </xf>
    <xf numFmtId="0" fontId="10" fillId="0" borderId="35" xfId="3" applyFont="1" applyBorder="1" applyAlignment="1">
      <alignment horizontal="center" vertical="top"/>
    </xf>
    <xf numFmtId="0" fontId="39" fillId="0" borderId="0" xfId="3" applyFont="1"/>
    <xf numFmtId="0" fontId="10" fillId="0" borderId="43" xfId="3" applyFont="1" applyBorder="1" applyAlignment="1">
      <alignment horizontal="center" vertical="top"/>
    </xf>
    <xf numFmtId="9" fontId="11" fillId="0" borderId="78" xfId="3" applyNumberFormat="1" applyFont="1" applyBorder="1" applyAlignment="1">
      <alignment horizontal="center" vertical="top"/>
    </xf>
    <xf numFmtId="0" fontId="11" fillId="0" borderId="67" xfId="3" applyFont="1" applyBorder="1" applyAlignment="1">
      <alignment horizontal="center" vertical="center"/>
    </xf>
    <xf numFmtId="0" fontId="11" fillId="0" borderId="53" xfId="3" applyFont="1" applyBorder="1" applyAlignment="1">
      <alignment horizontal="center" vertical="center"/>
    </xf>
    <xf numFmtId="0" fontId="11" fillId="0" borderId="68" xfId="3" applyFont="1" applyBorder="1" applyAlignment="1">
      <alignment horizontal="left" vertical="top"/>
    </xf>
    <xf numFmtId="49" fontId="11" fillId="5" borderId="5" xfId="3" applyNumberFormat="1" applyFont="1" applyFill="1" applyBorder="1" applyAlignment="1">
      <alignment horizontal="center" vertical="top"/>
    </xf>
    <xf numFmtId="49" fontId="10" fillId="10" borderId="5" xfId="3" applyNumberFormat="1" applyFont="1" applyFill="1" applyBorder="1" applyAlignment="1">
      <alignment horizontal="center" vertical="top"/>
    </xf>
    <xf numFmtId="49" fontId="10" fillId="11" borderId="5" xfId="3" applyNumberFormat="1" applyFont="1" applyFill="1" applyBorder="1" applyAlignment="1">
      <alignment vertical="top" wrapText="1"/>
    </xf>
    <xf numFmtId="49" fontId="10" fillId="6" borderId="5" xfId="3" applyNumberFormat="1" applyFont="1" applyFill="1" applyBorder="1" applyAlignment="1">
      <alignment horizontal="center" vertical="top"/>
    </xf>
    <xf numFmtId="49" fontId="10" fillId="3" borderId="5" xfId="3" applyNumberFormat="1" applyFont="1" applyFill="1" applyBorder="1" applyAlignment="1">
      <alignment horizontal="center" vertical="top"/>
    </xf>
    <xf numFmtId="0" fontId="11" fillId="19" borderId="72" xfId="3" applyFont="1" applyFill="1" applyBorder="1" applyAlignment="1">
      <alignment horizontal="left" vertical="top"/>
    </xf>
    <xf numFmtId="0" fontId="11" fillId="11" borderId="19" xfId="3" applyFont="1" applyFill="1" applyBorder="1" applyAlignment="1">
      <alignment horizontal="left" vertical="top" wrapText="1"/>
    </xf>
    <xf numFmtId="0" fontId="7" fillId="11" borderId="1" xfId="3" applyFill="1" applyBorder="1" applyAlignment="1">
      <alignment horizontal="center" vertical="top" wrapText="1"/>
    </xf>
    <xf numFmtId="0" fontId="7" fillId="11" borderId="21" xfId="3" applyFill="1" applyBorder="1" applyAlignment="1">
      <alignment horizontal="center" vertical="top" wrapText="1"/>
    </xf>
    <xf numFmtId="0" fontId="11" fillId="0" borderId="57" xfId="3" applyFont="1" applyBorder="1" applyAlignment="1">
      <alignment horizontal="left" vertical="top"/>
    </xf>
    <xf numFmtId="165" fontId="10" fillId="11" borderId="13" xfId="3" applyNumberFormat="1" applyFont="1" applyFill="1" applyBorder="1" applyAlignment="1">
      <alignment horizontal="center" vertical="top"/>
    </xf>
    <xf numFmtId="0" fontId="10" fillId="11" borderId="14" xfId="3" applyFont="1" applyFill="1" applyBorder="1" applyAlignment="1">
      <alignment horizontal="center" vertical="top"/>
    </xf>
    <xf numFmtId="0" fontId="11" fillId="11" borderId="12" xfId="3" applyFont="1" applyFill="1" applyBorder="1" applyAlignment="1">
      <alignment horizontal="left" vertical="top" wrapText="1"/>
    </xf>
    <xf numFmtId="0" fontId="7" fillId="11" borderId="0" xfId="3" applyFill="1" applyAlignment="1">
      <alignment horizontal="center" vertical="top" wrapText="1"/>
    </xf>
    <xf numFmtId="0" fontId="7" fillId="11" borderId="14" xfId="3" applyFill="1" applyBorder="1" applyAlignment="1">
      <alignment horizontal="center" vertical="top" wrapText="1"/>
    </xf>
    <xf numFmtId="0" fontId="11" fillId="0" borderId="38" xfId="3" applyFont="1" applyBorder="1" applyAlignment="1">
      <alignment horizontal="left" vertical="top"/>
    </xf>
    <xf numFmtId="165" fontId="10" fillId="11" borderId="58" xfId="3" applyNumberFormat="1" applyFont="1" applyFill="1" applyBorder="1" applyAlignment="1">
      <alignment horizontal="center" vertical="top"/>
    </xf>
    <xf numFmtId="0" fontId="10" fillId="11" borderId="10" xfId="3" applyFont="1" applyFill="1" applyBorder="1" applyAlignment="1">
      <alignment horizontal="center" vertical="top"/>
    </xf>
    <xf numFmtId="0" fontId="10" fillId="11" borderId="12" xfId="3" applyFont="1" applyFill="1" applyBorder="1" applyAlignment="1">
      <alignment vertical="top" wrapText="1"/>
    </xf>
    <xf numFmtId="165" fontId="10" fillId="11" borderId="10" xfId="3" applyNumberFormat="1" applyFont="1" applyFill="1" applyBorder="1" applyAlignment="1">
      <alignment horizontal="center" vertical="top"/>
    </xf>
    <xf numFmtId="0" fontId="11" fillId="0" borderId="56" xfId="3" applyFont="1" applyBorder="1" applyAlignment="1">
      <alignment horizontal="left" vertical="top"/>
    </xf>
    <xf numFmtId="0" fontId="10" fillId="11" borderId="43" xfId="3" applyFont="1" applyFill="1" applyBorder="1" applyAlignment="1">
      <alignment horizontal="center" vertical="top"/>
    </xf>
    <xf numFmtId="9" fontId="11" fillId="0" borderId="33" xfId="3" applyNumberFormat="1" applyFont="1" applyBorder="1" applyAlignment="1">
      <alignment horizontal="center" vertical="top"/>
    </xf>
    <xf numFmtId="0" fontId="11" fillId="0" borderId="63" xfId="3" applyFont="1" applyBorder="1" applyAlignment="1">
      <alignment horizontal="center" vertical="center"/>
    </xf>
    <xf numFmtId="0" fontId="11" fillId="0" borderId="32" xfId="3" applyFont="1" applyBorder="1" applyAlignment="1">
      <alignment horizontal="center" vertical="center"/>
    </xf>
    <xf numFmtId="0" fontId="11" fillId="0" borderId="44" xfId="3" applyFont="1" applyBorder="1" applyAlignment="1">
      <alignment horizontal="left" vertical="top"/>
    </xf>
    <xf numFmtId="165" fontId="10" fillId="11" borderId="2" xfId="3" applyNumberFormat="1" applyFont="1" applyFill="1" applyBorder="1" applyAlignment="1">
      <alignment horizontal="center" vertical="top"/>
    </xf>
    <xf numFmtId="0" fontId="10" fillId="11" borderId="2" xfId="3" applyFont="1" applyFill="1" applyBorder="1" applyAlignment="1">
      <alignment horizontal="center" vertical="top"/>
    </xf>
    <xf numFmtId="0" fontId="10" fillId="11" borderId="4" xfId="3" applyFont="1" applyFill="1" applyBorder="1" applyAlignment="1">
      <alignment vertical="top" wrapText="1"/>
    </xf>
    <xf numFmtId="0" fontId="7" fillId="11" borderId="27" xfId="3" applyFill="1" applyBorder="1" applyAlignment="1">
      <alignment horizontal="center" vertical="top" wrapText="1"/>
    </xf>
    <xf numFmtId="0" fontId="7" fillId="11" borderId="6" xfId="3" applyFill="1" applyBorder="1" applyAlignment="1">
      <alignment horizontal="center" vertical="top" wrapText="1"/>
    </xf>
    <xf numFmtId="49" fontId="10" fillId="0" borderId="26" xfId="3" applyNumberFormat="1" applyFont="1" applyBorder="1" applyAlignment="1">
      <alignment horizontal="center" vertical="top"/>
    </xf>
    <xf numFmtId="49" fontId="10" fillId="4" borderId="7" xfId="3" applyNumberFormat="1" applyFont="1" applyFill="1" applyBorder="1" applyAlignment="1">
      <alignment vertical="top" wrapText="1"/>
    </xf>
    <xf numFmtId="0" fontId="7" fillId="19" borderId="0" xfId="3" applyFill="1"/>
    <xf numFmtId="9" fontId="11" fillId="19" borderId="19" xfId="3" applyNumberFormat="1" applyFont="1" applyFill="1" applyBorder="1" applyAlignment="1">
      <alignment horizontal="center" vertical="top"/>
    </xf>
    <xf numFmtId="0" fontId="11" fillId="19" borderId="1" xfId="3" applyFont="1" applyFill="1" applyBorder="1" applyAlignment="1">
      <alignment horizontal="center" vertical="center"/>
    </xf>
    <xf numFmtId="0" fontId="11" fillId="19" borderId="1" xfId="3" applyFont="1" applyFill="1" applyBorder="1" applyAlignment="1">
      <alignment horizontal="left" vertical="top"/>
    </xf>
    <xf numFmtId="0" fontId="7" fillId="5" borderId="20" xfId="3" applyFill="1" applyBorder="1" applyAlignment="1">
      <alignment horizontal="center" vertical="top" wrapText="1"/>
    </xf>
    <xf numFmtId="0" fontId="7" fillId="10" borderId="20" xfId="3" applyFill="1" applyBorder="1" applyAlignment="1">
      <alignment horizontal="center" vertical="top" wrapText="1"/>
    </xf>
    <xf numFmtId="9" fontId="11" fillId="0" borderId="25" xfId="3" applyNumberFormat="1" applyFont="1" applyBorder="1" applyAlignment="1">
      <alignment horizontal="center" vertical="top"/>
    </xf>
    <xf numFmtId="0" fontId="11" fillId="0" borderId="79" xfId="3" applyFont="1" applyBorder="1" applyAlignment="1">
      <alignment horizontal="center" vertical="center"/>
    </xf>
    <xf numFmtId="0" fontId="11" fillId="0" borderId="24" xfId="3" applyFont="1" applyBorder="1" applyAlignment="1">
      <alignment horizontal="center" vertical="center"/>
    </xf>
    <xf numFmtId="0" fontId="11" fillId="0" borderId="47" xfId="3" applyFont="1" applyBorder="1" applyAlignment="1">
      <alignment horizontal="left" vertical="top"/>
    </xf>
    <xf numFmtId="0" fontId="7" fillId="5" borderId="13" xfId="3" applyFill="1" applyBorder="1" applyAlignment="1">
      <alignment horizontal="center" vertical="top" wrapText="1"/>
    </xf>
    <xf numFmtId="0" fontId="7" fillId="10" borderId="13" xfId="3" applyFill="1" applyBorder="1" applyAlignment="1">
      <alignment horizontal="center" vertical="top" wrapText="1"/>
    </xf>
    <xf numFmtId="0" fontId="11" fillId="5" borderId="67" xfId="3" applyFont="1" applyFill="1" applyBorder="1" applyAlignment="1">
      <alignment horizontal="center" vertical="top" wrapText="1"/>
    </xf>
    <xf numFmtId="0" fontId="11" fillId="5" borderId="53" xfId="3" applyFont="1" applyFill="1" applyBorder="1" applyAlignment="1">
      <alignment horizontal="center" vertical="top" wrapText="1"/>
    </xf>
    <xf numFmtId="0" fontId="11" fillId="5" borderId="34" xfId="3" applyFont="1" applyFill="1" applyBorder="1" applyAlignment="1">
      <alignment horizontal="left" vertical="top" wrapText="1"/>
    </xf>
    <xf numFmtId="165" fontId="11" fillId="0" borderId="13" xfId="3" applyNumberFormat="1" applyFont="1" applyBorder="1" applyAlignment="1">
      <alignment horizontal="center" vertical="top"/>
    </xf>
    <xf numFmtId="49" fontId="10" fillId="10" borderId="13" xfId="3" applyNumberFormat="1" applyFont="1" applyFill="1" applyBorder="1" applyAlignment="1">
      <alignment vertical="top" wrapText="1"/>
    </xf>
    <xf numFmtId="0" fontId="11" fillId="5" borderId="68" xfId="3" applyFont="1" applyFill="1" applyBorder="1" applyAlignment="1">
      <alignment horizontal="left" vertical="top" wrapText="1"/>
    </xf>
    <xf numFmtId="0" fontId="7" fillId="5" borderId="5" xfId="3" applyFill="1" applyBorder="1" applyAlignment="1">
      <alignment horizontal="center" vertical="top" wrapText="1"/>
    </xf>
    <xf numFmtId="49" fontId="10" fillId="10" borderId="5" xfId="3" applyNumberFormat="1" applyFont="1" applyFill="1" applyBorder="1" applyAlignment="1">
      <alignment vertical="top" wrapText="1"/>
    </xf>
    <xf numFmtId="49" fontId="10" fillId="2" borderId="26" xfId="3" applyNumberFormat="1" applyFont="1" applyFill="1" applyBorder="1" applyAlignment="1">
      <alignment vertical="top"/>
    </xf>
    <xf numFmtId="0" fontId="10" fillId="2" borderId="8" xfId="3" applyFont="1" applyFill="1" applyBorder="1" applyAlignment="1">
      <alignment horizontal="left"/>
    </xf>
    <xf numFmtId="165" fontId="10" fillId="2" borderId="26" xfId="3" applyNumberFormat="1" applyFont="1" applyFill="1" applyBorder="1" applyAlignment="1">
      <alignment horizontal="center" vertical="top"/>
    </xf>
    <xf numFmtId="0" fontId="10" fillId="2" borderId="21" xfId="3" applyFont="1" applyFill="1" applyBorder="1" applyAlignment="1">
      <alignment horizontal="center" vertical="top"/>
    </xf>
    <xf numFmtId="49" fontId="10" fillId="2" borderId="7" xfId="3" applyNumberFormat="1" applyFont="1" applyFill="1" applyBorder="1" applyAlignment="1">
      <alignment horizontal="center" vertical="top"/>
    </xf>
    <xf numFmtId="165" fontId="10" fillId="4" borderId="26" xfId="3" applyNumberFormat="1" applyFont="1" applyFill="1" applyBorder="1" applyAlignment="1">
      <alignment horizontal="center" vertical="top"/>
    </xf>
    <xf numFmtId="0" fontId="10" fillId="4" borderId="7" xfId="3" applyFont="1" applyFill="1" applyBorder="1" applyAlignment="1">
      <alignment horizontal="center" vertical="top"/>
    </xf>
    <xf numFmtId="49" fontId="10" fillId="6" borderId="26" xfId="3" applyNumberFormat="1" applyFont="1" applyFill="1" applyBorder="1" applyAlignment="1">
      <alignment horizontal="center" vertical="top"/>
    </xf>
    <xf numFmtId="9" fontId="29" fillId="19" borderId="9" xfId="3" applyNumberFormat="1" applyFont="1" applyFill="1" applyBorder="1" applyAlignment="1">
      <alignment horizontal="center" vertical="top"/>
    </xf>
    <xf numFmtId="9" fontId="29" fillId="19" borderId="72" xfId="3" applyNumberFormat="1" applyFont="1" applyFill="1" applyBorder="1" applyAlignment="1">
      <alignment horizontal="center" vertical="top"/>
    </xf>
    <xf numFmtId="0" fontId="29" fillId="19" borderId="72" xfId="3" applyFont="1" applyFill="1" applyBorder="1" applyAlignment="1">
      <alignment horizontal="center" vertical="center"/>
    </xf>
    <xf numFmtId="0" fontId="29" fillId="19" borderId="72" xfId="3" applyFont="1" applyFill="1" applyBorder="1" applyAlignment="1">
      <alignment horizontal="left" vertical="top"/>
    </xf>
    <xf numFmtId="0" fontId="10" fillId="19" borderId="26" xfId="3" applyFont="1" applyFill="1" applyBorder="1" applyAlignment="1">
      <alignment horizontal="center" vertical="top"/>
    </xf>
    <xf numFmtId="49" fontId="11" fillId="5" borderId="19" xfId="3" applyNumberFormat="1" applyFont="1" applyFill="1" applyBorder="1" applyAlignment="1">
      <alignment horizontal="center" vertical="top"/>
    </xf>
    <xf numFmtId="0" fontId="7" fillId="10" borderId="1" xfId="3" applyFill="1" applyBorder="1" applyAlignment="1">
      <alignment horizontal="left" vertical="top" wrapText="1"/>
    </xf>
    <xf numFmtId="49" fontId="10" fillId="11" borderId="20" xfId="3" applyNumberFormat="1" applyFont="1" applyFill="1" applyBorder="1" applyAlignment="1">
      <alignment horizontal="center" vertical="top" wrapText="1"/>
    </xf>
    <xf numFmtId="9" fontId="29" fillId="0" borderId="50" xfId="3" applyNumberFormat="1" applyFont="1" applyBorder="1" applyAlignment="1">
      <alignment horizontal="center" vertical="top"/>
    </xf>
    <xf numFmtId="9" fontId="29" fillId="0" borderId="75" xfId="3" applyNumberFormat="1" applyFont="1" applyBorder="1" applyAlignment="1">
      <alignment horizontal="center" vertical="top"/>
    </xf>
    <xf numFmtId="0" fontId="29" fillId="0" borderId="75" xfId="3" applyFont="1" applyBorder="1" applyAlignment="1">
      <alignment horizontal="center" vertical="center"/>
    </xf>
    <xf numFmtId="0" fontId="29" fillId="0" borderId="59" xfId="3" applyFont="1" applyBorder="1" applyAlignment="1">
      <alignment horizontal="left" vertical="top"/>
    </xf>
    <xf numFmtId="165" fontId="10" fillId="0" borderId="52" xfId="3" applyNumberFormat="1" applyFont="1" applyBorder="1" applyAlignment="1">
      <alignment horizontal="center" vertical="top"/>
    </xf>
    <xf numFmtId="0" fontId="11" fillId="5" borderId="52" xfId="3" applyFont="1" applyFill="1" applyBorder="1" applyAlignment="1">
      <alignment horizontal="center" vertical="top"/>
    </xf>
    <xf numFmtId="0" fontId="10" fillId="5" borderId="52" xfId="3" applyFont="1" applyFill="1" applyBorder="1" applyAlignment="1">
      <alignment horizontal="center" vertical="top"/>
    </xf>
    <xf numFmtId="49" fontId="11" fillId="5" borderId="12" xfId="3" applyNumberFormat="1" applyFont="1" applyFill="1" applyBorder="1" applyAlignment="1">
      <alignment horizontal="center" vertical="top"/>
    </xf>
    <xf numFmtId="49" fontId="10" fillId="10" borderId="0" xfId="3" applyNumberFormat="1" applyFont="1" applyFill="1" applyAlignment="1">
      <alignment horizontal="left" vertical="top" wrapText="1"/>
    </xf>
    <xf numFmtId="49" fontId="10" fillId="11" borderId="13" xfId="3" applyNumberFormat="1" applyFont="1" applyFill="1" applyBorder="1" applyAlignment="1">
      <alignment horizontal="center" vertical="top" wrapText="1"/>
    </xf>
    <xf numFmtId="9" fontId="29" fillId="0" borderId="36" xfId="3" applyNumberFormat="1" applyFont="1" applyBorder="1" applyAlignment="1">
      <alignment horizontal="center" vertical="top"/>
    </xf>
    <xf numFmtId="9" fontId="29" fillId="0" borderId="37" xfId="3" applyNumberFormat="1" applyFont="1" applyBorder="1" applyAlignment="1">
      <alignment horizontal="center" vertical="top"/>
    </xf>
    <xf numFmtId="0" fontId="29" fillId="0" borderId="37" xfId="3" applyFont="1" applyBorder="1" applyAlignment="1">
      <alignment horizontal="center" vertical="center"/>
    </xf>
    <xf numFmtId="0" fontId="29" fillId="0" borderId="77" xfId="3" applyFont="1" applyBorder="1" applyAlignment="1">
      <alignment horizontal="left" vertical="top"/>
    </xf>
    <xf numFmtId="165" fontId="10" fillId="0" borderId="10" xfId="3" applyNumberFormat="1" applyFont="1" applyBorder="1" applyAlignment="1">
      <alignment horizontal="center" vertical="top"/>
    </xf>
    <xf numFmtId="0" fontId="11" fillId="5" borderId="10" xfId="3" applyFont="1" applyFill="1" applyBorder="1" applyAlignment="1">
      <alignment horizontal="center" vertical="top"/>
    </xf>
    <xf numFmtId="0" fontId="10" fillId="5" borderId="10" xfId="3" applyFont="1" applyFill="1" applyBorder="1" applyAlignment="1">
      <alignment horizontal="center" vertical="top"/>
    </xf>
    <xf numFmtId="49" fontId="10" fillId="10" borderId="0" xfId="3" applyNumberFormat="1" applyFont="1" applyFill="1" applyAlignment="1">
      <alignment horizontal="center" vertical="top" wrapText="1"/>
    </xf>
    <xf numFmtId="0" fontId="10" fillId="0" borderId="58" xfId="3" applyFont="1" applyBorder="1" applyAlignment="1">
      <alignment horizontal="center" vertical="top"/>
    </xf>
    <xf numFmtId="165" fontId="11" fillId="0" borderId="2" xfId="3" applyNumberFormat="1" applyFont="1" applyBorder="1" applyAlignment="1">
      <alignment horizontal="center" vertical="top"/>
    </xf>
    <xf numFmtId="0" fontId="11" fillId="5" borderId="2" xfId="3" applyFont="1" applyFill="1" applyBorder="1" applyAlignment="1">
      <alignment horizontal="center" vertical="top"/>
    </xf>
    <xf numFmtId="0" fontId="10" fillId="5" borderId="2" xfId="3" applyFont="1" applyFill="1" applyBorder="1" applyAlignment="1">
      <alignment horizontal="center" vertical="top"/>
    </xf>
    <xf numFmtId="49" fontId="11" fillId="5" borderId="4" xfId="3" applyNumberFormat="1" applyFont="1" applyFill="1" applyBorder="1" applyAlignment="1">
      <alignment horizontal="center" vertical="top"/>
    </xf>
    <xf numFmtId="49" fontId="10" fillId="10" borderId="27" xfId="3" applyNumberFormat="1" applyFont="1" applyFill="1" applyBorder="1" applyAlignment="1">
      <alignment horizontal="center" vertical="top" wrapText="1"/>
    </xf>
    <xf numFmtId="49" fontId="10" fillId="11" borderId="5" xfId="3" applyNumberFormat="1" applyFont="1" applyFill="1" applyBorder="1" applyAlignment="1">
      <alignment horizontal="center" vertical="top" wrapText="1"/>
    </xf>
    <xf numFmtId="9" fontId="29" fillId="20" borderId="4" xfId="3" applyNumberFormat="1" applyFont="1" applyFill="1" applyBorder="1" applyAlignment="1">
      <alignment horizontal="center" vertical="top"/>
    </xf>
    <xf numFmtId="9" fontId="29" fillId="20" borderId="31" xfId="3" applyNumberFormat="1" applyFont="1" applyFill="1" applyBorder="1" applyAlignment="1">
      <alignment horizontal="center" vertical="top"/>
    </xf>
    <xf numFmtId="0" fontId="29" fillId="20" borderId="31" xfId="3" applyFont="1" applyFill="1" applyBorder="1" applyAlignment="1">
      <alignment horizontal="center" vertical="center"/>
    </xf>
    <xf numFmtId="0" fontId="29" fillId="20" borderId="46" xfId="3" applyFont="1" applyFill="1" applyBorder="1" applyAlignment="1">
      <alignment horizontal="left" vertical="top"/>
    </xf>
    <xf numFmtId="165" fontId="10" fillId="20" borderId="5" xfId="3" applyNumberFormat="1" applyFont="1" applyFill="1" applyBorder="1" applyAlignment="1">
      <alignment horizontal="center" vertical="top"/>
    </xf>
    <xf numFmtId="0" fontId="10" fillId="20" borderId="6" xfId="3" applyFont="1" applyFill="1" applyBorder="1" applyAlignment="1">
      <alignment horizontal="center" vertical="top"/>
    </xf>
    <xf numFmtId="9" fontId="29" fillId="0" borderId="12" xfId="3" applyNumberFormat="1" applyFont="1" applyBorder="1" applyAlignment="1">
      <alignment horizontal="center" vertical="top"/>
    </xf>
    <xf numFmtId="9" fontId="29" fillId="0" borderId="34" xfId="3" applyNumberFormat="1" applyFont="1" applyBorder="1" applyAlignment="1">
      <alignment horizontal="center" vertical="top"/>
    </xf>
    <xf numFmtId="0" fontId="29" fillId="0" borderId="34" xfId="3" applyFont="1" applyBorder="1" applyAlignment="1">
      <alignment horizontal="center" vertical="center"/>
    </xf>
    <xf numFmtId="165" fontId="10" fillId="0" borderId="13" xfId="3" applyNumberFormat="1" applyFont="1" applyBorder="1" applyAlignment="1">
      <alignment horizontal="center" vertical="top"/>
    </xf>
    <xf numFmtId="0" fontId="11" fillId="5" borderId="14" xfId="3" applyFont="1" applyFill="1" applyBorder="1" applyAlignment="1">
      <alignment horizontal="center" vertical="top"/>
    </xf>
    <xf numFmtId="9" fontId="29" fillId="0" borderId="77" xfId="3" applyNumberFormat="1" applyFont="1" applyBorder="1" applyAlignment="1">
      <alignment horizontal="center" vertical="top"/>
    </xf>
    <xf numFmtId="0" fontId="29" fillId="0" borderId="77" xfId="3" applyFont="1" applyBorder="1" applyAlignment="1">
      <alignment horizontal="center" vertical="center"/>
    </xf>
    <xf numFmtId="9" fontId="29" fillId="0" borderId="51" xfId="3" applyNumberFormat="1" applyFont="1" applyBorder="1" applyAlignment="1">
      <alignment horizontal="center" vertical="top"/>
    </xf>
    <xf numFmtId="9" fontId="29" fillId="0" borderId="68" xfId="3" applyNumberFormat="1" applyFont="1" applyBorder="1" applyAlignment="1">
      <alignment horizontal="center" vertical="top"/>
    </xf>
    <xf numFmtId="0" fontId="29" fillId="0" borderId="68" xfId="3" applyFont="1" applyBorder="1" applyAlignment="1">
      <alignment horizontal="center" vertical="center"/>
    </xf>
    <xf numFmtId="0" fontId="29" fillId="0" borderId="68" xfId="3" applyFont="1" applyBorder="1" applyAlignment="1">
      <alignment horizontal="left" vertical="top"/>
    </xf>
    <xf numFmtId="165" fontId="10" fillId="0" borderId="58" xfId="3" applyNumberFormat="1" applyFont="1" applyBorder="1" applyAlignment="1">
      <alignment horizontal="center" vertical="top"/>
    </xf>
    <xf numFmtId="0" fontId="37" fillId="0" borderId="58" xfId="3" applyFont="1" applyBorder="1" applyAlignment="1">
      <alignment horizontal="center" vertical="top"/>
    </xf>
    <xf numFmtId="9" fontId="29" fillId="0" borderId="54" xfId="3" applyNumberFormat="1" applyFont="1" applyBorder="1" applyAlignment="1">
      <alignment horizontal="center" vertical="top"/>
    </xf>
    <xf numFmtId="9" fontId="29" fillId="0" borderId="46" xfId="3" applyNumberFormat="1" applyFont="1" applyBorder="1" applyAlignment="1">
      <alignment horizontal="center" vertical="top"/>
    </xf>
    <xf numFmtId="0" fontId="29" fillId="0" borderId="46" xfId="3" applyFont="1" applyBorder="1" applyAlignment="1">
      <alignment horizontal="center" vertical="center"/>
    </xf>
    <xf numFmtId="0" fontId="29" fillId="0" borderId="46" xfId="3" applyFont="1" applyBorder="1" applyAlignment="1">
      <alignment horizontal="left" vertical="top"/>
    </xf>
    <xf numFmtId="165" fontId="10" fillId="0" borderId="2" xfId="3" applyNumberFormat="1" applyFont="1" applyBorder="1" applyAlignment="1">
      <alignment horizontal="center" vertical="top"/>
    </xf>
    <xf numFmtId="0" fontId="29" fillId="20" borderId="27" xfId="3" applyFont="1" applyFill="1" applyBorder="1" applyAlignment="1">
      <alignment horizontal="left" vertical="top"/>
    </xf>
    <xf numFmtId="0" fontId="10" fillId="20" borderId="7" xfId="3" applyFont="1" applyFill="1" applyBorder="1" applyAlignment="1">
      <alignment horizontal="center" vertical="top"/>
    </xf>
    <xf numFmtId="0" fontId="29" fillId="0" borderId="0" xfId="3" applyFont="1" applyAlignment="1">
      <alignment horizontal="left" vertical="top"/>
    </xf>
    <xf numFmtId="0" fontId="29" fillId="20" borderId="72" xfId="3" applyFont="1" applyFill="1" applyBorder="1" applyAlignment="1">
      <alignment horizontal="left" vertical="top"/>
    </xf>
    <xf numFmtId="9" fontId="29" fillId="19" borderId="70" xfId="3" applyNumberFormat="1" applyFont="1" applyFill="1" applyBorder="1" applyAlignment="1">
      <alignment horizontal="center" vertical="top"/>
    </xf>
    <xf numFmtId="0" fontId="11" fillId="10" borderId="19" xfId="3" applyFont="1" applyFill="1" applyBorder="1" applyAlignment="1">
      <alignment horizontal="left" vertical="top" wrapText="1"/>
    </xf>
    <xf numFmtId="0" fontId="7" fillId="10" borderId="1" xfId="3" applyFill="1" applyBorder="1" applyAlignment="1">
      <alignment horizontal="center" vertical="top" wrapText="1"/>
    </xf>
    <xf numFmtId="0" fontId="29" fillId="5" borderId="12" xfId="3" applyFont="1" applyFill="1" applyBorder="1" applyAlignment="1">
      <alignment horizontal="center" vertical="top"/>
    </xf>
    <xf numFmtId="0" fontId="29" fillId="5" borderId="39" xfId="3" applyFont="1" applyFill="1" applyBorder="1" applyAlignment="1">
      <alignment horizontal="center" vertical="top"/>
    </xf>
    <xf numFmtId="0" fontId="11" fillId="5" borderId="34" xfId="3" applyFont="1" applyFill="1" applyBorder="1" applyAlignment="1">
      <alignment horizontal="center" vertical="center" wrapText="1"/>
    </xf>
    <xf numFmtId="0" fontId="11" fillId="5" borderId="15" xfId="3" applyFont="1" applyFill="1" applyBorder="1" applyAlignment="1">
      <alignment horizontal="left" vertical="top" wrapText="1"/>
    </xf>
    <xf numFmtId="165" fontId="11" fillId="0" borderId="14" xfId="3" applyNumberFormat="1" applyFont="1" applyBorder="1" applyAlignment="1">
      <alignment horizontal="center" vertical="top"/>
    </xf>
    <xf numFmtId="0" fontId="11" fillId="5" borderId="13" xfId="3" applyFont="1" applyFill="1" applyBorder="1" applyAlignment="1">
      <alignment horizontal="center" vertical="top"/>
    </xf>
    <xf numFmtId="0" fontId="11" fillId="10" borderId="12" xfId="3" applyFont="1" applyFill="1" applyBorder="1" applyAlignment="1">
      <alignment horizontal="left" vertical="top" wrapText="1"/>
    </xf>
    <xf numFmtId="49" fontId="10" fillId="5" borderId="13" xfId="3" applyNumberFormat="1" applyFont="1" applyFill="1" applyBorder="1" applyAlignment="1">
      <alignment horizontal="center" vertical="top" wrapText="1"/>
    </xf>
    <xf numFmtId="0" fontId="34" fillId="0" borderId="0" xfId="3" applyFont="1" applyAlignment="1">
      <alignment horizontal="left"/>
    </xf>
    <xf numFmtId="0" fontId="34" fillId="0" borderId="0" xfId="3" applyFont="1" applyAlignment="1">
      <alignment horizontal="center"/>
    </xf>
    <xf numFmtId="0" fontId="29" fillId="5" borderId="51" xfId="3" applyFont="1" applyFill="1" applyBorder="1" applyAlignment="1">
      <alignment horizontal="center" vertical="top"/>
    </xf>
    <xf numFmtId="0" fontId="29" fillId="5" borderId="53" xfId="3" applyFont="1" applyFill="1" applyBorder="1" applyAlignment="1">
      <alignment horizontal="center" vertical="top"/>
    </xf>
    <xf numFmtId="0" fontId="11" fillId="5" borderId="37" xfId="3" applyFont="1" applyFill="1" applyBorder="1" applyAlignment="1">
      <alignment horizontal="center" vertical="center" wrapText="1"/>
    </xf>
    <xf numFmtId="0" fontId="11" fillId="5" borderId="35" xfId="3" applyFont="1" applyFill="1" applyBorder="1" applyAlignment="1">
      <alignment wrapText="1"/>
    </xf>
    <xf numFmtId="165" fontId="11" fillId="0" borderId="43" xfId="3" applyNumberFormat="1" applyFont="1" applyBorder="1" applyAlignment="1">
      <alignment horizontal="center" vertical="top"/>
    </xf>
    <xf numFmtId="0" fontId="11" fillId="5" borderId="58" xfId="3" applyFont="1" applyFill="1" applyBorder="1" applyAlignment="1">
      <alignment horizontal="center" vertical="top"/>
    </xf>
    <xf numFmtId="0" fontId="41" fillId="5" borderId="51" xfId="3" applyFont="1" applyFill="1" applyBorder="1" applyAlignment="1">
      <alignment horizontal="center" vertical="top"/>
    </xf>
    <xf numFmtId="0" fontId="41" fillId="5" borderId="53" xfId="3" applyFont="1" applyFill="1" applyBorder="1" applyAlignment="1">
      <alignment horizontal="center" vertical="top"/>
    </xf>
    <xf numFmtId="0" fontId="11" fillId="5" borderId="37" xfId="3" applyFont="1" applyFill="1" applyBorder="1" applyAlignment="1">
      <alignment horizontal="center" vertical="top" wrapText="1"/>
    </xf>
    <xf numFmtId="0" fontId="11" fillId="5" borderId="43" xfId="3" applyFont="1" applyFill="1" applyBorder="1" applyAlignment="1">
      <alignment horizontal="left" vertical="top" wrapText="1"/>
    </xf>
    <xf numFmtId="165" fontId="11" fillId="5" borderId="43" xfId="3" applyNumberFormat="1" applyFont="1" applyFill="1" applyBorder="1" applyAlignment="1">
      <alignment horizontal="center" vertical="top"/>
    </xf>
    <xf numFmtId="165" fontId="11" fillId="5" borderId="58" xfId="3" applyNumberFormat="1" applyFont="1" applyFill="1" applyBorder="1" applyAlignment="1">
      <alignment horizontal="center" vertical="top"/>
    </xf>
    <xf numFmtId="0" fontId="41" fillId="5" borderId="54" xfId="3" applyFont="1" applyFill="1" applyBorder="1" applyAlignment="1">
      <alignment horizontal="center" vertical="top"/>
    </xf>
    <xf numFmtId="0" fontId="41" fillId="5" borderId="32" xfId="3" applyFont="1" applyFill="1" applyBorder="1" applyAlignment="1">
      <alignment horizontal="center" vertical="top"/>
    </xf>
    <xf numFmtId="0" fontId="11" fillId="5" borderId="46" xfId="3" applyFont="1" applyFill="1" applyBorder="1" applyAlignment="1">
      <alignment horizontal="center" vertical="top" wrapText="1"/>
    </xf>
    <xf numFmtId="0" fontId="11" fillId="5" borderId="44" xfId="3" applyFont="1" applyFill="1" applyBorder="1" applyAlignment="1">
      <alignment horizontal="left" vertical="top" wrapText="1"/>
    </xf>
    <xf numFmtId="165" fontId="11" fillId="5" borderId="30" xfId="3" applyNumberFormat="1" applyFont="1" applyFill="1" applyBorder="1" applyAlignment="1">
      <alignment horizontal="center" vertical="top"/>
    </xf>
    <xf numFmtId="165" fontId="11" fillId="5" borderId="2" xfId="3" applyNumberFormat="1" applyFont="1" applyFill="1" applyBorder="1" applyAlignment="1">
      <alignment horizontal="center" vertical="top"/>
    </xf>
    <xf numFmtId="49" fontId="10" fillId="5" borderId="5" xfId="3" applyNumberFormat="1" applyFont="1" applyFill="1" applyBorder="1" applyAlignment="1">
      <alignment horizontal="center" vertical="top" wrapText="1"/>
    </xf>
    <xf numFmtId="49" fontId="10" fillId="10" borderId="27" xfId="3" applyNumberFormat="1" applyFont="1" applyFill="1" applyBorder="1" applyAlignment="1">
      <alignment horizontal="left" vertical="top" wrapText="1"/>
    </xf>
    <xf numFmtId="0" fontId="29" fillId="19" borderId="66" xfId="3" applyFont="1" applyFill="1" applyBorder="1" applyAlignment="1">
      <alignment horizontal="left" vertical="top"/>
    </xf>
    <xf numFmtId="0" fontId="37" fillId="10" borderId="19" xfId="3" applyFont="1" applyFill="1" applyBorder="1" applyAlignment="1">
      <alignment vertical="top" wrapText="1"/>
    </xf>
    <xf numFmtId="0" fontId="11" fillId="5" borderId="22" xfId="3" applyFont="1" applyFill="1" applyBorder="1" applyAlignment="1">
      <alignment wrapText="1"/>
    </xf>
    <xf numFmtId="165" fontId="11" fillId="5" borderId="14" xfId="3" applyNumberFormat="1" applyFont="1" applyFill="1" applyBorder="1" applyAlignment="1">
      <alignment horizontal="center" vertical="top"/>
    </xf>
    <xf numFmtId="165" fontId="11" fillId="5" borderId="13" xfId="3" applyNumberFormat="1" applyFont="1" applyFill="1" applyBorder="1" applyAlignment="1">
      <alignment horizontal="center" vertical="top"/>
    </xf>
    <xf numFmtId="0" fontId="10" fillId="5" borderId="14" xfId="3" applyFont="1" applyFill="1" applyBorder="1" applyAlignment="1">
      <alignment horizontal="center" vertical="top"/>
    </xf>
    <xf numFmtId="0" fontId="27" fillId="10" borderId="12" xfId="3" applyFont="1" applyFill="1" applyBorder="1" applyAlignment="1">
      <alignment horizontal="left" vertical="top" wrapText="1"/>
    </xf>
    <xf numFmtId="0" fontId="11" fillId="5" borderId="77" xfId="3" applyFont="1" applyFill="1" applyBorder="1" applyAlignment="1">
      <alignment horizontal="center" vertical="center" wrapText="1"/>
    </xf>
    <xf numFmtId="0" fontId="11" fillId="5" borderId="38" xfId="3" applyFont="1" applyFill="1" applyBorder="1" applyAlignment="1">
      <alignment wrapText="1"/>
    </xf>
    <xf numFmtId="0" fontId="11" fillId="5" borderId="68" xfId="3" applyFont="1" applyFill="1" applyBorder="1" applyAlignment="1">
      <alignment horizontal="center" vertical="top" wrapText="1"/>
    </xf>
    <xf numFmtId="0" fontId="11" fillId="5" borderId="56" xfId="3" applyFont="1" applyFill="1" applyBorder="1" applyAlignment="1">
      <alignment horizontal="left" vertical="top" wrapText="1"/>
    </xf>
    <xf numFmtId="9" fontId="11" fillId="20" borderId="9" xfId="3" applyNumberFormat="1" applyFont="1" applyFill="1" applyBorder="1" applyAlignment="1">
      <alignment horizontal="center" vertical="top"/>
    </xf>
    <xf numFmtId="9" fontId="11" fillId="20" borderId="70" xfId="3" applyNumberFormat="1" applyFont="1" applyFill="1" applyBorder="1" applyAlignment="1">
      <alignment horizontal="center" vertical="top"/>
    </xf>
    <xf numFmtId="0" fontId="11" fillId="20" borderId="72" xfId="3" applyFont="1" applyFill="1" applyBorder="1" applyAlignment="1">
      <alignment horizontal="center" vertical="center"/>
    </xf>
    <xf numFmtId="0" fontId="11" fillId="20" borderId="66" xfId="3" applyFont="1" applyFill="1" applyBorder="1" applyAlignment="1">
      <alignment horizontal="left" vertical="top"/>
    </xf>
    <xf numFmtId="165" fontId="10" fillId="20" borderId="7" xfId="3" applyNumberFormat="1" applyFont="1" applyFill="1" applyBorder="1" applyAlignment="1">
      <alignment horizontal="center" vertical="top"/>
    </xf>
    <xf numFmtId="165" fontId="10" fillId="20" borderId="26" xfId="3" applyNumberFormat="1" applyFont="1" applyFill="1" applyBorder="1" applyAlignment="1">
      <alignment horizontal="center" vertical="top"/>
    </xf>
    <xf numFmtId="49" fontId="10" fillId="0" borderId="20" xfId="3" applyNumberFormat="1" applyFont="1" applyBorder="1" applyAlignment="1">
      <alignment horizontal="center" vertical="top" wrapText="1"/>
    </xf>
    <xf numFmtId="0" fontId="27" fillId="10" borderId="0" xfId="3" applyFont="1" applyFill="1" applyAlignment="1">
      <alignment horizontal="left" vertical="top" wrapText="1"/>
    </xf>
    <xf numFmtId="9" fontId="11" fillId="0" borderId="50" xfId="3" applyNumberFormat="1" applyFont="1" applyBorder="1" applyAlignment="1">
      <alignment horizontal="center" vertical="top"/>
    </xf>
    <xf numFmtId="9" fontId="11" fillId="0" borderId="75" xfId="3" applyNumberFormat="1" applyFont="1" applyBorder="1" applyAlignment="1">
      <alignment horizontal="center" vertical="top"/>
    </xf>
    <xf numFmtId="0" fontId="11" fillId="0" borderId="59" xfId="3" applyFont="1" applyBorder="1" applyAlignment="1">
      <alignment horizontal="center" vertical="center"/>
    </xf>
    <xf numFmtId="165" fontId="10" fillId="0" borderId="80" xfId="3" applyNumberFormat="1" applyFont="1" applyBorder="1" applyAlignment="1">
      <alignment horizontal="center" vertical="top"/>
    </xf>
    <xf numFmtId="49" fontId="10" fillId="0" borderId="13" xfId="3" applyNumberFormat="1" applyFont="1" applyBorder="1" applyAlignment="1">
      <alignment horizontal="center" vertical="top" wrapText="1"/>
    </xf>
    <xf numFmtId="9" fontId="11" fillId="0" borderId="36" xfId="3" applyNumberFormat="1" applyFont="1" applyBorder="1" applyAlignment="1">
      <alignment horizontal="center" vertical="top"/>
    </xf>
    <xf numFmtId="9" fontId="11" fillId="0" borderId="37" xfId="3" applyNumberFormat="1" applyFont="1" applyBorder="1" applyAlignment="1">
      <alignment horizontal="center" vertical="top"/>
    </xf>
    <xf numFmtId="0" fontId="11" fillId="0" borderId="77" xfId="3" applyFont="1" applyBorder="1" applyAlignment="1">
      <alignment horizontal="center" vertical="center"/>
    </xf>
    <xf numFmtId="165" fontId="10" fillId="0" borderId="35" xfId="3" applyNumberFormat="1" applyFont="1" applyBorder="1" applyAlignment="1">
      <alignment horizontal="center" vertical="top"/>
    </xf>
    <xf numFmtId="0" fontId="10" fillId="0" borderId="10" xfId="3" applyFont="1" applyBorder="1" applyAlignment="1">
      <alignment horizontal="center" vertical="top"/>
    </xf>
    <xf numFmtId="0" fontId="29" fillId="0" borderId="54" xfId="3" applyFont="1" applyBorder="1" applyAlignment="1">
      <alignment horizontal="center" vertical="top"/>
    </xf>
    <xf numFmtId="0" fontId="29" fillId="0" borderId="32" xfId="3" applyFont="1" applyBorder="1" applyAlignment="1">
      <alignment horizontal="center" vertical="top"/>
    </xf>
    <xf numFmtId="0" fontId="29" fillId="0" borderId="46" xfId="3" applyFont="1" applyBorder="1" applyAlignment="1">
      <alignment horizontal="center" vertical="top" wrapText="1"/>
    </xf>
    <xf numFmtId="0" fontId="29" fillId="0" borderId="44" xfId="3" applyFont="1" applyBorder="1" applyAlignment="1">
      <alignment horizontal="left" vertical="top" wrapText="1"/>
    </xf>
    <xf numFmtId="165" fontId="10" fillId="0" borderId="30" xfId="3" applyNumberFormat="1" applyFont="1" applyBorder="1" applyAlignment="1">
      <alignment horizontal="center" vertical="top"/>
    </xf>
    <xf numFmtId="0" fontId="10" fillId="0" borderId="2" xfId="3" applyFont="1" applyBorder="1" applyAlignment="1">
      <alignment horizontal="center" vertical="top"/>
    </xf>
    <xf numFmtId="49" fontId="29" fillId="5" borderId="13" xfId="3" applyNumberFormat="1" applyFont="1" applyFill="1" applyBorder="1" applyAlignment="1">
      <alignment horizontal="center" vertical="top"/>
    </xf>
    <xf numFmtId="0" fontId="11" fillId="9" borderId="0" xfId="0" applyFont="1" applyFill="1" applyAlignment="1">
      <alignment wrapText="1"/>
    </xf>
    <xf numFmtId="49" fontId="10" fillId="10" borderId="13" xfId="3" applyNumberFormat="1" applyFont="1" applyFill="1" applyBorder="1" applyAlignment="1">
      <alignment horizontal="left" vertical="top" wrapText="1"/>
    </xf>
    <xf numFmtId="9" fontId="11" fillId="19" borderId="9" xfId="3" applyNumberFormat="1" applyFont="1" applyFill="1" applyBorder="1" applyAlignment="1">
      <alignment horizontal="center" vertical="top"/>
    </xf>
    <xf numFmtId="9" fontId="11" fillId="19" borderId="70" xfId="3" applyNumberFormat="1" applyFont="1" applyFill="1" applyBorder="1" applyAlignment="1">
      <alignment horizontal="center" vertical="top"/>
    </xf>
    <xf numFmtId="0" fontId="11" fillId="19" borderId="72" xfId="3" applyFont="1" applyFill="1" applyBorder="1" applyAlignment="1">
      <alignment horizontal="center" vertical="center"/>
    </xf>
    <xf numFmtId="0" fontId="27" fillId="10" borderId="21" xfId="3" applyFont="1" applyFill="1" applyBorder="1" applyAlignment="1">
      <alignment horizontal="left" vertical="top" wrapText="1"/>
    </xf>
    <xf numFmtId="0" fontId="11" fillId="5" borderId="50" xfId="3" applyFont="1" applyFill="1" applyBorder="1" applyAlignment="1">
      <alignment horizontal="center" vertical="top"/>
    </xf>
    <xf numFmtId="0" fontId="11" fillId="5" borderId="75" xfId="3" applyFont="1" applyFill="1" applyBorder="1" applyAlignment="1">
      <alignment horizontal="center" vertical="top"/>
    </xf>
    <xf numFmtId="0" fontId="11" fillId="5" borderId="59" xfId="3" applyFont="1" applyFill="1" applyBorder="1" applyAlignment="1">
      <alignment horizontal="center" vertical="center" wrapText="1"/>
    </xf>
    <xf numFmtId="0" fontId="11" fillId="5" borderId="57" xfId="3" applyFont="1" applyFill="1" applyBorder="1" applyAlignment="1">
      <alignment horizontal="left" vertical="top" wrapText="1"/>
    </xf>
    <xf numFmtId="165" fontId="11" fillId="0" borderId="80" xfId="3" applyNumberFormat="1" applyFont="1" applyBorder="1" applyAlignment="1">
      <alignment horizontal="center" vertical="top"/>
    </xf>
    <xf numFmtId="165" fontId="11" fillId="0" borderId="52" xfId="3" applyNumberFormat="1" applyFont="1" applyBorder="1" applyAlignment="1">
      <alignment horizontal="center" vertical="top"/>
    </xf>
    <xf numFmtId="0" fontId="11" fillId="0" borderId="52" xfId="3" applyFont="1" applyBorder="1" applyAlignment="1">
      <alignment horizontal="center" vertical="top"/>
    </xf>
    <xf numFmtId="0" fontId="10" fillId="0" borderId="52" xfId="3" applyFont="1" applyBorder="1" applyAlignment="1">
      <alignment horizontal="center" vertical="top"/>
    </xf>
    <xf numFmtId="0" fontId="27" fillId="10" borderId="14" xfId="3" applyFont="1" applyFill="1" applyBorder="1" applyAlignment="1">
      <alignment horizontal="left" vertical="top" wrapText="1"/>
    </xf>
    <xf numFmtId="0" fontId="11" fillId="5" borderId="51" xfId="3" applyFont="1" applyFill="1" applyBorder="1" applyAlignment="1">
      <alignment horizontal="center" vertical="top"/>
    </xf>
    <xf numFmtId="0" fontId="11" fillId="5" borderId="53" xfId="3" applyFont="1" applyFill="1" applyBorder="1" applyAlignment="1">
      <alignment horizontal="center" vertical="top"/>
    </xf>
    <xf numFmtId="0" fontId="11" fillId="5" borderId="68" xfId="3" applyFont="1" applyFill="1" applyBorder="1" applyAlignment="1">
      <alignment horizontal="center" vertical="center" wrapText="1"/>
    </xf>
    <xf numFmtId="0" fontId="11" fillId="0" borderId="58" xfId="3" applyFont="1" applyBorder="1" applyAlignment="1">
      <alignment horizontal="center" vertical="top"/>
    </xf>
    <xf numFmtId="0" fontId="11" fillId="0" borderId="51" xfId="3" applyFont="1" applyBorder="1" applyAlignment="1">
      <alignment horizontal="center" vertical="top"/>
    </xf>
    <xf numFmtId="0" fontId="11" fillId="0" borderId="53" xfId="3" applyFont="1" applyBorder="1" applyAlignment="1">
      <alignment horizontal="center" vertical="top"/>
    </xf>
    <xf numFmtId="0" fontId="11" fillId="0" borderId="68" xfId="3" applyFont="1" applyBorder="1" applyAlignment="1">
      <alignment horizontal="center" vertical="top" wrapText="1"/>
    </xf>
    <xf numFmtId="0" fontId="11" fillId="0" borderId="43" xfId="3" applyFont="1" applyBorder="1" applyAlignment="1">
      <alignment horizontal="left" vertical="top" wrapText="1"/>
    </xf>
    <xf numFmtId="49" fontId="10" fillId="10" borderId="14" xfId="3" applyNumberFormat="1" applyFont="1" applyFill="1" applyBorder="1" applyAlignment="1">
      <alignment horizontal="left" vertical="top" wrapText="1"/>
    </xf>
    <xf numFmtId="0" fontId="11" fillId="0" borderId="54" xfId="3" applyFont="1" applyBorder="1" applyAlignment="1">
      <alignment horizontal="center" vertical="top"/>
    </xf>
    <xf numFmtId="0" fontId="11" fillId="0" borderId="32" xfId="3" applyFont="1" applyBorder="1" applyAlignment="1">
      <alignment horizontal="center" vertical="top"/>
    </xf>
    <xf numFmtId="0" fontId="11" fillId="0" borderId="46" xfId="3" applyFont="1" applyBorder="1" applyAlignment="1">
      <alignment horizontal="center" vertical="top" wrapText="1"/>
    </xf>
    <xf numFmtId="0" fontId="11" fillId="0" borderId="44" xfId="3" applyFont="1" applyBorder="1" applyAlignment="1">
      <alignment horizontal="left" vertical="top" wrapText="1"/>
    </xf>
    <xf numFmtId="165" fontId="11" fillId="0" borderId="30" xfId="3" applyNumberFormat="1" applyFont="1" applyBorder="1" applyAlignment="1">
      <alignment horizontal="center" vertical="top"/>
    </xf>
    <xf numFmtId="2" fontId="11" fillId="0" borderId="2" xfId="3" applyNumberFormat="1" applyFont="1" applyBorder="1" applyAlignment="1">
      <alignment horizontal="center" vertical="top"/>
    </xf>
    <xf numFmtId="49" fontId="10" fillId="10" borderId="5" xfId="3" applyNumberFormat="1" applyFont="1" applyFill="1" applyBorder="1" applyAlignment="1">
      <alignment horizontal="left" vertical="top" wrapText="1"/>
    </xf>
    <xf numFmtId="49" fontId="11" fillId="0" borderId="20" xfId="3" applyNumberFormat="1" applyFont="1" applyBorder="1" applyAlignment="1">
      <alignment horizontal="center" vertical="top"/>
    </xf>
    <xf numFmtId="0" fontId="7" fillId="0" borderId="0" xfId="3" applyAlignment="1">
      <alignment horizontal="center"/>
    </xf>
    <xf numFmtId="0" fontId="11" fillId="5" borderId="12" xfId="3" applyFont="1" applyFill="1" applyBorder="1" applyAlignment="1">
      <alignment horizontal="center" vertical="top"/>
    </xf>
    <xf numFmtId="0" fontId="11" fillId="5" borderId="39" xfId="3" applyFont="1" applyFill="1" applyBorder="1" applyAlignment="1">
      <alignment horizontal="center" vertical="top"/>
    </xf>
    <xf numFmtId="49" fontId="11" fillId="0" borderId="13" xfId="3" applyNumberFormat="1" applyFont="1" applyBorder="1" applyAlignment="1">
      <alignment horizontal="center" vertical="top"/>
    </xf>
    <xf numFmtId="0" fontId="11" fillId="5" borderId="36" xfId="3" applyFont="1" applyFill="1" applyBorder="1" applyAlignment="1">
      <alignment horizontal="center" vertical="top"/>
    </xf>
    <xf numFmtId="0" fontId="11" fillId="5" borderId="37" xfId="3" applyFont="1" applyFill="1" applyBorder="1" applyAlignment="1">
      <alignment horizontal="center" vertical="top"/>
    </xf>
    <xf numFmtId="0" fontId="11" fillId="5" borderId="38" xfId="3" applyFont="1" applyFill="1" applyBorder="1" applyAlignment="1">
      <alignment horizontal="left" vertical="top" wrapText="1"/>
    </xf>
    <xf numFmtId="165" fontId="11" fillId="5" borderId="35" xfId="3" applyNumberFormat="1" applyFont="1" applyFill="1" applyBorder="1" applyAlignment="1">
      <alignment horizontal="center" vertical="top"/>
    </xf>
    <xf numFmtId="165" fontId="11" fillId="5" borderId="10" xfId="3" applyNumberFormat="1" applyFont="1" applyFill="1" applyBorder="1" applyAlignment="1">
      <alignment horizontal="center" vertical="top"/>
    </xf>
    <xf numFmtId="0" fontId="11" fillId="5" borderId="54" xfId="3" applyFont="1" applyFill="1" applyBorder="1" applyAlignment="1">
      <alignment horizontal="center" vertical="top"/>
    </xf>
    <xf numFmtId="0" fontId="11" fillId="5" borderId="32" xfId="3" applyFont="1" applyFill="1" applyBorder="1" applyAlignment="1">
      <alignment horizontal="center" vertical="top"/>
    </xf>
    <xf numFmtId="2" fontId="11" fillId="5" borderId="2" xfId="3" applyNumberFormat="1" applyFont="1" applyFill="1" applyBorder="1" applyAlignment="1">
      <alignment horizontal="center" vertical="top"/>
    </xf>
    <xf numFmtId="49" fontId="11" fillId="0" borderId="5" xfId="3" applyNumberFormat="1" applyFont="1" applyBorder="1" applyAlignment="1">
      <alignment horizontal="center" vertical="top"/>
    </xf>
    <xf numFmtId="2" fontId="11" fillId="5" borderId="58" xfId="3" applyNumberFormat="1" applyFont="1" applyFill="1" applyBorder="1" applyAlignment="1">
      <alignment horizontal="center" vertical="top"/>
    </xf>
    <xf numFmtId="0" fontId="10" fillId="19" borderId="26" xfId="6" applyNumberFormat="1" applyFont="1" applyFill="1" applyBorder="1" applyAlignment="1">
      <alignment horizontal="center" vertical="top"/>
    </xf>
    <xf numFmtId="2" fontId="10" fillId="19" borderId="26" xfId="6" applyNumberFormat="1" applyFont="1" applyFill="1" applyBorder="1" applyAlignment="1">
      <alignment horizontal="center" vertical="top"/>
    </xf>
    <xf numFmtId="165" fontId="11" fillId="11" borderId="13" xfId="3" applyNumberFormat="1" applyFont="1" applyFill="1" applyBorder="1" applyAlignment="1">
      <alignment horizontal="center" vertical="top"/>
    </xf>
    <xf numFmtId="165" fontId="11" fillId="11" borderId="10" xfId="3" applyNumberFormat="1" applyFont="1" applyFill="1" applyBorder="1" applyAlignment="1">
      <alignment horizontal="center" vertical="top"/>
    </xf>
    <xf numFmtId="165" fontId="11" fillId="11" borderId="58" xfId="3" applyNumberFormat="1" applyFont="1" applyFill="1" applyBorder="1" applyAlignment="1">
      <alignment horizontal="center" vertical="top"/>
    </xf>
    <xf numFmtId="0" fontId="29" fillId="5" borderId="56" xfId="3" applyFont="1" applyFill="1" applyBorder="1" applyAlignment="1">
      <alignment horizontal="left" vertical="top" wrapText="1"/>
    </xf>
    <xf numFmtId="165" fontId="11" fillId="11" borderId="2" xfId="3" applyNumberFormat="1" applyFont="1" applyFill="1" applyBorder="1" applyAlignment="1">
      <alignment horizontal="center" vertical="top"/>
    </xf>
    <xf numFmtId="0" fontId="11" fillId="0" borderId="9" xfId="3" applyFont="1" applyBorder="1" applyAlignment="1">
      <alignment horizontal="center" vertical="center"/>
    </xf>
    <xf numFmtId="0" fontId="11" fillId="0" borderId="70" xfId="3" applyFont="1" applyBorder="1" applyAlignment="1">
      <alignment horizontal="center" vertical="center"/>
    </xf>
    <xf numFmtId="0" fontId="11" fillId="0" borderId="70" xfId="3" applyFont="1" applyBorder="1" applyAlignment="1">
      <alignment horizontal="center" vertical="center" wrapText="1"/>
    </xf>
    <xf numFmtId="0" fontId="11" fillId="0" borderId="72" xfId="3" applyFont="1" applyBorder="1" applyAlignment="1">
      <alignment vertical="center" wrapText="1"/>
    </xf>
    <xf numFmtId="0" fontId="10" fillId="5" borderId="9" xfId="3" applyFont="1" applyFill="1" applyBorder="1" applyAlignment="1">
      <alignment horizontal="left" vertical="top"/>
    </xf>
    <xf numFmtId="0" fontId="10" fillId="5" borderId="8" xfId="3" applyFont="1" applyFill="1" applyBorder="1" applyAlignment="1">
      <alignment horizontal="left" vertical="top"/>
    </xf>
    <xf numFmtId="0" fontId="10" fillId="5" borderId="7" xfId="3" applyFont="1" applyFill="1" applyBorder="1" applyAlignment="1">
      <alignment horizontal="left" vertical="top"/>
    </xf>
    <xf numFmtId="49" fontId="10" fillId="3" borderId="7" xfId="3" applyNumberFormat="1" applyFont="1" applyFill="1" applyBorder="1" applyAlignment="1">
      <alignment horizontal="center" vertical="top"/>
    </xf>
    <xf numFmtId="0" fontId="10" fillId="4" borderId="9" xfId="3" applyFont="1" applyFill="1" applyBorder="1" applyAlignment="1">
      <alignment vertical="top"/>
    </xf>
    <xf numFmtId="0" fontId="10" fillId="4" borderId="72" xfId="3" applyFont="1" applyFill="1" applyBorder="1" applyAlignment="1">
      <alignment vertical="top"/>
    </xf>
    <xf numFmtId="0" fontId="10" fillId="4" borderId="8" xfId="3" applyFont="1" applyFill="1" applyBorder="1" applyAlignment="1">
      <alignment vertical="top"/>
    </xf>
    <xf numFmtId="0" fontId="10" fillId="4" borderId="7" xfId="3" applyFont="1" applyFill="1" applyBorder="1" applyAlignment="1">
      <alignment vertical="top"/>
    </xf>
    <xf numFmtId="0" fontId="11" fillId="5" borderId="72" xfId="3" applyFont="1" applyFill="1" applyBorder="1" applyAlignment="1">
      <alignment vertical="center" wrapText="1"/>
    </xf>
    <xf numFmtId="0" fontId="10" fillId="0" borderId="9" xfId="3" applyFont="1" applyBorder="1" applyAlignment="1">
      <alignment horizontal="left" vertical="top"/>
    </xf>
    <xf numFmtId="0" fontId="10" fillId="0" borderId="8" xfId="3" applyFont="1" applyBorder="1" applyAlignment="1">
      <alignment horizontal="left" vertical="top"/>
    </xf>
    <xf numFmtId="0" fontId="6" fillId="0" borderId="8" xfId="3" applyFont="1" applyBorder="1" applyAlignment="1">
      <alignment horizontal="left" vertical="top"/>
    </xf>
    <xf numFmtId="0" fontId="12" fillId="0" borderId="8" xfId="3" applyFont="1" applyBorder="1" applyAlignment="1">
      <alignment horizontal="left" vertical="top"/>
    </xf>
    <xf numFmtId="0" fontId="6" fillId="0" borderId="7" xfId="3" applyFont="1" applyBorder="1" applyAlignment="1">
      <alignment vertical="top"/>
    </xf>
    <xf numFmtId="49" fontId="6" fillId="2" borderId="7" xfId="3" applyNumberFormat="1" applyFont="1" applyFill="1" applyBorder="1" applyAlignment="1">
      <alignment horizontal="center" vertical="top" wrapText="1"/>
    </xf>
    <xf numFmtId="49" fontId="10" fillId="2" borderId="26" xfId="3" applyNumberFormat="1" applyFont="1" applyFill="1" applyBorder="1" applyAlignment="1">
      <alignment horizontal="center" vertical="top" wrapText="1"/>
    </xf>
    <xf numFmtId="165" fontId="10" fillId="2" borderId="20" xfId="3" applyNumberFormat="1" applyFont="1" applyFill="1" applyBorder="1" applyAlignment="1">
      <alignment horizontal="center" vertical="top" wrapText="1"/>
    </xf>
    <xf numFmtId="49" fontId="10" fillId="2" borderId="20" xfId="3" applyNumberFormat="1" applyFont="1" applyFill="1" applyBorder="1" applyAlignment="1">
      <alignment horizontal="center" vertical="top"/>
    </xf>
    <xf numFmtId="165" fontId="10" fillId="4" borderId="26" xfId="3" applyNumberFormat="1" applyFont="1" applyFill="1" applyBorder="1" applyAlignment="1">
      <alignment horizontal="center" vertical="top" wrapText="1"/>
    </xf>
    <xf numFmtId="0" fontId="29" fillId="19" borderId="66" xfId="3" applyFont="1" applyFill="1" applyBorder="1" applyAlignment="1">
      <alignment horizontal="center" vertical="center"/>
    </xf>
    <xf numFmtId="0" fontId="11" fillId="19" borderId="8" xfId="3" applyFont="1" applyFill="1" applyBorder="1" applyAlignment="1">
      <alignment horizontal="left" vertical="top"/>
    </xf>
    <xf numFmtId="49" fontId="10" fillId="10" borderId="20" xfId="3" applyNumberFormat="1" applyFont="1" applyFill="1" applyBorder="1" applyAlignment="1">
      <alignment horizontal="center" vertical="top" wrapText="1"/>
    </xf>
    <xf numFmtId="9" fontId="29" fillId="0" borderId="19" xfId="3" applyNumberFormat="1" applyFont="1" applyBorder="1" applyAlignment="1">
      <alignment horizontal="center" vertical="top"/>
    </xf>
    <xf numFmtId="9" fontId="29" fillId="0" borderId="42" xfId="3" applyNumberFormat="1" applyFont="1" applyBorder="1" applyAlignment="1">
      <alignment horizontal="center" vertical="top"/>
    </xf>
    <xf numFmtId="0" fontId="29" fillId="0" borderId="42" xfId="3" applyFont="1" applyBorder="1" applyAlignment="1">
      <alignment horizontal="center" vertical="center"/>
    </xf>
    <xf numFmtId="0" fontId="11" fillId="0" borderId="22" xfId="3" applyFont="1" applyBorder="1" applyAlignment="1">
      <alignment horizontal="left" vertical="top"/>
    </xf>
    <xf numFmtId="165" fontId="10" fillId="0" borderId="21" xfId="3" applyNumberFormat="1" applyFont="1" applyBorder="1" applyAlignment="1">
      <alignment horizontal="center" vertical="top"/>
    </xf>
    <xf numFmtId="165" fontId="10" fillId="0" borderId="20" xfId="3" applyNumberFormat="1" applyFont="1" applyBorder="1" applyAlignment="1">
      <alignment horizontal="center" vertical="top"/>
    </xf>
    <xf numFmtId="0" fontId="10" fillId="0" borderId="19" xfId="3" applyFont="1" applyBorder="1" applyAlignment="1">
      <alignment horizontal="center" vertical="top"/>
    </xf>
    <xf numFmtId="0" fontId="10" fillId="0" borderId="20" xfId="3" applyFont="1" applyBorder="1" applyAlignment="1">
      <alignment horizontal="center" vertical="top"/>
    </xf>
    <xf numFmtId="49" fontId="10" fillId="10" borderId="13" xfId="3" applyNumberFormat="1" applyFont="1" applyFill="1" applyBorder="1" applyAlignment="1">
      <alignment horizontal="center" vertical="top" wrapText="1"/>
    </xf>
    <xf numFmtId="0" fontId="10" fillId="0" borderId="36" xfId="3" applyFont="1" applyBorder="1" applyAlignment="1">
      <alignment horizontal="center" vertical="top"/>
    </xf>
    <xf numFmtId="165" fontId="11" fillId="0" borderId="35" xfId="3" applyNumberFormat="1" applyFont="1" applyBorder="1" applyAlignment="1">
      <alignment horizontal="center" vertical="top"/>
    </xf>
    <xf numFmtId="165" fontId="11" fillId="0" borderId="36" xfId="3" applyNumberFormat="1" applyFont="1" applyBorder="1" applyAlignment="1">
      <alignment horizontal="center" vertical="top"/>
    </xf>
    <xf numFmtId="0" fontId="11" fillId="0" borderId="36" xfId="3" applyFont="1" applyBorder="1" applyAlignment="1">
      <alignment horizontal="center" vertical="top"/>
    </xf>
    <xf numFmtId="0" fontId="10" fillId="0" borderId="51" xfId="3" applyFont="1" applyBorder="1" applyAlignment="1">
      <alignment horizontal="center" vertical="top"/>
    </xf>
    <xf numFmtId="49" fontId="10" fillId="10" borderId="5" xfId="3" applyNumberFormat="1" applyFont="1" applyFill="1" applyBorder="1" applyAlignment="1">
      <alignment horizontal="center" vertical="top" wrapText="1"/>
    </xf>
    <xf numFmtId="165" fontId="10" fillId="19" borderId="19" xfId="3" applyNumberFormat="1" applyFont="1" applyFill="1" applyBorder="1" applyAlignment="1">
      <alignment horizontal="center" vertical="top"/>
    </xf>
    <xf numFmtId="0" fontId="29" fillId="0" borderId="22" xfId="3" applyFont="1" applyBorder="1" applyAlignment="1">
      <alignment horizontal="left" vertical="top"/>
    </xf>
    <xf numFmtId="0" fontId="29" fillId="0" borderId="38" xfId="3" applyFont="1" applyBorder="1" applyAlignment="1">
      <alignment horizontal="left" vertical="top"/>
    </xf>
    <xf numFmtId="165" fontId="10" fillId="0" borderId="43" xfId="3" applyNumberFormat="1" applyFont="1" applyBorder="1" applyAlignment="1">
      <alignment horizontal="center" vertical="top"/>
    </xf>
    <xf numFmtId="9" fontId="29" fillId="19" borderId="4" xfId="3" applyNumberFormat="1" applyFont="1" applyFill="1" applyBorder="1" applyAlignment="1">
      <alignment horizontal="center" vertical="top"/>
    </xf>
    <xf numFmtId="9" fontId="29" fillId="19" borderId="31" xfId="3" applyNumberFormat="1" applyFont="1" applyFill="1" applyBorder="1" applyAlignment="1">
      <alignment horizontal="center" vertical="top"/>
    </xf>
    <xf numFmtId="0" fontId="29" fillId="19" borderId="31" xfId="3" applyFont="1" applyFill="1" applyBorder="1" applyAlignment="1">
      <alignment horizontal="center" vertical="center"/>
    </xf>
    <xf numFmtId="0" fontId="29" fillId="19" borderId="45" xfId="3" applyFont="1" applyFill="1" applyBorder="1" applyAlignment="1">
      <alignment horizontal="left" vertical="top"/>
    </xf>
    <xf numFmtId="165" fontId="10" fillId="19" borderId="13" xfId="3" applyNumberFormat="1" applyFont="1" applyFill="1" applyBorder="1" applyAlignment="1">
      <alignment horizontal="center" vertical="top"/>
    </xf>
    <xf numFmtId="165" fontId="10" fillId="19" borderId="12" xfId="3" applyNumberFormat="1" applyFont="1" applyFill="1" applyBorder="1" applyAlignment="1">
      <alignment horizontal="center" vertical="top"/>
    </xf>
    <xf numFmtId="0" fontId="10" fillId="19" borderId="5" xfId="3" applyFont="1" applyFill="1" applyBorder="1" applyAlignment="1">
      <alignment horizontal="center" vertical="top"/>
    </xf>
    <xf numFmtId="0" fontId="11" fillId="10" borderId="20" xfId="14" applyFont="1" applyFill="1" applyBorder="1" applyAlignment="1">
      <alignment horizontal="left" vertical="top" wrapText="1"/>
    </xf>
    <xf numFmtId="0" fontId="7" fillId="5" borderId="19" xfId="3" applyFill="1" applyBorder="1" applyAlignment="1">
      <alignment horizontal="center" vertical="top" wrapText="1"/>
    </xf>
    <xf numFmtId="165" fontId="11" fillId="0" borderId="20" xfId="3" applyNumberFormat="1" applyFont="1" applyBorder="1" applyAlignment="1">
      <alignment horizontal="center" vertical="top"/>
    </xf>
    <xf numFmtId="0" fontId="11" fillId="0" borderId="1" xfId="3" applyFont="1" applyBorder="1" applyAlignment="1">
      <alignment horizontal="center" vertical="top"/>
    </xf>
    <xf numFmtId="0" fontId="11" fillId="0" borderId="11" xfId="3" applyFont="1" applyBorder="1" applyAlignment="1">
      <alignment horizontal="center" vertical="top"/>
    </xf>
    <xf numFmtId="0" fontId="11" fillId="5" borderId="77" xfId="3" applyFont="1" applyFill="1" applyBorder="1" applyAlignment="1">
      <alignment horizontal="center" vertical="top" wrapText="1"/>
    </xf>
    <xf numFmtId="0" fontId="11" fillId="0" borderId="49" xfId="3" applyFont="1" applyBorder="1" applyAlignment="1">
      <alignment horizontal="center" vertical="top"/>
    </xf>
    <xf numFmtId="0" fontId="29" fillId="0" borderId="34" xfId="3" applyFont="1" applyBorder="1" applyAlignment="1">
      <alignment horizontal="left" vertical="top"/>
    </xf>
    <xf numFmtId="0" fontId="11" fillId="0" borderId="0" xfId="3" applyFont="1" applyAlignment="1">
      <alignment horizontal="center" vertical="top"/>
    </xf>
    <xf numFmtId="0" fontId="11" fillId="5" borderId="46" xfId="3" applyFont="1" applyFill="1" applyBorder="1" applyAlignment="1">
      <alignment horizontal="left" vertical="top" wrapText="1"/>
    </xf>
    <xf numFmtId="0" fontId="11" fillId="0" borderId="3" xfId="3" applyFont="1" applyBorder="1" applyAlignment="1">
      <alignment horizontal="center" vertical="top"/>
    </xf>
    <xf numFmtId="0" fontId="39" fillId="0" borderId="0" xfId="3" applyFont="1" applyAlignment="1">
      <alignment horizontal="right"/>
    </xf>
    <xf numFmtId="0" fontId="11" fillId="19" borderId="7" xfId="3" applyFont="1" applyFill="1" applyBorder="1" applyAlignment="1">
      <alignment horizontal="left" vertical="top"/>
    </xf>
    <xf numFmtId="0" fontId="29" fillId="19" borderId="26" xfId="3" applyFont="1" applyFill="1" applyBorder="1" applyAlignment="1">
      <alignment horizontal="center" vertical="center"/>
    </xf>
    <xf numFmtId="0" fontId="29" fillId="19" borderId="8" xfId="3" applyFont="1" applyFill="1" applyBorder="1" applyAlignment="1">
      <alignment horizontal="left" vertical="top"/>
    </xf>
    <xf numFmtId="0" fontId="7" fillId="5" borderId="0" xfId="3" applyFill="1" applyAlignment="1">
      <alignment horizontal="center" vertical="top" wrapText="1"/>
    </xf>
    <xf numFmtId="0" fontId="29" fillId="0" borderId="50" xfId="3" applyFont="1" applyBorder="1" applyAlignment="1">
      <alignment horizontal="left" vertical="top"/>
    </xf>
    <xf numFmtId="0" fontId="29" fillId="0" borderId="75" xfId="3" applyFont="1" applyBorder="1" applyAlignment="1">
      <alignment horizontal="left" vertical="top"/>
    </xf>
    <xf numFmtId="165" fontId="10" fillId="0" borderId="11" xfId="3" applyNumberFormat="1" applyFont="1" applyBorder="1" applyAlignment="1">
      <alignment horizontal="center" vertical="top"/>
    </xf>
    <xf numFmtId="0" fontId="10" fillId="5" borderId="80" xfId="3" applyFont="1" applyFill="1" applyBorder="1" applyAlignment="1">
      <alignment horizontal="center" vertical="top"/>
    </xf>
    <xf numFmtId="0" fontId="29" fillId="0" borderId="36" xfId="3" applyFont="1" applyBorder="1" applyAlignment="1">
      <alignment horizontal="left" vertical="top"/>
    </xf>
    <xf numFmtId="0" fontId="29" fillId="0" borderId="37" xfId="3" applyFont="1" applyBorder="1" applyAlignment="1">
      <alignment horizontal="left" vertical="top"/>
    </xf>
    <xf numFmtId="165" fontId="10" fillId="0" borderId="49" xfId="3" applyNumberFormat="1" applyFont="1" applyBorder="1" applyAlignment="1">
      <alignment horizontal="center" vertical="top"/>
    </xf>
    <xf numFmtId="0" fontId="10" fillId="5" borderId="35" xfId="3" applyFont="1" applyFill="1" applyBorder="1" applyAlignment="1">
      <alignment horizontal="center" vertical="top"/>
    </xf>
    <xf numFmtId="0" fontId="42" fillId="0" borderId="0" xfId="3" applyFont="1"/>
    <xf numFmtId="0" fontId="29" fillId="0" borderId="51" xfId="3" applyFont="1" applyBorder="1" applyAlignment="1">
      <alignment horizontal="left" vertical="top"/>
    </xf>
    <xf numFmtId="0" fontId="29" fillId="0" borderId="53" xfId="3" applyFont="1" applyBorder="1" applyAlignment="1">
      <alignment horizontal="left" vertical="top"/>
    </xf>
    <xf numFmtId="165" fontId="10" fillId="5" borderId="11" xfId="3" applyNumberFormat="1" applyFont="1" applyFill="1" applyBorder="1" applyAlignment="1">
      <alignment horizontal="center" vertical="top"/>
    </xf>
    <xf numFmtId="9" fontId="29" fillId="0" borderId="53" xfId="3" applyNumberFormat="1" applyFont="1" applyBorder="1" applyAlignment="1">
      <alignment horizontal="center" vertical="top"/>
    </xf>
    <xf numFmtId="165" fontId="11" fillId="5" borderId="65" xfId="3" applyNumberFormat="1" applyFont="1" applyFill="1" applyBorder="1" applyAlignment="1">
      <alignment horizontal="center" vertical="top"/>
    </xf>
    <xf numFmtId="9" fontId="29" fillId="0" borderId="32" xfId="3" applyNumberFormat="1" applyFont="1" applyBorder="1" applyAlignment="1">
      <alignment horizontal="center" vertical="top"/>
    </xf>
    <xf numFmtId="165" fontId="11" fillId="5" borderId="49" xfId="3" applyNumberFormat="1" applyFont="1" applyFill="1" applyBorder="1" applyAlignment="1">
      <alignment horizontal="left" vertical="top"/>
    </xf>
    <xf numFmtId="0" fontId="11" fillId="5" borderId="30" xfId="3" applyFont="1" applyFill="1" applyBorder="1" applyAlignment="1">
      <alignment horizontal="center" vertical="top"/>
    </xf>
    <xf numFmtId="0" fontId="10" fillId="5" borderId="30" xfId="3" applyFont="1" applyFill="1" applyBorder="1" applyAlignment="1">
      <alignment horizontal="center" vertical="top"/>
    </xf>
    <xf numFmtId="0" fontId="29" fillId="19" borderId="9" xfId="3" applyFont="1" applyFill="1" applyBorder="1" applyAlignment="1">
      <alignment horizontal="left" vertical="top"/>
    </xf>
    <xf numFmtId="0" fontId="29" fillId="19" borderId="70" xfId="3" applyFont="1" applyFill="1" applyBorder="1" applyAlignment="1">
      <alignment horizontal="left" vertical="top"/>
    </xf>
    <xf numFmtId="165" fontId="11" fillId="19" borderId="8" xfId="3" applyNumberFormat="1" applyFont="1" applyFill="1" applyBorder="1" applyAlignment="1">
      <alignment horizontal="center" vertical="top"/>
    </xf>
    <xf numFmtId="0" fontId="29" fillId="0" borderId="47" xfId="3" applyFont="1" applyBorder="1" applyAlignment="1">
      <alignment horizontal="left" vertical="top"/>
    </xf>
    <xf numFmtId="165" fontId="11" fillId="5" borderId="48" xfId="3" applyNumberFormat="1" applyFont="1" applyFill="1" applyBorder="1" applyAlignment="1">
      <alignment horizontal="center" vertical="top"/>
    </xf>
    <xf numFmtId="0" fontId="11" fillId="5" borderId="80" xfId="3" applyFont="1" applyFill="1" applyBorder="1" applyAlignment="1">
      <alignment horizontal="center" vertical="top"/>
    </xf>
    <xf numFmtId="0" fontId="29" fillId="0" borderId="77" xfId="3" applyFont="1" applyBorder="1" applyAlignment="1">
      <alignment horizontal="center" vertical="top"/>
    </xf>
    <xf numFmtId="0" fontId="11" fillId="5" borderId="35" xfId="3" applyFont="1" applyFill="1" applyBorder="1" applyAlignment="1">
      <alignment horizontal="center" vertical="top"/>
    </xf>
    <xf numFmtId="0" fontId="11" fillId="0" borderId="37" xfId="3" applyFont="1" applyBorder="1" applyAlignment="1">
      <alignment horizontal="center" vertical="top"/>
    </xf>
    <xf numFmtId="0" fontId="11" fillId="10" borderId="20" xfId="3" applyFont="1" applyFill="1" applyBorder="1" applyAlignment="1">
      <alignment horizontal="left" vertical="top" wrapText="1"/>
    </xf>
    <xf numFmtId="49" fontId="10" fillId="11" borderId="21" xfId="3" applyNumberFormat="1" applyFont="1" applyFill="1" applyBorder="1" applyAlignment="1">
      <alignment horizontal="center" vertical="top" wrapText="1"/>
    </xf>
    <xf numFmtId="49" fontId="37" fillId="6" borderId="20" xfId="3" applyNumberFormat="1" applyFont="1" applyFill="1" applyBorder="1" applyAlignment="1">
      <alignment horizontal="center" vertical="top"/>
    </xf>
    <xf numFmtId="49" fontId="37" fillId="3" borderId="20" xfId="3" applyNumberFormat="1" applyFont="1" applyFill="1" applyBorder="1" applyAlignment="1">
      <alignment horizontal="center" vertical="top"/>
    </xf>
    <xf numFmtId="0" fontId="11" fillId="5" borderId="59" xfId="3" applyFont="1" applyFill="1" applyBorder="1" applyAlignment="1">
      <alignment horizontal="left" vertical="top" wrapText="1"/>
    </xf>
    <xf numFmtId="165" fontId="11" fillId="5" borderId="52" xfId="3" applyNumberFormat="1" applyFont="1" applyFill="1" applyBorder="1" applyAlignment="1">
      <alignment horizontal="center" vertical="top"/>
    </xf>
    <xf numFmtId="0" fontId="11" fillId="10" borderId="13" xfId="3" applyFont="1" applyFill="1" applyBorder="1" applyAlignment="1">
      <alignment horizontal="left" vertical="top" wrapText="1"/>
    </xf>
    <xf numFmtId="49" fontId="10" fillId="11" borderId="14" xfId="3" applyNumberFormat="1" applyFont="1" applyFill="1" applyBorder="1" applyAlignment="1">
      <alignment horizontal="center" vertical="top" wrapText="1"/>
    </xf>
    <xf numFmtId="49" fontId="37" fillId="6" borderId="13" xfId="3" applyNumberFormat="1" applyFont="1" applyFill="1" applyBorder="1" applyAlignment="1">
      <alignment horizontal="center" vertical="top"/>
    </xf>
    <xf numFmtId="49" fontId="37" fillId="3" borderId="13" xfId="3" applyNumberFormat="1" applyFont="1" applyFill="1" applyBorder="1" applyAlignment="1">
      <alignment horizontal="center" vertical="top"/>
    </xf>
    <xf numFmtId="0" fontId="11" fillId="5" borderId="68" xfId="3" applyFont="1" applyFill="1" applyBorder="1" applyAlignment="1">
      <alignment vertical="top" wrapText="1"/>
    </xf>
    <xf numFmtId="0" fontId="11" fillId="5" borderId="51" xfId="3" applyFont="1" applyFill="1" applyBorder="1" applyAlignment="1">
      <alignment horizontal="center" vertical="center"/>
    </xf>
    <xf numFmtId="0" fontId="11" fillId="5" borderId="53" xfId="3" applyFont="1" applyFill="1" applyBorder="1" applyAlignment="1">
      <alignment horizontal="center" vertical="center"/>
    </xf>
    <xf numFmtId="0" fontId="11" fillId="5" borderId="77" xfId="3" applyFont="1" applyFill="1" applyBorder="1" applyAlignment="1">
      <alignment vertical="top" wrapText="1"/>
    </xf>
    <xf numFmtId="49" fontId="10" fillId="11" borderId="0" xfId="3" applyNumberFormat="1" applyFont="1" applyFill="1" applyAlignment="1">
      <alignment vertical="top" wrapText="1"/>
    </xf>
    <xf numFmtId="49" fontId="10" fillId="6" borderId="13" xfId="3" applyNumberFormat="1" applyFont="1" applyFill="1" applyBorder="1" applyAlignment="1">
      <alignment vertical="top"/>
    </xf>
    <xf numFmtId="49" fontId="10" fillId="3" borderId="13" xfId="3" applyNumberFormat="1" applyFont="1" applyFill="1" applyBorder="1" applyAlignment="1">
      <alignment vertical="top"/>
    </xf>
    <xf numFmtId="0" fontId="11" fillId="10" borderId="5" xfId="3" applyFont="1" applyFill="1" applyBorder="1" applyAlignment="1">
      <alignment horizontal="left" vertical="top" wrapText="1"/>
    </xf>
    <xf numFmtId="49" fontId="10" fillId="11" borderId="27" xfId="3" applyNumberFormat="1" applyFont="1" applyFill="1" applyBorder="1" applyAlignment="1">
      <alignment vertical="top" wrapText="1"/>
    </xf>
    <xf numFmtId="49" fontId="10" fillId="6" borderId="5" xfId="3" applyNumberFormat="1" applyFont="1" applyFill="1" applyBorder="1" applyAlignment="1">
      <alignment vertical="top"/>
    </xf>
    <xf numFmtId="49" fontId="10" fillId="3" borderId="5" xfId="3" applyNumberFormat="1" applyFont="1" applyFill="1" applyBorder="1" applyAlignment="1">
      <alignment vertical="top"/>
    </xf>
    <xf numFmtId="9" fontId="29" fillId="20" borderId="9" xfId="3" applyNumberFormat="1" applyFont="1" applyFill="1" applyBorder="1" applyAlignment="1">
      <alignment horizontal="center" vertical="top"/>
    </xf>
    <xf numFmtId="9" fontId="29" fillId="20" borderId="70" xfId="3" applyNumberFormat="1" applyFont="1" applyFill="1" applyBorder="1" applyAlignment="1">
      <alignment horizontal="center" vertical="top"/>
    </xf>
    <xf numFmtId="0" fontId="29" fillId="20" borderId="72" xfId="3" applyFont="1" applyFill="1" applyBorder="1" applyAlignment="1">
      <alignment horizontal="center" vertical="center"/>
    </xf>
    <xf numFmtId="0" fontId="29" fillId="5" borderId="68" xfId="3" applyFont="1" applyFill="1" applyBorder="1" applyAlignment="1">
      <alignment horizontal="center" vertical="center" wrapText="1"/>
    </xf>
    <xf numFmtId="0" fontId="29" fillId="5" borderId="68" xfId="3" applyFont="1" applyFill="1" applyBorder="1" applyAlignment="1">
      <alignment horizontal="left" vertical="top" wrapText="1"/>
    </xf>
    <xf numFmtId="0" fontId="29" fillId="5" borderId="37" xfId="3" applyFont="1" applyFill="1" applyBorder="1" applyAlignment="1">
      <alignment horizontal="center" vertical="center" wrapText="1"/>
    </xf>
    <xf numFmtId="0" fontId="29" fillId="5" borderId="11" xfId="3" applyFont="1" applyFill="1" applyBorder="1" applyAlignment="1">
      <alignment wrapText="1"/>
    </xf>
    <xf numFmtId="0" fontId="29" fillId="5" borderId="54" xfId="3" applyFont="1" applyFill="1" applyBorder="1" applyAlignment="1">
      <alignment horizontal="center" vertical="top"/>
    </xf>
    <xf numFmtId="0" fontId="29" fillId="5" borderId="32" xfId="3" applyFont="1" applyFill="1" applyBorder="1" applyAlignment="1">
      <alignment horizontal="center" vertical="top"/>
    </xf>
    <xf numFmtId="0" fontId="29" fillId="5" borderId="46" xfId="3" applyFont="1" applyFill="1" applyBorder="1" applyAlignment="1">
      <alignment horizontal="center" vertical="top" wrapText="1"/>
    </xf>
    <xf numFmtId="0" fontId="29" fillId="5" borderId="46" xfId="3" applyFont="1" applyFill="1" applyBorder="1" applyAlignment="1">
      <alignment horizontal="left" vertical="top" wrapText="1"/>
    </xf>
    <xf numFmtId="0" fontId="37" fillId="11" borderId="20" xfId="3" applyFont="1" applyFill="1" applyBorder="1" applyAlignment="1">
      <alignment horizontal="left" vertical="top" textRotation="90" wrapText="1"/>
    </xf>
    <xf numFmtId="0" fontId="34" fillId="5" borderId="20" xfId="3" applyFont="1" applyFill="1" applyBorder="1" applyAlignment="1">
      <alignment horizontal="center" vertical="top" wrapText="1"/>
    </xf>
    <xf numFmtId="0" fontId="34" fillId="10" borderId="1" xfId="3" applyFont="1" applyFill="1" applyBorder="1" applyAlignment="1">
      <alignment horizontal="center" vertical="top" wrapText="1"/>
    </xf>
    <xf numFmtId="49" fontId="37" fillId="11" borderId="20" xfId="3" applyNumberFormat="1" applyFont="1" applyFill="1" applyBorder="1" applyAlignment="1">
      <alignment horizontal="center" vertical="top" wrapText="1"/>
    </xf>
    <xf numFmtId="0" fontId="29" fillId="5" borderId="50" xfId="3" applyFont="1" applyFill="1" applyBorder="1" applyAlignment="1">
      <alignment horizontal="center" vertical="top"/>
    </xf>
    <xf numFmtId="0" fontId="29" fillId="5" borderId="75" xfId="3" applyFont="1" applyFill="1" applyBorder="1" applyAlignment="1">
      <alignment horizontal="center" vertical="top"/>
    </xf>
    <xf numFmtId="0" fontId="29" fillId="5" borderId="59" xfId="3" applyFont="1" applyFill="1" applyBorder="1" applyAlignment="1">
      <alignment horizontal="center" vertical="center" wrapText="1"/>
    </xf>
    <xf numFmtId="0" fontId="29" fillId="5" borderId="59" xfId="3" applyFont="1" applyFill="1" applyBorder="1" applyAlignment="1">
      <alignment horizontal="left" vertical="top" wrapText="1"/>
    </xf>
    <xf numFmtId="0" fontId="37" fillId="11" borderId="13" xfId="3" applyFont="1" applyFill="1" applyBorder="1" applyAlignment="1">
      <alignment horizontal="left" vertical="top" textRotation="90" wrapText="1"/>
    </xf>
    <xf numFmtId="0" fontId="29" fillId="10" borderId="13" xfId="3" applyFont="1" applyFill="1" applyBorder="1" applyAlignment="1">
      <alignment horizontal="left" vertical="top" wrapText="1"/>
    </xf>
    <xf numFmtId="49" fontId="37" fillId="5" borderId="13" xfId="3" applyNumberFormat="1" applyFont="1" applyFill="1" applyBorder="1" applyAlignment="1">
      <alignment horizontal="center" vertical="top" wrapText="1"/>
    </xf>
    <xf numFmtId="49" fontId="37" fillId="10" borderId="0" xfId="3" applyNumberFormat="1" applyFont="1" applyFill="1" applyAlignment="1">
      <alignment horizontal="center" vertical="top" wrapText="1"/>
    </xf>
    <xf numFmtId="49" fontId="37" fillId="11" borderId="13" xfId="3" applyNumberFormat="1" applyFont="1" applyFill="1" applyBorder="1" applyAlignment="1">
      <alignment horizontal="center" vertical="top" wrapText="1"/>
    </xf>
    <xf numFmtId="49" fontId="29" fillId="5" borderId="13" xfId="3" applyNumberFormat="1" applyFont="1" applyFill="1" applyBorder="1" applyAlignment="1">
      <alignment vertical="top"/>
    </xf>
    <xf numFmtId="0" fontId="37" fillId="11" borderId="5" xfId="3" applyFont="1" applyFill="1" applyBorder="1" applyAlignment="1">
      <alignment horizontal="left" vertical="top" textRotation="90" wrapText="1"/>
    </xf>
    <xf numFmtId="49" fontId="37" fillId="5" borderId="5" xfId="3" applyNumberFormat="1" applyFont="1" applyFill="1" applyBorder="1" applyAlignment="1">
      <alignment horizontal="center" vertical="top" wrapText="1"/>
    </xf>
    <xf numFmtId="49" fontId="37" fillId="10" borderId="27" xfId="3" applyNumberFormat="1" applyFont="1" applyFill="1" applyBorder="1" applyAlignment="1">
      <alignment horizontal="center" vertical="top" wrapText="1"/>
    </xf>
    <xf numFmtId="49" fontId="37" fillId="11" borderId="5" xfId="3" applyNumberFormat="1" applyFont="1" applyFill="1" applyBorder="1" applyAlignment="1">
      <alignment vertical="top" wrapText="1"/>
    </xf>
    <xf numFmtId="49" fontId="37" fillId="6" borderId="5" xfId="3" applyNumberFormat="1" applyFont="1" applyFill="1" applyBorder="1" applyAlignment="1">
      <alignment vertical="top"/>
    </xf>
    <xf numFmtId="0" fontId="7" fillId="11" borderId="20" xfId="3" applyFill="1" applyBorder="1" applyAlignment="1">
      <alignment horizontal="center" vertical="top" wrapText="1"/>
    </xf>
    <xf numFmtId="49" fontId="10" fillId="6" borderId="20" xfId="3" applyNumberFormat="1" applyFont="1" applyFill="1" applyBorder="1" applyAlignment="1">
      <alignment vertical="top"/>
    </xf>
    <xf numFmtId="0" fontId="11" fillId="5" borderId="37" xfId="14" applyFont="1" applyFill="1" applyBorder="1" applyAlignment="1">
      <alignment horizontal="center" vertical="center" wrapText="1"/>
    </xf>
    <xf numFmtId="0" fontId="11" fillId="5" borderId="35" xfId="14" applyFont="1" applyFill="1" applyBorder="1" applyAlignment="1">
      <alignment wrapText="1"/>
    </xf>
    <xf numFmtId="0" fontId="11" fillId="0" borderId="70" xfId="3" applyFont="1" applyBorder="1" applyAlignment="1">
      <alignment vertical="center" wrapText="1"/>
    </xf>
    <xf numFmtId="0" fontId="10" fillId="5" borderId="1" xfId="3" applyFont="1" applyFill="1" applyBorder="1" applyAlignment="1">
      <alignment horizontal="left" vertical="top"/>
    </xf>
    <xf numFmtId="49" fontId="10" fillId="3" borderId="6" xfId="3" applyNumberFormat="1" applyFont="1" applyFill="1" applyBorder="1" applyAlignment="1">
      <alignment horizontal="center" vertical="top"/>
    </xf>
    <xf numFmtId="0" fontId="30" fillId="4" borderId="8" xfId="3" applyFont="1" applyFill="1" applyBorder="1" applyAlignment="1">
      <alignment vertical="top"/>
    </xf>
    <xf numFmtId="0" fontId="30" fillId="4" borderId="7" xfId="3" applyFont="1" applyFill="1" applyBorder="1" applyAlignment="1">
      <alignment vertical="top"/>
    </xf>
    <xf numFmtId="49" fontId="10" fillId="4" borderId="7" xfId="3" applyNumberFormat="1" applyFont="1" applyFill="1" applyBorder="1" applyAlignment="1">
      <alignment horizontal="center" vertical="top"/>
    </xf>
    <xf numFmtId="0" fontId="11" fillId="5" borderId="70" xfId="3" applyFont="1" applyFill="1" applyBorder="1" applyAlignment="1">
      <alignment vertical="center" wrapText="1"/>
    </xf>
    <xf numFmtId="0" fontId="11" fillId="0" borderId="8" xfId="3" applyFont="1" applyBorder="1" applyAlignment="1">
      <alignment horizontal="left" vertical="top"/>
    </xf>
    <xf numFmtId="0" fontId="10" fillId="0" borderId="7" xfId="3" applyFont="1" applyBorder="1" applyAlignment="1">
      <alignment vertical="top"/>
    </xf>
    <xf numFmtId="49" fontId="10" fillId="2" borderId="7" xfId="3" applyNumberFormat="1" applyFont="1" applyFill="1" applyBorder="1" applyAlignment="1">
      <alignment horizontal="center" vertical="top" wrapText="1"/>
    </xf>
    <xf numFmtId="0" fontId="6" fillId="2" borderId="7" xfId="3" applyFont="1" applyFill="1" applyBorder="1" applyAlignment="1">
      <alignment horizontal="center" vertical="top"/>
    </xf>
    <xf numFmtId="49" fontId="6" fillId="2" borderId="26" xfId="3" applyNumberFormat="1" applyFont="1" applyFill="1" applyBorder="1" applyAlignment="1">
      <alignment horizontal="center" vertical="top"/>
    </xf>
    <xf numFmtId="0" fontId="10" fillId="4" borderId="9" xfId="3" applyFont="1" applyFill="1" applyBorder="1" applyAlignment="1">
      <alignment horizontal="left" vertical="top" wrapText="1"/>
    </xf>
    <xf numFmtId="0" fontId="10" fillId="4" borderId="72" xfId="3" applyFont="1" applyFill="1" applyBorder="1" applyAlignment="1">
      <alignment horizontal="left" vertical="top" wrapText="1"/>
    </xf>
    <xf numFmtId="0" fontId="10" fillId="4" borderId="8" xfId="3" applyFont="1" applyFill="1" applyBorder="1" applyAlignment="1">
      <alignment horizontal="left" vertical="top" wrapText="1"/>
    </xf>
    <xf numFmtId="0" fontId="6" fillId="4" borderId="7" xfId="3" applyFont="1" applyFill="1" applyBorder="1" applyAlignment="1">
      <alignment horizontal="center" vertical="top"/>
    </xf>
    <xf numFmtId="49" fontId="6" fillId="4" borderId="26" xfId="3" applyNumberFormat="1" applyFont="1" applyFill="1" applyBorder="1" applyAlignment="1">
      <alignment horizontal="center" vertical="top"/>
    </xf>
    <xf numFmtId="49" fontId="6" fillId="3" borderId="26" xfId="3" applyNumberFormat="1" applyFont="1" applyFill="1" applyBorder="1" applyAlignment="1">
      <alignment horizontal="center" vertical="top"/>
    </xf>
    <xf numFmtId="9" fontId="14" fillId="20" borderId="9" xfId="3" applyNumberFormat="1" applyFont="1" applyFill="1" applyBorder="1" applyAlignment="1">
      <alignment horizontal="center" vertical="top"/>
    </xf>
    <xf numFmtId="9" fontId="14" fillId="20" borderId="70" xfId="3" applyNumberFormat="1" applyFont="1" applyFill="1" applyBorder="1" applyAlignment="1">
      <alignment horizontal="center" vertical="top"/>
    </xf>
    <xf numFmtId="0" fontId="14" fillId="20" borderId="72" xfId="3" applyFont="1" applyFill="1" applyBorder="1" applyAlignment="1">
      <alignment horizontal="center" vertical="center"/>
    </xf>
    <xf numFmtId="0" fontId="14" fillId="20" borderId="66" xfId="3" applyFont="1" applyFill="1" applyBorder="1" applyAlignment="1">
      <alignment horizontal="left" vertical="top"/>
    </xf>
    <xf numFmtId="0" fontId="6" fillId="20" borderId="7" xfId="3" applyFont="1" applyFill="1" applyBorder="1" applyAlignment="1">
      <alignment horizontal="center" vertical="top"/>
    </xf>
    <xf numFmtId="0" fontId="13" fillId="5" borderId="20" xfId="3" applyFont="1" applyFill="1" applyBorder="1" applyAlignment="1">
      <alignment horizontal="center" vertical="top" wrapText="1"/>
    </xf>
    <xf numFmtId="0" fontId="13" fillId="10" borderId="20" xfId="3" applyFont="1" applyFill="1" applyBorder="1" applyAlignment="1">
      <alignment horizontal="center" vertical="top" wrapText="1"/>
    </xf>
    <xf numFmtId="0" fontId="13" fillId="11" borderId="21" xfId="3" applyFont="1" applyFill="1" applyBorder="1" applyAlignment="1">
      <alignment horizontal="center" vertical="top" wrapText="1"/>
    </xf>
    <xf numFmtId="49" fontId="6" fillId="6" borderId="20" xfId="3" applyNumberFormat="1" applyFont="1" applyFill="1" applyBorder="1" applyAlignment="1">
      <alignment horizontal="center" vertical="top"/>
    </xf>
    <xf numFmtId="49" fontId="6" fillId="3" borderId="20" xfId="3" applyNumberFormat="1" applyFont="1" applyFill="1" applyBorder="1" applyAlignment="1">
      <alignment horizontal="center" vertical="top"/>
    </xf>
    <xf numFmtId="0" fontId="12" fillId="5" borderId="50" xfId="3" applyFont="1" applyFill="1" applyBorder="1" applyAlignment="1">
      <alignment horizontal="center" vertical="top"/>
    </xf>
    <xf numFmtId="0" fontId="12" fillId="5" borderId="75" xfId="3" applyFont="1" applyFill="1" applyBorder="1" applyAlignment="1">
      <alignment horizontal="center" vertical="top"/>
    </xf>
    <xf numFmtId="0" fontId="12" fillId="5" borderId="59" xfId="3" applyFont="1" applyFill="1" applyBorder="1" applyAlignment="1">
      <alignment horizontal="center" vertical="center" wrapText="1"/>
    </xf>
    <xf numFmtId="0" fontId="12" fillId="5" borderId="57" xfId="3" applyFont="1" applyFill="1" applyBorder="1" applyAlignment="1">
      <alignment horizontal="left" vertical="top" wrapText="1"/>
    </xf>
    <xf numFmtId="165" fontId="11" fillId="5" borderId="80" xfId="3" applyNumberFormat="1" applyFont="1" applyFill="1" applyBorder="1" applyAlignment="1">
      <alignment horizontal="center" vertical="top"/>
    </xf>
    <xf numFmtId="0" fontId="12" fillId="5" borderId="52" xfId="3" applyFont="1" applyFill="1" applyBorder="1" applyAlignment="1">
      <alignment horizontal="center" vertical="top"/>
    </xf>
    <xf numFmtId="0" fontId="11" fillId="9" borderId="13" xfId="3" applyFont="1" applyFill="1" applyBorder="1" applyAlignment="1">
      <alignment horizontal="left" vertical="top" wrapText="1"/>
    </xf>
    <xf numFmtId="49" fontId="6" fillId="5" borderId="13" xfId="3" applyNumberFormat="1" applyFont="1" applyFill="1" applyBorder="1" applyAlignment="1">
      <alignment horizontal="center" vertical="top" wrapText="1"/>
    </xf>
    <xf numFmtId="49" fontId="6" fillId="10" borderId="13" xfId="3" applyNumberFormat="1" applyFont="1" applyFill="1" applyBorder="1" applyAlignment="1">
      <alignment horizontal="center" vertical="top" wrapText="1"/>
    </xf>
    <xf numFmtId="49" fontId="6" fillId="11" borderId="0" xfId="3" applyNumberFormat="1" applyFont="1" applyFill="1" applyAlignment="1">
      <alignment vertical="top" wrapText="1"/>
    </xf>
    <xf numFmtId="49" fontId="6" fillId="6" borderId="13" xfId="3" applyNumberFormat="1" applyFont="1" applyFill="1" applyBorder="1" applyAlignment="1">
      <alignment horizontal="center" vertical="top"/>
    </xf>
    <xf numFmtId="49" fontId="6" fillId="3" borderId="13" xfId="3" applyNumberFormat="1" applyFont="1" applyFill="1" applyBorder="1" applyAlignment="1">
      <alignment vertical="top"/>
    </xf>
    <xf numFmtId="0" fontId="14" fillId="5" borderId="51" xfId="3" applyFont="1" applyFill="1" applyBorder="1" applyAlignment="1">
      <alignment horizontal="center" vertical="top"/>
    </xf>
    <xf numFmtId="0" fontId="14" fillId="5" borderId="53" xfId="3" applyFont="1" applyFill="1" applyBorder="1" applyAlignment="1">
      <alignment horizontal="center" vertical="top"/>
    </xf>
    <xf numFmtId="0" fontId="12" fillId="5" borderId="68" xfId="3" applyFont="1" applyFill="1" applyBorder="1" applyAlignment="1">
      <alignment horizontal="center" vertical="center" wrapText="1"/>
    </xf>
    <xf numFmtId="0" fontId="12" fillId="5" borderId="56" xfId="3" applyFont="1" applyFill="1" applyBorder="1" applyAlignment="1">
      <alignment horizontal="left" vertical="top" wrapText="1"/>
    </xf>
    <xf numFmtId="0" fontId="12" fillId="5" borderId="58" xfId="3" applyFont="1" applyFill="1" applyBorder="1" applyAlignment="1">
      <alignment horizontal="center" vertical="top"/>
    </xf>
    <xf numFmtId="0" fontId="12" fillId="5" borderId="10" xfId="3" applyFont="1" applyFill="1" applyBorder="1" applyAlignment="1">
      <alignment horizontal="center" vertical="top"/>
    </xf>
    <xf numFmtId="0" fontId="12" fillId="5" borderId="51" xfId="3" applyFont="1" applyFill="1" applyBorder="1" applyAlignment="1">
      <alignment horizontal="center" vertical="top"/>
    </xf>
    <xf numFmtId="0" fontId="12" fillId="5" borderId="53" xfId="3" applyFont="1" applyFill="1" applyBorder="1" applyAlignment="1">
      <alignment horizontal="center" vertical="top"/>
    </xf>
    <xf numFmtId="0" fontId="12" fillId="5" borderId="37" xfId="3" applyFont="1" applyFill="1" applyBorder="1" applyAlignment="1">
      <alignment horizontal="center" vertical="center" wrapText="1"/>
    </xf>
    <xf numFmtId="0" fontId="12" fillId="5" borderId="35" xfId="3" applyFont="1" applyFill="1" applyBorder="1" applyAlignment="1">
      <alignment wrapText="1"/>
    </xf>
    <xf numFmtId="0" fontId="12" fillId="5" borderId="54" xfId="3" applyFont="1" applyFill="1" applyBorder="1" applyAlignment="1">
      <alignment horizontal="center" vertical="top"/>
    </xf>
    <xf numFmtId="0" fontId="12" fillId="5" borderId="32" xfId="3" applyFont="1" applyFill="1" applyBorder="1" applyAlignment="1">
      <alignment horizontal="center" vertical="top"/>
    </xf>
    <xf numFmtId="0" fontId="12" fillId="5" borderId="46" xfId="3" applyFont="1" applyFill="1" applyBorder="1" applyAlignment="1">
      <alignment horizontal="center" vertical="top" wrapText="1"/>
    </xf>
    <xf numFmtId="0" fontId="12" fillId="5" borderId="44" xfId="3" applyFont="1" applyFill="1" applyBorder="1" applyAlignment="1">
      <alignment horizontal="left" vertical="top" wrapText="1"/>
    </xf>
    <xf numFmtId="0" fontId="12" fillId="5" borderId="2" xfId="3" applyFont="1" applyFill="1" applyBorder="1" applyAlignment="1">
      <alignment horizontal="center" vertical="top"/>
    </xf>
    <xf numFmtId="49" fontId="6" fillId="5" borderId="5" xfId="3" applyNumberFormat="1" applyFont="1" applyFill="1" applyBorder="1" applyAlignment="1">
      <alignment horizontal="center" vertical="top" wrapText="1"/>
    </xf>
    <xf numFmtId="49" fontId="6" fillId="10" borderId="5" xfId="3" applyNumberFormat="1" applyFont="1" applyFill="1" applyBorder="1" applyAlignment="1">
      <alignment horizontal="center" vertical="top" wrapText="1"/>
    </xf>
    <xf numFmtId="49" fontId="6" fillId="11" borderId="27" xfId="3" applyNumberFormat="1" applyFont="1" applyFill="1" applyBorder="1" applyAlignment="1">
      <alignment vertical="top" wrapText="1"/>
    </xf>
    <xf numFmtId="49" fontId="6" fillId="3" borderId="5" xfId="3" applyNumberFormat="1" applyFont="1" applyFill="1" applyBorder="1" applyAlignment="1">
      <alignment vertical="top"/>
    </xf>
    <xf numFmtId="9" fontId="14" fillId="19" borderId="9" xfId="3" applyNumberFormat="1" applyFont="1" applyFill="1" applyBorder="1" applyAlignment="1">
      <alignment horizontal="center" vertical="top"/>
    </xf>
    <xf numFmtId="9" fontId="14" fillId="19" borderId="70" xfId="3" applyNumberFormat="1" applyFont="1" applyFill="1" applyBorder="1" applyAlignment="1">
      <alignment horizontal="center" vertical="top"/>
    </xf>
    <xf numFmtId="0" fontId="14" fillId="19" borderId="72" xfId="3" applyFont="1" applyFill="1" applyBorder="1" applyAlignment="1">
      <alignment horizontal="center" vertical="center"/>
    </xf>
    <xf numFmtId="0" fontId="14" fillId="19" borderId="66" xfId="3" applyFont="1" applyFill="1" applyBorder="1" applyAlignment="1">
      <alignment horizontal="left" vertical="top"/>
    </xf>
    <xf numFmtId="0" fontId="6" fillId="19" borderId="7" xfId="3" applyFont="1" applyFill="1" applyBorder="1" applyAlignment="1">
      <alignment horizontal="center" vertical="top"/>
    </xf>
    <xf numFmtId="165" fontId="11" fillId="11" borderId="52" xfId="3" applyNumberFormat="1" applyFont="1" applyFill="1" applyBorder="1" applyAlignment="1">
      <alignment horizontal="center" vertical="top"/>
    </xf>
    <xf numFmtId="0" fontId="10" fillId="11" borderId="52" xfId="3" applyFont="1" applyFill="1" applyBorder="1" applyAlignment="1">
      <alignment horizontal="center" vertical="top"/>
    </xf>
    <xf numFmtId="0" fontId="12" fillId="5" borderId="68" xfId="3" applyFont="1" applyFill="1" applyBorder="1" applyAlignment="1">
      <alignment horizontal="center" vertical="top" wrapText="1"/>
    </xf>
    <xf numFmtId="0" fontId="11" fillId="0" borderId="19" xfId="3" applyFont="1" applyBorder="1" applyAlignment="1">
      <alignment horizontal="left" vertical="top"/>
    </xf>
    <xf numFmtId="0" fontId="11" fillId="0" borderId="21" xfId="3" applyFont="1" applyBorder="1" applyAlignment="1">
      <alignment horizontal="left" vertical="top"/>
    </xf>
    <xf numFmtId="0" fontId="11" fillId="5" borderId="48" xfId="3" applyFont="1" applyFill="1" applyBorder="1" applyAlignment="1">
      <alignment horizontal="left" vertical="top" wrapText="1"/>
    </xf>
    <xf numFmtId="0" fontId="11" fillId="0" borderId="12" xfId="3" applyFont="1" applyBorder="1" applyAlignment="1">
      <alignment horizontal="left" vertical="top"/>
    </xf>
    <xf numFmtId="0" fontId="11" fillId="0" borderId="14" xfId="3" applyFont="1" applyBorder="1" applyAlignment="1">
      <alignment horizontal="left" vertical="top"/>
    </xf>
    <xf numFmtId="0" fontId="11" fillId="0" borderId="4" xfId="3" applyFont="1" applyBorder="1" applyAlignment="1">
      <alignment horizontal="left" vertical="top"/>
    </xf>
    <xf numFmtId="0" fontId="30" fillId="4" borderId="9" xfId="3" applyFont="1" applyFill="1" applyBorder="1" applyAlignment="1">
      <alignment vertical="top"/>
    </xf>
    <xf numFmtId="0" fontId="30" fillId="4" borderId="72" xfId="3" applyFont="1" applyFill="1" applyBorder="1" applyAlignment="1">
      <alignment vertical="top"/>
    </xf>
    <xf numFmtId="0" fontId="11" fillId="0" borderId="9" xfId="3" applyFont="1" applyBorder="1" applyAlignment="1">
      <alignment horizontal="center" vertical="top"/>
    </xf>
    <xf numFmtId="0" fontId="11" fillId="0" borderId="70" xfId="3" applyFont="1" applyBorder="1" applyAlignment="1">
      <alignment horizontal="center" vertical="top"/>
    </xf>
    <xf numFmtId="165" fontId="6" fillId="2" borderId="26" xfId="3" applyNumberFormat="1" applyFont="1" applyFill="1" applyBorder="1" applyAlignment="1">
      <alignment horizontal="center" vertical="top" wrapText="1"/>
    </xf>
    <xf numFmtId="165" fontId="6" fillId="2" borderId="19" xfId="3" applyNumberFormat="1" applyFont="1" applyFill="1" applyBorder="1" applyAlignment="1">
      <alignment horizontal="center" vertical="top" wrapText="1"/>
    </xf>
    <xf numFmtId="0" fontId="10" fillId="2" borderId="20" xfId="3" applyFont="1" applyFill="1" applyBorder="1" applyAlignment="1">
      <alignment horizontal="center" vertical="top"/>
    </xf>
    <xf numFmtId="165" fontId="6" fillId="4" borderId="19" xfId="3" applyNumberFormat="1" applyFont="1" applyFill="1" applyBorder="1" applyAlignment="1">
      <alignment horizontal="center" vertical="top" wrapText="1"/>
    </xf>
    <xf numFmtId="0" fontId="10" fillId="4" borderId="20" xfId="3" applyFont="1" applyFill="1" applyBorder="1" applyAlignment="1">
      <alignment horizontal="center" vertical="top"/>
    </xf>
    <xf numFmtId="0" fontId="29" fillId="19" borderId="70" xfId="3" applyFont="1" applyFill="1" applyBorder="1" applyAlignment="1">
      <alignment horizontal="center" vertical="center"/>
    </xf>
    <xf numFmtId="165" fontId="6" fillId="19" borderId="26" xfId="3" applyNumberFormat="1" applyFont="1" applyFill="1" applyBorder="1" applyAlignment="1">
      <alignment horizontal="center" vertical="top"/>
    </xf>
    <xf numFmtId="165" fontId="6" fillId="19" borderId="8" xfId="3" applyNumberFormat="1" applyFont="1" applyFill="1" applyBorder="1" applyAlignment="1">
      <alignment horizontal="center" vertical="top"/>
    </xf>
    <xf numFmtId="165" fontId="6" fillId="19" borderId="72" xfId="3" applyNumberFormat="1" applyFont="1" applyFill="1" applyBorder="1" applyAlignment="1">
      <alignment horizontal="center" vertical="top"/>
    </xf>
    <xf numFmtId="165" fontId="6" fillId="0" borderId="52" xfId="3" applyNumberFormat="1" applyFont="1" applyBorder="1" applyAlignment="1">
      <alignment horizontal="center" vertical="top"/>
    </xf>
    <xf numFmtId="165" fontId="6" fillId="0" borderId="35" xfId="3" applyNumberFormat="1" applyFont="1" applyBorder="1" applyAlignment="1">
      <alignment horizontal="center" vertical="top"/>
    </xf>
    <xf numFmtId="165" fontId="6" fillId="0" borderId="10" xfId="3" applyNumberFormat="1" applyFont="1" applyBorder="1" applyAlignment="1">
      <alignment horizontal="center" vertical="top"/>
    </xf>
    <xf numFmtId="0" fontId="10" fillId="5" borderId="58" xfId="3" applyFont="1" applyFill="1" applyBorder="1" applyAlignment="1">
      <alignment horizontal="center" vertical="top"/>
    </xf>
    <xf numFmtId="0" fontId="10" fillId="10" borderId="20" xfId="3" applyFont="1" applyFill="1" applyBorder="1" applyAlignment="1">
      <alignment vertical="top" wrapText="1"/>
    </xf>
    <xf numFmtId="0" fontId="37" fillId="11" borderId="21" xfId="3" applyFont="1" applyFill="1" applyBorder="1" applyAlignment="1">
      <alignment vertical="top" wrapText="1"/>
    </xf>
    <xf numFmtId="165" fontId="6" fillId="0" borderId="17" xfId="3" applyNumberFormat="1" applyFont="1" applyBorder="1" applyAlignment="1">
      <alignment horizontal="center" vertical="top"/>
    </xf>
    <xf numFmtId="0" fontId="10" fillId="10" borderId="13" xfId="3" applyFont="1" applyFill="1" applyBorder="1" applyAlignment="1">
      <alignment vertical="top" wrapText="1"/>
    </xf>
    <xf numFmtId="0" fontId="37" fillId="11" borderId="14" xfId="3" applyFont="1" applyFill="1" applyBorder="1" applyAlignment="1">
      <alignment vertical="top" wrapText="1"/>
    </xf>
    <xf numFmtId="165" fontId="6" fillId="0" borderId="58" xfId="3" applyNumberFormat="1" applyFont="1" applyBorder="1" applyAlignment="1">
      <alignment horizontal="center" vertical="top"/>
    </xf>
    <xf numFmtId="165" fontId="6" fillId="0" borderId="30" xfId="3" applyNumberFormat="1" applyFont="1" applyBorder="1" applyAlignment="1">
      <alignment horizontal="center" vertical="top"/>
    </xf>
    <xf numFmtId="0" fontId="10" fillId="10" borderId="5" xfId="3" applyFont="1" applyFill="1" applyBorder="1" applyAlignment="1">
      <alignment vertical="top" wrapText="1"/>
    </xf>
    <xf numFmtId="0" fontId="6" fillId="0" borderId="10" xfId="3" applyFont="1" applyBorder="1" applyAlignment="1">
      <alignment horizontal="center" vertical="top"/>
    </xf>
    <xf numFmtId="165" fontId="12" fillId="5" borderId="2" xfId="3" applyNumberFormat="1" applyFont="1" applyFill="1" applyBorder="1" applyAlignment="1">
      <alignment horizontal="center" vertical="top"/>
    </xf>
    <xf numFmtId="165" fontId="6" fillId="19" borderId="7" xfId="3" applyNumberFormat="1" applyFont="1" applyFill="1" applyBorder="1" applyAlignment="1">
      <alignment horizontal="center" vertical="top"/>
    </xf>
    <xf numFmtId="0" fontId="6" fillId="19" borderId="26" xfId="3" applyFont="1" applyFill="1" applyBorder="1" applyAlignment="1">
      <alignment horizontal="center" vertical="top"/>
    </xf>
    <xf numFmtId="0" fontId="12" fillId="5" borderId="65" xfId="3" applyFont="1" applyFill="1" applyBorder="1" applyAlignment="1">
      <alignment horizontal="center" vertical="top"/>
    </xf>
    <xf numFmtId="0" fontId="10" fillId="5" borderId="17" xfId="3" applyFont="1" applyFill="1" applyBorder="1" applyAlignment="1">
      <alignment horizontal="center" vertical="top"/>
    </xf>
    <xf numFmtId="0" fontId="12" fillId="5" borderId="11" xfId="3" applyFont="1" applyFill="1" applyBorder="1" applyAlignment="1">
      <alignment horizontal="center" vertical="top"/>
    </xf>
    <xf numFmtId="0" fontId="43" fillId="0" borderId="0" xfId="3" applyFont="1"/>
    <xf numFmtId="0" fontId="6" fillId="0" borderId="11" xfId="3" applyFont="1" applyBorder="1" applyAlignment="1">
      <alignment horizontal="center" vertical="top"/>
    </xf>
    <xf numFmtId="0" fontId="11" fillId="5" borderId="49" xfId="3" applyFont="1" applyFill="1" applyBorder="1" applyAlignment="1">
      <alignment horizontal="center" vertical="top"/>
    </xf>
    <xf numFmtId="165" fontId="6" fillId="0" borderId="80" xfId="3" applyNumberFormat="1" applyFont="1" applyBorder="1" applyAlignment="1">
      <alignment horizontal="center" vertical="top"/>
    </xf>
    <xf numFmtId="0" fontId="7" fillId="11" borderId="13" xfId="3" applyFill="1" applyBorder="1" applyAlignment="1">
      <alignment horizontal="center" vertical="top" wrapText="1"/>
    </xf>
    <xf numFmtId="0" fontId="11" fillId="5" borderId="11" xfId="3" applyFont="1" applyFill="1" applyBorder="1" applyAlignment="1">
      <alignment horizontal="center" vertical="top"/>
    </xf>
    <xf numFmtId="165" fontId="12" fillId="5" borderId="49" xfId="3" applyNumberFormat="1" applyFont="1" applyFill="1" applyBorder="1" applyAlignment="1">
      <alignment horizontal="center" vertical="top"/>
    </xf>
    <xf numFmtId="165" fontId="6" fillId="0" borderId="2" xfId="3" applyNumberFormat="1" applyFont="1" applyBorder="1" applyAlignment="1">
      <alignment horizontal="center" vertical="top"/>
    </xf>
    <xf numFmtId="9" fontId="29" fillId="20" borderId="12" xfId="3" applyNumberFormat="1" applyFont="1" applyFill="1" applyBorder="1" applyAlignment="1">
      <alignment horizontal="center" vertical="top"/>
    </xf>
    <xf numFmtId="9" fontId="29" fillId="20" borderId="34" xfId="3" applyNumberFormat="1" applyFont="1" applyFill="1" applyBorder="1" applyAlignment="1">
      <alignment horizontal="center" vertical="top"/>
    </xf>
    <xf numFmtId="0" fontId="29" fillId="20" borderId="39" xfId="3" applyFont="1" applyFill="1" applyBorder="1" applyAlignment="1">
      <alignment horizontal="center" vertical="center"/>
    </xf>
    <xf numFmtId="0" fontId="29" fillId="20" borderId="15" xfId="3" applyFont="1" applyFill="1" applyBorder="1" applyAlignment="1">
      <alignment horizontal="left" vertical="top"/>
    </xf>
    <xf numFmtId="165" fontId="6" fillId="20" borderId="14" xfId="3" applyNumberFormat="1" applyFont="1" applyFill="1" applyBorder="1" applyAlignment="1">
      <alignment horizontal="center" vertical="top"/>
    </xf>
    <xf numFmtId="165" fontId="6" fillId="20" borderId="5" xfId="3" applyNumberFormat="1" applyFont="1" applyFill="1" applyBorder="1" applyAlignment="1">
      <alignment horizontal="center" vertical="top"/>
    </xf>
    <xf numFmtId="0" fontId="6" fillId="20" borderId="6" xfId="3" applyFont="1" applyFill="1" applyBorder="1" applyAlignment="1">
      <alignment horizontal="center" vertical="top"/>
    </xf>
    <xf numFmtId="0" fontId="29" fillId="0" borderId="23" xfId="3" applyFont="1" applyBorder="1" applyAlignment="1">
      <alignment horizontal="center" vertical="center"/>
    </xf>
    <xf numFmtId="165" fontId="6" fillId="0" borderId="14" xfId="3" applyNumberFormat="1" applyFont="1" applyBorder="1" applyAlignment="1">
      <alignment horizontal="center" vertical="top"/>
    </xf>
    <xf numFmtId="0" fontId="29" fillId="0" borderId="53" xfId="3" applyFont="1" applyBorder="1" applyAlignment="1">
      <alignment horizontal="center" vertical="center"/>
    </xf>
    <xf numFmtId="0" fontId="29" fillId="0" borderId="56" xfId="3" applyFont="1" applyBorder="1" applyAlignment="1">
      <alignment horizontal="left" vertical="top"/>
    </xf>
    <xf numFmtId="165" fontId="12" fillId="0" borderId="14" xfId="3" applyNumberFormat="1" applyFont="1" applyBorder="1" applyAlignment="1">
      <alignment horizontal="center" vertical="top"/>
    </xf>
    <xf numFmtId="165" fontId="12" fillId="0" borderId="13" xfId="3" applyNumberFormat="1" applyFont="1" applyBorder="1" applyAlignment="1">
      <alignment horizontal="center" vertical="top"/>
    </xf>
    <xf numFmtId="0" fontId="12" fillId="5" borderId="13" xfId="3" applyFont="1" applyFill="1" applyBorder="1" applyAlignment="1">
      <alignment horizontal="center" vertical="top"/>
    </xf>
    <xf numFmtId="165" fontId="6" fillId="0" borderId="43" xfId="3" applyNumberFormat="1" applyFont="1" applyBorder="1" applyAlignment="1">
      <alignment horizontal="center" vertical="top"/>
    </xf>
    <xf numFmtId="0" fontId="29" fillId="0" borderId="32" xfId="3" applyFont="1" applyBorder="1" applyAlignment="1">
      <alignment horizontal="center" vertical="center"/>
    </xf>
    <xf numFmtId="0" fontId="29" fillId="0" borderId="44" xfId="3" applyFont="1" applyBorder="1" applyAlignment="1">
      <alignment horizontal="left" vertical="top"/>
    </xf>
    <xf numFmtId="165" fontId="12" fillId="5" borderId="80" xfId="3" applyNumberFormat="1" applyFont="1" applyFill="1" applyBorder="1" applyAlignment="1">
      <alignment horizontal="center" vertical="top"/>
    </xf>
    <xf numFmtId="165" fontId="12" fillId="5" borderId="52" xfId="3" applyNumberFormat="1" applyFont="1" applyFill="1" applyBorder="1" applyAlignment="1">
      <alignment horizontal="center" vertical="top"/>
    </xf>
    <xf numFmtId="0" fontId="11" fillId="10" borderId="13" xfId="3" applyFont="1" applyFill="1" applyBorder="1" applyAlignment="1">
      <alignment vertical="top" wrapText="1"/>
    </xf>
    <xf numFmtId="165" fontId="12" fillId="0" borderId="43" xfId="3" applyNumberFormat="1" applyFont="1" applyBorder="1" applyAlignment="1">
      <alignment horizontal="center" vertical="top"/>
    </xf>
    <xf numFmtId="165" fontId="12" fillId="0" borderId="58" xfId="3" applyNumberFormat="1" applyFont="1" applyBorder="1" applyAlignment="1">
      <alignment horizontal="center" vertical="top"/>
    </xf>
    <xf numFmtId="165" fontId="12" fillId="5" borderId="43" xfId="3" applyNumberFormat="1" applyFont="1" applyFill="1" applyBorder="1" applyAlignment="1">
      <alignment horizontal="center" vertical="top"/>
    </xf>
    <xf numFmtId="165" fontId="12" fillId="5" borderId="58" xfId="3" applyNumberFormat="1" applyFont="1" applyFill="1" applyBorder="1" applyAlignment="1">
      <alignment horizontal="center" vertical="top"/>
    </xf>
    <xf numFmtId="0" fontId="6" fillId="0" borderId="58" xfId="3" applyFont="1" applyBorder="1" applyAlignment="1">
      <alignment horizontal="center" vertical="top"/>
    </xf>
    <xf numFmtId="165" fontId="12" fillId="5" borderId="30" xfId="3" applyNumberFormat="1" applyFont="1" applyFill="1" applyBorder="1" applyAlignment="1">
      <alignment horizontal="center" vertical="top"/>
    </xf>
    <xf numFmtId="0" fontId="29" fillId="20" borderId="66" xfId="3" applyFont="1" applyFill="1" applyBorder="1" applyAlignment="1">
      <alignment horizontal="left" vertical="top"/>
    </xf>
    <xf numFmtId="165" fontId="6" fillId="20" borderId="7" xfId="3" applyNumberFormat="1" applyFont="1" applyFill="1" applyBorder="1" applyAlignment="1">
      <alignment horizontal="center" vertical="top"/>
    </xf>
    <xf numFmtId="165" fontId="6" fillId="20" borderId="26" xfId="3" applyNumberFormat="1" applyFont="1" applyFill="1" applyBorder="1" applyAlignment="1">
      <alignment horizontal="center" vertical="top"/>
    </xf>
    <xf numFmtId="0" fontId="29" fillId="10" borderId="13" xfId="3" applyFont="1" applyFill="1" applyBorder="1" applyAlignment="1">
      <alignment vertical="top" wrapText="1"/>
    </xf>
    <xf numFmtId="49" fontId="11" fillId="5" borderId="13" xfId="3" applyNumberFormat="1" applyFont="1" applyFill="1" applyBorder="1" applyAlignment="1">
      <alignment vertical="top"/>
    </xf>
    <xf numFmtId="0" fontId="10" fillId="9" borderId="20" xfId="3" applyFont="1" applyFill="1" applyBorder="1" applyAlignment="1">
      <alignment vertical="top" wrapText="1"/>
    </xf>
    <xf numFmtId="0" fontId="37" fillId="9" borderId="13" xfId="3" applyFont="1" applyFill="1" applyBorder="1" applyAlignment="1">
      <alignment vertical="top" wrapText="1"/>
    </xf>
    <xf numFmtId="0" fontId="29" fillId="9" borderId="13" xfId="3" applyFont="1" applyFill="1" applyBorder="1" applyAlignment="1">
      <alignment vertical="top" wrapText="1"/>
    </xf>
    <xf numFmtId="0" fontId="37" fillId="10" borderId="13" xfId="3" applyFont="1" applyFill="1" applyBorder="1" applyAlignment="1">
      <alignment vertical="top" wrapText="1"/>
    </xf>
    <xf numFmtId="0" fontId="29" fillId="5" borderId="77" xfId="3" applyFont="1" applyFill="1" applyBorder="1" applyAlignment="1">
      <alignment horizontal="center" vertical="center" wrapText="1"/>
    </xf>
    <xf numFmtId="0" fontId="29" fillId="5" borderId="38" xfId="3" applyFont="1" applyFill="1" applyBorder="1" applyAlignment="1">
      <alignment wrapText="1"/>
    </xf>
    <xf numFmtId="2" fontId="12" fillId="0" borderId="43" xfId="3" applyNumberFormat="1" applyFont="1" applyBorder="1" applyAlignment="1">
      <alignment horizontal="center" vertical="top"/>
    </xf>
    <xf numFmtId="2" fontId="12" fillId="0" borderId="58" xfId="3" applyNumberFormat="1" applyFont="1" applyBorder="1" applyAlignment="1">
      <alignment horizontal="center" vertical="top"/>
    </xf>
    <xf numFmtId="2" fontId="12" fillId="5" borderId="58" xfId="3" applyNumberFormat="1" applyFont="1" applyFill="1" applyBorder="1" applyAlignment="1">
      <alignment horizontal="center" vertical="top"/>
    </xf>
    <xf numFmtId="0" fontId="29" fillId="5" borderId="46" xfId="3" applyFont="1" applyFill="1" applyBorder="1" applyAlignment="1">
      <alignment horizontal="center" vertical="center" wrapText="1"/>
    </xf>
    <xf numFmtId="0" fontId="29" fillId="5" borderId="44" xfId="3" applyFont="1" applyFill="1" applyBorder="1" applyAlignment="1">
      <alignment horizontal="left" vertical="top" wrapText="1"/>
    </xf>
    <xf numFmtId="0" fontId="38" fillId="0" borderId="0" xfId="3" applyFont="1" applyAlignment="1">
      <alignment vertical="top"/>
    </xf>
    <xf numFmtId="165" fontId="12" fillId="5" borderId="14" xfId="3" applyNumberFormat="1" applyFont="1" applyFill="1" applyBorder="1" applyAlignment="1">
      <alignment horizontal="center" vertical="top"/>
    </xf>
    <xf numFmtId="165" fontId="12" fillId="5" borderId="13" xfId="3" applyNumberFormat="1" applyFont="1" applyFill="1" applyBorder="1" applyAlignment="1">
      <alignment horizontal="center" vertical="top"/>
    </xf>
    <xf numFmtId="0" fontId="29" fillId="5" borderId="36" xfId="3" applyFont="1" applyFill="1" applyBorder="1" applyAlignment="1">
      <alignment horizontal="center" vertical="top"/>
    </xf>
    <xf numFmtId="0" fontId="29" fillId="5" borderId="37" xfId="3" applyFont="1" applyFill="1" applyBorder="1" applyAlignment="1">
      <alignment horizontal="center" vertical="top"/>
    </xf>
    <xf numFmtId="165" fontId="6" fillId="5" borderId="43" xfId="3" applyNumberFormat="1" applyFont="1" applyFill="1" applyBorder="1" applyAlignment="1">
      <alignment horizontal="center" vertical="top"/>
    </xf>
    <xf numFmtId="165" fontId="12" fillId="11" borderId="52" xfId="3" applyNumberFormat="1" applyFont="1" applyFill="1" applyBorder="1" applyAlignment="1">
      <alignment horizontal="center" vertical="top"/>
    </xf>
    <xf numFmtId="0" fontId="6" fillId="11" borderId="52" xfId="3" applyFont="1" applyFill="1" applyBorder="1" applyAlignment="1">
      <alignment horizontal="center" vertical="top"/>
    </xf>
    <xf numFmtId="165" fontId="6" fillId="11" borderId="58" xfId="3" applyNumberFormat="1" applyFont="1" applyFill="1" applyBorder="1" applyAlignment="1">
      <alignment horizontal="center" vertical="top"/>
    </xf>
    <xf numFmtId="0" fontId="6" fillId="11" borderId="10" xfId="3" applyFont="1" applyFill="1" applyBorder="1" applyAlignment="1">
      <alignment horizontal="center" vertical="top"/>
    </xf>
    <xf numFmtId="165" fontId="12" fillId="11" borderId="58" xfId="3" applyNumberFormat="1" applyFont="1" applyFill="1" applyBorder="1" applyAlignment="1">
      <alignment horizontal="center" vertical="top"/>
    </xf>
    <xf numFmtId="165" fontId="12" fillId="11" borderId="2" xfId="3" applyNumberFormat="1" applyFont="1" applyFill="1" applyBorder="1" applyAlignment="1">
      <alignment horizontal="center" vertical="top"/>
    </xf>
    <xf numFmtId="0" fontId="6" fillId="11" borderId="2" xfId="3" applyFont="1" applyFill="1" applyBorder="1" applyAlignment="1">
      <alignment horizontal="center" vertical="top"/>
    </xf>
    <xf numFmtId="0" fontId="6" fillId="5" borderId="9" xfId="3" applyFont="1" applyFill="1" applyBorder="1" applyAlignment="1">
      <alignment horizontal="left" vertical="top"/>
    </xf>
    <xf numFmtId="0" fontId="6" fillId="5" borderId="8" xfId="3" applyFont="1" applyFill="1" applyBorder="1" applyAlignment="1">
      <alignment horizontal="left" vertical="top"/>
    </xf>
    <xf numFmtId="49" fontId="10" fillId="4" borderId="6" xfId="3" applyNumberFormat="1" applyFont="1" applyFill="1" applyBorder="1" applyAlignment="1">
      <alignment horizontal="center" vertical="top"/>
    </xf>
    <xf numFmtId="165" fontId="6" fillId="4" borderId="20" xfId="3" applyNumberFormat="1" applyFont="1" applyFill="1" applyBorder="1" applyAlignment="1">
      <alignment horizontal="center" vertical="top" wrapText="1"/>
    </xf>
    <xf numFmtId="0" fontId="6" fillId="4" borderId="26" xfId="3" applyFont="1" applyFill="1" applyBorder="1" applyAlignment="1">
      <alignment horizontal="center" vertical="top"/>
    </xf>
    <xf numFmtId="49" fontId="6" fillId="4" borderId="20" xfId="3" applyNumberFormat="1" applyFont="1" applyFill="1" applyBorder="1" applyAlignment="1">
      <alignment horizontal="center" vertical="top"/>
    </xf>
    <xf numFmtId="9" fontId="14" fillId="19" borderId="72" xfId="3" applyNumberFormat="1" applyFont="1" applyFill="1" applyBorder="1" applyAlignment="1">
      <alignment horizontal="center" vertical="top"/>
    </xf>
    <xf numFmtId="0" fontId="14" fillId="19" borderId="70" xfId="3" applyFont="1" applyFill="1" applyBorder="1" applyAlignment="1">
      <alignment horizontal="center" vertical="center"/>
    </xf>
    <xf numFmtId="0" fontId="14" fillId="19" borderId="7" xfId="3" applyFont="1" applyFill="1" applyBorder="1" applyAlignment="1">
      <alignment horizontal="left" vertical="top"/>
    </xf>
    <xf numFmtId="165" fontId="6" fillId="19" borderId="20" xfId="3" applyNumberFormat="1" applyFont="1" applyFill="1" applyBorder="1" applyAlignment="1">
      <alignment horizontal="center" vertical="top"/>
    </xf>
    <xf numFmtId="0" fontId="6" fillId="19" borderId="14" xfId="3" applyFont="1" applyFill="1" applyBorder="1" applyAlignment="1">
      <alignment horizontal="center" vertical="top"/>
    </xf>
    <xf numFmtId="0" fontId="13" fillId="11" borderId="20" xfId="3" applyFont="1" applyFill="1" applyBorder="1" applyAlignment="1">
      <alignment horizontal="center" vertical="top" wrapText="1"/>
    </xf>
    <xf numFmtId="9" fontId="14" fillId="0" borderId="50" xfId="3" applyNumberFormat="1" applyFont="1" applyBorder="1" applyAlignment="1">
      <alignment horizontal="center" vertical="top"/>
    </xf>
    <xf numFmtId="9" fontId="14" fillId="0" borderId="75" xfId="3" applyNumberFormat="1" applyFont="1" applyBorder="1" applyAlignment="1">
      <alignment horizontal="center" vertical="top"/>
    </xf>
    <xf numFmtId="0" fontId="14" fillId="0" borderId="75" xfId="3" applyFont="1" applyBorder="1" applyAlignment="1">
      <alignment horizontal="center" vertical="center"/>
    </xf>
    <xf numFmtId="0" fontId="14" fillId="0" borderId="59" xfId="3" applyFont="1" applyBorder="1" applyAlignment="1">
      <alignment horizontal="left" vertical="top"/>
    </xf>
    <xf numFmtId="165" fontId="12" fillId="0" borderId="52" xfId="3" applyNumberFormat="1" applyFont="1" applyBorder="1" applyAlignment="1">
      <alignment horizontal="center" vertical="top"/>
    </xf>
    <xf numFmtId="165" fontId="12" fillId="0" borderId="25" xfId="3" applyNumberFormat="1" applyFont="1" applyBorder="1" applyAlignment="1">
      <alignment horizontal="center" vertical="top"/>
    </xf>
    <xf numFmtId="0" fontId="12" fillId="5" borderId="55" xfId="3" applyFont="1" applyFill="1" applyBorder="1" applyAlignment="1">
      <alignment horizontal="center" vertical="top"/>
    </xf>
    <xf numFmtId="9" fontId="14" fillId="0" borderId="36" xfId="3" applyNumberFormat="1" applyFont="1" applyBorder="1" applyAlignment="1">
      <alignment horizontal="center" vertical="top"/>
    </xf>
    <xf numFmtId="9" fontId="14" fillId="0" borderId="37" xfId="3" applyNumberFormat="1" applyFont="1" applyBorder="1" applyAlignment="1">
      <alignment horizontal="center" vertical="top"/>
    </xf>
    <xf numFmtId="0" fontId="14" fillId="0" borderId="37" xfId="3" applyFont="1" applyBorder="1" applyAlignment="1">
      <alignment horizontal="center" vertical="center"/>
    </xf>
    <xf numFmtId="0" fontId="14" fillId="0" borderId="77" xfId="3" applyFont="1" applyBorder="1" applyAlignment="1">
      <alignment horizontal="left" vertical="top"/>
    </xf>
    <xf numFmtId="165" fontId="12" fillId="0" borderId="10" xfId="3" applyNumberFormat="1" applyFont="1" applyBorder="1" applyAlignment="1">
      <alignment horizontal="center" vertical="top"/>
    </xf>
    <xf numFmtId="165" fontId="12" fillId="0" borderId="76" xfId="3" applyNumberFormat="1" applyFont="1" applyBorder="1" applyAlignment="1">
      <alignment horizontal="center" vertical="top"/>
    </xf>
    <xf numFmtId="0" fontId="12" fillId="5" borderId="36" xfId="3" applyFont="1" applyFill="1" applyBorder="1" applyAlignment="1">
      <alignment horizontal="center" vertical="top"/>
    </xf>
    <xf numFmtId="0" fontId="6" fillId="0" borderId="51" xfId="3" applyFont="1" applyBorder="1" applyAlignment="1">
      <alignment horizontal="center" vertical="top"/>
    </xf>
    <xf numFmtId="9" fontId="14" fillId="0" borderId="51" xfId="3" applyNumberFormat="1" applyFont="1" applyBorder="1" applyAlignment="1">
      <alignment horizontal="center" vertical="top"/>
    </xf>
    <xf numFmtId="9" fontId="14" fillId="0" borderId="53" xfId="3" applyNumberFormat="1" applyFont="1" applyBorder="1" applyAlignment="1">
      <alignment horizontal="center" vertical="top"/>
    </xf>
    <xf numFmtId="0" fontId="12" fillId="0" borderId="53" xfId="3" applyFont="1" applyBorder="1" applyAlignment="1">
      <alignment horizontal="center" vertical="center"/>
    </xf>
    <xf numFmtId="0" fontId="12" fillId="0" borderId="68" xfId="3" applyFont="1" applyBorder="1" applyAlignment="1">
      <alignment horizontal="left" vertical="top"/>
    </xf>
    <xf numFmtId="165" fontId="12" fillId="0" borderId="78" xfId="3" applyNumberFormat="1" applyFont="1" applyBorder="1" applyAlignment="1">
      <alignment horizontal="center" vertical="top"/>
    </xf>
    <xf numFmtId="165" fontId="12" fillId="5" borderId="51" xfId="3" applyNumberFormat="1" applyFont="1" applyFill="1" applyBorder="1" applyAlignment="1">
      <alignment horizontal="center" vertical="top"/>
    </xf>
    <xf numFmtId="0" fontId="10" fillId="19" borderId="6" xfId="3" applyFont="1" applyFill="1" applyBorder="1" applyAlignment="1">
      <alignment horizontal="center" vertical="top"/>
    </xf>
    <xf numFmtId="0" fontId="13" fillId="10" borderId="1" xfId="3" applyFont="1" applyFill="1" applyBorder="1" applyAlignment="1">
      <alignment horizontal="center" vertical="top" wrapText="1"/>
    </xf>
    <xf numFmtId="0" fontId="11" fillId="0" borderId="19" xfId="3" applyFont="1" applyBorder="1" applyAlignment="1">
      <alignment wrapText="1"/>
    </xf>
    <xf numFmtId="0" fontId="11" fillId="0" borderId="21" xfId="3" applyFont="1" applyBorder="1" applyAlignment="1">
      <alignment wrapText="1"/>
    </xf>
    <xf numFmtId="0" fontId="12" fillId="5" borderId="59" xfId="3" applyFont="1" applyFill="1" applyBorder="1" applyAlignment="1">
      <alignment horizontal="left" vertical="top" wrapText="1"/>
    </xf>
    <xf numFmtId="49" fontId="6" fillId="10" borderId="0" xfId="3" applyNumberFormat="1" applyFont="1" applyFill="1" applyAlignment="1">
      <alignment horizontal="center" vertical="top" wrapText="1"/>
    </xf>
    <xf numFmtId="0" fontId="12" fillId="5" borderId="68" xfId="3" applyFont="1" applyFill="1" applyBorder="1" applyAlignment="1">
      <alignment horizontal="left" vertical="top" wrapText="1"/>
    </xf>
    <xf numFmtId="165" fontId="12" fillId="5" borderId="10" xfId="3" applyNumberFormat="1" applyFont="1" applyFill="1" applyBorder="1" applyAlignment="1">
      <alignment horizontal="center" vertical="top"/>
    </xf>
    <xf numFmtId="0" fontId="12" fillId="5" borderId="37" xfId="3" applyFont="1" applyFill="1" applyBorder="1" applyAlignment="1">
      <alignment horizontal="center" vertical="top"/>
    </xf>
    <xf numFmtId="0" fontId="12" fillId="5" borderId="11" xfId="3" applyFont="1" applyFill="1" applyBorder="1" applyAlignment="1">
      <alignment wrapText="1"/>
    </xf>
    <xf numFmtId="0" fontId="12" fillId="5" borderId="38" xfId="3" applyFont="1" applyFill="1" applyBorder="1" applyAlignment="1">
      <alignment horizontal="left" vertical="top" wrapText="1"/>
    </xf>
    <xf numFmtId="49" fontId="6" fillId="10" borderId="27" xfId="3" applyNumberFormat="1" applyFont="1" applyFill="1" applyBorder="1" applyAlignment="1">
      <alignment horizontal="center" vertical="top" wrapText="1"/>
    </xf>
    <xf numFmtId="9" fontId="12" fillId="19" borderId="9" xfId="3" applyNumberFormat="1" applyFont="1" applyFill="1" applyBorder="1" applyAlignment="1">
      <alignment horizontal="center" vertical="top"/>
    </xf>
    <xf numFmtId="9" fontId="12" fillId="19" borderId="70" xfId="3" applyNumberFormat="1" applyFont="1" applyFill="1" applyBorder="1" applyAlignment="1">
      <alignment horizontal="center" vertical="top"/>
    </xf>
    <xf numFmtId="0" fontId="12" fillId="19" borderId="72" xfId="3" applyFont="1" applyFill="1" applyBorder="1" applyAlignment="1">
      <alignment horizontal="center" vertical="center"/>
    </xf>
    <xf numFmtId="0" fontId="12" fillId="19" borderId="66" xfId="3" applyFont="1" applyFill="1" applyBorder="1" applyAlignment="1">
      <alignment horizontal="left" vertical="top"/>
    </xf>
    <xf numFmtId="0" fontId="12" fillId="5" borderId="51" xfId="3" applyFont="1" applyFill="1" applyBorder="1" applyAlignment="1">
      <alignment horizontal="center" vertical="center"/>
    </xf>
    <xf numFmtId="0" fontId="12" fillId="5" borderId="53" xfId="3" applyFont="1" applyFill="1" applyBorder="1" applyAlignment="1">
      <alignment horizontal="center" vertical="center"/>
    </xf>
    <xf numFmtId="0" fontId="11" fillId="0" borderId="66" xfId="3" applyFont="1" applyBorder="1" applyAlignment="1">
      <alignment vertical="center" wrapText="1"/>
    </xf>
    <xf numFmtId="49" fontId="6" fillId="3" borderId="6" xfId="3" applyNumberFormat="1" applyFont="1" applyFill="1" applyBorder="1" applyAlignment="1">
      <alignment horizontal="center" vertical="top"/>
    </xf>
    <xf numFmtId="49" fontId="6" fillId="3" borderId="7" xfId="3" applyNumberFormat="1" applyFont="1" applyFill="1" applyBorder="1" applyAlignment="1">
      <alignment horizontal="center" vertical="top"/>
    </xf>
    <xf numFmtId="0" fontId="6" fillId="4" borderId="21" xfId="3" applyFont="1" applyFill="1" applyBorder="1" applyAlignment="1">
      <alignment horizontal="center" vertical="top"/>
    </xf>
    <xf numFmtId="0" fontId="11" fillId="5" borderId="55" xfId="3" applyFont="1" applyFill="1" applyBorder="1" applyAlignment="1">
      <alignment horizontal="center" vertical="top"/>
    </xf>
    <xf numFmtId="0" fontId="11" fillId="5" borderId="24" xfId="3" applyFont="1" applyFill="1" applyBorder="1" applyAlignment="1">
      <alignment horizontal="center" vertical="top"/>
    </xf>
    <xf numFmtId="0" fontId="11" fillId="5" borderId="47" xfId="3" applyFont="1" applyFill="1" applyBorder="1" applyAlignment="1">
      <alignment horizontal="center" vertical="center" wrapText="1"/>
    </xf>
    <xf numFmtId="165" fontId="12" fillId="5" borderId="41" xfId="3" applyNumberFormat="1" applyFont="1" applyFill="1" applyBorder="1" applyAlignment="1">
      <alignment horizontal="center" vertical="top"/>
    </xf>
    <xf numFmtId="165" fontId="12" fillId="5" borderId="17" xfId="3" applyNumberFormat="1" applyFont="1" applyFill="1" applyBorder="1" applyAlignment="1">
      <alignment horizontal="center" vertical="top"/>
    </xf>
    <xf numFmtId="0" fontId="12" fillId="5" borderId="17" xfId="3" applyFont="1" applyFill="1" applyBorder="1" applyAlignment="1">
      <alignment horizontal="center" vertical="top"/>
    </xf>
    <xf numFmtId="49" fontId="10" fillId="3" borderId="14" xfId="3" applyNumberFormat="1" applyFont="1" applyFill="1" applyBorder="1" applyAlignment="1">
      <alignment horizontal="center" vertical="top"/>
    </xf>
    <xf numFmtId="0" fontId="11" fillId="5" borderId="38" xfId="3" applyFont="1" applyFill="1" applyBorder="1" applyAlignment="1">
      <alignment vertical="top" wrapText="1"/>
    </xf>
    <xf numFmtId="165" fontId="12" fillId="5" borderId="35" xfId="3" applyNumberFormat="1" applyFont="1" applyFill="1" applyBorder="1" applyAlignment="1">
      <alignment horizontal="center" vertical="top"/>
    </xf>
    <xf numFmtId="0" fontId="10" fillId="5" borderId="5" xfId="3" applyFont="1" applyFill="1" applyBorder="1" applyAlignment="1">
      <alignment horizontal="center" vertical="top"/>
    </xf>
    <xf numFmtId="165" fontId="12" fillId="11" borderId="13" xfId="3" applyNumberFormat="1" applyFont="1" applyFill="1" applyBorder="1" applyAlignment="1">
      <alignment horizontal="center" vertical="top"/>
    </xf>
    <xf numFmtId="0" fontId="11" fillId="5" borderId="53" xfId="3" applyFont="1" applyFill="1" applyBorder="1" applyAlignment="1">
      <alignment horizontal="center" vertical="center" wrapText="1"/>
    </xf>
    <xf numFmtId="0" fontId="11" fillId="5" borderId="75" xfId="3" applyFont="1" applyFill="1" applyBorder="1" applyAlignment="1">
      <alignment horizontal="center" vertical="center"/>
    </xf>
    <xf numFmtId="0" fontId="11" fillId="5" borderId="34" xfId="3" applyFont="1" applyFill="1" applyBorder="1" applyAlignment="1">
      <alignment horizontal="center" vertical="top" wrapText="1"/>
    </xf>
    <xf numFmtId="0" fontId="6" fillId="5" borderId="1" xfId="3" applyFont="1" applyFill="1" applyBorder="1" applyAlignment="1">
      <alignment horizontal="left" vertical="top"/>
    </xf>
    <xf numFmtId="0" fontId="30" fillId="4" borderId="8" xfId="3" applyFont="1" applyFill="1" applyBorder="1" applyAlignment="1">
      <alignment horizontal="left" vertical="top"/>
    </xf>
    <xf numFmtId="0" fontId="10" fillId="2" borderId="7" xfId="3" applyFont="1" applyFill="1" applyBorder="1" applyAlignment="1">
      <alignment horizontal="center" vertical="top"/>
    </xf>
    <xf numFmtId="0" fontId="10" fillId="4" borderId="8" xfId="3" applyFont="1" applyFill="1" applyBorder="1" applyAlignment="1">
      <alignment horizontal="center" vertical="top" wrapText="1"/>
    </xf>
    <xf numFmtId="165" fontId="10" fillId="19" borderId="7" xfId="3" applyNumberFormat="1" applyFont="1" applyFill="1" applyBorder="1" applyAlignment="1">
      <alignment horizontal="center" vertical="top"/>
    </xf>
    <xf numFmtId="0" fontId="13" fillId="5" borderId="1" xfId="3" applyFont="1" applyFill="1" applyBorder="1" applyAlignment="1">
      <alignment horizontal="center" vertical="top" wrapText="1"/>
    </xf>
    <xf numFmtId="49" fontId="6" fillId="5" borderId="0" xfId="3" applyNumberFormat="1" applyFont="1" applyFill="1" applyAlignment="1">
      <alignment horizontal="center" vertical="top" wrapText="1"/>
    </xf>
    <xf numFmtId="49" fontId="6" fillId="11" borderId="13" xfId="3" applyNumberFormat="1" applyFont="1" applyFill="1" applyBorder="1" applyAlignment="1">
      <alignment vertical="top" wrapText="1"/>
    </xf>
    <xf numFmtId="165" fontId="11" fillId="5" borderId="58" xfId="10" applyNumberFormat="1" applyFont="1" applyFill="1" applyBorder="1" applyAlignment="1">
      <alignment horizontal="center" vertical="top"/>
    </xf>
    <xf numFmtId="2" fontId="11" fillId="5" borderId="58" xfId="10" applyNumberFormat="1" applyFont="1" applyFill="1" applyBorder="1" applyAlignment="1">
      <alignment horizontal="center" vertical="top"/>
    </xf>
    <xf numFmtId="49" fontId="6" fillId="5" borderId="27" xfId="3" applyNumberFormat="1" applyFont="1" applyFill="1" applyBorder="1" applyAlignment="1">
      <alignment horizontal="center" vertical="top" wrapText="1"/>
    </xf>
    <xf numFmtId="49" fontId="6" fillId="11" borderId="5" xfId="3" applyNumberFormat="1" applyFont="1" applyFill="1" applyBorder="1" applyAlignment="1">
      <alignment vertical="top" wrapText="1"/>
    </xf>
    <xf numFmtId="0" fontId="12" fillId="5" borderId="24" xfId="3" applyFont="1" applyFill="1" applyBorder="1" applyAlignment="1">
      <alignment horizontal="center" vertical="top"/>
    </xf>
    <xf numFmtId="0" fontId="12" fillId="5" borderId="47" xfId="3" applyFont="1" applyFill="1" applyBorder="1" applyAlignment="1">
      <alignment horizontal="center" vertical="center" wrapText="1"/>
    </xf>
    <xf numFmtId="0" fontId="12" fillId="5" borderId="48" xfId="3" applyFont="1" applyFill="1" applyBorder="1" applyAlignment="1">
      <alignment horizontal="left" vertical="top" wrapText="1"/>
    </xf>
    <xf numFmtId="165" fontId="11" fillId="11" borderId="20" xfId="3" applyNumberFormat="1" applyFont="1" applyFill="1" applyBorder="1" applyAlignment="1">
      <alignment horizontal="center" vertical="top"/>
    </xf>
    <xf numFmtId="165" fontId="11" fillId="11" borderId="55" xfId="3" applyNumberFormat="1" applyFont="1" applyFill="1" applyBorder="1" applyAlignment="1">
      <alignment horizontal="center" vertical="top"/>
    </xf>
    <xf numFmtId="165" fontId="11" fillId="11" borderId="17" xfId="3" applyNumberFormat="1" applyFont="1" applyFill="1" applyBorder="1" applyAlignment="1">
      <alignment horizontal="center" vertical="top"/>
    </xf>
    <xf numFmtId="0" fontId="6" fillId="11" borderId="17" xfId="3" applyFont="1" applyFill="1" applyBorder="1" applyAlignment="1">
      <alignment horizontal="center" vertical="top"/>
    </xf>
    <xf numFmtId="165" fontId="11" fillId="11" borderId="49" xfId="3" applyNumberFormat="1" applyFont="1" applyFill="1" applyBorder="1" applyAlignment="1">
      <alignment horizontal="center" vertical="top"/>
    </xf>
    <xf numFmtId="0" fontId="6" fillId="11" borderId="58" xfId="3" applyFont="1" applyFill="1" applyBorder="1" applyAlignment="1">
      <alignment horizontal="center" vertical="top"/>
    </xf>
    <xf numFmtId="0" fontId="14" fillId="5" borderId="36" xfId="3" applyFont="1" applyFill="1" applyBorder="1" applyAlignment="1">
      <alignment horizontal="center" vertical="top"/>
    </xf>
    <xf numFmtId="0" fontId="14" fillId="5" borderId="37" xfId="3" applyFont="1" applyFill="1" applyBorder="1" applyAlignment="1">
      <alignment horizontal="center" vertical="top"/>
    </xf>
    <xf numFmtId="0" fontId="12" fillId="5" borderId="77" xfId="3" applyFont="1" applyFill="1" applyBorder="1" applyAlignment="1">
      <alignment horizontal="left" vertical="top" wrapText="1"/>
    </xf>
    <xf numFmtId="165" fontId="11" fillId="11" borderId="11" xfId="3" applyNumberFormat="1" applyFont="1" applyFill="1" applyBorder="1" applyAlignment="1">
      <alignment horizontal="center" vertical="top"/>
    </xf>
    <xf numFmtId="0" fontId="12" fillId="5" borderId="46" xfId="3" applyFont="1" applyFill="1" applyBorder="1" applyAlignment="1">
      <alignment horizontal="left" vertical="top" wrapText="1"/>
    </xf>
    <xf numFmtId="165" fontId="11" fillId="11" borderId="3" xfId="3" applyNumberFormat="1" applyFont="1" applyFill="1" applyBorder="1" applyAlignment="1">
      <alignment horizontal="center" vertical="top"/>
    </xf>
    <xf numFmtId="0" fontId="10" fillId="5" borderId="9" xfId="3" applyFont="1" applyFill="1" applyBorder="1" applyAlignment="1">
      <alignment horizontal="center" vertical="top"/>
    </xf>
    <xf numFmtId="0" fontId="40" fillId="4" borderId="9" xfId="0" applyFont="1" applyFill="1" applyBorder="1" applyAlignment="1">
      <alignment horizontal="left" vertical="top"/>
    </xf>
    <xf numFmtId="0" fontId="40" fillId="4" borderId="8" xfId="0" applyFont="1" applyFill="1" applyBorder="1" applyAlignment="1">
      <alignment horizontal="left" vertical="top"/>
    </xf>
    <xf numFmtId="49" fontId="6" fillId="4" borderId="6" xfId="3" applyNumberFormat="1" applyFont="1" applyFill="1" applyBorder="1" applyAlignment="1">
      <alignment horizontal="center" vertical="top"/>
    </xf>
    <xf numFmtId="0" fontId="10" fillId="4" borderId="21" xfId="3" applyFont="1" applyFill="1" applyBorder="1" applyAlignment="1">
      <alignment horizontal="center" vertical="top"/>
    </xf>
    <xf numFmtId="0" fontId="14" fillId="19" borderId="70" xfId="3" applyFont="1" applyFill="1" applyBorder="1" applyAlignment="1">
      <alignment horizontal="left" vertical="top"/>
    </xf>
    <xf numFmtId="165" fontId="10" fillId="19" borderId="72" xfId="3" applyNumberFormat="1" applyFont="1" applyFill="1" applyBorder="1" applyAlignment="1">
      <alignment horizontal="center" vertical="top"/>
    </xf>
    <xf numFmtId="165" fontId="11" fillId="0" borderId="55" xfId="3" applyNumberFormat="1" applyFont="1" applyBorder="1" applyAlignment="1">
      <alignment horizontal="center" vertical="top"/>
    </xf>
    <xf numFmtId="0" fontId="10" fillId="5" borderId="41" xfId="3" applyFont="1" applyFill="1" applyBorder="1" applyAlignment="1">
      <alignment horizontal="center" vertical="top"/>
    </xf>
    <xf numFmtId="49" fontId="6" fillId="3" borderId="13" xfId="3" applyNumberFormat="1" applyFont="1" applyFill="1" applyBorder="1" applyAlignment="1">
      <alignment horizontal="center" vertical="top"/>
    </xf>
    <xf numFmtId="165" fontId="11" fillId="0" borderId="51" xfId="3" applyNumberFormat="1" applyFont="1" applyBorder="1" applyAlignment="1">
      <alignment horizontal="center" vertical="top"/>
    </xf>
    <xf numFmtId="0" fontId="10" fillId="5" borderId="43" xfId="3" applyFont="1" applyFill="1" applyBorder="1" applyAlignment="1">
      <alignment horizontal="center" vertical="top"/>
    </xf>
    <xf numFmtId="0" fontId="14" fillId="19" borderId="72" xfId="3" applyFont="1" applyFill="1" applyBorder="1" applyAlignment="1">
      <alignment horizontal="left" vertical="top"/>
    </xf>
    <xf numFmtId="165" fontId="10" fillId="19" borderId="9" xfId="3" applyNumberFormat="1" applyFont="1" applyFill="1" applyBorder="1" applyAlignment="1">
      <alignment horizontal="center" vertical="top"/>
    </xf>
    <xf numFmtId="165" fontId="11" fillId="0" borderId="50" xfId="3" applyNumberFormat="1" applyFont="1" applyBorder="1" applyAlignment="1">
      <alignment horizontal="center" vertical="top"/>
    </xf>
    <xf numFmtId="9" fontId="12" fillId="0" borderId="51" xfId="3" applyNumberFormat="1" applyFont="1" applyBorder="1" applyAlignment="1">
      <alignment horizontal="center" vertical="top"/>
    </xf>
    <xf numFmtId="9" fontId="12" fillId="0" borderId="53" xfId="3" applyNumberFormat="1" applyFont="1" applyBorder="1" applyAlignment="1">
      <alignment horizontal="center" vertical="top"/>
    </xf>
    <xf numFmtId="0" fontId="12" fillId="19" borderId="70" xfId="3" applyFont="1" applyFill="1" applyBorder="1" applyAlignment="1">
      <alignment horizontal="center" vertical="center"/>
    </xf>
    <xf numFmtId="0" fontId="12" fillId="19" borderId="72" xfId="3" applyFont="1" applyFill="1" applyBorder="1" applyAlignment="1">
      <alignment horizontal="left" vertical="top"/>
    </xf>
    <xf numFmtId="9" fontId="12" fillId="0" borderId="50" xfId="3" applyNumberFormat="1" applyFont="1" applyBorder="1" applyAlignment="1">
      <alignment horizontal="center" vertical="top"/>
    </xf>
    <xf numFmtId="9" fontId="12" fillId="0" borderId="75" xfId="3" applyNumberFormat="1" applyFont="1" applyBorder="1" applyAlignment="1">
      <alignment horizontal="center" vertical="top"/>
    </xf>
    <xf numFmtId="0" fontId="12" fillId="0" borderId="75" xfId="3" applyFont="1" applyBorder="1" applyAlignment="1">
      <alignment horizontal="center" vertical="center"/>
    </xf>
    <xf numFmtId="0" fontId="12" fillId="0" borderId="59" xfId="3" applyFont="1" applyBorder="1" applyAlignment="1">
      <alignment horizontal="left" vertical="top"/>
    </xf>
    <xf numFmtId="9" fontId="12" fillId="0" borderId="36" xfId="3" applyNumberFormat="1" applyFont="1" applyBorder="1" applyAlignment="1">
      <alignment horizontal="center" vertical="top"/>
    </xf>
    <xf numFmtId="9" fontId="12" fillId="0" borderId="37" xfId="3" applyNumberFormat="1" applyFont="1" applyBorder="1" applyAlignment="1">
      <alignment horizontal="center" vertical="top"/>
    </xf>
    <xf numFmtId="0" fontId="12" fillId="0" borderId="37" xfId="3" applyFont="1" applyBorder="1" applyAlignment="1">
      <alignment horizontal="center" vertical="center"/>
    </xf>
    <xf numFmtId="0" fontId="12" fillId="0" borderId="77" xfId="3" applyFont="1" applyBorder="1" applyAlignment="1">
      <alignment horizontal="left" vertical="top"/>
    </xf>
    <xf numFmtId="9" fontId="14" fillId="20" borderId="4" xfId="3" applyNumberFormat="1" applyFont="1" applyFill="1" applyBorder="1" applyAlignment="1">
      <alignment horizontal="center" vertical="top"/>
    </xf>
    <xf numFmtId="9" fontId="14" fillId="20" borderId="16" xfId="3" applyNumberFormat="1" applyFont="1" applyFill="1" applyBorder="1" applyAlignment="1">
      <alignment horizontal="center" vertical="top"/>
    </xf>
    <xf numFmtId="0" fontId="14" fillId="20" borderId="31" xfId="3" applyFont="1" applyFill="1" applyBorder="1" applyAlignment="1">
      <alignment horizontal="center" vertical="center"/>
    </xf>
    <xf numFmtId="0" fontId="14" fillId="20" borderId="31" xfId="3" applyFont="1" applyFill="1" applyBorder="1" applyAlignment="1">
      <alignment horizontal="left" vertical="top"/>
    </xf>
    <xf numFmtId="0" fontId="37" fillId="20" borderId="5" xfId="3" applyFont="1" applyFill="1" applyBorder="1" applyAlignment="1">
      <alignment horizontal="center" vertical="top"/>
    </xf>
    <xf numFmtId="0" fontId="37" fillId="20" borderId="6" xfId="3" applyFont="1" applyFill="1" applyBorder="1" applyAlignment="1">
      <alignment horizontal="center" vertical="top"/>
    </xf>
    <xf numFmtId="0" fontId="44" fillId="5" borderId="20" xfId="3" applyFont="1" applyFill="1" applyBorder="1" applyAlignment="1">
      <alignment horizontal="center" vertical="top" wrapText="1"/>
    </xf>
    <xf numFmtId="0" fontId="44" fillId="10" borderId="20" xfId="3" applyFont="1" applyFill="1" applyBorder="1" applyAlignment="1">
      <alignment horizontal="center" vertical="top" wrapText="1"/>
    </xf>
    <xf numFmtId="0" fontId="44" fillId="11" borderId="21" xfId="3" applyFont="1" applyFill="1" applyBorder="1" applyAlignment="1">
      <alignment horizontal="center" vertical="top" wrapText="1"/>
    </xf>
    <xf numFmtId="0" fontId="14" fillId="5" borderId="50" xfId="3" applyFont="1" applyFill="1" applyBorder="1" applyAlignment="1">
      <alignment horizontal="center" vertical="top"/>
    </xf>
    <xf numFmtId="0" fontId="14" fillId="5" borderId="75" xfId="3" applyFont="1" applyFill="1" applyBorder="1" applyAlignment="1">
      <alignment horizontal="center" vertical="top"/>
    </xf>
    <xf numFmtId="0" fontId="14" fillId="5" borderId="59" xfId="3" applyFont="1" applyFill="1" applyBorder="1" applyAlignment="1">
      <alignment horizontal="center" vertical="center" wrapText="1"/>
    </xf>
    <xf numFmtId="0" fontId="14" fillId="5" borderId="59" xfId="3" applyFont="1" applyFill="1" applyBorder="1" applyAlignment="1">
      <alignment horizontal="left" vertical="top" wrapText="1"/>
    </xf>
    <xf numFmtId="0" fontId="29" fillId="5" borderId="52" xfId="3" applyFont="1" applyFill="1" applyBorder="1" applyAlignment="1">
      <alignment horizontal="center" vertical="top"/>
    </xf>
    <xf numFmtId="0" fontId="29" fillId="5" borderId="80" xfId="3" applyFont="1" applyFill="1" applyBorder="1" applyAlignment="1">
      <alignment horizontal="center" vertical="top"/>
    </xf>
    <xf numFmtId="49" fontId="45" fillId="5" borderId="13" xfId="3" applyNumberFormat="1" applyFont="1" applyFill="1" applyBorder="1" applyAlignment="1">
      <alignment horizontal="center" vertical="top" wrapText="1"/>
    </xf>
    <xf numFmtId="49" fontId="45" fillId="10" borderId="13" xfId="3" applyNumberFormat="1" applyFont="1" applyFill="1" applyBorder="1" applyAlignment="1">
      <alignment horizontal="center" vertical="top" wrapText="1"/>
    </xf>
    <xf numFmtId="49" fontId="45" fillId="11" borderId="0" xfId="3" applyNumberFormat="1" applyFont="1" applyFill="1" applyAlignment="1">
      <alignment vertical="top" wrapText="1"/>
    </xf>
    <xf numFmtId="0" fontId="14" fillId="5" borderId="68" xfId="3" applyFont="1" applyFill="1" applyBorder="1" applyAlignment="1">
      <alignment horizontal="center" vertical="center" wrapText="1"/>
    </xf>
    <xf numFmtId="0" fontId="14" fillId="5" borderId="68" xfId="3" applyFont="1" applyFill="1" applyBorder="1" applyAlignment="1">
      <alignment horizontal="left" vertical="top" wrapText="1"/>
    </xf>
    <xf numFmtId="0" fontId="29" fillId="5" borderId="58" xfId="3" applyFont="1" applyFill="1" applyBorder="1" applyAlignment="1">
      <alignment horizontal="center" vertical="top"/>
    </xf>
    <xf numFmtId="0" fontId="29" fillId="5" borderId="35" xfId="3" applyFont="1" applyFill="1" applyBorder="1" applyAlignment="1">
      <alignment horizontal="center" vertical="top"/>
    </xf>
    <xf numFmtId="0" fontId="14" fillId="5" borderId="37" xfId="3" applyFont="1" applyFill="1" applyBorder="1" applyAlignment="1">
      <alignment horizontal="center" vertical="center" wrapText="1"/>
    </xf>
    <xf numFmtId="0" fontId="14" fillId="5" borderId="68" xfId="3" applyFont="1" applyFill="1" applyBorder="1" applyAlignment="1">
      <alignment horizontal="center" vertical="top" wrapText="1"/>
    </xf>
    <xf numFmtId="0" fontId="14" fillId="5" borderId="49" xfId="3" applyFont="1" applyFill="1" applyBorder="1" applyAlignment="1">
      <alignment horizontal="left" vertical="top" wrapText="1"/>
    </xf>
    <xf numFmtId="0" fontId="29" fillId="5" borderId="43" xfId="3" applyFont="1" applyFill="1" applyBorder="1" applyAlignment="1">
      <alignment horizontal="center" vertical="top"/>
    </xf>
    <xf numFmtId="0" fontId="14" fillId="5" borderId="54" xfId="3" applyFont="1" applyFill="1" applyBorder="1" applyAlignment="1">
      <alignment horizontal="center" vertical="top"/>
    </xf>
    <xf numFmtId="0" fontId="14" fillId="5" borderId="32" xfId="3" applyFont="1" applyFill="1" applyBorder="1" applyAlignment="1">
      <alignment horizontal="center" vertical="top"/>
    </xf>
    <xf numFmtId="0" fontId="14" fillId="5" borderId="46" xfId="3" applyFont="1" applyFill="1" applyBorder="1" applyAlignment="1">
      <alignment horizontal="center" vertical="top" wrapText="1"/>
    </xf>
    <xf numFmtId="0" fontId="14" fillId="5" borderId="46" xfId="3" applyFont="1" applyFill="1" applyBorder="1" applyAlignment="1">
      <alignment horizontal="left" vertical="top" wrapText="1"/>
    </xf>
    <xf numFmtId="0" fontId="29" fillId="5" borderId="2" xfId="3" applyFont="1" applyFill="1" applyBorder="1" applyAlignment="1">
      <alignment horizontal="center" vertical="top"/>
    </xf>
    <xf numFmtId="0" fontId="29" fillId="5" borderId="30" xfId="3" applyFont="1" applyFill="1" applyBorder="1" applyAlignment="1">
      <alignment horizontal="center" vertical="top"/>
    </xf>
    <xf numFmtId="49" fontId="45" fillId="5" borderId="5" xfId="3" applyNumberFormat="1" applyFont="1" applyFill="1" applyBorder="1" applyAlignment="1">
      <alignment horizontal="center" vertical="top" wrapText="1"/>
    </xf>
    <xf numFmtId="49" fontId="45" fillId="10" borderId="5" xfId="3" applyNumberFormat="1" applyFont="1" applyFill="1" applyBorder="1" applyAlignment="1">
      <alignment horizontal="center" vertical="top" wrapText="1"/>
    </xf>
    <xf numFmtId="49" fontId="45" fillId="11" borderId="27" xfId="3" applyNumberFormat="1" applyFont="1" applyFill="1" applyBorder="1" applyAlignment="1">
      <alignment vertical="top" wrapText="1"/>
    </xf>
    <xf numFmtId="0" fontId="14" fillId="5" borderId="56" xfId="3" applyFont="1" applyFill="1" applyBorder="1" applyAlignment="1">
      <alignment vertical="top" wrapText="1"/>
    </xf>
    <xf numFmtId="0" fontId="14" fillId="5" borderId="38" xfId="3" applyFont="1" applyFill="1" applyBorder="1" applyAlignment="1">
      <alignment vertical="top" wrapText="1"/>
    </xf>
    <xf numFmtId="0" fontId="14" fillId="5" borderId="56" xfId="3" applyFont="1" applyFill="1" applyBorder="1" applyAlignment="1">
      <alignment horizontal="left" vertical="top" wrapText="1"/>
    </xf>
    <xf numFmtId="0" fontId="14" fillId="5" borderId="44" xfId="3" applyFont="1" applyFill="1" applyBorder="1" applyAlignment="1">
      <alignment horizontal="left" vertical="top" wrapText="1"/>
    </xf>
    <xf numFmtId="0" fontId="29" fillId="0" borderId="9" xfId="3" applyFont="1" applyBorder="1" applyAlignment="1">
      <alignment horizontal="center" vertical="top"/>
    </xf>
    <xf numFmtId="0" fontId="29" fillId="0" borderId="70" xfId="3" applyFont="1" applyBorder="1" applyAlignment="1">
      <alignment horizontal="center" vertical="top"/>
    </xf>
    <xf numFmtId="49" fontId="10" fillId="4" borderId="20" xfId="3" applyNumberFormat="1" applyFont="1" applyFill="1" applyBorder="1" applyAlignment="1">
      <alignment horizontal="center" vertical="top"/>
    </xf>
    <xf numFmtId="0" fontId="11" fillId="19" borderId="19" xfId="3" applyFont="1" applyFill="1" applyBorder="1" applyAlignment="1">
      <alignment vertical="top" wrapText="1"/>
    </xf>
    <xf numFmtId="0" fontId="11" fillId="19" borderId="21" xfId="3" applyFont="1" applyFill="1" applyBorder="1" applyAlignment="1">
      <alignment vertical="top" wrapText="1"/>
    </xf>
    <xf numFmtId="9" fontId="29" fillId="19" borderId="19" xfId="3" applyNumberFormat="1" applyFont="1" applyFill="1" applyBorder="1" applyAlignment="1">
      <alignment horizontal="center" vertical="top"/>
    </xf>
    <xf numFmtId="9" fontId="29" fillId="19" borderId="42" xfId="3" applyNumberFormat="1" applyFont="1" applyFill="1" applyBorder="1" applyAlignment="1">
      <alignment horizontal="center" vertical="top"/>
    </xf>
    <xf numFmtId="0" fontId="11" fillId="0" borderId="23" xfId="3" applyFont="1" applyBorder="1" applyAlignment="1">
      <alignment horizontal="center" vertical="center"/>
    </xf>
    <xf numFmtId="0" fontId="11" fillId="0" borderId="42" xfId="3" applyFont="1" applyBorder="1" applyAlignment="1">
      <alignment horizontal="left" vertical="top"/>
    </xf>
    <xf numFmtId="0" fontId="11" fillId="5" borderId="43" xfId="3" applyFont="1" applyFill="1" applyBorder="1" applyAlignment="1">
      <alignment horizontal="center" vertical="top"/>
    </xf>
    <xf numFmtId="0" fontId="11" fillId="19" borderId="8" xfId="3" applyFont="1" applyFill="1" applyBorder="1" applyAlignment="1">
      <alignment horizontal="center" vertical="center"/>
    </xf>
    <xf numFmtId="0" fontId="11" fillId="0" borderId="42" xfId="3" applyFont="1" applyBorder="1" applyAlignment="1">
      <alignment horizontal="center" vertical="center"/>
    </xf>
    <xf numFmtId="0" fontId="11" fillId="0" borderId="68" xfId="3" applyFont="1" applyBorder="1" applyAlignment="1">
      <alignment horizontal="center" vertical="center"/>
    </xf>
    <xf numFmtId="0" fontId="11" fillId="5" borderId="32" xfId="3" applyFont="1" applyFill="1" applyBorder="1" applyAlignment="1">
      <alignment horizontal="center" vertical="top" wrapText="1"/>
    </xf>
    <xf numFmtId="0" fontId="11" fillId="5" borderId="20" xfId="3" applyFont="1" applyFill="1" applyBorder="1" applyAlignment="1">
      <alignment horizontal="center" vertical="top"/>
    </xf>
    <xf numFmtId="0" fontId="10" fillId="5" borderId="13" xfId="3" applyFont="1" applyFill="1" applyBorder="1" applyAlignment="1">
      <alignment horizontal="center" vertical="top"/>
    </xf>
    <xf numFmtId="165" fontId="29" fillId="0" borderId="35" xfId="3" applyNumberFormat="1" applyFont="1" applyBorder="1" applyAlignment="1">
      <alignment horizontal="center" vertical="top"/>
    </xf>
    <xf numFmtId="165" fontId="29" fillId="0" borderId="10" xfId="3" applyNumberFormat="1" applyFont="1" applyBorder="1" applyAlignment="1">
      <alignment horizontal="center" vertical="top"/>
    </xf>
    <xf numFmtId="0" fontId="29" fillId="19" borderId="8" xfId="3" applyFont="1" applyFill="1" applyBorder="1" applyAlignment="1">
      <alignment horizontal="center" vertical="center"/>
    </xf>
    <xf numFmtId="0" fontId="29" fillId="19" borderId="7" xfId="3" applyFont="1" applyFill="1" applyBorder="1" applyAlignment="1">
      <alignment horizontal="left" vertical="top"/>
    </xf>
    <xf numFmtId="0" fontId="29" fillId="0" borderId="11" xfId="3" applyFont="1" applyBorder="1" applyAlignment="1">
      <alignment horizontal="left" vertical="top"/>
    </xf>
    <xf numFmtId="0" fontId="11" fillId="5" borderId="49" xfId="3" applyFont="1" applyFill="1" applyBorder="1" applyAlignment="1">
      <alignment horizontal="left" vertical="top" wrapText="1"/>
    </xf>
    <xf numFmtId="0" fontId="29" fillId="19" borderId="39" xfId="3" applyFont="1" applyFill="1" applyBorder="1" applyAlignment="1">
      <alignment horizontal="center" vertical="center"/>
    </xf>
    <xf numFmtId="0" fontId="29" fillId="19" borderId="42" xfId="3" applyFont="1" applyFill="1" applyBorder="1" applyAlignment="1">
      <alignment horizontal="left" vertical="top"/>
    </xf>
    <xf numFmtId="1" fontId="11" fillId="0" borderId="51" xfId="3" applyNumberFormat="1" applyFont="1" applyBorder="1" applyAlignment="1">
      <alignment horizontal="center" vertical="top"/>
    </xf>
    <xf numFmtId="1" fontId="11" fillId="0" borderId="68" xfId="3" applyNumberFormat="1" applyFont="1" applyBorder="1" applyAlignment="1">
      <alignment horizontal="center" vertical="top"/>
    </xf>
    <xf numFmtId="0" fontId="11" fillId="0" borderId="56" xfId="3" applyFont="1" applyBorder="1" applyAlignment="1">
      <alignment horizontal="left" vertical="top" wrapText="1"/>
    </xf>
    <xf numFmtId="0" fontId="11" fillId="5" borderId="68" xfId="3" applyFont="1" applyFill="1" applyBorder="1" applyAlignment="1">
      <alignment horizontal="center" vertical="top"/>
    </xf>
    <xf numFmtId="0" fontId="11" fillId="5" borderId="46" xfId="3" applyFont="1" applyFill="1" applyBorder="1" applyAlignment="1">
      <alignment horizontal="center" vertical="top"/>
    </xf>
    <xf numFmtId="0" fontId="29" fillId="5" borderId="35" xfId="3" applyFont="1" applyFill="1" applyBorder="1" applyAlignment="1">
      <alignment wrapText="1"/>
    </xf>
    <xf numFmtId="49" fontId="10" fillId="11" borderId="0" xfId="3" applyNumberFormat="1" applyFont="1" applyFill="1" applyAlignment="1">
      <alignment horizontal="center" vertical="top" wrapText="1"/>
    </xf>
    <xf numFmtId="0" fontId="11" fillId="5" borderId="68" xfId="14" applyFont="1" applyFill="1" applyBorder="1" applyAlignment="1">
      <alignment horizontal="center" vertical="center" wrapText="1"/>
    </xf>
    <xf numFmtId="0" fontId="11" fillId="5" borderId="56" xfId="14" applyFont="1" applyFill="1" applyBorder="1" applyAlignment="1">
      <alignment horizontal="left" vertical="top" wrapText="1"/>
    </xf>
    <xf numFmtId="49" fontId="10" fillId="11" borderId="27" xfId="3" applyNumberFormat="1" applyFont="1" applyFill="1" applyBorder="1" applyAlignment="1">
      <alignment horizontal="center" vertical="top" wrapText="1"/>
    </xf>
    <xf numFmtId="0" fontId="10" fillId="2" borderId="8" xfId="3" applyFont="1" applyFill="1" applyBorder="1" applyAlignment="1">
      <alignment horizontal="left" vertical="top"/>
    </xf>
    <xf numFmtId="0" fontId="7" fillId="4" borderId="0" xfId="3" applyFill="1"/>
    <xf numFmtId="9" fontId="11" fillId="19" borderId="12" xfId="3" applyNumberFormat="1" applyFont="1" applyFill="1" applyBorder="1" applyAlignment="1">
      <alignment horizontal="center" vertical="top"/>
    </xf>
    <xf numFmtId="9" fontId="11" fillId="19" borderId="34" xfId="3" applyNumberFormat="1" applyFont="1" applyFill="1" applyBorder="1" applyAlignment="1">
      <alignment horizontal="center" vertical="top"/>
    </xf>
    <xf numFmtId="0" fontId="11" fillId="19" borderId="34" xfId="3" applyFont="1" applyFill="1" applyBorder="1" applyAlignment="1">
      <alignment horizontal="center" vertical="center"/>
    </xf>
    <xf numFmtId="0" fontId="11" fillId="19" borderId="15" xfId="3" applyFont="1" applyFill="1" applyBorder="1" applyAlignment="1">
      <alignment horizontal="left" vertical="top"/>
    </xf>
    <xf numFmtId="9" fontId="11" fillId="0" borderId="19" xfId="3" applyNumberFormat="1" applyFont="1" applyBorder="1" applyAlignment="1">
      <alignment horizontal="center" vertical="top"/>
    </xf>
    <xf numFmtId="9" fontId="11" fillId="0" borderId="42" xfId="3" applyNumberFormat="1" applyFont="1" applyBorder="1" applyAlignment="1">
      <alignment horizontal="center" vertical="top"/>
    </xf>
    <xf numFmtId="9" fontId="11" fillId="0" borderId="77" xfId="3" applyNumberFormat="1" applyFont="1" applyBorder="1" applyAlignment="1">
      <alignment horizontal="center" vertical="top"/>
    </xf>
    <xf numFmtId="9" fontId="11" fillId="0" borderId="51" xfId="3" applyNumberFormat="1" applyFont="1" applyBorder="1" applyAlignment="1">
      <alignment horizontal="center" vertical="top"/>
    </xf>
    <xf numFmtId="9" fontId="11" fillId="0" borderId="68" xfId="3" applyNumberFormat="1" applyFont="1" applyBorder="1" applyAlignment="1">
      <alignment horizontal="center" vertical="top"/>
    </xf>
    <xf numFmtId="9" fontId="11" fillId="0" borderId="54" xfId="3" applyNumberFormat="1" applyFont="1" applyBorder="1" applyAlignment="1">
      <alignment horizontal="center" vertical="top"/>
    </xf>
    <xf numFmtId="9" fontId="11" fillId="0" borderId="46" xfId="3" applyNumberFormat="1" applyFont="1" applyBorder="1" applyAlignment="1">
      <alignment horizontal="center" vertical="top"/>
    </xf>
    <xf numFmtId="0" fontId="11" fillId="0" borderId="46" xfId="3" applyFont="1" applyBorder="1" applyAlignment="1">
      <alignment horizontal="center" vertical="center"/>
    </xf>
    <xf numFmtId="9" fontId="11" fillId="19" borderId="42" xfId="3" applyNumberFormat="1" applyFont="1" applyFill="1" applyBorder="1" applyAlignment="1">
      <alignment horizontal="center" vertical="top"/>
    </xf>
    <xf numFmtId="2" fontId="11" fillId="5" borderId="35" xfId="3" applyNumberFormat="1" applyFont="1" applyFill="1" applyBorder="1" applyAlignment="1">
      <alignment horizontal="center" vertical="top"/>
    </xf>
    <xf numFmtId="0" fontId="11" fillId="19" borderId="42" xfId="3" applyFont="1" applyFill="1" applyBorder="1" applyAlignment="1">
      <alignment horizontal="center" vertical="center"/>
    </xf>
    <xf numFmtId="0" fontId="38" fillId="5" borderId="0" xfId="3" applyFont="1" applyFill="1"/>
    <xf numFmtId="165" fontId="11" fillId="0" borderId="21" xfId="3" applyNumberFormat="1" applyFont="1" applyBorder="1" applyAlignment="1">
      <alignment horizontal="center" vertical="top"/>
    </xf>
    <xf numFmtId="9" fontId="11" fillId="19" borderId="72" xfId="3" applyNumberFormat="1" applyFont="1" applyFill="1" applyBorder="1" applyAlignment="1">
      <alignment horizontal="center" vertical="top"/>
    </xf>
    <xf numFmtId="165" fontId="10" fillId="0" borderId="17" xfId="3" applyNumberFormat="1" applyFont="1" applyBorder="1" applyAlignment="1">
      <alignment horizontal="center" vertical="top"/>
    </xf>
    <xf numFmtId="0" fontId="11" fillId="5" borderId="51" xfId="14" applyFont="1" applyFill="1" applyBorder="1" applyAlignment="1">
      <alignment horizontal="center" vertical="top"/>
    </xf>
    <xf numFmtId="0" fontId="11" fillId="5" borderId="53" xfId="14" applyFont="1" applyFill="1" applyBorder="1" applyAlignment="1">
      <alignment horizontal="center" vertical="top"/>
    </xf>
    <xf numFmtId="0" fontId="29" fillId="5" borderId="53" xfId="14" applyFont="1" applyFill="1" applyBorder="1" applyAlignment="1">
      <alignment horizontal="center" vertical="center" wrapText="1"/>
    </xf>
    <xf numFmtId="0" fontId="29" fillId="5" borderId="49" xfId="14" applyFont="1" applyFill="1" applyBorder="1" applyAlignment="1">
      <alignment wrapText="1"/>
    </xf>
    <xf numFmtId="0" fontId="11" fillId="5" borderId="54" xfId="14" applyFont="1" applyFill="1" applyBorder="1" applyAlignment="1">
      <alignment horizontal="center" vertical="top"/>
    </xf>
    <xf numFmtId="0" fontId="11" fillId="5" borderId="32" xfId="14" applyFont="1" applyFill="1" applyBorder="1" applyAlignment="1">
      <alignment horizontal="center" vertical="top"/>
    </xf>
    <xf numFmtId="0" fontId="29" fillId="5" borderId="32" xfId="14" applyFont="1" applyFill="1" applyBorder="1" applyAlignment="1">
      <alignment horizontal="center" vertical="center" wrapText="1"/>
    </xf>
    <xf numFmtId="0" fontId="29" fillId="5" borderId="3" xfId="14" applyFont="1" applyFill="1" applyBorder="1" applyAlignment="1">
      <alignment wrapText="1"/>
    </xf>
    <xf numFmtId="49" fontId="10" fillId="5" borderId="12" xfId="3" applyNumberFormat="1" applyFont="1" applyFill="1" applyBorder="1" applyAlignment="1">
      <alignment horizontal="center" vertical="top" wrapText="1"/>
    </xf>
    <xf numFmtId="0" fontId="11" fillId="0" borderId="5" xfId="3" applyFont="1" applyBorder="1" applyAlignment="1">
      <alignment horizontal="left" vertical="top" wrapText="1"/>
    </xf>
    <xf numFmtId="49" fontId="10" fillId="5" borderId="4" xfId="3" applyNumberFormat="1" applyFont="1" applyFill="1" applyBorder="1" applyAlignment="1">
      <alignment horizontal="center" vertical="top" wrapText="1"/>
    </xf>
    <xf numFmtId="0" fontId="7" fillId="5" borderId="1" xfId="3" applyFill="1" applyBorder="1" applyAlignment="1">
      <alignment horizontal="center" vertical="top" wrapText="1"/>
    </xf>
    <xf numFmtId="49" fontId="10" fillId="5" borderId="0" xfId="3" applyNumberFormat="1" applyFont="1" applyFill="1" applyAlignment="1">
      <alignment horizontal="center" vertical="top" wrapText="1"/>
    </xf>
    <xf numFmtId="49" fontId="10" fillId="5" borderId="27" xfId="3" applyNumberFormat="1" applyFont="1" applyFill="1" applyBorder="1" applyAlignment="1">
      <alignment horizontal="center" vertical="top" wrapText="1"/>
    </xf>
    <xf numFmtId="0" fontId="37" fillId="10" borderId="20" xfId="3" applyFont="1" applyFill="1" applyBorder="1" applyAlignment="1">
      <alignment vertical="top" wrapText="1"/>
    </xf>
    <xf numFmtId="0" fontId="47" fillId="10" borderId="13" xfId="3" applyFont="1" applyFill="1" applyBorder="1" applyAlignment="1">
      <alignment horizontal="left" vertical="top" wrapText="1"/>
    </xf>
    <xf numFmtId="2" fontId="7" fillId="0" borderId="0" xfId="3" applyNumberFormat="1"/>
    <xf numFmtId="49" fontId="11" fillId="5" borderId="5" xfId="3" applyNumberFormat="1" applyFont="1" applyFill="1" applyBorder="1" applyAlignment="1">
      <alignment vertical="top"/>
    </xf>
    <xf numFmtId="0" fontId="29" fillId="5" borderId="57" xfId="3" applyFont="1" applyFill="1" applyBorder="1" applyAlignment="1">
      <alignment horizontal="left" vertical="top" wrapText="1"/>
    </xf>
    <xf numFmtId="0" fontId="29" fillId="5" borderId="68" xfId="3" applyFont="1" applyFill="1" applyBorder="1" applyAlignment="1">
      <alignment horizontal="center" vertical="top" wrapText="1"/>
    </xf>
    <xf numFmtId="0" fontId="29" fillId="5" borderId="38" xfId="3" applyFont="1" applyFill="1" applyBorder="1" applyAlignment="1">
      <alignment horizontal="left" vertical="top" wrapText="1"/>
    </xf>
    <xf numFmtId="49" fontId="10" fillId="11" borderId="6" xfId="3" applyNumberFormat="1" applyFont="1" applyFill="1" applyBorder="1" applyAlignment="1">
      <alignment horizontal="center" vertical="top" wrapText="1"/>
    </xf>
    <xf numFmtId="0" fontId="7" fillId="0" borderId="8" xfId="3" applyBorder="1"/>
    <xf numFmtId="0" fontId="10" fillId="4" borderId="4" xfId="3" applyFont="1" applyFill="1" applyBorder="1" applyAlignment="1">
      <alignment vertical="top"/>
    </xf>
    <xf numFmtId="0" fontId="10" fillId="4" borderId="31" xfId="3" applyFont="1" applyFill="1" applyBorder="1" applyAlignment="1">
      <alignment vertical="top"/>
    </xf>
    <xf numFmtId="0" fontId="30" fillId="4" borderId="27" xfId="3" applyFont="1" applyFill="1" applyBorder="1" applyAlignment="1">
      <alignment vertical="top"/>
    </xf>
    <xf numFmtId="0" fontId="6" fillId="2" borderId="0" xfId="3" applyFont="1" applyFill="1" applyAlignment="1">
      <alignment vertical="top"/>
    </xf>
    <xf numFmtId="49" fontId="6" fillId="2" borderId="26" xfId="3" applyNumberFormat="1" applyFont="1" applyFill="1" applyBorder="1" applyAlignment="1">
      <alignment horizontal="center" vertical="top" wrapText="1"/>
    </xf>
    <xf numFmtId="0" fontId="6" fillId="2" borderId="21" xfId="3" applyFont="1" applyFill="1" applyBorder="1" applyAlignment="1">
      <alignment horizontal="center" vertical="top"/>
    </xf>
    <xf numFmtId="49" fontId="6" fillId="2" borderId="20" xfId="3" applyNumberFormat="1" applyFont="1" applyFill="1" applyBorder="1" applyAlignment="1">
      <alignment horizontal="center" vertical="top"/>
    </xf>
    <xf numFmtId="0" fontId="11" fillId="0" borderId="0" xfId="0" applyFont="1" applyAlignment="1">
      <alignment vertical="top" wrapText="1"/>
    </xf>
    <xf numFmtId="49" fontId="6" fillId="6" borderId="20" xfId="3" applyNumberFormat="1" applyFont="1" applyFill="1" applyBorder="1" applyAlignment="1">
      <alignment vertical="top"/>
    </xf>
    <xf numFmtId="49" fontId="6" fillId="6" borderId="13" xfId="3" applyNumberFormat="1" applyFont="1" applyFill="1" applyBorder="1" applyAlignment="1">
      <alignment vertical="top"/>
    </xf>
    <xf numFmtId="49" fontId="6" fillId="6" borderId="5" xfId="3" applyNumberFormat="1" applyFont="1" applyFill="1" applyBorder="1" applyAlignment="1">
      <alignment vertical="top"/>
    </xf>
    <xf numFmtId="0" fontId="13" fillId="0" borderId="0" xfId="3" applyFont="1" applyAlignment="1">
      <alignment horizontal="center" vertical="top" wrapText="1"/>
    </xf>
    <xf numFmtId="0" fontId="13" fillId="11" borderId="0" xfId="3" applyFont="1" applyFill="1" applyAlignment="1">
      <alignment horizontal="center" vertical="top" wrapText="1"/>
    </xf>
    <xf numFmtId="9" fontId="14" fillId="0" borderId="55" xfId="3" applyNumberFormat="1" applyFont="1" applyBorder="1" applyAlignment="1">
      <alignment horizontal="center" vertical="top"/>
    </xf>
    <xf numFmtId="0" fontId="13" fillId="10" borderId="13" xfId="3" applyFont="1" applyFill="1" applyBorder="1" applyAlignment="1">
      <alignment horizontal="center" vertical="top" wrapText="1"/>
    </xf>
    <xf numFmtId="165" fontId="12" fillId="5" borderId="11" xfId="3" applyNumberFormat="1" applyFont="1" applyFill="1" applyBorder="1" applyAlignment="1">
      <alignment horizontal="center" vertical="top"/>
    </xf>
    <xf numFmtId="0" fontId="10" fillId="0" borderId="11" xfId="3" applyFont="1" applyBorder="1" applyAlignment="1">
      <alignment horizontal="center" vertical="top"/>
    </xf>
    <xf numFmtId="9" fontId="14" fillId="0" borderId="54" xfId="3" applyNumberFormat="1" applyFont="1" applyBorder="1" applyAlignment="1">
      <alignment horizontal="center" vertical="top"/>
    </xf>
    <xf numFmtId="0" fontId="14" fillId="0" borderId="53" xfId="3" applyFont="1" applyBorder="1" applyAlignment="1">
      <alignment horizontal="center" vertical="center"/>
    </xf>
    <xf numFmtId="0" fontId="14" fillId="0" borderId="68" xfId="3" applyFont="1" applyBorder="1" applyAlignment="1">
      <alignment horizontal="left" vertical="top"/>
    </xf>
    <xf numFmtId="0" fontId="12" fillId="5" borderId="49" xfId="3" applyFont="1" applyFill="1" applyBorder="1" applyAlignment="1">
      <alignment horizontal="center" vertical="top"/>
    </xf>
    <xf numFmtId="0" fontId="13" fillId="11" borderId="1" xfId="3" applyFont="1" applyFill="1" applyBorder="1" applyAlignment="1">
      <alignment horizontal="center" vertical="top" wrapText="1"/>
    </xf>
    <xf numFmtId="49" fontId="6" fillId="11" borderId="0" xfId="3" applyNumberFormat="1" applyFont="1" applyFill="1" applyAlignment="1">
      <alignment horizontal="center" vertical="top" wrapText="1"/>
    </xf>
    <xf numFmtId="49" fontId="6" fillId="11" borderId="14" xfId="3" applyNumberFormat="1" applyFont="1" applyFill="1" applyBorder="1" applyAlignment="1">
      <alignment horizontal="center" vertical="top" wrapText="1"/>
    </xf>
    <xf numFmtId="0" fontId="10" fillId="11" borderId="58" xfId="3" applyFont="1" applyFill="1" applyBorder="1" applyAlignment="1">
      <alignment horizontal="center" vertical="top"/>
    </xf>
    <xf numFmtId="49" fontId="6" fillId="11" borderId="27" xfId="3" applyNumberFormat="1" applyFont="1" applyFill="1" applyBorder="1" applyAlignment="1">
      <alignment horizontal="center" vertical="top" wrapText="1"/>
    </xf>
    <xf numFmtId="49" fontId="6" fillId="11" borderId="6" xfId="3" applyNumberFormat="1" applyFont="1" applyFill="1" applyBorder="1" applyAlignment="1">
      <alignment horizontal="center" vertical="top" wrapText="1"/>
    </xf>
    <xf numFmtId="0" fontId="34" fillId="0" borderId="0" xfId="3" applyFont="1" applyAlignment="1">
      <alignment vertical="top"/>
    </xf>
    <xf numFmtId="49" fontId="6" fillId="4" borderId="7" xfId="3" applyNumberFormat="1" applyFont="1" applyFill="1" applyBorder="1" applyAlignment="1">
      <alignment horizontal="center" vertical="top"/>
    </xf>
    <xf numFmtId="0" fontId="11" fillId="19" borderId="9" xfId="3" applyFont="1" applyFill="1" applyBorder="1"/>
    <xf numFmtId="0" fontId="11" fillId="19" borderId="7" xfId="3" applyFont="1" applyFill="1" applyBorder="1"/>
    <xf numFmtId="165" fontId="11" fillId="0" borderId="1" xfId="3" applyNumberFormat="1" applyFont="1" applyBorder="1" applyAlignment="1">
      <alignment horizontal="center" vertical="top"/>
    </xf>
    <xf numFmtId="165" fontId="11" fillId="0" borderId="11" xfId="3" applyNumberFormat="1" applyFont="1" applyBorder="1" applyAlignment="1">
      <alignment horizontal="center" vertical="top"/>
    </xf>
    <xf numFmtId="165" fontId="11" fillId="0" borderId="49" xfId="3" applyNumberFormat="1" applyFont="1" applyBorder="1" applyAlignment="1">
      <alignment horizontal="center" vertical="top"/>
    </xf>
    <xf numFmtId="0" fontId="11" fillId="5" borderId="1" xfId="3" applyFont="1" applyFill="1" applyBorder="1" applyAlignment="1">
      <alignment horizontal="center" vertical="top"/>
    </xf>
    <xf numFmtId="0" fontId="10" fillId="0" borderId="49" xfId="3" applyFont="1" applyBorder="1" applyAlignment="1">
      <alignment horizontal="center" vertical="top"/>
    </xf>
    <xf numFmtId="165" fontId="11" fillId="5" borderId="49" xfId="3" applyNumberFormat="1" applyFont="1" applyFill="1" applyBorder="1" applyAlignment="1">
      <alignment horizontal="center" vertical="top"/>
    </xf>
    <xf numFmtId="0" fontId="11" fillId="19" borderId="9" xfId="3" applyFont="1" applyFill="1" applyBorder="1" applyAlignment="1">
      <alignment horizontal="center" vertical="center"/>
    </xf>
    <xf numFmtId="0" fontId="29" fillId="19" borderId="1" xfId="3" applyFont="1" applyFill="1" applyBorder="1" applyAlignment="1">
      <alignment horizontal="center" vertical="center"/>
    </xf>
    <xf numFmtId="0" fontId="29" fillId="19" borderId="21" xfId="3" applyFont="1" applyFill="1" applyBorder="1" applyAlignment="1">
      <alignment horizontal="left" vertical="top"/>
    </xf>
    <xf numFmtId="0" fontId="10" fillId="19" borderId="9" xfId="3" applyFont="1" applyFill="1" applyBorder="1" applyAlignment="1">
      <alignment horizontal="center" vertical="top"/>
    </xf>
    <xf numFmtId="0" fontId="10" fillId="5" borderId="50" xfId="3" applyFont="1" applyFill="1" applyBorder="1" applyAlignment="1">
      <alignment horizontal="center" vertical="top"/>
    </xf>
    <xf numFmtId="0" fontId="10" fillId="5" borderId="36" xfId="3" applyFont="1" applyFill="1" applyBorder="1" applyAlignment="1">
      <alignment horizontal="center" vertical="top"/>
    </xf>
    <xf numFmtId="0" fontId="11" fillId="0" borderId="46" xfId="3" applyFont="1" applyBorder="1" applyAlignment="1">
      <alignment horizontal="left" vertical="top"/>
    </xf>
    <xf numFmtId="2" fontId="11" fillId="5" borderId="54" xfId="3" applyNumberFormat="1" applyFont="1" applyFill="1" applyBorder="1" applyAlignment="1">
      <alignment horizontal="center" vertical="top"/>
    </xf>
    <xf numFmtId="0" fontId="10" fillId="5" borderId="54" xfId="3" applyFont="1" applyFill="1" applyBorder="1" applyAlignment="1">
      <alignment horizontal="center" vertical="top"/>
    </xf>
    <xf numFmtId="0" fontId="46" fillId="0" borderId="0" xfId="3" applyFont="1"/>
    <xf numFmtId="0" fontId="29" fillId="0" borderId="24" xfId="3" applyFont="1" applyBorder="1" applyAlignment="1">
      <alignment horizontal="center" vertical="center"/>
    </xf>
    <xf numFmtId="0" fontId="29" fillId="0" borderId="1" xfId="3" applyFont="1" applyBorder="1" applyAlignment="1">
      <alignment horizontal="left" vertical="top"/>
    </xf>
    <xf numFmtId="9" fontId="11" fillId="0" borderId="53" xfId="3" applyNumberFormat="1" applyFont="1" applyBorder="1" applyAlignment="1">
      <alignment horizontal="center" vertical="top"/>
    </xf>
    <xf numFmtId="9" fontId="11" fillId="0" borderId="32" xfId="3" applyNumberFormat="1" applyFont="1" applyBorder="1" applyAlignment="1">
      <alignment horizontal="center" vertical="top"/>
    </xf>
    <xf numFmtId="165" fontId="11" fillId="5" borderId="54" xfId="3" applyNumberFormat="1" applyFont="1" applyFill="1" applyBorder="1" applyAlignment="1">
      <alignment horizontal="center" vertical="top"/>
    </xf>
    <xf numFmtId="9" fontId="11" fillId="19" borderId="4" xfId="3" applyNumberFormat="1" applyFont="1" applyFill="1" applyBorder="1" applyAlignment="1">
      <alignment horizontal="center" vertical="top"/>
    </xf>
    <xf numFmtId="9" fontId="11" fillId="19" borderId="31" xfId="3" applyNumberFormat="1" applyFont="1" applyFill="1" applyBorder="1" applyAlignment="1">
      <alignment horizontal="center" vertical="top"/>
    </xf>
    <xf numFmtId="0" fontId="11" fillId="19" borderId="27" xfId="3" applyFont="1" applyFill="1" applyBorder="1" applyAlignment="1">
      <alignment horizontal="center" vertical="center"/>
    </xf>
    <xf numFmtId="0" fontId="11" fillId="19" borderId="27" xfId="3" applyFont="1" applyFill="1" applyBorder="1" applyAlignment="1">
      <alignment horizontal="left" vertical="top"/>
    </xf>
    <xf numFmtId="165" fontId="10" fillId="19" borderId="5" xfId="3" applyNumberFormat="1" applyFont="1" applyFill="1" applyBorder="1" applyAlignment="1">
      <alignment horizontal="center" vertical="top"/>
    </xf>
    <xf numFmtId="0" fontId="11" fillId="5" borderId="65" xfId="3" applyFont="1" applyFill="1" applyBorder="1" applyAlignment="1">
      <alignment horizontal="center" vertical="top"/>
    </xf>
    <xf numFmtId="1" fontId="11" fillId="0" borderId="36" xfId="3" applyNumberFormat="1" applyFont="1" applyBorder="1" applyAlignment="1">
      <alignment horizontal="center" vertical="top"/>
    </xf>
    <xf numFmtId="1" fontId="11" fillId="0" borderId="37" xfId="3" applyNumberFormat="1" applyFont="1" applyBorder="1" applyAlignment="1">
      <alignment horizontal="center" vertical="top"/>
    </xf>
    <xf numFmtId="0" fontId="11" fillId="5" borderId="3" xfId="3" applyFont="1" applyFill="1" applyBorder="1" applyAlignment="1">
      <alignment horizontal="center" vertical="top"/>
    </xf>
    <xf numFmtId="9" fontId="29" fillId="20" borderId="16" xfId="3" applyNumberFormat="1" applyFont="1" applyFill="1" applyBorder="1" applyAlignment="1">
      <alignment horizontal="center" vertical="top"/>
    </xf>
    <xf numFmtId="0" fontId="29" fillId="20" borderId="31" xfId="3" applyFont="1" applyFill="1" applyBorder="1" applyAlignment="1">
      <alignment horizontal="left" vertical="top"/>
    </xf>
    <xf numFmtId="0" fontId="11" fillId="5" borderId="11" xfId="3" applyFont="1" applyFill="1" applyBorder="1" applyAlignment="1">
      <alignment wrapText="1"/>
    </xf>
    <xf numFmtId="0" fontId="34" fillId="0" borderId="0" xfId="3" applyFont="1" applyAlignment="1">
      <alignment vertical="center"/>
    </xf>
    <xf numFmtId="0" fontId="29" fillId="5" borderId="51" xfId="3" applyFont="1" applyFill="1" applyBorder="1" applyAlignment="1">
      <alignment horizontal="center" vertical="center"/>
    </xf>
    <xf numFmtId="0" fontId="29" fillId="5" borderId="53" xfId="3" applyFont="1" applyFill="1" applyBorder="1" applyAlignment="1">
      <alignment horizontal="center" vertical="center"/>
    </xf>
    <xf numFmtId="9" fontId="29" fillId="20" borderId="55" xfId="3" applyNumberFormat="1" applyFont="1" applyFill="1" applyBorder="1" applyAlignment="1">
      <alignment horizontal="center" vertical="top"/>
    </xf>
    <xf numFmtId="9" fontId="29" fillId="20" borderId="24" xfId="3" applyNumberFormat="1" applyFont="1" applyFill="1" applyBorder="1" applyAlignment="1">
      <alignment horizontal="center" vertical="top"/>
    </xf>
    <xf numFmtId="0" fontId="29" fillId="20" borderId="47" xfId="3" applyFont="1" applyFill="1" applyBorder="1" applyAlignment="1">
      <alignment horizontal="center" vertical="center"/>
    </xf>
    <xf numFmtId="0" fontId="29" fillId="20" borderId="48" xfId="3" applyFont="1" applyFill="1" applyBorder="1" applyAlignment="1">
      <alignment horizontal="left" vertical="top"/>
    </xf>
    <xf numFmtId="165" fontId="10" fillId="20" borderId="41" xfId="3" applyNumberFormat="1" applyFont="1" applyFill="1" applyBorder="1" applyAlignment="1">
      <alignment horizontal="center" vertical="top"/>
    </xf>
    <xf numFmtId="165" fontId="10" fillId="20" borderId="17" xfId="3" applyNumberFormat="1" applyFont="1" applyFill="1" applyBorder="1" applyAlignment="1">
      <alignment horizontal="center" vertical="top"/>
    </xf>
    <xf numFmtId="0" fontId="10" fillId="20" borderId="18" xfId="3" applyFont="1" applyFill="1" applyBorder="1" applyAlignment="1">
      <alignment horizontal="center" vertical="top"/>
    </xf>
    <xf numFmtId="0" fontId="41" fillId="4" borderId="8" xfId="3" applyFont="1" applyFill="1" applyBorder="1" applyAlignment="1">
      <alignment vertical="top"/>
    </xf>
    <xf numFmtId="0" fontId="11" fillId="0" borderId="72" xfId="3" applyFont="1" applyBorder="1" applyAlignment="1">
      <alignment horizontal="center" vertical="center"/>
    </xf>
    <xf numFmtId="0" fontId="11" fillId="0" borderId="8" xfId="3" applyFont="1" applyBorder="1" applyAlignment="1">
      <alignment vertical="top"/>
    </xf>
    <xf numFmtId="49" fontId="10" fillId="2" borderId="20" xfId="3" applyNumberFormat="1" applyFont="1" applyFill="1" applyBorder="1" applyAlignment="1">
      <alignment horizontal="center" vertical="top" wrapText="1"/>
    </xf>
    <xf numFmtId="49" fontId="10" fillId="2" borderId="5" xfId="3" applyNumberFormat="1" applyFont="1" applyFill="1" applyBorder="1" applyAlignment="1">
      <alignment horizontal="center" vertical="top" wrapText="1"/>
    </xf>
    <xf numFmtId="0" fontId="10" fillId="4" borderId="42" xfId="3" applyFont="1" applyFill="1" applyBorder="1" applyAlignment="1">
      <alignment horizontal="left" vertical="top" wrapText="1"/>
    </xf>
    <xf numFmtId="0" fontId="11" fillId="19" borderId="22" xfId="3" applyFont="1" applyFill="1" applyBorder="1" applyAlignment="1">
      <alignment horizontal="left" vertical="top"/>
    </xf>
    <xf numFmtId="0" fontId="10" fillId="19" borderId="26" xfId="14" applyFont="1" applyFill="1" applyBorder="1" applyAlignment="1">
      <alignment horizontal="center" vertical="top"/>
    </xf>
    <xf numFmtId="0" fontId="10" fillId="5" borderId="52" xfId="14" applyFont="1" applyFill="1" applyBorder="1" applyAlignment="1">
      <alignment horizontal="center" vertical="top"/>
    </xf>
    <xf numFmtId="0" fontId="11" fillId="0" borderId="14" xfId="3" applyFont="1" applyBorder="1" applyAlignment="1">
      <alignment vertical="top" wrapText="1"/>
    </xf>
    <xf numFmtId="0" fontId="10" fillId="5" borderId="10" xfId="14" applyFont="1" applyFill="1" applyBorder="1" applyAlignment="1">
      <alignment horizontal="center" vertical="top"/>
    </xf>
    <xf numFmtId="0" fontId="10" fillId="5" borderId="2" xfId="14" applyFont="1" applyFill="1" applyBorder="1" applyAlignment="1">
      <alignment horizontal="center" vertical="top"/>
    </xf>
    <xf numFmtId="49" fontId="10" fillId="0" borderId="5" xfId="3" applyNumberFormat="1" applyFont="1" applyBorder="1" applyAlignment="1">
      <alignment horizontal="center" vertical="top" wrapText="1"/>
    </xf>
    <xf numFmtId="0" fontId="11" fillId="5" borderId="13" xfId="14" applyFont="1" applyFill="1" applyBorder="1" applyAlignment="1">
      <alignment horizontal="center" vertical="top"/>
    </xf>
    <xf numFmtId="0" fontId="11" fillId="5" borderId="10" xfId="14" applyFont="1" applyFill="1" applyBorder="1" applyAlignment="1">
      <alignment horizontal="center" vertical="top"/>
    </xf>
    <xf numFmtId="0" fontId="11" fillId="5" borderId="58" xfId="14" applyFont="1" applyFill="1" applyBorder="1" applyAlignment="1">
      <alignment horizontal="center" vertical="top"/>
    </xf>
    <xf numFmtId="0" fontId="11" fillId="5" borderId="2" xfId="14" applyFont="1" applyFill="1" applyBorder="1" applyAlignment="1">
      <alignment horizontal="center" vertical="top"/>
    </xf>
    <xf numFmtId="0" fontId="11" fillId="19" borderId="26" xfId="3" applyFont="1" applyFill="1" applyBorder="1" applyAlignment="1">
      <alignment horizontal="left" vertical="top"/>
    </xf>
    <xf numFmtId="0" fontId="11" fillId="5" borderId="0" xfId="14" applyFont="1" applyFill="1" applyAlignment="1">
      <alignment horizontal="center" vertical="top"/>
    </xf>
    <xf numFmtId="0" fontId="10" fillId="5" borderId="20" xfId="14" applyFont="1" applyFill="1" applyBorder="1" applyAlignment="1">
      <alignment horizontal="center" vertical="top"/>
    </xf>
    <xf numFmtId="0" fontId="11" fillId="0" borderId="35" xfId="3" applyFont="1" applyBorder="1" applyAlignment="1">
      <alignment horizontal="left" vertical="top"/>
    </xf>
    <xf numFmtId="0" fontId="11" fillId="5" borderId="36" xfId="14" applyFont="1" applyFill="1" applyBorder="1" applyAlignment="1">
      <alignment horizontal="center" vertical="top"/>
    </xf>
    <xf numFmtId="0" fontId="11" fillId="5" borderId="11" xfId="14" applyFont="1" applyFill="1" applyBorder="1" applyAlignment="1">
      <alignment horizontal="center" vertical="top"/>
    </xf>
    <xf numFmtId="9" fontId="11" fillId="0" borderId="12" xfId="3" applyNumberFormat="1" applyFont="1" applyBorder="1" applyAlignment="1">
      <alignment horizontal="center" vertical="top"/>
    </xf>
    <xf numFmtId="9" fontId="11" fillId="0" borderId="34" xfId="3" applyNumberFormat="1" applyFont="1" applyBorder="1" applyAlignment="1">
      <alignment horizontal="center" vertical="top"/>
    </xf>
    <xf numFmtId="0" fontId="11" fillId="0" borderId="39" xfId="3" applyFont="1" applyBorder="1" applyAlignment="1">
      <alignment horizontal="center" vertical="center"/>
    </xf>
    <xf numFmtId="165" fontId="10" fillId="0" borderId="14" xfId="3" applyNumberFormat="1" applyFont="1" applyBorder="1" applyAlignment="1">
      <alignment horizontal="center" vertical="top"/>
    </xf>
    <xf numFmtId="0" fontId="10" fillId="0" borderId="12" xfId="3" applyFont="1" applyBorder="1" applyAlignment="1">
      <alignment horizontal="center" vertical="top"/>
    </xf>
    <xf numFmtId="0" fontId="11" fillId="0" borderId="43" xfId="3" applyFont="1" applyBorder="1" applyAlignment="1">
      <alignment horizontal="left" vertical="top"/>
    </xf>
    <xf numFmtId="0" fontId="11" fillId="5" borderId="49" xfId="14" applyFont="1" applyFill="1" applyBorder="1" applyAlignment="1">
      <alignment horizontal="center" vertical="top"/>
    </xf>
    <xf numFmtId="0" fontId="10" fillId="19" borderId="7" xfId="14" applyFont="1" applyFill="1" applyBorder="1" applyAlignment="1">
      <alignment horizontal="center" vertical="top"/>
    </xf>
    <xf numFmtId="0" fontId="10" fillId="5" borderId="13" xfId="14" applyFont="1" applyFill="1" applyBorder="1" applyAlignment="1">
      <alignment horizontal="center" vertical="top"/>
    </xf>
    <xf numFmtId="0" fontId="11" fillId="0" borderId="37" xfId="14" applyFont="1" applyBorder="1" applyAlignment="1">
      <alignment horizontal="center" vertical="center"/>
    </xf>
    <xf numFmtId="0" fontId="11" fillId="0" borderId="77" xfId="14" applyFont="1" applyBorder="1" applyAlignment="1">
      <alignment horizontal="left" vertical="top"/>
    </xf>
    <xf numFmtId="0" fontId="11" fillId="5" borderId="53" xfId="14" applyFont="1" applyFill="1" applyBorder="1" applyAlignment="1">
      <alignment horizontal="center" vertical="top" wrapText="1"/>
    </xf>
    <xf numFmtId="0" fontId="11" fillId="5" borderId="68" xfId="14" applyFont="1" applyFill="1" applyBorder="1" applyAlignment="1">
      <alignment horizontal="left" vertical="top" wrapText="1"/>
    </xf>
    <xf numFmtId="0" fontId="11" fillId="5" borderId="32" xfId="14" applyFont="1" applyFill="1" applyBorder="1" applyAlignment="1">
      <alignment horizontal="center" vertical="top" wrapText="1"/>
    </xf>
    <xf numFmtId="0" fontId="11" fillId="5" borderId="46" xfId="14" applyFont="1" applyFill="1" applyBorder="1" applyAlignment="1">
      <alignment horizontal="left" vertical="top" wrapText="1"/>
    </xf>
    <xf numFmtId="165" fontId="11" fillId="5" borderId="2" xfId="14" applyNumberFormat="1" applyFont="1" applyFill="1" applyBorder="1" applyAlignment="1">
      <alignment horizontal="center" vertical="top"/>
    </xf>
    <xf numFmtId="0" fontId="10" fillId="5" borderId="20" xfId="3" applyFont="1" applyFill="1" applyBorder="1" applyAlignment="1">
      <alignment horizontal="center" vertical="top"/>
    </xf>
    <xf numFmtId="0" fontId="50" fillId="0" borderId="0" xfId="3" applyFont="1"/>
    <xf numFmtId="0" fontId="51" fillId="5" borderId="51" xfId="3" applyFont="1" applyFill="1" applyBorder="1" applyAlignment="1">
      <alignment horizontal="center" vertical="top"/>
    </xf>
    <xf numFmtId="0" fontId="51" fillId="5" borderId="53" xfId="3" applyFont="1" applyFill="1" applyBorder="1" applyAlignment="1">
      <alignment horizontal="center" vertical="top"/>
    </xf>
    <xf numFmtId="9" fontId="29" fillId="19" borderId="16" xfId="3" applyNumberFormat="1" applyFont="1" applyFill="1" applyBorder="1" applyAlignment="1">
      <alignment horizontal="center" vertical="top"/>
    </xf>
    <xf numFmtId="49" fontId="10" fillId="0" borderId="0" xfId="3" applyNumberFormat="1" applyFont="1" applyAlignment="1">
      <alignment horizontal="center" vertical="top" wrapText="1"/>
    </xf>
    <xf numFmtId="49" fontId="7" fillId="11" borderId="20" xfId="3" applyNumberFormat="1" applyFill="1" applyBorder="1" applyAlignment="1">
      <alignment horizontal="center" vertical="top" wrapText="1"/>
    </xf>
    <xf numFmtId="9" fontId="29" fillId="0" borderId="39" xfId="3" applyNumberFormat="1" applyFont="1" applyBorder="1" applyAlignment="1">
      <alignment horizontal="center" vertical="top"/>
    </xf>
    <xf numFmtId="0" fontId="29" fillId="0" borderId="15" xfId="3" applyFont="1" applyBorder="1" applyAlignment="1">
      <alignment horizontal="left" vertical="top"/>
    </xf>
    <xf numFmtId="49" fontId="10" fillId="4" borderId="13" xfId="3" applyNumberFormat="1" applyFont="1" applyFill="1" applyBorder="1" applyAlignment="1">
      <alignment horizontal="center" vertical="top"/>
    </xf>
    <xf numFmtId="49" fontId="10" fillId="2" borderId="13" xfId="3" applyNumberFormat="1" applyFont="1" applyFill="1" applyBorder="1" applyAlignment="1">
      <alignment vertical="top"/>
    </xf>
    <xf numFmtId="49" fontId="10" fillId="4" borderId="5" xfId="3" applyNumberFormat="1" applyFont="1" applyFill="1" applyBorder="1" applyAlignment="1">
      <alignment horizontal="center" vertical="top"/>
    </xf>
    <xf numFmtId="49" fontId="10" fillId="2" borderId="5" xfId="3" applyNumberFormat="1" applyFont="1" applyFill="1" applyBorder="1" applyAlignment="1">
      <alignment vertical="top"/>
    </xf>
    <xf numFmtId="0" fontId="5" fillId="0" borderId="0" xfId="3" applyFont="1" applyAlignment="1">
      <alignment horizontal="center" vertical="top" wrapText="1"/>
    </xf>
    <xf numFmtId="0" fontId="11" fillId="0" borderId="9" xfId="3" applyFont="1" applyBorder="1" applyAlignment="1">
      <alignment horizontal="center" vertical="center" wrapText="1"/>
    </xf>
    <xf numFmtId="0" fontId="11" fillId="0" borderId="70" xfId="3" applyFont="1" applyBorder="1" applyAlignment="1">
      <alignment horizontal="center" vertical="top" wrapText="1"/>
    </xf>
    <xf numFmtId="0" fontId="11" fillId="0" borderId="0" xfId="3" applyFont="1" applyAlignment="1">
      <alignment vertical="top" wrapText="1"/>
    </xf>
    <xf numFmtId="0" fontId="29" fillId="19" borderId="22" xfId="3" applyFont="1" applyFill="1" applyBorder="1" applyAlignment="1">
      <alignment horizontal="left" vertical="top"/>
    </xf>
    <xf numFmtId="165" fontId="10" fillId="0" borderId="65" xfId="3" applyNumberFormat="1" applyFont="1" applyBorder="1" applyAlignment="1">
      <alignment horizontal="center" vertical="top"/>
    </xf>
    <xf numFmtId="0" fontId="29" fillId="19" borderId="1" xfId="3" applyFont="1" applyFill="1" applyBorder="1" applyAlignment="1">
      <alignment horizontal="left" vertical="top"/>
    </xf>
    <xf numFmtId="0" fontId="11" fillId="10" borderId="20" xfId="0" applyFont="1" applyFill="1" applyBorder="1" applyAlignment="1">
      <alignment vertical="top" wrapText="1"/>
    </xf>
    <xf numFmtId="0" fontId="11" fillId="10" borderId="13" xfId="0" applyFont="1" applyFill="1" applyBorder="1" applyAlignment="1">
      <alignment vertical="top" wrapText="1"/>
    </xf>
    <xf numFmtId="0" fontId="11" fillId="10" borderId="5" xfId="0" applyFont="1" applyFill="1" applyBorder="1" applyAlignment="1">
      <alignment vertical="top" wrapText="1"/>
    </xf>
    <xf numFmtId="0" fontId="11" fillId="5" borderId="56" xfId="3" applyFont="1" applyFill="1" applyBorder="1" applyAlignment="1">
      <alignment horizontal="left" vertical="center" wrapText="1"/>
    </xf>
    <xf numFmtId="0" fontId="11" fillId="0" borderId="37" xfId="3" applyFont="1" applyBorder="1" applyAlignment="1">
      <alignment horizontal="center" vertical="center" wrapText="1"/>
    </xf>
    <xf numFmtId="0" fontId="11" fillId="0" borderId="38" xfId="3" applyFont="1" applyBorder="1" applyAlignment="1">
      <alignment horizontal="left" vertical="center" wrapText="1"/>
    </xf>
    <xf numFmtId="0" fontId="11" fillId="5" borderId="56" xfId="3" applyFont="1" applyFill="1" applyBorder="1" applyAlignment="1">
      <alignment vertical="top" wrapText="1"/>
    </xf>
    <xf numFmtId="0" fontId="29" fillId="5" borderId="38" xfId="3" applyFont="1" applyFill="1" applyBorder="1" applyAlignment="1">
      <alignment vertical="top" wrapText="1"/>
    </xf>
    <xf numFmtId="9" fontId="29" fillId="19" borderId="55" xfId="3" applyNumberFormat="1" applyFont="1" applyFill="1" applyBorder="1" applyAlignment="1">
      <alignment horizontal="center" vertical="top"/>
    </xf>
    <xf numFmtId="9" fontId="29" fillId="19" borderId="24" xfId="3" applyNumberFormat="1" applyFont="1" applyFill="1" applyBorder="1" applyAlignment="1">
      <alignment horizontal="center" vertical="top"/>
    </xf>
    <xf numFmtId="0" fontId="29" fillId="19" borderId="47" xfId="3" applyFont="1" applyFill="1" applyBorder="1" applyAlignment="1">
      <alignment horizontal="center" vertical="center"/>
    </xf>
    <xf numFmtId="0" fontId="29" fillId="19" borderId="47" xfId="3" applyFont="1" applyFill="1" applyBorder="1" applyAlignment="1">
      <alignment horizontal="left" vertical="top"/>
    </xf>
    <xf numFmtId="0" fontId="11" fillId="5" borderId="77" xfId="3" applyFont="1" applyFill="1" applyBorder="1" applyAlignment="1">
      <alignment horizontal="left" vertical="top" wrapText="1"/>
    </xf>
    <xf numFmtId="9" fontId="29" fillId="0" borderId="59" xfId="3" applyNumberFormat="1" applyFont="1" applyBorder="1" applyAlignment="1">
      <alignment horizontal="center" vertical="top"/>
    </xf>
    <xf numFmtId="0" fontId="11" fillId="5" borderId="42" xfId="3" applyFont="1" applyFill="1" applyBorder="1" applyAlignment="1">
      <alignment horizontal="left" vertical="top" wrapText="1"/>
    </xf>
    <xf numFmtId="165" fontId="11" fillId="5" borderId="20" xfId="3" applyNumberFormat="1" applyFont="1" applyFill="1" applyBorder="1" applyAlignment="1">
      <alignment horizontal="center" vertical="top"/>
    </xf>
    <xf numFmtId="0" fontId="7" fillId="0" borderId="13" xfId="3" applyBorder="1" applyAlignment="1">
      <alignment horizontal="center" vertical="center"/>
    </xf>
    <xf numFmtId="0" fontId="11" fillId="5" borderId="77" xfId="3" applyFont="1" applyFill="1" applyBorder="1" applyAlignment="1">
      <alignment wrapText="1"/>
    </xf>
    <xf numFmtId="0" fontId="29" fillId="0" borderId="51" xfId="3" applyFont="1" applyBorder="1" applyAlignment="1">
      <alignment horizontal="center" vertical="top"/>
    </xf>
    <xf numFmtId="0" fontId="29" fillId="0" borderId="53" xfId="3" applyFont="1" applyBorder="1" applyAlignment="1">
      <alignment horizontal="center" vertical="top"/>
    </xf>
    <xf numFmtId="0" fontId="11" fillId="0" borderId="68" xfId="3" applyFont="1" applyBorder="1" applyAlignment="1">
      <alignment horizontal="center" vertical="center" wrapText="1"/>
    </xf>
    <xf numFmtId="0" fontId="11" fillId="5" borderId="51" xfId="3" applyFont="1" applyFill="1" applyBorder="1" applyAlignment="1">
      <alignment vertical="top"/>
    </xf>
    <xf numFmtId="0" fontId="11" fillId="5" borderId="53" xfId="3" applyFont="1" applyFill="1" applyBorder="1" applyAlignment="1">
      <alignment vertical="top"/>
    </xf>
    <xf numFmtId="0" fontId="11" fillId="5" borderId="53" xfId="3" applyFont="1" applyFill="1" applyBorder="1" applyAlignment="1">
      <alignment vertical="center" wrapText="1"/>
    </xf>
    <xf numFmtId="0" fontId="11" fillId="5" borderId="56" xfId="3" applyFont="1" applyFill="1" applyBorder="1" applyAlignment="1">
      <alignment wrapText="1"/>
    </xf>
    <xf numFmtId="0" fontId="52" fillId="0" borderId="0" xfId="3" applyFont="1"/>
    <xf numFmtId="0" fontId="27" fillId="5" borderId="51" xfId="3" applyFont="1" applyFill="1" applyBorder="1" applyAlignment="1">
      <alignment horizontal="center" vertical="top"/>
    </xf>
    <xf numFmtId="0" fontId="11" fillId="5" borderId="15" xfId="3" applyFont="1" applyFill="1" applyBorder="1" applyAlignment="1">
      <alignment vertical="top" wrapText="1"/>
    </xf>
    <xf numFmtId="0" fontId="27" fillId="5" borderId="54" xfId="3" applyFont="1" applyFill="1" applyBorder="1" applyAlignment="1">
      <alignment horizontal="center" vertical="top"/>
    </xf>
    <xf numFmtId="0" fontId="11" fillId="5" borderId="44" xfId="3" applyFont="1" applyFill="1" applyBorder="1" applyAlignment="1">
      <alignment vertical="top" wrapText="1"/>
    </xf>
    <xf numFmtId="0" fontId="27" fillId="0" borderId="9" xfId="3" applyFont="1" applyBorder="1" applyAlignment="1">
      <alignment horizontal="center" vertical="center"/>
    </xf>
    <xf numFmtId="0" fontId="11" fillId="2" borderId="26" xfId="3" applyFont="1" applyFill="1" applyBorder="1"/>
    <xf numFmtId="0" fontId="10" fillId="3" borderId="4" xfId="3" applyFont="1" applyFill="1" applyBorder="1" applyAlignment="1">
      <alignment horizontal="left" vertical="top"/>
    </xf>
    <xf numFmtId="0" fontId="10" fillId="3" borderId="31" xfId="3" applyFont="1" applyFill="1" applyBorder="1" applyAlignment="1">
      <alignment horizontal="left" vertical="top"/>
    </xf>
    <xf numFmtId="0" fontId="7" fillId="2" borderId="27" xfId="3" applyFill="1" applyBorder="1"/>
    <xf numFmtId="0" fontId="10" fillId="3" borderId="27" xfId="3" applyFont="1" applyFill="1" applyBorder="1" applyAlignment="1">
      <alignment horizontal="left" vertical="top"/>
    </xf>
    <xf numFmtId="0" fontId="41" fillId="3" borderId="27" xfId="3" applyFont="1" applyFill="1" applyBorder="1" applyAlignment="1">
      <alignment horizontal="left" vertical="top"/>
    </xf>
    <xf numFmtId="0" fontId="30" fillId="2" borderId="27" xfId="3" applyFont="1" applyFill="1" applyBorder="1" applyAlignment="1">
      <alignment horizontal="left" vertical="top"/>
    </xf>
    <xf numFmtId="0" fontId="10" fillId="2" borderId="27" xfId="3" applyFont="1" applyFill="1" applyBorder="1" applyAlignment="1">
      <alignment vertical="top"/>
    </xf>
    <xf numFmtId="49" fontId="10" fillId="18" borderId="26" xfId="3" applyNumberFormat="1" applyFont="1" applyFill="1" applyBorder="1" applyAlignment="1">
      <alignment horizontal="center" vertical="top" wrapText="1"/>
    </xf>
    <xf numFmtId="0" fontId="11" fillId="0" borderId="0" xfId="0" applyFont="1"/>
    <xf numFmtId="0" fontId="11" fillId="0" borderId="1" xfId="0" applyFont="1" applyBorder="1"/>
    <xf numFmtId="0" fontId="4" fillId="0" borderId="1" xfId="3" applyFont="1" applyBorder="1" applyAlignment="1">
      <alignment horizontal="center" vertical="center"/>
    </xf>
    <xf numFmtId="0" fontId="4" fillId="0" borderId="0" xfId="3" applyFont="1" applyAlignment="1">
      <alignment horizontal="center" vertical="center"/>
    </xf>
    <xf numFmtId="0" fontId="1" fillId="0" borderId="0" xfId="3" applyFont="1" applyAlignment="1">
      <alignment horizontal="center" vertical="top" wrapText="1"/>
    </xf>
    <xf numFmtId="0" fontId="54" fillId="0" borderId="0" xfId="12" applyFont="1" applyAlignment="1">
      <alignment vertical="top" wrapText="1"/>
    </xf>
    <xf numFmtId="0" fontId="29" fillId="0" borderId="0" xfId="12" applyFont="1" applyAlignment="1">
      <alignment vertical="top" wrapText="1"/>
    </xf>
    <xf numFmtId="0" fontId="15" fillId="0" borderId="0" xfId="12" applyFont="1" applyAlignment="1">
      <alignment vertical="top" wrapText="1"/>
    </xf>
    <xf numFmtId="0" fontId="2" fillId="0" borderId="0" xfId="3" applyFont="1" applyAlignment="1">
      <alignment vertical="top"/>
    </xf>
    <xf numFmtId="0" fontId="55" fillId="0" borderId="0" xfId="3" applyFont="1" applyAlignment="1">
      <alignment vertical="top"/>
    </xf>
    <xf numFmtId="0" fontId="9" fillId="0" borderId="0" xfId="3" applyFont="1" applyAlignment="1">
      <alignment horizontal="right" vertical="top" wrapText="1"/>
    </xf>
    <xf numFmtId="49" fontId="56" fillId="0" borderId="0" xfId="3" applyNumberFormat="1" applyFont="1" applyAlignment="1">
      <alignment vertical="top" wrapText="1"/>
    </xf>
    <xf numFmtId="0" fontId="14" fillId="0" borderId="0" xfId="3" applyFont="1" applyAlignment="1">
      <alignment horizontal="center" vertical="top"/>
    </xf>
    <xf numFmtId="49" fontId="12" fillId="0" borderId="0" xfId="3" applyNumberFormat="1" applyFont="1" applyAlignment="1">
      <alignment vertical="top"/>
    </xf>
    <xf numFmtId="0" fontId="29" fillId="0" borderId="0" xfId="3" applyFont="1" applyAlignment="1">
      <alignment horizontal="center" vertical="top"/>
    </xf>
    <xf numFmtId="165" fontId="10" fillId="0" borderId="21" xfId="1" applyNumberFormat="1" applyFont="1" applyBorder="1" applyAlignment="1">
      <alignment horizontal="center" vertical="top" wrapText="1"/>
    </xf>
    <xf numFmtId="165" fontId="11" fillId="0" borderId="58" xfId="1" applyNumberFormat="1" applyFont="1" applyBorder="1" applyAlignment="1">
      <alignment vertical="top" wrapText="1"/>
    </xf>
    <xf numFmtId="165" fontId="11" fillId="0" borderId="30" xfId="1" applyNumberFormat="1" applyFont="1" applyBorder="1" applyAlignment="1">
      <alignment vertical="top" wrapText="1"/>
    </xf>
    <xf numFmtId="0" fontId="27" fillId="0" borderId="54" xfId="3" applyFont="1" applyBorder="1" applyAlignment="1">
      <alignment horizontal="left" vertical="center" wrapText="1"/>
    </xf>
    <xf numFmtId="165" fontId="10" fillId="14" borderId="7" xfId="1" applyNumberFormat="1" applyFont="1" applyFill="1" applyBorder="1" applyAlignment="1">
      <alignment horizontal="center" vertical="top" wrapText="1"/>
    </xf>
    <xf numFmtId="165" fontId="10" fillId="14" borderId="21" xfId="1" applyNumberFormat="1" applyFont="1" applyFill="1" applyBorder="1" applyAlignment="1">
      <alignment horizontal="center" vertical="top" wrapText="1"/>
    </xf>
    <xf numFmtId="0" fontId="7" fillId="0" borderId="12" xfId="3" applyBorder="1" applyAlignment="1">
      <alignment horizontal="left" vertical="top" wrapText="1"/>
    </xf>
    <xf numFmtId="0" fontId="7" fillId="0" borderId="0" xfId="3" applyAlignment="1">
      <alignment horizontal="left" vertical="top" wrapText="1"/>
    </xf>
    <xf numFmtId="0" fontId="11" fillId="5" borderId="14" xfId="3" applyFont="1" applyFill="1" applyBorder="1" applyAlignment="1">
      <alignment horizontal="left" vertical="top" wrapText="1"/>
    </xf>
    <xf numFmtId="0" fontId="11" fillId="5" borderId="35" xfId="3" applyFont="1" applyFill="1" applyBorder="1" applyAlignment="1">
      <alignment horizontal="left" vertical="top" wrapText="1"/>
    </xf>
    <xf numFmtId="0" fontId="11" fillId="5" borderId="12" xfId="3" applyFont="1" applyFill="1" applyBorder="1" applyAlignment="1">
      <alignment horizontal="left" vertical="center" wrapText="1"/>
    </xf>
    <xf numFmtId="0" fontId="11" fillId="5" borderId="14" xfId="3" applyFont="1" applyFill="1" applyBorder="1" applyAlignment="1">
      <alignment horizontal="left" vertical="center" wrapText="1"/>
    </xf>
    <xf numFmtId="165" fontId="11" fillId="0" borderId="2" xfId="1" applyNumberFormat="1" applyFont="1" applyBorder="1" applyAlignment="1">
      <alignment horizontal="center" vertical="top" wrapText="1"/>
    </xf>
    <xf numFmtId="165" fontId="11" fillId="0" borderId="30" xfId="1" applyNumberFormat="1" applyFont="1" applyBorder="1" applyAlignment="1">
      <alignment horizontal="center" vertical="top" wrapText="1"/>
    </xf>
    <xf numFmtId="165" fontId="11" fillId="9" borderId="26" xfId="1" applyNumberFormat="1" applyFont="1" applyFill="1" applyBorder="1" applyAlignment="1">
      <alignment horizontal="center" vertical="top" wrapText="1"/>
    </xf>
    <xf numFmtId="165" fontId="11" fillId="9" borderId="7" xfId="1" applyNumberFormat="1" applyFont="1" applyFill="1" applyBorder="1" applyAlignment="1">
      <alignment horizontal="center" vertical="top" wrapText="1"/>
    </xf>
    <xf numFmtId="165" fontId="10" fillId="0" borderId="35" xfId="1" applyNumberFormat="1" applyFont="1" applyBorder="1" applyAlignment="1">
      <alignment horizontal="center" vertical="top" wrapText="1"/>
    </xf>
    <xf numFmtId="0" fontId="11" fillId="0" borderId="11" xfId="3" applyFont="1" applyBorder="1" applyAlignment="1">
      <alignment horizontal="left" vertical="center" wrapText="1"/>
    </xf>
    <xf numFmtId="0" fontId="29" fillId="0" borderId="10" xfId="1" applyFont="1" applyBorder="1" applyAlignment="1">
      <alignment vertical="top" wrapText="1"/>
    </xf>
    <xf numFmtId="0" fontId="34" fillId="0" borderId="10" xfId="1" applyFont="1" applyBorder="1" applyAlignment="1">
      <alignment vertical="top" wrapText="1"/>
    </xf>
    <xf numFmtId="0" fontId="11" fillId="0" borderId="36" xfId="3" applyFont="1" applyBorder="1" applyAlignment="1">
      <alignment horizontal="left" vertical="top" wrapText="1"/>
    </xf>
    <xf numFmtId="0" fontId="11" fillId="0" borderId="11" xfId="3" applyFont="1" applyBorder="1" applyAlignment="1">
      <alignment horizontal="left" vertical="top" wrapText="1"/>
    </xf>
    <xf numFmtId="0" fontId="11" fillId="0" borderId="35" xfId="3" applyFont="1" applyBorder="1" applyAlignment="1">
      <alignment horizontal="left" vertical="top" wrapText="1"/>
    </xf>
    <xf numFmtId="165" fontId="10" fillId="0" borderId="43" xfId="1" applyNumberFormat="1" applyFont="1" applyBorder="1" applyAlignment="1">
      <alignment horizontal="center" vertical="top" wrapText="1"/>
    </xf>
    <xf numFmtId="165" fontId="10" fillId="9" borderId="26" xfId="1" applyNumberFormat="1" applyFont="1" applyFill="1" applyBorder="1" applyAlignment="1">
      <alignment horizontal="center" vertical="top" wrapText="1"/>
    </xf>
    <xf numFmtId="165" fontId="10" fillId="9" borderId="7" xfId="1" applyNumberFormat="1" applyFont="1" applyFill="1" applyBorder="1" applyAlignment="1">
      <alignment horizontal="center" vertical="top" wrapText="1"/>
    </xf>
    <xf numFmtId="166" fontId="3" fillId="0" borderId="9" xfId="3" applyNumberFormat="1" applyFont="1" applyBorder="1" applyAlignment="1">
      <alignment horizontal="center" vertical="center" wrapText="1"/>
    </xf>
    <xf numFmtId="166" fontId="3" fillId="0" borderId="26" xfId="3" applyNumberFormat="1" applyFont="1" applyBorder="1" applyAlignment="1">
      <alignment horizontal="center" vertical="center" wrapText="1"/>
    </xf>
    <xf numFmtId="0" fontId="3" fillId="0" borderId="6" xfId="3" applyFont="1" applyBorder="1" applyAlignment="1">
      <alignment horizontal="center" vertical="center" wrapText="1"/>
    </xf>
    <xf numFmtId="0" fontId="5" fillId="0" borderId="8" xfId="1" applyFont="1" applyBorder="1" applyAlignment="1">
      <alignment vertical="top"/>
    </xf>
    <xf numFmtId="0" fontId="5" fillId="0" borderId="7" xfId="1" applyFont="1" applyBorder="1" applyAlignment="1">
      <alignment vertical="top"/>
    </xf>
    <xf numFmtId="49" fontId="12" fillId="0" borderId="0" xfId="3" applyNumberFormat="1" applyFont="1" applyAlignment="1">
      <alignment horizontal="center" vertical="center"/>
    </xf>
    <xf numFmtId="165" fontId="11" fillId="0" borderId="0" xfId="1" applyNumberFormat="1" applyFont="1" applyAlignment="1">
      <alignment horizontal="right" vertical="top" wrapText="1"/>
    </xf>
    <xf numFmtId="0" fontId="22" fillId="0" borderId="0" xfId="3" applyFont="1" applyAlignment="1">
      <alignment horizontal="center" vertical="top"/>
    </xf>
    <xf numFmtId="49" fontId="5" fillId="0" borderId="0" xfId="3" applyNumberFormat="1" applyFont="1" applyAlignment="1">
      <alignment vertical="top"/>
    </xf>
    <xf numFmtId="49" fontId="5" fillId="0" borderId="27" xfId="3" applyNumberFormat="1" applyFont="1" applyBorder="1" applyAlignment="1">
      <alignment vertical="top"/>
    </xf>
    <xf numFmtId="49" fontId="5" fillId="0" borderId="27" xfId="3" applyNumberFormat="1" applyFont="1" applyBorder="1" applyAlignment="1">
      <alignment vertical="top" textRotation="90"/>
    </xf>
    <xf numFmtId="0" fontId="11" fillId="9" borderId="25" xfId="3" applyFont="1" applyFill="1" applyBorder="1" applyAlignment="1">
      <alignment horizontal="center" vertical="top"/>
    </xf>
    <xf numFmtId="0" fontId="11" fillId="9" borderId="48" xfId="3" applyFont="1" applyFill="1" applyBorder="1" applyAlignment="1">
      <alignment horizontal="left" vertical="top"/>
    </xf>
    <xf numFmtId="165" fontId="10" fillId="9" borderId="7" xfId="3" applyNumberFormat="1" applyFont="1" applyFill="1" applyBorder="1" applyAlignment="1">
      <alignment horizontal="center" vertical="top"/>
    </xf>
    <xf numFmtId="0" fontId="10" fillId="0" borderId="0" xfId="3" applyFont="1" applyAlignment="1">
      <alignment horizontal="left" vertical="top" wrapText="1"/>
    </xf>
    <xf numFmtId="0" fontId="10" fillId="4" borderId="76" xfId="3" applyFont="1" applyFill="1" applyBorder="1" applyAlignment="1">
      <alignment horizontal="left" vertical="top" wrapText="1"/>
    </xf>
    <xf numFmtId="0" fontId="10" fillId="4" borderId="38" xfId="3" applyFont="1" applyFill="1" applyBorder="1" applyAlignment="1">
      <alignment horizontal="left" vertical="top" wrapText="1"/>
    </xf>
    <xf numFmtId="0" fontId="10" fillId="4" borderId="21" xfId="3" applyFont="1" applyFill="1" applyBorder="1" applyAlignment="1">
      <alignment horizontal="left" vertical="top" wrapText="1"/>
    </xf>
    <xf numFmtId="165" fontId="10" fillId="4" borderId="21" xfId="3" applyNumberFormat="1" applyFont="1" applyFill="1" applyBorder="1" applyAlignment="1">
      <alignment horizontal="center" vertical="top" wrapText="1"/>
    </xf>
    <xf numFmtId="49" fontId="9" fillId="4" borderId="20" xfId="3" applyNumberFormat="1" applyFont="1" applyFill="1" applyBorder="1" applyAlignment="1">
      <alignment horizontal="center" vertical="top"/>
    </xf>
    <xf numFmtId="49" fontId="9" fillId="3" borderId="20" xfId="3" applyNumberFormat="1" applyFont="1" applyFill="1" applyBorder="1" applyAlignment="1">
      <alignment horizontal="center" vertical="top"/>
    </xf>
    <xf numFmtId="0" fontId="10" fillId="2" borderId="76" xfId="3" applyFont="1" applyFill="1" applyBorder="1" applyAlignment="1">
      <alignment horizontal="left" vertical="top" wrapText="1"/>
    </xf>
    <xf numFmtId="0" fontId="10" fillId="2" borderId="38" xfId="3" applyFont="1" applyFill="1" applyBorder="1" applyAlignment="1">
      <alignment horizontal="left" vertical="top" wrapText="1"/>
    </xf>
    <xf numFmtId="0" fontId="10" fillId="2" borderId="1" xfId="3" applyFont="1" applyFill="1" applyBorder="1" applyAlignment="1">
      <alignment horizontal="left" vertical="top" wrapText="1"/>
    </xf>
    <xf numFmtId="0" fontId="10" fillId="2" borderId="21" xfId="3" applyFont="1" applyFill="1" applyBorder="1" applyAlignment="1">
      <alignment horizontal="left" vertical="top" wrapText="1"/>
    </xf>
    <xf numFmtId="165" fontId="10" fillId="2" borderId="21" xfId="3" applyNumberFormat="1" applyFont="1" applyFill="1" applyBorder="1" applyAlignment="1">
      <alignment horizontal="center" vertical="top" wrapText="1"/>
    </xf>
    <xf numFmtId="49" fontId="9" fillId="2" borderId="20" xfId="3" applyNumberFormat="1" applyFont="1" applyFill="1" applyBorder="1" applyAlignment="1">
      <alignment horizontal="center" vertical="top"/>
    </xf>
    <xf numFmtId="0" fontId="29" fillId="4" borderId="76" xfId="3" applyFont="1" applyFill="1" applyBorder="1" applyAlignment="1">
      <alignment horizontal="center" vertical="top"/>
    </xf>
    <xf numFmtId="0" fontId="29" fillId="4" borderId="38" xfId="3" applyFont="1" applyFill="1" applyBorder="1" applyAlignment="1">
      <alignment horizontal="left" vertical="top"/>
    </xf>
    <xf numFmtId="0" fontId="29" fillId="4" borderId="1" xfId="3" applyFont="1" applyFill="1" applyBorder="1" applyAlignment="1">
      <alignment horizontal="center" vertical="top"/>
    </xf>
    <xf numFmtId="0" fontId="29" fillId="4" borderId="21" xfId="3" applyFont="1" applyFill="1" applyBorder="1" applyAlignment="1">
      <alignment horizontal="center" vertical="top"/>
    </xf>
    <xf numFmtId="165" fontId="6" fillId="4" borderId="21" xfId="3" applyNumberFormat="1" applyFont="1" applyFill="1" applyBorder="1" applyAlignment="1">
      <alignment horizontal="center" vertical="top"/>
    </xf>
    <xf numFmtId="0" fontId="6" fillId="4" borderId="20" xfId="3" applyFont="1" applyFill="1" applyBorder="1" applyAlignment="1">
      <alignment horizontal="center" vertical="top"/>
    </xf>
    <xf numFmtId="9" fontId="29" fillId="5" borderId="0" xfId="3" applyNumberFormat="1" applyFont="1" applyFill="1" applyAlignment="1">
      <alignment horizontal="center" vertical="top"/>
    </xf>
    <xf numFmtId="9" fontId="29" fillId="5" borderId="76" xfId="3" applyNumberFormat="1" applyFont="1" applyFill="1" applyBorder="1" applyAlignment="1">
      <alignment horizontal="center" vertical="top"/>
    </xf>
    <xf numFmtId="9" fontId="29" fillId="5" borderId="38" xfId="3" applyNumberFormat="1" applyFont="1" applyFill="1" applyBorder="1" applyAlignment="1">
      <alignment horizontal="left" vertical="top"/>
    </xf>
    <xf numFmtId="9" fontId="29" fillId="5" borderId="1" xfId="3" applyNumberFormat="1" applyFont="1" applyFill="1" applyBorder="1" applyAlignment="1">
      <alignment horizontal="center" vertical="top"/>
    </xf>
    <xf numFmtId="9" fontId="29" fillId="5" borderId="23" xfId="3" applyNumberFormat="1" applyFont="1" applyFill="1" applyBorder="1" applyAlignment="1">
      <alignment horizontal="center" vertical="top"/>
    </xf>
    <xf numFmtId="0" fontId="29" fillId="5" borderId="23" xfId="3" applyFont="1" applyFill="1" applyBorder="1" applyAlignment="1">
      <alignment horizontal="center" vertical="top"/>
    </xf>
    <xf numFmtId="0" fontId="29" fillId="5" borderId="1" xfId="3" applyFont="1" applyFill="1" applyBorder="1" applyAlignment="1">
      <alignment horizontal="left" vertical="top" wrapText="1"/>
    </xf>
    <xf numFmtId="165" fontId="6" fillId="0" borderId="20" xfId="3" applyNumberFormat="1" applyFont="1" applyBorder="1" applyAlignment="1">
      <alignment horizontal="center" vertical="top"/>
    </xf>
    <xf numFmtId="165" fontId="6" fillId="0" borderId="21" xfId="3" applyNumberFormat="1" applyFont="1" applyBorder="1" applyAlignment="1">
      <alignment horizontal="center" vertical="top"/>
    </xf>
    <xf numFmtId="0" fontId="6" fillId="0" borderId="20" xfId="3" applyFont="1" applyBorder="1" applyAlignment="1">
      <alignment horizontal="center" vertical="top"/>
    </xf>
    <xf numFmtId="9" fontId="29" fillId="5" borderId="11" xfId="3" applyNumberFormat="1" applyFont="1" applyFill="1" applyBorder="1" applyAlignment="1">
      <alignment horizontal="center" vertical="top"/>
    </xf>
    <xf numFmtId="9" fontId="29" fillId="5" borderId="37" xfId="3" applyNumberFormat="1" applyFont="1" applyFill="1" applyBorder="1" applyAlignment="1">
      <alignment horizontal="center" vertical="top"/>
    </xf>
    <xf numFmtId="0" fontId="29" fillId="5" borderId="11" xfId="3" applyFont="1" applyFill="1" applyBorder="1" applyAlignment="1">
      <alignment horizontal="left" vertical="top" wrapText="1"/>
    </xf>
    <xf numFmtId="0" fontId="13" fillId="5" borderId="5" xfId="3" applyFont="1" applyFill="1" applyBorder="1" applyAlignment="1">
      <alignment horizontal="center" vertical="top" wrapText="1"/>
    </xf>
    <xf numFmtId="49" fontId="6" fillId="10" borderId="5" xfId="3" applyNumberFormat="1" applyFont="1" applyFill="1" applyBorder="1" applyAlignment="1">
      <alignment vertical="top"/>
    </xf>
    <xf numFmtId="165" fontId="6" fillId="13" borderId="26" xfId="3" applyNumberFormat="1" applyFont="1" applyFill="1" applyBorder="1" applyAlignment="1">
      <alignment horizontal="center" vertical="top"/>
    </xf>
    <xf numFmtId="0" fontId="6" fillId="13" borderId="26" xfId="3" applyFont="1" applyFill="1" applyBorder="1" applyAlignment="1">
      <alignment horizontal="center" vertical="top"/>
    </xf>
    <xf numFmtId="0" fontId="11" fillId="5" borderId="0" xfId="3" applyFont="1" applyFill="1" applyAlignment="1">
      <alignment horizontal="center" vertical="top"/>
    </xf>
    <xf numFmtId="0" fontId="11" fillId="5" borderId="76" xfId="3" applyFont="1" applyFill="1" applyBorder="1" applyAlignment="1">
      <alignment horizontal="center" vertical="top"/>
    </xf>
    <xf numFmtId="0" fontId="11" fillId="5" borderId="38" xfId="3" applyFont="1" applyFill="1" applyBorder="1" applyAlignment="1">
      <alignment horizontal="left" vertical="top"/>
    </xf>
    <xf numFmtId="0" fontId="11" fillId="0" borderId="81" xfId="3" applyFont="1" applyBorder="1" applyAlignment="1">
      <alignment vertical="top" wrapText="1"/>
    </xf>
    <xf numFmtId="49" fontId="9" fillId="3" borderId="14" xfId="3" applyNumberFormat="1" applyFont="1" applyFill="1" applyBorder="1" applyAlignment="1">
      <alignment horizontal="center" vertical="top"/>
    </xf>
    <xf numFmtId="0" fontId="29" fillId="5" borderId="0" xfId="3" applyFont="1" applyFill="1" applyAlignment="1">
      <alignment horizontal="center" vertical="top"/>
    </xf>
    <xf numFmtId="0" fontId="29" fillId="5" borderId="76" xfId="3" applyFont="1" applyFill="1" applyBorder="1" applyAlignment="1">
      <alignment horizontal="center" vertical="top"/>
    </xf>
    <xf numFmtId="0" fontId="29" fillId="5" borderId="38" xfId="3" applyFont="1" applyFill="1" applyBorder="1" applyAlignment="1">
      <alignment horizontal="left" vertical="top"/>
    </xf>
    <xf numFmtId="0" fontId="29" fillId="5" borderId="49" xfId="3" applyFont="1" applyFill="1" applyBorder="1" applyAlignment="1">
      <alignment horizontal="center" vertical="top"/>
    </xf>
    <xf numFmtId="0" fontId="11" fillId="0" borderId="49" xfId="3" applyFont="1" applyBorder="1" applyAlignment="1">
      <alignment vertical="top" wrapText="1"/>
    </xf>
    <xf numFmtId="0" fontId="29" fillId="5" borderId="3" xfId="3" applyFont="1" applyFill="1" applyBorder="1" applyAlignment="1">
      <alignment horizontal="center" vertical="top"/>
    </xf>
    <xf numFmtId="0" fontId="27" fillId="0" borderId="46" xfId="3" applyFont="1" applyBorder="1" applyAlignment="1">
      <alignment vertical="top" wrapText="1"/>
    </xf>
    <xf numFmtId="0" fontId="29" fillId="5" borderId="21" xfId="3" applyFont="1" applyFill="1" applyBorder="1" applyAlignment="1">
      <alignment horizontal="left" vertical="top" wrapText="1"/>
    </xf>
    <xf numFmtId="0" fontId="29" fillId="5" borderId="35" xfId="3" applyFont="1" applyFill="1" applyBorder="1" applyAlignment="1">
      <alignment horizontal="left" vertical="top" wrapText="1"/>
    </xf>
    <xf numFmtId="165" fontId="6" fillId="13" borderId="7" xfId="3" applyNumberFormat="1" applyFont="1" applyFill="1" applyBorder="1" applyAlignment="1">
      <alignment horizontal="center" vertical="top"/>
    </xf>
    <xf numFmtId="0" fontId="11" fillId="0" borderId="83" xfId="3" applyFont="1" applyBorder="1" applyAlignment="1">
      <alignment vertical="top" wrapText="1"/>
    </xf>
    <xf numFmtId="0" fontId="11" fillId="0" borderId="43" xfId="3" applyFont="1" applyBorder="1" applyAlignment="1">
      <alignment vertical="top" wrapText="1"/>
    </xf>
    <xf numFmtId="0" fontId="11" fillId="0" borderId="84" xfId="3" applyFont="1" applyBorder="1" applyAlignment="1">
      <alignment vertical="top" wrapText="1"/>
    </xf>
    <xf numFmtId="0" fontId="29" fillId="5" borderId="21" xfId="3" applyFont="1" applyFill="1" applyBorder="1" applyAlignment="1">
      <alignment horizontal="left" vertical="top"/>
    </xf>
    <xf numFmtId="9" fontId="29" fillId="5" borderId="36" xfId="3" applyNumberFormat="1" applyFont="1" applyFill="1" applyBorder="1" applyAlignment="1">
      <alignment horizontal="center" vertical="top"/>
    </xf>
    <xf numFmtId="0" fontId="29" fillId="5" borderId="35" xfId="3" applyFont="1" applyFill="1" applyBorder="1" applyAlignment="1">
      <alignment horizontal="left" vertical="top"/>
    </xf>
    <xf numFmtId="0" fontId="11" fillId="10" borderId="5" xfId="3" applyFont="1" applyFill="1" applyBorder="1" applyAlignment="1">
      <alignment vertical="top" wrapText="1"/>
    </xf>
    <xf numFmtId="0" fontId="13" fillId="5" borderId="0" xfId="3" applyFont="1" applyFill="1" applyAlignment="1">
      <alignment horizontal="center" vertical="top" wrapText="1"/>
    </xf>
    <xf numFmtId="0" fontId="29" fillId="5" borderId="11" xfId="3" applyFont="1" applyFill="1" applyBorder="1" applyAlignment="1">
      <alignment horizontal="center" vertical="top"/>
    </xf>
    <xf numFmtId="9" fontId="29" fillId="5" borderId="39" xfId="3" applyNumberFormat="1" applyFont="1" applyFill="1" applyBorder="1" applyAlignment="1">
      <alignment horizontal="center" vertical="top"/>
    </xf>
    <xf numFmtId="0" fontId="29" fillId="5" borderId="14" xfId="3" applyFont="1" applyFill="1" applyBorder="1" applyAlignment="1">
      <alignment horizontal="left" vertical="top"/>
    </xf>
    <xf numFmtId="165" fontId="6" fillId="0" borderId="13" xfId="3" applyNumberFormat="1" applyFont="1" applyBorder="1" applyAlignment="1">
      <alignment horizontal="center" vertical="top"/>
    </xf>
    <xf numFmtId="0" fontId="6" fillId="0" borderId="13" xfId="3" applyFont="1" applyBorder="1" applyAlignment="1">
      <alignment horizontal="center" vertical="top"/>
    </xf>
    <xf numFmtId="9" fontId="29" fillId="5" borderId="65" xfId="3" applyNumberFormat="1" applyFont="1" applyFill="1" applyBorder="1" applyAlignment="1">
      <alignment horizontal="center" vertical="top"/>
    </xf>
    <xf numFmtId="9" fontId="29" fillId="5" borderId="75" xfId="3" applyNumberFormat="1" applyFont="1" applyFill="1" applyBorder="1" applyAlignment="1">
      <alignment horizontal="center" vertical="top"/>
    </xf>
    <xf numFmtId="0" fontId="29" fillId="5" borderId="80" xfId="3" applyFont="1" applyFill="1" applyBorder="1" applyAlignment="1">
      <alignment horizontal="left" vertical="top"/>
    </xf>
    <xf numFmtId="0" fontId="13" fillId="11" borderId="1" xfId="3" applyFont="1" applyFill="1" applyBorder="1" applyAlignment="1">
      <alignment vertical="top" wrapText="1"/>
    </xf>
    <xf numFmtId="0" fontId="11" fillId="0" borderId="0" xfId="3" applyFont="1" applyAlignment="1">
      <alignment horizontal="left" vertical="top"/>
    </xf>
    <xf numFmtId="0" fontId="11" fillId="0" borderId="76" xfId="3" applyFont="1" applyBorder="1" applyAlignment="1">
      <alignment horizontal="left" vertical="top"/>
    </xf>
    <xf numFmtId="0" fontId="11" fillId="0" borderId="11" xfId="3" applyFont="1" applyBorder="1" applyAlignment="1">
      <alignment horizontal="left" vertical="top"/>
    </xf>
    <xf numFmtId="0" fontId="11" fillId="0" borderId="37" xfId="3" applyFont="1" applyBorder="1" applyAlignment="1">
      <alignment horizontal="left" vertical="top"/>
    </xf>
    <xf numFmtId="0" fontId="11" fillId="0" borderId="37" xfId="3" applyFont="1" applyBorder="1" applyAlignment="1">
      <alignment horizontal="center" vertical="top" wrapText="1"/>
    </xf>
    <xf numFmtId="0" fontId="11" fillId="0" borderId="35" xfId="3" applyFont="1" applyBorder="1" applyAlignment="1">
      <alignment vertical="top" wrapText="1"/>
    </xf>
    <xf numFmtId="0" fontId="11" fillId="0" borderId="78" xfId="3" applyFont="1" applyBorder="1" applyAlignment="1">
      <alignment horizontal="left" vertical="top"/>
    </xf>
    <xf numFmtId="0" fontId="11" fillId="0" borderId="49" xfId="3" applyFont="1" applyBorder="1" applyAlignment="1">
      <alignment horizontal="left" vertical="top"/>
    </xf>
    <xf numFmtId="0" fontId="11" fillId="0" borderId="32" xfId="3" applyFont="1" applyBorder="1" applyAlignment="1">
      <alignment horizontal="left" vertical="top"/>
    </xf>
    <xf numFmtId="0" fontId="11" fillId="0" borderId="53" xfId="3" applyFont="1" applyBorder="1" applyAlignment="1">
      <alignment horizontal="center" vertical="top" wrapText="1"/>
    </xf>
    <xf numFmtId="49" fontId="9" fillId="4" borderId="5" xfId="3" applyNumberFormat="1" applyFont="1" applyFill="1" applyBorder="1" applyAlignment="1">
      <alignment horizontal="center" vertical="top"/>
    </xf>
    <xf numFmtId="49" fontId="9" fillId="3" borderId="6" xfId="3" applyNumberFormat="1" applyFont="1" applyFill="1" applyBorder="1" applyAlignment="1">
      <alignment horizontal="center" vertical="top"/>
    </xf>
    <xf numFmtId="0" fontId="29" fillId="4" borderId="73" xfId="3" applyFont="1" applyFill="1" applyBorder="1" applyAlignment="1">
      <alignment horizontal="center" vertical="top"/>
    </xf>
    <xf numFmtId="0" fontId="29" fillId="4" borderId="57" xfId="3" applyFont="1" applyFill="1" applyBorder="1" applyAlignment="1">
      <alignment horizontal="left" vertical="top"/>
    </xf>
    <xf numFmtId="0" fontId="14" fillId="4" borderId="0" xfId="3" applyFont="1" applyFill="1" applyAlignment="1">
      <alignment horizontal="center" vertical="top"/>
    </xf>
    <xf numFmtId="0" fontId="14" fillId="4" borderId="42" xfId="3" applyFont="1" applyFill="1" applyBorder="1" applyAlignment="1">
      <alignment horizontal="center" vertical="top"/>
    </xf>
    <xf numFmtId="0" fontId="14" fillId="4" borderId="14" xfId="3" applyFont="1" applyFill="1" applyBorder="1" applyAlignment="1">
      <alignment horizontal="left" vertical="top" wrapText="1"/>
    </xf>
    <xf numFmtId="165" fontId="6" fillId="4" borderId="13" xfId="3" applyNumberFormat="1" applyFont="1" applyFill="1" applyBorder="1" applyAlignment="1">
      <alignment horizontal="center" vertical="top"/>
    </xf>
    <xf numFmtId="0" fontId="6" fillId="4" borderId="13" xfId="3" applyFont="1" applyFill="1" applyBorder="1" applyAlignment="1">
      <alignment horizontal="center" vertical="top"/>
    </xf>
    <xf numFmtId="9" fontId="12" fillId="5" borderId="0" xfId="3" applyNumberFormat="1" applyFont="1" applyFill="1" applyAlignment="1">
      <alignment horizontal="center" vertical="top"/>
    </xf>
    <xf numFmtId="9" fontId="11" fillId="5" borderId="76" xfId="3" applyNumberFormat="1" applyFont="1" applyFill="1" applyBorder="1" applyAlignment="1">
      <alignment horizontal="center" vertical="top"/>
    </xf>
    <xf numFmtId="9" fontId="11" fillId="5" borderId="38" xfId="3" applyNumberFormat="1" applyFont="1" applyFill="1" applyBorder="1" applyAlignment="1">
      <alignment horizontal="left" vertical="top"/>
    </xf>
    <xf numFmtId="9" fontId="12" fillId="5" borderId="1" xfId="3" applyNumberFormat="1" applyFont="1" applyFill="1" applyBorder="1" applyAlignment="1">
      <alignment horizontal="center" vertical="top"/>
    </xf>
    <xf numFmtId="9" fontId="12" fillId="5" borderId="42" xfId="3" applyNumberFormat="1" applyFont="1" applyFill="1" applyBorder="1" applyAlignment="1">
      <alignment horizontal="center" vertical="top"/>
    </xf>
    <xf numFmtId="0" fontId="12" fillId="5" borderId="23" xfId="3" applyFont="1" applyFill="1" applyBorder="1" applyAlignment="1">
      <alignment horizontal="left" vertical="top"/>
    </xf>
    <xf numFmtId="0" fontId="11" fillId="5" borderId="21" xfId="3" applyFont="1" applyFill="1" applyBorder="1" applyAlignment="1">
      <alignment horizontal="left" vertical="top" wrapText="1"/>
    </xf>
    <xf numFmtId="9" fontId="12" fillId="5" borderId="11" xfId="3" applyNumberFormat="1" applyFont="1" applyFill="1" applyBorder="1" applyAlignment="1">
      <alignment horizontal="center" vertical="top"/>
    </xf>
    <xf numFmtId="9" fontId="12" fillId="5" borderId="77" xfId="3" applyNumberFormat="1" applyFont="1" applyFill="1" applyBorder="1" applyAlignment="1">
      <alignment horizontal="center" vertical="top"/>
    </xf>
    <xf numFmtId="0" fontId="12" fillId="5" borderId="37" xfId="3" applyFont="1" applyFill="1" applyBorder="1" applyAlignment="1">
      <alignment horizontal="left" vertical="top"/>
    </xf>
    <xf numFmtId="165" fontId="6" fillId="5" borderId="14" xfId="3" applyNumberFormat="1" applyFont="1" applyFill="1" applyBorder="1" applyAlignment="1">
      <alignment horizontal="center" vertical="top"/>
    </xf>
    <xf numFmtId="165" fontId="6" fillId="5" borderId="13" xfId="3" applyNumberFormat="1" applyFont="1" applyFill="1" applyBorder="1" applyAlignment="1">
      <alignment horizontal="center" vertical="top"/>
    </xf>
    <xf numFmtId="49" fontId="6" fillId="10" borderId="13" xfId="3" applyNumberFormat="1" applyFont="1" applyFill="1" applyBorder="1" applyAlignment="1">
      <alignment horizontal="center" vertical="top"/>
    </xf>
    <xf numFmtId="9" fontId="12" fillId="5" borderId="49" xfId="3" applyNumberFormat="1" applyFont="1" applyFill="1" applyBorder="1" applyAlignment="1">
      <alignment horizontal="center" vertical="top"/>
    </xf>
    <xf numFmtId="9" fontId="12" fillId="5" borderId="53" xfId="3" applyNumberFormat="1" applyFont="1" applyFill="1" applyBorder="1" applyAlignment="1">
      <alignment horizontal="center" vertical="top"/>
    </xf>
    <xf numFmtId="0" fontId="12" fillId="5" borderId="68" xfId="3" applyFont="1" applyFill="1" applyBorder="1" applyAlignment="1">
      <alignment horizontal="left" vertical="top"/>
    </xf>
    <xf numFmtId="165" fontId="6" fillId="5" borderId="30" xfId="3" applyNumberFormat="1" applyFont="1" applyFill="1" applyBorder="1" applyAlignment="1">
      <alignment horizontal="center" vertical="top"/>
    </xf>
    <xf numFmtId="9" fontId="12" fillId="5" borderId="18" xfId="3" applyNumberFormat="1" applyFont="1" applyFill="1" applyBorder="1" applyAlignment="1">
      <alignment horizontal="center" vertical="top"/>
    </xf>
    <xf numFmtId="9" fontId="12" fillId="5" borderId="24" xfId="3" applyNumberFormat="1" applyFont="1" applyFill="1" applyBorder="1" applyAlignment="1">
      <alignment horizontal="center" vertical="top"/>
    </xf>
    <xf numFmtId="0" fontId="12" fillId="5" borderId="24" xfId="3" applyFont="1" applyFill="1" applyBorder="1" applyAlignment="1">
      <alignment horizontal="left" vertical="top"/>
    </xf>
    <xf numFmtId="9" fontId="12" fillId="5" borderId="37" xfId="3" applyNumberFormat="1" applyFont="1" applyFill="1" applyBorder="1" applyAlignment="1">
      <alignment horizontal="center" vertical="top"/>
    </xf>
    <xf numFmtId="0" fontId="12" fillId="5" borderId="32" xfId="3" applyFont="1" applyFill="1" applyBorder="1" applyAlignment="1">
      <alignment horizontal="left" vertical="top"/>
    </xf>
    <xf numFmtId="165" fontId="6" fillId="5" borderId="2" xfId="3" applyNumberFormat="1" applyFont="1" applyFill="1" applyBorder="1" applyAlignment="1">
      <alignment horizontal="center" vertical="top"/>
    </xf>
    <xf numFmtId="9" fontId="11" fillId="5" borderId="0" xfId="3" applyNumberFormat="1" applyFont="1" applyFill="1" applyAlignment="1">
      <alignment horizontal="center" vertical="top"/>
    </xf>
    <xf numFmtId="9" fontId="11" fillId="5" borderId="18" xfId="3" applyNumberFormat="1" applyFont="1" applyFill="1" applyBorder="1" applyAlignment="1">
      <alignment horizontal="center" vertical="top"/>
    </xf>
    <xf numFmtId="9" fontId="11" fillId="5" borderId="24" xfId="3" applyNumberFormat="1" applyFont="1" applyFill="1" applyBorder="1" applyAlignment="1">
      <alignment horizontal="center" vertical="top"/>
    </xf>
    <xf numFmtId="9" fontId="11" fillId="0" borderId="0" xfId="3" applyNumberFormat="1" applyFont="1" applyAlignment="1">
      <alignment horizontal="center" vertical="top"/>
    </xf>
    <xf numFmtId="9" fontId="11" fillId="0" borderId="38" xfId="3" applyNumberFormat="1" applyFont="1" applyBorder="1" applyAlignment="1">
      <alignment horizontal="left" vertical="top"/>
    </xf>
    <xf numFmtId="9" fontId="11" fillId="0" borderId="11" xfId="3" applyNumberFormat="1" applyFont="1" applyBorder="1" applyAlignment="1">
      <alignment horizontal="center" vertical="top"/>
    </xf>
    <xf numFmtId="0" fontId="12" fillId="0" borderId="37" xfId="3" applyFont="1" applyBorder="1" applyAlignment="1">
      <alignment horizontal="left" vertical="top"/>
    </xf>
    <xf numFmtId="0" fontId="11" fillId="0" borderId="38" xfId="3" applyFont="1" applyBorder="1" applyAlignment="1">
      <alignment horizontal="left" vertical="top" wrapText="1"/>
    </xf>
    <xf numFmtId="0" fontId="12" fillId="0" borderId="32" xfId="3" applyFont="1" applyBorder="1" applyAlignment="1">
      <alignment horizontal="left" vertical="top"/>
    </xf>
    <xf numFmtId="9" fontId="11" fillId="0" borderId="18" xfId="3" applyNumberFormat="1" applyFont="1" applyBorder="1" applyAlignment="1">
      <alignment horizontal="center" vertical="top"/>
    </xf>
    <xf numFmtId="9" fontId="11" fillId="0" borderId="24" xfId="3" applyNumberFormat="1" applyFont="1" applyBorder="1" applyAlignment="1">
      <alignment horizontal="center" vertical="top"/>
    </xf>
    <xf numFmtId="0" fontId="12" fillId="0" borderId="24" xfId="3" applyFont="1" applyBorder="1" applyAlignment="1">
      <alignment horizontal="left" vertical="top"/>
    </xf>
    <xf numFmtId="0" fontId="11" fillId="0" borderId="48" xfId="3" applyFont="1" applyBorder="1" applyAlignment="1">
      <alignment horizontal="left" vertical="top" wrapText="1"/>
    </xf>
    <xf numFmtId="9" fontId="11" fillId="0" borderId="3" xfId="3" applyNumberFormat="1" applyFont="1" applyBorder="1" applyAlignment="1">
      <alignment horizontal="center" vertical="top"/>
    </xf>
    <xf numFmtId="9" fontId="11" fillId="0" borderId="77" xfId="3" applyNumberFormat="1" applyFont="1" applyBorder="1" applyAlignment="1">
      <alignment horizontal="left" vertical="top"/>
    </xf>
    <xf numFmtId="9" fontId="11" fillId="0" borderId="55" xfId="3" applyNumberFormat="1" applyFont="1" applyBorder="1" applyAlignment="1">
      <alignment horizontal="center" vertical="top"/>
    </xf>
    <xf numFmtId="0" fontId="11" fillId="0" borderId="78" xfId="3" applyFont="1" applyBorder="1" applyAlignment="1">
      <alignment horizontal="center" vertical="top" wrapText="1"/>
    </xf>
    <xf numFmtId="0" fontId="11" fillId="0" borderId="4" xfId="3" applyFont="1" applyBorder="1" applyAlignment="1">
      <alignment horizontal="center" vertical="top" wrapText="1"/>
    </xf>
    <xf numFmtId="0" fontId="11" fillId="0" borderId="16" xfId="3" applyFont="1" applyBorder="1" applyAlignment="1">
      <alignment horizontal="center" vertical="top" wrapText="1"/>
    </xf>
    <xf numFmtId="165" fontId="11" fillId="0" borderId="31" xfId="3" applyNumberFormat="1" applyFont="1" applyBorder="1" applyAlignment="1">
      <alignment horizontal="left" vertical="top" wrapText="1"/>
    </xf>
    <xf numFmtId="165" fontId="11" fillId="0" borderId="45" xfId="3" applyNumberFormat="1" applyFont="1" applyBorder="1" applyAlignment="1">
      <alignment horizontal="left" vertical="top" wrapText="1"/>
    </xf>
    <xf numFmtId="9" fontId="11" fillId="0" borderId="65" xfId="3" applyNumberFormat="1" applyFont="1" applyBorder="1" applyAlignment="1">
      <alignment horizontal="center" vertical="top"/>
    </xf>
    <xf numFmtId="0" fontId="11" fillId="0" borderId="75" xfId="3" applyFont="1" applyBorder="1" applyAlignment="1">
      <alignment horizontal="left" vertical="top"/>
    </xf>
    <xf numFmtId="0" fontId="11" fillId="0" borderId="57" xfId="3" applyFont="1" applyBorder="1" applyAlignment="1">
      <alignment horizontal="left" vertical="top" wrapText="1"/>
    </xf>
    <xf numFmtId="0" fontId="11" fillId="0" borderId="0" xfId="3" applyFont="1" applyAlignment="1">
      <alignment horizontal="center" vertical="top" wrapText="1"/>
    </xf>
    <xf numFmtId="0" fontId="11" fillId="0" borderId="11" xfId="3" applyFont="1" applyBorder="1" applyAlignment="1">
      <alignment horizontal="center" vertical="top" wrapText="1"/>
    </xf>
    <xf numFmtId="165" fontId="11" fillId="0" borderId="77" xfId="3" applyNumberFormat="1" applyFont="1" applyBorder="1" applyAlignment="1">
      <alignment horizontal="left" vertical="top" wrapText="1"/>
    </xf>
    <xf numFmtId="165" fontId="11" fillId="0" borderId="38" xfId="3" applyNumberFormat="1" applyFont="1" applyBorder="1" applyAlignment="1">
      <alignment horizontal="left" vertical="top" wrapText="1"/>
    </xf>
    <xf numFmtId="165" fontId="6" fillId="13" borderId="21" xfId="3" applyNumberFormat="1" applyFont="1" applyFill="1" applyBorder="1" applyAlignment="1">
      <alignment horizontal="center" vertical="top"/>
    </xf>
    <xf numFmtId="0" fontId="6" fillId="13" borderId="20" xfId="3" applyFont="1" applyFill="1" applyBorder="1" applyAlignment="1">
      <alignment horizontal="center" vertical="top"/>
    </xf>
    <xf numFmtId="165" fontId="6" fillId="5" borderId="21" xfId="3" applyNumberFormat="1" applyFont="1" applyFill="1" applyBorder="1" applyAlignment="1">
      <alignment horizontal="center" vertical="top"/>
    </xf>
    <xf numFmtId="0" fontId="12" fillId="5" borderId="20" xfId="3" applyFont="1" applyFill="1" applyBorder="1" applyAlignment="1">
      <alignment horizontal="center" vertical="top"/>
    </xf>
    <xf numFmtId="0" fontId="11" fillId="0" borderId="76" xfId="3" applyFont="1" applyBorder="1" applyAlignment="1">
      <alignment horizontal="center" vertical="top"/>
    </xf>
    <xf numFmtId="0" fontId="12" fillId="0" borderId="53" xfId="3" applyFont="1" applyBorder="1" applyAlignment="1">
      <alignment horizontal="left" vertical="top"/>
    </xf>
    <xf numFmtId="0" fontId="7" fillId="0" borderId="76" xfId="3" applyBorder="1"/>
    <xf numFmtId="0" fontId="7" fillId="0" borderId="38" xfId="3" applyBorder="1" applyAlignment="1">
      <alignment horizontal="left"/>
    </xf>
    <xf numFmtId="0" fontId="7" fillId="0" borderId="49" xfId="3" applyBorder="1"/>
    <xf numFmtId="0" fontId="7" fillId="0" borderId="68" xfId="3" applyBorder="1"/>
    <xf numFmtId="0" fontId="7" fillId="0" borderId="56" xfId="3" applyBorder="1"/>
    <xf numFmtId="165" fontId="6" fillId="11" borderId="26" xfId="3" applyNumberFormat="1" applyFont="1" applyFill="1" applyBorder="1" applyAlignment="1">
      <alignment horizontal="center" vertical="top"/>
    </xf>
    <xf numFmtId="0" fontId="10" fillId="11" borderId="26" xfId="3" applyFont="1" applyFill="1" applyBorder="1" applyAlignment="1">
      <alignment horizontal="center" vertical="top"/>
    </xf>
    <xf numFmtId="0" fontId="13" fillId="11" borderId="20" xfId="3" applyFont="1" applyFill="1" applyBorder="1" applyAlignment="1">
      <alignment vertical="top" wrapText="1"/>
    </xf>
    <xf numFmtId="0" fontId="7" fillId="0" borderId="34" xfId="3" applyBorder="1"/>
    <xf numFmtId="0" fontId="7" fillId="0" borderId="15" xfId="3" applyBorder="1"/>
    <xf numFmtId="0" fontId="7" fillId="0" borderId="57" xfId="3" applyBorder="1"/>
    <xf numFmtId="165" fontId="12" fillId="11" borderId="10" xfId="3" applyNumberFormat="1" applyFont="1" applyFill="1" applyBorder="1" applyAlignment="1">
      <alignment horizontal="center" vertical="top"/>
    </xf>
    <xf numFmtId="0" fontId="12" fillId="0" borderId="0" xfId="3" applyFont="1" applyAlignment="1">
      <alignment horizontal="center" vertical="top" wrapText="1"/>
    </xf>
    <xf numFmtId="0" fontId="11" fillId="0" borderId="76" xfId="3" applyFont="1" applyBorder="1" applyAlignment="1">
      <alignment horizontal="center" vertical="top" wrapText="1"/>
    </xf>
    <xf numFmtId="0" fontId="12" fillId="0" borderId="3" xfId="3" applyFont="1" applyBorder="1" applyAlignment="1">
      <alignment horizontal="center" vertical="top" wrapText="1"/>
    </xf>
    <xf numFmtId="0" fontId="12" fillId="0" borderId="46" xfId="3" applyFont="1" applyBorder="1" applyAlignment="1">
      <alignment horizontal="center" vertical="top" wrapText="1"/>
    </xf>
    <xf numFmtId="0" fontId="12" fillId="0" borderId="32" xfId="3" applyFont="1" applyBorder="1" applyAlignment="1">
      <alignment horizontal="center" vertical="center" wrapText="1"/>
    </xf>
    <xf numFmtId="165" fontId="12" fillId="0" borderId="44" xfId="3" applyNumberFormat="1" applyFont="1" applyBorder="1" applyAlignment="1">
      <alignment horizontal="left" vertical="center" wrapText="1"/>
    </xf>
    <xf numFmtId="9" fontId="12" fillId="5" borderId="34" xfId="3" applyNumberFormat="1" applyFont="1" applyFill="1" applyBorder="1" applyAlignment="1">
      <alignment horizontal="center" vertical="top"/>
    </xf>
    <xf numFmtId="0" fontId="12" fillId="5" borderId="34" xfId="3" applyFont="1" applyFill="1" applyBorder="1" applyAlignment="1">
      <alignment horizontal="center" vertical="center"/>
    </xf>
    <xf numFmtId="0" fontId="12" fillId="5" borderId="15" xfId="3" applyFont="1" applyFill="1" applyBorder="1" applyAlignment="1">
      <alignment horizontal="left" vertical="top"/>
    </xf>
    <xf numFmtId="0" fontId="12" fillId="10" borderId="12" xfId="3" applyFont="1" applyFill="1" applyBorder="1" applyAlignment="1">
      <alignment vertical="top" wrapText="1"/>
    </xf>
    <xf numFmtId="9" fontId="12" fillId="5" borderId="36" xfId="3" applyNumberFormat="1" applyFont="1" applyFill="1" applyBorder="1" applyAlignment="1">
      <alignment horizontal="center" vertical="top"/>
    </xf>
    <xf numFmtId="0" fontId="12" fillId="5" borderId="77" xfId="3" applyFont="1" applyFill="1" applyBorder="1" applyAlignment="1">
      <alignment horizontal="center" vertical="center"/>
    </xf>
    <xf numFmtId="0" fontId="12" fillId="5" borderId="38" xfId="3" applyFont="1" applyFill="1" applyBorder="1" applyAlignment="1">
      <alignment horizontal="left" vertical="top"/>
    </xf>
    <xf numFmtId="0" fontId="12" fillId="0" borderId="2" xfId="3" applyFont="1" applyBorder="1" applyAlignment="1">
      <alignment horizontal="center" vertical="top"/>
    </xf>
    <xf numFmtId="0" fontId="12" fillId="5" borderId="0" xfId="3" applyFont="1" applyFill="1" applyAlignment="1">
      <alignment horizontal="left" vertical="top" wrapText="1"/>
    </xf>
    <xf numFmtId="0" fontId="11" fillId="5" borderId="76" xfId="3" applyFont="1" applyFill="1" applyBorder="1" applyAlignment="1">
      <alignment horizontal="left" vertical="top" wrapText="1"/>
    </xf>
    <xf numFmtId="0" fontId="12" fillId="5" borderId="3" xfId="3" applyFont="1" applyFill="1" applyBorder="1" applyAlignment="1">
      <alignment horizontal="left" vertical="top" wrapText="1"/>
    </xf>
    <xf numFmtId="0" fontId="12" fillId="5" borderId="32" xfId="3" applyFont="1" applyFill="1" applyBorder="1" applyAlignment="1">
      <alignment horizontal="left" vertical="top" wrapText="1"/>
    </xf>
    <xf numFmtId="0" fontId="12" fillId="5" borderId="32" xfId="3" applyFont="1" applyFill="1" applyBorder="1" applyAlignment="1">
      <alignment horizontal="center" vertical="center" wrapText="1"/>
    </xf>
    <xf numFmtId="0" fontId="11" fillId="5" borderId="30" xfId="3" applyFont="1" applyFill="1" applyBorder="1" applyAlignment="1">
      <alignment vertical="top" wrapText="1"/>
    </xf>
    <xf numFmtId="165" fontId="12" fillId="11" borderId="5" xfId="3" applyNumberFormat="1" applyFont="1" applyFill="1" applyBorder="1" applyAlignment="1">
      <alignment horizontal="center" vertical="top"/>
    </xf>
    <xf numFmtId="0" fontId="10" fillId="11" borderId="5" xfId="3" applyFont="1" applyFill="1" applyBorder="1" applyAlignment="1">
      <alignment horizontal="center" vertical="top"/>
    </xf>
    <xf numFmtId="9" fontId="14" fillId="5" borderId="0" xfId="3" applyNumberFormat="1" applyFont="1" applyFill="1" applyAlignment="1">
      <alignment horizontal="center" vertical="top"/>
    </xf>
    <xf numFmtId="9" fontId="14" fillId="5" borderId="39" xfId="3" applyNumberFormat="1" applyFont="1" applyFill="1" applyBorder="1" applyAlignment="1">
      <alignment horizontal="center" vertical="top"/>
    </xf>
    <xf numFmtId="0" fontId="14" fillId="5" borderId="23" xfId="3" applyFont="1" applyFill="1" applyBorder="1" applyAlignment="1">
      <alignment horizontal="center" vertical="center"/>
    </xf>
    <xf numFmtId="0" fontId="14" fillId="5" borderId="14" xfId="3" applyFont="1" applyFill="1" applyBorder="1" applyAlignment="1">
      <alignment horizontal="left" vertical="top"/>
    </xf>
    <xf numFmtId="0" fontId="6" fillId="0" borderId="17" xfId="3" applyFont="1" applyBorder="1" applyAlignment="1">
      <alignment horizontal="center" vertical="top"/>
    </xf>
    <xf numFmtId="9" fontId="14" fillId="5" borderId="49" xfId="3" applyNumberFormat="1" applyFont="1" applyFill="1" applyBorder="1" applyAlignment="1">
      <alignment horizontal="center" vertical="top"/>
    </xf>
    <xf numFmtId="9" fontId="14" fillId="5" borderId="53" xfId="3" applyNumberFormat="1" applyFont="1" applyFill="1" applyBorder="1" applyAlignment="1">
      <alignment horizontal="center" vertical="top"/>
    </xf>
    <xf numFmtId="0" fontId="14" fillId="5" borderId="53" xfId="3" applyFont="1" applyFill="1" applyBorder="1" applyAlignment="1">
      <alignment horizontal="center" vertical="center"/>
    </xf>
    <xf numFmtId="0" fontId="14" fillId="5" borderId="43" xfId="3" applyFont="1" applyFill="1" applyBorder="1" applyAlignment="1">
      <alignment horizontal="left" vertical="top"/>
    </xf>
    <xf numFmtId="0" fontId="12" fillId="0" borderId="30" xfId="3" applyFont="1" applyBorder="1" applyAlignment="1">
      <alignment horizontal="center" vertical="top"/>
    </xf>
    <xf numFmtId="9" fontId="14" fillId="5" borderId="11" xfId="3" applyNumberFormat="1" applyFont="1" applyFill="1" applyBorder="1" applyAlignment="1">
      <alignment horizontal="center" vertical="top"/>
    </xf>
    <xf numFmtId="9" fontId="14" fillId="5" borderId="37" xfId="3" applyNumberFormat="1" applyFont="1" applyFill="1" applyBorder="1" applyAlignment="1">
      <alignment horizontal="center" vertical="top"/>
    </xf>
    <xf numFmtId="0" fontId="14" fillId="5" borderId="77" xfId="3" applyFont="1" applyFill="1" applyBorder="1" applyAlignment="1">
      <alignment horizontal="center" vertical="center"/>
    </xf>
    <xf numFmtId="0" fontId="14" fillId="5" borderId="77" xfId="3" applyFont="1" applyFill="1" applyBorder="1" applyAlignment="1">
      <alignment horizontal="left" vertical="top"/>
    </xf>
    <xf numFmtId="165" fontId="6" fillId="11" borderId="17" xfId="3" applyNumberFormat="1" applyFont="1" applyFill="1" applyBorder="1" applyAlignment="1">
      <alignment horizontal="center" vertical="top"/>
    </xf>
    <xf numFmtId="0" fontId="10" fillId="11" borderId="17" xfId="3" applyFont="1" applyFill="1" applyBorder="1" applyAlignment="1">
      <alignment horizontal="center" vertical="top"/>
    </xf>
    <xf numFmtId="0" fontId="14" fillId="5" borderId="0" xfId="3" applyFont="1" applyFill="1" applyAlignment="1">
      <alignment horizontal="center" vertical="top"/>
    </xf>
    <xf numFmtId="0" fontId="14" fillId="5" borderId="3" xfId="3" applyFont="1" applyFill="1" applyBorder="1" applyAlignment="1">
      <alignment horizontal="center" vertical="top"/>
    </xf>
    <xf numFmtId="0" fontId="11" fillId="5" borderId="27" xfId="3" applyFont="1" applyFill="1" applyBorder="1" applyAlignment="1">
      <alignment vertical="top" wrapText="1"/>
    </xf>
    <xf numFmtId="0" fontId="10" fillId="11" borderId="30" xfId="3" applyFont="1" applyFill="1" applyBorder="1" applyAlignment="1">
      <alignment horizontal="center" vertical="top"/>
    </xf>
    <xf numFmtId="0" fontId="12" fillId="5" borderId="0" xfId="3" applyFont="1" applyFill="1" applyAlignment="1">
      <alignment horizontal="center" vertical="top"/>
    </xf>
    <xf numFmtId="0" fontId="12" fillId="5" borderId="1" xfId="3" applyFont="1" applyFill="1" applyBorder="1" applyAlignment="1">
      <alignment horizontal="center" vertical="top"/>
    </xf>
    <xf numFmtId="0" fontId="12" fillId="5" borderId="23" xfId="3" applyFont="1" applyFill="1" applyBorder="1" applyAlignment="1">
      <alignment horizontal="center" vertical="top"/>
    </xf>
    <xf numFmtId="0" fontId="12" fillId="5" borderId="47" xfId="3" applyFont="1" applyFill="1" applyBorder="1" applyAlignment="1">
      <alignment horizontal="left" vertical="top" wrapText="1"/>
    </xf>
    <xf numFmtId="165" fontId="6" fillId="0" borderId="55" xfId="3" applyNumberFormat="1" applyFont="1" applyBorder="1" applyAlignment="1">
      <alignment horizontal="center" vertical="top"/>
    </xf>
    <xf numFmtId="0" fontId="12" fillId="5" borderId="7" xfId="3" applyFont="1" applyFill="1" applyBorder="1" applyAlignment="1">
      <alignment horizontal="center" vertical="top"/>
    </xf>
    <xf numFmtId="0" fontId="12" fillId="10" borderId="5" xfId="3" applyFont="1" applyFill="1" applyBorder="1" applyAlignment="1">
      <alignment vertical="top"/>
    </xf>
    <xf numFmtId="0" fontId="13" fillId="5" borderId="60" xfId="3" applyFont="1" applyFill="1" applyBorder="1" applyAlignment="1">
      <alignment horizontal="center" vertical="top" wrapText="1"/>
    </xf>
    <xf numFmtId="49" fontId="9" fillId="3" borderId="5" xfId="3" applyNumberFormat="1" applyFont="1" applyFill="1" applyBorder="1" applyAlignment="1">
      <alignment vertical="top"/>
    </xf>
    <xf numFmtId="0" fontId="12" fillId="5" borderId="3" xfId="3" applyFont="1" applyFill="1" applyBorder="1" applyAlignment="1">
      <alignment horizontal="center" vertical="top"/>
    </xf>
    <xf numFmtId="165" fontId="6" fillId="0" borderId="54" xfId="3" applyNumberFormat="1" applyFont="1" applyBorder="1" applyAlignment="1">
      <alignment horizontal="center" vertical="top"/>
    </xf>
    <xf numFmtId="0" fontId="12" fillId="5" borderId="30" xfId="3" applyFont="1" applyFill="1" applyBorder="1" applyAlignment="1">
      <alignment horizontal="center" vertical="top"/>
    </xf>
    <xf numFmtId="0" fontId="12" fillId="10" borderId="26" xfId="3" applyFont="1" applyFill="1" applyBorder="1" applyAlignment="1">
      <alignment vertical="top"/>
    </xf>
    <xf numFmtId="0" fontId="13" fillId="5" borderId="26" xfId="3" applyFont="1" applyFill="1" applyBorder="1" applyAlignment="1">
      <alignment horizontal="center" vertical="top" wrapText="1"/>
    </xf>
    <xf numFmtId="0" fontId="12" fillId="5" borderId="39" xfId="3" applyFont="1" applyFill="1" applyBorder="1" applyAlignment="1">
      <alignment horizontal="center" vertical="top"/>
    </xf>
    <xf numFmtId="0" fontId="12" fillId="5" borderId="34" xfId="3" applyFont="1" applyFill="1" applyBorder="1" applyAlignment="1">
      <alignment horizontal="left" vertical="top" wrapText="1"/>
    </xf>
    <xf numFmtId="165" fontId="6" fillId="0" borderId="4" xfId="3" applyNumberFormat="1" applyFont="1" applyBorder="1" applyAlignment="1">
      <alignment horizontal="center" vertical="top"/>
    </xf>
    <xf numFmtId="165" fontId="6" fillId="5" borderId="5" xfId="3" applyNumberFormat="1" applyFont="1" applyFill="1" applyBorder="1" applyAlignment="1">
      <alignment horizontal="center" vertical="top"/>
    </xf>
    <xf numFmtId="0" fontId="12" fillId="5" borderId="14" xfId="3" applyFont="1" applyFill="1" applyBorder="1" applyAlignment="1">
      <alignment horizontal="center" vertical="top"/>
    </xf>
    <xf numFmtId="0" fontId="12" fillId="5" borderId="8" xfId="3" applyFont="1" applyFill="1" applyBorder="1" applyAlignment="1">
      <alignment horizontal="center" vertical="top"/>
    </xf>
    <xf numFmtId="0" fontId="12" fillId="5" borderId="70" xfId="3" applyFont="1" applyFill="1" applyBorder="1" applyAlignment="1">
      <alignment horizontal="center" vertical="top"/>
    </xf>
    <xf numFmtId="0" fontId="12" fillId="5" borderId="72" xfId="3" applyFont="1" applyFill="1" applyBorder="1" applyAlignment="1">
      <alignment horizontal="left" vertical="top" wrapText="1"/>
    </xf>
    <xf numFmtId="165" fontId="6" fillId="5" borderId="26" xfId="3" applyNumberFormat="1" applyFont="1" applyFill="1" applyBorder="1" applyAlignment="1">
      <alignment horizontal="center" vertical="top"/>
    </xf>
    <xf numFmtId="0" fontId="12" fillId="10" borderId="26" xfId="3" applyFont="1" applyFill="1" applyBorder="1" applyAlignment="1">
      <alignment vertical="top" wrapText="1"/>
    </xf>
    <xf numFmtId="165" fontId="6" fillId="5" borderId="65" xfId="3" applyNumberFormat="1" applyFont="1" applyFill="1" applyBorder="1" applyAlignment="1">
      <alignment horizontal="center" vertical="top"/>
    </xf>
    <xf numFmtId="165" fontId="6" fillId="5" borderId="52" xfId="3" applyNumberFormat="1" applyFont="1" applyFill="1" applyBorder="1" applyAlignment="1">
      <alignment horizontal="center" vertical="top"/>
    </xf>
    <xf numFmtId="0" fontId="12" fillId="5" borderId="6" xfId="3" applyFont="1" applyFill="1" applyBorder="1" applyAlignment="1">
      <alignment horizontal="center" vertical="top"/>
    </xf>
    <xf numFmtId="165" fontId="6" fillId="5" borderId="49" xfId="3" applyNumberFormat="1" applyFont="1" applyFill="1" applyBorder="1" applyAlignment="1">
      <alignment horizontal="center" vertical="top"/>
    </xf>
    <xf numFmtId="165" fontId="6" fillId="5" borderId="58" xfId="3" applyNumberFormat="1" applyFont="1" applyFill="1" applyBorder="1" applyAlignment="1">
      <alignment horizontal="center" vertical="top"/>
    </xf>
    <xf numFmtId="0" fontId="12" fillId="5" borderId="59" xfId="3" applyFont="1" applyFill="1" applyBorder="1" applyAlignment="1">
      <alignment horizontal="center" vertical="center"/>
    </xf>
    <xf numFmtId="0" fontId="12" fillId="0" borderId="0" xfId="3" applyFont="1" applyAlignment="1">
      <alignment horizontal="center" vertical="top"/>
    </xf>
    <xf numFmtId="0" fontId="12" fillId="0" borderId="11" xfId="3" applyFont="1" applyBorder="1" applyAlignment="1">
      <alignment horizontal="center" vertical="top"/>
    </xf>
    <xf numFmtId="0" fontId="12" fillId="0" borderId="37" xfId="3" applyFont="1" applyBorder="1" applyAlignment="1">
      <alignment horizontal="center" vertical="top"/>
    </xf>
    <xf numFmtId="0" fontId="12" fillId="0" borderId="77" xfId="3" applyFont="1" applyBorder="1" applyAlignment="1">
      <alignment horizontal="center" vertical="center" wrapText="1"/>
    </xf>
    <xf numFmtId="0" fontId="12" fillId="0" borderId="3" xfId="3" applyFont="1" applyBorder="1" applyAlignment="1">
      <alignment horizontal="center" vertical="top"/>
    </xf>
    <xf numFmtId="0" fontId="12" fillId="0" borderId="32" xfId="3" applyFont="1" applyBorder="1" applyAlignment="1">
      <alignment horizontal="center" vertical="top"/>
    </xf>
    <xf numFmtId="0" fontId="8" fillId="0" borderId="0" xfId="3" applyFont="1" applyAlignment="1">
      <alignment horizontal="center" vertical="top"/>
    </xf>
    <xf numFmtId="0" fontId="8" fillId="0" borderId="8" xfId="3" applyFont="1" applyBorder="1" applyAlignment="1">
      <alignment horizontal="center" vertical="top"/>
    </xf>
    <xf numFmtId="0" fontId="8" fillId="0" borderId="70" xfId="3" applyFont="1" applyBorder="1" applyAlignment="1">
      <alignment horizontal="center" vertical="top"/>
    </xf>
    <xf numFmtId="0" fontId="11" fillId="0" borderId="7" xfId="3" applyFont="1" applyBorder="1" applyAlignment="1">
      <alignment vertical="top" wrapText="1"/>
    </xf>
    <xf numFmtId="0" fontId="10" fillId="0" borderId="0" xfId="3" applyFont="1" applyAlignment="1">
      <alignment vertical="top"/>
    </xf>
    <xf numFmtId="0" fontId="10" fillId="4" borderId="76" xfId="3" applyFont="1" applyFill="1" applyBorder="1" applyAlignment="1">
      <alignment vertical="top"/>
    </xf>
    <xf numFmtId="0" fontId="10" fillId="4" borderId="38" xfId="3" applyFont="1" applyFill="1" applyBorder="1" applyAlignment="1">
      <alignment horizontal="left" vertical="top"/>
    </xf>
    <xf numFmtId="0" fontId="11" fillId="0" borderId="23" xfId="3" applyFont="1" applyBorder="1" applyAlignment="1">
      <alignment horizontal="center" vertical="top"/>
    </xf>
    <xf numFmtId="0" fontId="59" fillId="0" borderId="23" xfId="3" applyFont="1" applyBorder="1" applyAlignment="1">
      <alignment horizontal="center" vertical="center" wrapText="1"/>
    </xf>
    <xf numFmtId="0" fontId="11" fillId="0" borderId="22" xfId="3" applyFont="1" applyBorder="1" applyAlignment="1">
      <alignment vertical="center" wrapText="1"/>
    </xf>
    <xf numFmtId="0" fontId="11" fillId="0" borderId="23" xfId="3" applyFont="1" applyBorder="1" applyAlignment="1">
      <alignment horizontal="center" vertical="center" wrapText="1"/>
    </xf>
    <xf numFmtId="0" fontId="11" fillId="0" borderId="8" xfId="3" applyFont="1" applyBorder="1" applyAlignment="1">
      <alignment horizontal="center" vertical="top"/>
    </xf>
    <xf numFmtId="0" fontId="59" fillId="0" borderId="70" xfId="3" applyFont="1" applyBorder="1" applyAlignment="1">
      <alignment horizontal="center" vertical="center" wrapText="1"/>
    </xf>
    <xf numFmtId="0" fontId="10" fillId="2" borderId="76" xfId="3" applyFont="1" applyFill="1" applyBorder="1" applyAlignment="1">
      <alignment vertical="top"/>
    </xf>
    <xf numFmtId="0" fontId="10" fillId="2" borderId="38" xfId="3" applyFont="1" applyFill="1" applyBorder="1" applyAlignment="1">
      <alignment horizontal="left" vertical="top"/>
    </xf>
    <xf numFmtId="0" fontId="10" fillId="2" borderId="8" xfId="3" applyFont="1" applyFill="1" applyBorder="1" applyAlignment="1">
      <alignment vertical="top"/>
    </xf>
    <xf numFmtId="0" fontId="10" fillId="2" borderId="72" xfId="3" applyFont="1" applyFill="1" applyBorder="1" applyAlignment="1">
      <alignment vertical="top"/>
    </xf>
    <xf numFmtId="0" fontId="6" fillId="2" borderId="8" xfId="3" applyFont="1" applyFill="1" applyBorder="1" applyAlignment="1">
      <alignment vertical="top"/>
    </xf>
    <xf numFmtId="0" fontId="10" fillId="2" borderId="7" xfId="3" applyFont="1" applyFill="1" applyBorder="1" applyAlignment="1">
      <alignment vertical="top"/>
    </xf>
    <xf numFmtId="49" fontId="9" fillId="2" borderId="7" xfId="3" applyNumberFormat="1" applyFont="1" applyFill="1" applyBorder="1" applyAlignment="1">
      <alignment horizontal="center" vertical="top"/>
    </xf>
    <xf numFmtId="0" fontId="10" fillId="2" borderId="72" xfId="3" applyFont="1" applyFill="1" applyBorder="1" applyAlignment="1">
      <alignment horizontal="left" vertical="top" wrapText="1"/>
    </xf>
    <xf numFmtId="0" fontId="10" fillId="2" borderId="7" xfId="3" applyFont="1" applyFill="1" applyBorder="1" applyAlignment="1">
      <alignment horizontal="left" vertical="top" wrapText="1"/>
    </xf>
    <xf numFmtId="49" fontId="9" fillId="2" borderId="26" xfId="3" applyNumberFormat="1" applyFont="1" applyFill="1" applyBorder="1" applyAlignment="1">
      <alignment horizontal="center" vertical="top"/>
    </xf>
    <xf numFmtId="49" fontId="9" fillId="3" borderId="26" xfId="3" applyNumberFormat="1" applyFont="1" applyFill="1" applyBorder="1" applyAlignment="1">
      <alignment horizontal="center" vertical="top"/>
    </xf>
    <xf numFmtId="0" fontId="14" fillId="4" borderId="8" xfId="3" applyFont="1" applyFill="1" applyBorder="1" applyAlignment="1">
      <alignment horizontal="center" vertical="top"/>
    </xf>
    <xf numFmtId="0" fontId="14" fillId="4" borderId="72" xfId="3" applyFont="1" applyFill="1" applyBorder="1" applyAlignment="1">
      <alignment horizontal="center" vertical="top"/>
    </xf>
    <xf numFmtId="0" fontId="14" fillId="4" borderId="7" xfId="3" applyFont="1" applyFill="1" applyBorder="1" applyAlignment="1">
      <alignment horizontal="center" vertical="top"/>
    </xf>
    <xf numFmtId="165" fontId="6" fillId="4" borderId="26" xfId="3" applyNumberFormat="1" applyFont="1" applyFill="1" applyBorder="1" applyAlignment="1">
      <alignment horizontal="center" vertical="top"/>
    </xf>
    <xf numFmtId="0" fontId="11" fillId="5" borderId="8" xfId="3" applyFont="1" applyFill="1" applyBorder="1" applyAlignment="1">
      <alignment horizontal="center" vertical="top"/>
    </xf>
    <xf numFmtId="0" fontId="11" fillId="5" borderId="70" xfId="3" applyFont="1" applyFill="1" applyBorder="1" applyAlignment="1">
      <alignment horizontal="center" vertical="top"/>
    </xf>
    <xf numFmtId="0" fontId="11" fillId="5" borderId="72" xfId="3" applyFont="1" applyFill="1" applyBorder="1" applyAlignment="1">
      <alignment horizontal="center" vertical="top" wrapText="1"/>
    </xf>
    <xf numFmtId="0" fontId="11" fillId="5" borderId="66" xfId="3" applyFont="1" applyFill="1" applyBorder="1" applyAlignment="1">
      <alignment horizontal="left" vertical="top" wrapText="1"/>
    </xf>
    <xf numFmtId="165" fontId="6" fillId="5" borderId="20" xfId="3" applyNumberFormat="1" applyFont="1" applyFill="1" applyBorder="1" applyAlignment="1">
      <alignment horizontal="center" vertical="top"/>
    </xf>
    <xf numFmtId="0" fontId="12" fillId="10" borderId="20" xfId="3" applyFont="1" applyFill="1" applyBorder="1" applyAlignment="1">
      <alignment vertical="top"/>
    </xf>
    <xf numFmtId="49" fontId="6" fillId="11" borderId="26" xfId="3" applyNumberFormat="1" applyFont="1" applyFill="1" applyBorder="1" applyAlignment="1">
      <alignment vertical="top"/>
    </xf>
    <xf numFmtId="49" fontId="9" fillId="3" borderId="21" xfId="3" applyNumberFormat="1" applyFont="1" applyFill="1" applyBorder="1" applyAlignment="1">
      <alignment horizontal="center" vertical="top"/>
    </xf>
    <xf numFmtId="165" fontId="6" fillId="5" borderId="7" xfId="3" applyNumberFormat="1" applyFont="1" applyFill="1" applyBorder="1" applyAlignment="1">
      <alignment horizontal="center" vertical="top"/>
    </xf>
    <xf numFmtId="0" fontId="11" fillId="5" borderId="0" xfId="3" applyFont="1" applyFill="1" applyAlignment="1">
      <alignment horizontal="center" vertical="center"/>
    </xf>
    <xf numFmtId="0" fontId="11" fillId="5" borderId="3" xfId="3" applyFont="1" applyFill="1" applyBorder="1" applyAlignment="1">
      <alignment horizontal="center" vertical="center"/>
    </xf>
    <xf numFmtId="0" fontId="11" fillId="5" borderId="32" xfId="3" applyFont="1" applyFill="1" applyBorder="1" applyAlignment="1">
      <alignment horizontal="center" vertical="center"/>
    </xf>
    <xf numFmtId="0" fontId="11" fillId="5" borderId="32" xfId="3" applyFont="1" applyFill="1" applyBorder="1" applyAlignment="1">
      <alignment horizontal="center" vertical="center" wrapText="1"/>
    </xf>
    <xf numFmtId="0" fontId="11" fillId="5" borderId="30" xfId="3" applyFont="1" applyFill="1" applyBorder="1" applyAlignment="1">
      <alignment wrapText="1"/>
    </xf>
    <xf numFmtId="0" fontId="12" fillId="10" borderId="20" xfId="3" applyFont="1" applyFill="1" applyBorder="1" applyAlignment="1">
      <alignment vertical="top" wrapText="1"/>
    </xf>
    <xf numFmtId="49" fontId="6" fillId="10" borderId="13" xfId="3" applyNumberFormat="1" applyFont="1" applyFill="1" applyBorder="1" applyAlignment="1">
      <alignment vertical="top"/>
    </xf>
    <xf numFmtId="49" fontId="6" fillId="11" borderId="20" xfId="3" applyNumberFormat="1" applyFont="1" applyFill="1" applyBorder="1" applyAlignment="1">
      <alignment vertical="top"/>
    </xf>
    <xf numFmtId="9" fontId="14" fillId="5" borderId="18" xfId="3" applyNumberFormat="1" applyFont="1" applyFill="1" applyBorder="1" applyAlignment="1">
      <alignment horizontal="center" vertical="top"/>
    </xf>
    <xf numFmtId="9" fontId="14" fillId="5" borderId="24" xfId="3" applyNumberFormat="1" applyFont="1" applyFill="1" applyBorder="1" applyAlignment="1">
      <alignment horizontal="center" vertical="top"/>
    </xf>
    <xf numFmtId="0" fontId="14" fillId="5" borderId="47" xfId="3" applyFont="1" applyFill="1" applyBorder="1" applyAlignment="1">
      <alignment horizontal="center" vertical="center"/>
    </xf>
    <xf numFmtId="0" fontId="14" fillId="5" borderId="48" xfId="3" applyFont="1" applyFill="1" applyBorder="1" applyAlignment="1">
      <alignment horizontal="left" vertical="top"/>
    </xf>
    <xf numFmtId="165" fontId="6" fillId="11" borderId="41" xfId="3" applyNumberFormat="1" applyFont="1" applyFill="1" applyBorder="1" applyAlignment="1">
      <alignment horizontal="center" vertical="top"/>
    </xf>
    <xf numFmtId="0" fontId="12" fillId="5" borderId="77" xfId="3" applyFont="1" applyFill="1" applyBorder="1" applyAlignment="1">
      <alignment horizontal="center" vertical="center" wrapText="1"/>
    </xf>
    <xf numFmtId="165" fontId="12" fillId="11" borderId="35" xfId="3" applyNumberFormat="1" applyFont="1" applyFill="1" applyBorder="1" applyAlignment="1">
      <alignment horizontal="center" vertical="top"/>
    </xf>
    <xf numFmtId="0" fontId="14" fillId="5" borderId="49" xfId="3" applyFont="1" applyFill="1" applyBorder="1" applyAlignment="1">
      <alignment horizontal="center" vertical="top"/>
    </xf>
    <xf numFmtId="165" fontId="12" fillId="11" borderId="43" xfId="3" applyNumberFormat="1" applyFont="1" applyFill="1" applyBorder="1" applyAlignment="1">
      <alignment horizontal="center" vertical="top"/>
    </xf>
    <xf numFmtId="165" fontId="12" fillId="11" borderId="30" xfId="3" applyNumberFormat="1" applyFont="1" applyFill="1" applyBorder="1" applyAlignment="1">
      <alignment horizontal="center" vertical="top"/>
    </xf>
    <xf numFmtId="1" fontId="11" fillId="5" borderId="0" xfId="3" applyNumberFormat="1" applyFont="1" applyFill="1" applyAlignment="1">
      <alignment horizontal="center" vertical="top"/>
    </xf>
    <xf numFmtId="1" fontId="11" fillId="5" borderId="18" xfId="3" applyNumberFormat="1" applyFont="1" applyFill="1" applyBorder="1" applyAlignment="1">
      <alignment horizontal="center" vertical="top"/>
    </xf>
    <xf numFmtId="1" fontId="11" fillId="5" borderId="24" xfId="3" applyNumberFormat="1" applyFont="1" applyFill="1" applyBorder="1" applyAlignment="1">
      <alignment horizontal="center" vertical="top"/>
    </xf>
    <xf numFmtId="0" fontId="11" fillId="5" borderId="24" xfId="3" applyFont="1" applyFill="1" applyBorder="1" applyAlignment="1">
      <alignment horizontal="center" vertical="center"/>
    </xf>
    <xf numFmtId="0" fontId="11" fillId="5" borderId="48" xfId="3" applyFont="1" applyFill="1" applyBorder="1" applyAlignment="1">
      <alignment horizontal="left" vertical="top"/>
    </xf>
    <xf numFmtId="165" fontId="6" fillId="5" borderId="18" xfId="3" applyNumberFormat="1" applyFont="1" applyFill="1" applyBorder="1" applyAlignment="1">
      <alignment horizontal="center" vertical="top"/>
    </xf>
    <xf numFmtId="165" fontId="6" fillId="5" borderId="17" xfId="3" applyNumberFormat="1" applyFont="1" applyFill="1" applyBorder="1" applyAlignment="1">
      <alignment horizontal="center" vertical="top"/>
    </xf>
    <xf numFmtId="0" fontId="12" fillId="5" borderId="26" xfId="3" applyFont="1" applyFill="1" applyBorder="1" applyAlignment="1">
      <alignment horizontal="center" vertical="top"/>
    </xf>
    <xf numFmtId="0" fontId="13" fillId="5" borderId="61" xfId="3" applyFont="1" applyFill="1" applyBorder="1" applyAlignment="1">
      <alignment horizontal="center" vertical="top" wrapText="1"/>
    </xf>
    <xf numFmtId="49" fontId="6" fillId="10" borderId="20" xfId="3" applyNumberFormat="1" applyFont="1" applyFill="1" applyBorder="1" applyAlignment="1">
      <alignment vertical="top"/>
    </xf>
    <xf numFmtId="49" fontId="6" fillId="11" borderId="72" xfId="3" applyNumberFormat="1" applyFont="1" applyFill="1" applyBorder="1" applyAlignment="1">
      <alignment vertical="top" wrapText="1"/>
    </xf>
    <xf numFmtId="49" fontId="6" fillId="6" borderId="26" xfId="3" applyNumberFormat="1" applyFont="1" applyFill="1" applyBorder="1" applyAlignment="1">
      <alignment vertical="top"/>
    </xf>
    <xf numFmtId="49" fontId="9" fillId="3" borderId="7" xfId="3" applyNumberFormat="1" applyFont="1" applyFill="1" applyBorder="1" applyAlignment="1">
      <alignment vertical="top"/>
    </xf>
    <xf numFmtId="1" fontId="11" fillId="5" borderId="3" xfId="3" applyNumberFormat="1" applyFont="1" applyFill="1" applyBorder="1" applyAlignment="1">
      <alignment horizontal="center" vertical="top"/>
    </xf>
    <xf numFmtId="1" fontId="11" fillId="5" borderId="32" xfId="3" applyNumberFormat="1" applyFont="1" applyFill="1" applyBorder="1" applyAlignment="1">
      <alignment horizontal="center" vertical="top"/>
    </xf>
    <xf numFmtId="0" fontId="11" fillId="5" borderId="44" xfId="3" applyFont="1" applyFill="1" applyBorder="1" applyAlignment="1">
      <alignment horizontal="left" vertical="top"/>
    </xf>
    <xf numFmtId="165" fontId="6" fillId="5" borderId="27" xfId="3" applyNumberFormat="1" applyFont="1" applyFill="1" applyBorder="1" applyAlignment="1">
      <alignment horizontal="center" vertical="top"/>
    </xf>
    <xf numFmtId="0" fontId="12" fillId="10" borderId="13" xfId="3" applyFont="1" applyFill="1" applyBorder="1" applyAlignment="1">
      <alignment vertical="top" wrapText="1"/>
    </xf>
    <xf numFmtId="49" fontId="6" fillId="11" borderId="34" xfId="3" applyNumberFormat="1" applyFont="1" applyFill="1" applyBorder="1" applyAlignment="1">
      <alignment vertical="top" wrapText="1"/>
    </xf>
    <xf numFmtId="49" fontId="6" fillId="6" borderId="58" xfId="3" applyNumberFormat="1" applyFont="1" applyFill="1" applyBorder="1" applyAlignment="1">
      <alignment vertical="top"/>
    </xf>
    <xf numFmtId="49" fontId="9" fillId="3" borderId="43" xfId="3" applyNumberFormat="1" applyFont="1" applyFill="1" applyBorder="1" applyAlignment="1">
      <alignment vertical="top"/>
    </xf>
    <xf numFmtId="1" fontId="11" fillId="5" borderId="8" xfId="3" applyNumberFormat="1" applyFont="1" applyFill="1" applyBorder="1" applyAlignment="1">
      <alignment horizontal="center" vertical="top"/>
    </xf>
    <xf numFmtId="1" fontId="11" fillId="5" borderId="70" xfId="3" applyNumberFormat="1" applyFont="1" applyFill="1" applyBorder="1" applyAlignment="1">
      <alignment horizontal="center" vertical="top"/>
    </xf>
    <xf numFmtId="0" fontId="11" fillId="5" borderId="70" xfId="3" applyFont="1" applyFill="1" applyBorder="1" applyAlignment="1">
      <alignment horizontal="center" vertical="center"/>
    </xf>
    <xf numFmtId="0" fontId="11" fillId="5" borderId="66" xfId="3" applyFont="1" applyFill="1" applyBorder="1" applyAlignment="1">
      <alignment horizontal="left" vertical="top"/>
    </xf>
    <xf numFmtId="165" fontId="6" fillId="5" borderId="8" xfId="3" applyNumberFormat="1" applyFont="1" applyFill="1" applyBorder="1" applyAlignment="1">
      <alignment horizontal="center" vertical="top"/>
    </xf>
    <xf numFmtId="0" fontId="13" fillId="5" borderId="71" xfId="3" applyFont="1" applyFill="1" applyBorder="1" applyAlignment="1">
      <alignment horizontal="center" vertical="top" wrapText="1"/>
    </xf>
    <xf numFmtId="49" fontId="6" fillId="10" borderId="26" xfId="3" applyNumberFormat="1" applyFont="1" applyFill="1" applyBorder="1" applyAlignment="1">
      <alignment vertical="top"/>
    </xf>
    <xf numFmtId="0" fontId="11" fillId="5" borderId="23" xfId="3" applyFont="1" applyFill="1" applyBorder="1" applyAlignment="1">
      <alignment horizontal="center" vertical="top"/>
    </xf>
    <xf numFmtId="0" fontId="11" fillId="5" borderId="24" xfId="3" applyFont="1" applyFill="1" applyBorder="1" applyAlignment="1">
      <alignment horizontal="center" vertical="center" wrapText="1"/>
    </xf>
    <xf numFmtId="0" fontId="11" fillId="5" borderId="41" xfId="3" applyFont="1" applyFill="1" applyBorder="1" applyAlignment="1">
      <alignment vertical="top" wrapText="1"/>
    </xf>
    <xf numFmtId="49" fontId="6" fillId="11" borderId="42" xfId="3" applyNumberFormat="1" applyFont="1" applyFill="1" applyBorder="1" applyAlignment="1">
      <alignment vertical="top" wrapText="1"/>
    </xf>
    <xf numFmtId="0" fontId="13" fillId="5" borderId="62" xfId="3" applyFont="1" applyFill="1" applyBorder="1" applyAlignment="1">
      <alignment horizontal="center" vertical="top" wrapText="1"/>
    </xf>
    <xf numFmtId="49" fontId="6" fillId="11" borderId="31" xfId="3" applyNumberFormat="1" applyFont="1" applyFill="1" applyBorder="1" applyAlignment="1">
      <alignment vertical="top" wrapText="1"/>
    </xf>
    <xf numFmtId="9" fontId="14" fillId="5" borderId="77" xfId="3" applyNumberFormat="1" applyFont="1" applyFill="1" applyBorder="1" applyAlignment="1">
      <alignment horizontal="center" vertical="top"/>
    </xf>
    <xf numFmtId="0" fontId="14" fillId="5" borderId="37" xfId="3" applyFont="1" applyFill="1" applyBorder="1" applyAlignment="1">
      <alignment horizontal="center" vertical="center"/>
    </xf>
    <xf numFmtId="0" fontId="14" fillId="5" borderId="35" xfId="3" applyFont="1" applyFill="1" applyBorder="1" applyAlignment="1">
      <alignment horizontal="left" vertical="top"/>
    </xf>
    <xf numFmtId="165" fontId="6" fillId="11" borderId="7" xfId="3" applyNumberFormat="1" applyFont="1" applyFill="1" applyBorder="1" applyAlignment="1">
      <alignment horizontal="center" vertical="top"/>
    </xf>
    <xf numFmtId="0" fontId="14" fillId="5" borderId="68" xfId="3" applyFont="1" applyFill="1" applyBorder="1" applyAlignment="1">
      <alignment horizontal="center" vertical="top"/>
    </xf>
    <xf numFmtId="165" fontId="12" fillId="11" borderId="14" xfId="3" applyNumberFormat="1" applyFont="1" applyFill="1" applyBorder="1" applyAlignment="1">
      <alignment horizontal="center" vertical="top"/>
    </xf>
    <xf numFmtId="0" fontId="12" fillId="0" borderId="46" xfId="3" applyFont="1" applyBorder="1" applyAlignment="1">
      <alignment horizontal="center" vertical="top"/>
    </xf>
    <xf numFmtId="0" fontId="12" fillId="0" borderId="32" xfId="3" applyFont="1" applyBorder="1" applyAlignment="1">
      <alignment horizontal="center" vertical="top" wrapText="1"/>
    </xf>
    <xf numFmtId="0" fontId="12" fillId="0" borderId="30" xfId="3" applyFont="1" applyBorder="1" applyAlignment="1">
      <alignment horizontal="left" vertical="top" wrapText="1"/>
    </xf>
    <xf numFmtId="9" fontId="14" fillId="5" borderId="34" xfId="3" applyNumberFormat="1" applyFont="1" applyFill="1" applyBorder="1" applyAlignment="1">
      <alignment horizontal="center" vertical="top"/>
    </xf>
    <xf numFmtId="0" fontId="14" fillId="5" borderId="39" xfId="3" applyFont="1" applyFill="1" applyBorder="1" applyAlignment="1">
      <alignment horizontal="center" vertical="center"/>
    </xf>
    <xf numFmtId="165" fontId="6" fillId="13" borderId="14" xfId="3" applyNumberFormat="1" applyFont="1" applyFill="1" applyBorder="1" applyAlignment="1">
      <alignment horizontal="center" vertical="top"/>
    </xf>
    <xf numFmtId="0" fontId="6" fillId="13" borderId="17" xfId="3" applyFont="1" applyFill="1" applyBorder="1" applyAlignment="1">
      <alignment horizontal="center" vertical="top"/>
    </xf>
    <xf numFmtId="0" fontId="10" fillId="10" borderId="12" xfId="3" applyFont="1" applyFill="1" applyBorder="1" applyAlignment="1">
      <alignment vertical="top" wrapText="1"/>
    </xf>
    <xf numFmtId="0" fontId="13" fillId="11" borderId="13" xfId="3" applyFont="1" applyFill="1" applyBorder="1" applyAlignment="1">
      <alignment horizontal="center" vertical="top" wrapText="1"/>
    </xf>
    <xf numFmtId="0" fontId="11" fillId="10" borderId="12" xfId="3" applyFont="1" applyFill="1" applyBorder="1" applyAlignment="1">
      <alignment vertical="top" wrapText="1"/>
    </xf>
    <xf numFmtId="49" fontId="6" fillId="11" borderId="13" xfId="3" applyNumberFormat="1" applyFont="1" applyFill="1" applyBorder="1" applyAlignment="1">
      <alignment horizontal="center" vertical="top"/>
    </xf>
    <xf numFmtId="0" fontId="11" fillId="0" borderId="1" xfId="3" applyFont="1" applyBorder="1" applyAlignment="1">
      <alignment horizontal="left" vertical="top"/>
    </xf>
    <xf numFmtId="0" fontId="11" fillId="0" borderId="23" xfId="3" applyFont="1" applyBorder="1" applyAlignment="1">
      <alignment horizontal="left" vertical="top"/>
    </xf>
    <xf numFmtId="0" fontId="6" fillId="0" borderId="27" xfId="3" applyFont="1" applyBorder="1" applyAlignment="1">
      <alignment horizontal="left" vertical="top"/>
    </xf>
    <xf numFmtId="0" fontId="1" fillId="0" borderId="27" xfId="3" applyFont="1" applyBorder="1" applyAlignment="1">
      <alignment horizontal="left" vertical="top"/>
    </xf>
    <xf numFmtId="0" fontId="60" fillId="0" borderId="27" xfId="3" applyFont="1" applyBorder="1" applyAlignment="1">
      <alignment horizontal="left" vertical="top"/>
    </xf>
    <xf numFmtId="0" fontId="1" fillId="0" borderId="6" xfId="3" applyFont="1" applyBorder="1" applyAlignment="1">
      <alignment vertical="top"/>
    </xf>
    <xf numFmtId="49" fontId="6" fillId="2" borderId="6" xfId="3" applyNumberFormat="1" applyFont="1" applyFill="1" applyBorder="1" applyAlignment="1">
      <alignment horizontal="center" vertical="top" wrapText="1"/>
    </xf>
    <xf numFmtId="0" fontId="6" fillId="0" borderId="0" xfId="3" applyFont="1" applyAlignment="1">
      <alignment horizontal="left" vertical="top"/>
    </xf>
    <xf numFmtId="0" fontId="10" fillId="3" borderId="33" xfId="3" applyFont="1" applyFill="1" applyBorder="1" applyAlignment="1">
      <alignment horizontal="left" vertical="top"/>
    </xf>
    <xf numFmtId="0" fontId="10" fillId="3" borderId="44" xfId="3" applyFont="1" applyFill="1" applyBorder="1" applyAlignment="1">
      <alignment horizontal="left" vertical="top"/>
    </xf>
    <xf numFmtId="0" fontId="6" fillId="3" borderId="27" xfId="3" applyFont="1" applyFill="1" applyBorder="1" applyAlignment="1">
      <alignment horizontal="left" vertical="top"/>
    </xf>
    <xf numFmtId="0" fontId="1" fillId="3" borderId="27" xfId="3" applyFont="1" applyFill="1" applyBorder="1" applyAlignment="1">
      <alignment horizontal="left" vertical="top"/>
    </xf>
    <xf numFmtId="0" fontId="60" fillId="3" borderId="27" xfId="3" applyFont="1" applyFill="1" applyBorder="1" applyAlignment="1">
      <alignment horizontal="left" vertical="top"/>
    </xf>
    <xf numFmtId="0" fontId="1" fillId="2" borderId="27" xfId="3" applyFont="1" applyFill="1" applyBorder="1" applyAlignment="1">
      <alignment horizontal="left" vertical="top"/>
    </xf>
    <xf numFmtId="0" fontId="1" fillId="2" borderId="0" xfId="3" applyFont="1" applyFill="1" applyAlignment="1">
      <alignment vertical="top"/>
    </xf>
    <xf numFmtId="0" fontId="3" fillId="0" borderId="0" xfId="3" applyFont="1" applyAlignment="1">
      <alignment horizontal="center" vertical="center" textRotation="90"/>
    </xf>
    <xf numFmtId="0" fontId="11" fillId="0" borderId="13" xfId="3" applyFont="1" applyBorder="1" applyAlignment="1">
      <alignment horizontal="center" vertical="center"/>
    </xf>
    <xf numFmtId="0" fontId="3" fillId="0" borderId="0" xfId="1" applyFont="1" applyAlignment="1">
      <alignment horizontal="center" vertical="center"/>
    </xf>
    <xf numFmtId="0" fontId="11" fillId="0" borderId="5" xfId="3" applyFont="1" applyBorder="1" applyAlignment="1">
      <alignment horizontal="center" vertical="center"/>
    </xf>
    <xf numFmtId="0" fontId="11" fillId="0" borderId="0" xfId="1" applyFont="1" applyAlignment="1">
      <alignment horizontal="center" vertical="top"/>
    </xf>
    <xf numFmtId="0" fontId="11" fillId="0" borderId="0" xfId="1" applyFont="1" applyAlignment="1">
      <alignment horizontal="left" vertical="top"/>
    </xf>
    <xf numFmtId="0" fontId="11" fillId="0" borderId="1" xfId="1" applyFont="1" applyBorder="1" applyAlignment="1">
      <alignment horizontal="center" vertical="top"/>
    </xf>
    <xf numFmtId="0" fontId="61" fillId="0" borderId="0" xfId="3" applyFont="1" applyAlignment="1">
      <alignment vertical="center" wrapText="1"/>
    </xf>
    <xf numFmtId="0" fontId="11" fillId="0" borderId="0" xfId="1" applyFont="1" applyAlignment="1">
      <alignment vertical="top" wrapText="1"/>
    </xf>
    <xf numFmtId="0" fontId="62" fillId="0" borderId="0" xfId="15"/>
    <xf numFmtId="0" fontId="62" fillId="0" borderId="0" xfId="15" applyAlignment="1">
      <alignment horizontal="left" vertical="top"/>
    </xf>
    <xf numFmtId="0" fontId="34" fillId="0" borderId="0" xfId="15" applyFont="1"/>
    <xf numFmtId="2" fontId="62" fillId="0" borderId="0" xfId="15" applyNumberFormat="1"/>
    <xf numFmtId="165" fontId="3" fillId="0" borderId="55" xfId="1" applyNumberFormat="1" applyFont="1" applyBorder="1" applyAlignment="1">
      <alignment horizontal="center" vertical="top" wrapText="1"/>
    </xf>
    <xf numFmtId="165" fontId="3" fillId="0" borderId="17" xfId="1" applyNumberFormat="1" applyFont="1" applyBorder="1" applyAlignment="1">
      <alignment horizontal="center" vertical="top" wrapText="1"/>
    </xf>
    <xf numFmtId="165" fontId="3" fillId="0" borderId="20" xfId="1" applyNumberFormat="1" applyFont="1" applyBorder="1" applyAlignment="1">
      <alignment horizontal="center" vertical="top" wrapText="1"/>
    </xf>
    <xf numFmtId="165" fontId="5" fillId="0" borderId="51" xfId="1" applyNumberFormat="1" applyFont="1" applyBorder="1" applyAlignment="1">
      <alignment horizontal="center" vertical="top" wrapText="1"/>
    </xf>
    <xf numFmtId="165" fontId="5" fillId="0" borderId="58" xfId="1" applyNumberFormat="1" applyFont="1" applyBorder="1" applyAlignment="1">
      <alignment horizontal="center" vertical="top" wrapText="1"/>
    </xf>
    <xf numFmtId="165" fontId="5" fillId="0" borderId="2" xfId="1" applyNumberFormat="1" applyFont="1" applyBorder="1" applyAlignment="1">
      <alignment horizontal="center" vertical="top" wrapText="1"/>
    </xf>
    <xf numFmtId="165" fontId="3" fillId="14" borderId="26" xfId="1" applyNumberFormat="1" applyFont="1" applyFill="1" applyBorder="1" applyAlignment="1">
      <alignment horizontal="center" vertical="top" wrapText="1"/>
    </xf>
    <xf numFmtId="165" fontId="5" fillId="0" borderId="12" xfId="1" applyNumberFormat="1" applyFont="1" applyBorder="1" applyAlignment="1">
      <alignment horizontal="center" vertical="top" wrapText="1"/>
    </xf>
    <xf numFmtId="165" fontId="5" fillId="0" borderId="13" xfId="1" applyNumberFormat="1" applyFont="1" applyBorder="1" applyAlignment="1">
      <alignment horizontal="center" vertical="top" wrapText="1"/>
    </xf>
    <xf numFmtId="165" fontId="5" fillId="0" borderId="36" xfId="1" applyNumberFormat="1" applyFont="1" applyBorder="1" applyAlignment="1">
      <alignment horizontal="center" vertical="top" wrapText="1"/>
    </xf>
    <xf numFmtId="165" fontId="5" fillId="0" borderId="10" xfId="1" applyNumberFormat="1" applyFont="1" applyBorder="1" applyAlignment="1">
      <alignment horizontal="center" vertical="top" wrapText="1"/>
    </xf>
    <xf numFmtId="165" fontId="5" fillId="9" borderId="26" xfId="1" applyNumberFormat="1" applyFont="1" applyFill="1" applyBorder="1" applyAlignment="1">
      <alignment horizontal="center" vertical="top" wrapText="1"/>
    </xf>
    <xf numFmtId="165" fontId="3" fillId="0" borderId="10" xfId="1" applyNumberFormat="1" applyFont="1" applyBorder="1" applyAlignment="1">
      <alignment horizontal="center" vertical="top" wrapText="1"/>
    </xf>
    <xf numFmtId="0" fontId="5" fillId="0" borderId="36" xfId="1" applyFont="1" applyBorder="1" applyAlignment="1">
      <alignment horizontal="left" vertical="top" wrapText="1"/>
    </xf>
    <xf numFmtId="0" fontId="38" fillId="0" borderId="36" xfId="1" applyFont="1" applyBorder="1" applyAlignment="1">
      <alignment horizontal="left" vertical="top" wrapText="1"/>
    </xf>
    <xf numFmtId="165" fontId="3" fillId="0" borderId="58" xfId="1" applyNumberFormat="1" applyFont="1" applyBorder="1" applyAlignment="1">
      <alignment horizontal="center" vertical="top" wrapText="1"/>
    </xf>
    <xf numFmtId="165" fontId="3" fillId="0" borderId="2" xfId="1" applyNumberFormat="1" applyFont="1" applyBorder="1" applyAlignment="1">
      <alignment horizontal="center" vertical="top" wrapText="1"/>
    </xf>
    <xf numFmtId="166" fontId="3" fillId="0" borderId="26" xfId="15" applyNumberFormat="1" applyFont="1" applyBorder="1" applyAlignment="1">
      <alignment horizontal="center" vertical="center" wrapText="1"/>
    </xf>
    <xf numFmtId="166" fontId="3" fillId="0" borderId="7" xfId="15" applyNumberFormat="1" applyFont="1" applyBorder="1" applyAlignment="1">
      <alignment horizontal="center" vertical="center" wrapText="1"/>
    </xf>
    <xf numFmtId="0" fontId="3" fillId="0" borderId="26" xfId="15" applyFont="1" applyBorder="1" applyAlignment="1">
      <alignment vertical="center" wrapText="1"/>
    </xf>
    <xf numFmtId="0" fontId="22" fillId="0" borderId="0" xfId="15" applyFont="1" applyAlignment="1">
      <alignment horizontal="center" vertical="top"/>
    </xf>
    <xf numFmtId="49" fontId="5" fillId="0" borderId="0" xfId="15" applyNumberFormat="1" applyFont="1" applyAlignment="1">
      <alignment vertical="top"/>
    </xf>
    <xf numFmtId="49" fontId="5" fillId="0" borderId="27" xfId="15" applyNumberFormat="1" applyFont="1" applyBorder="1" applyAlignment="1">
      <alignment vertical="top"/>
    </xf>
    <xf numFmtId="49" fontId="5" fillId="0" borderId="27" xfId="15" applyNumberFormat="1" applyFont="1" applyBorder="1" applyAlignment="1">
      <alignment vertical="top" textRotation="90"/>
    </xf>
    <xf numFmtId="0" fontId="12" fillId="9" borderId="20" xfId="15" applyFont="1" applyFill="1" applyBorder="1" applyAlignment="1">
      <alignment horizontal="left" vertical="top"/>
    </xf>
    <xf numFmtId="0" fontId="12" fillId="9" borderId="20" xfId="15" applyFont="1" applyFill="1" applyBorder="1" applyAlignment="1">
      <alignment horizontal="center" vertical="top"/>
    </xf>
    <xf numFmtId="0" fontId="12" fillId="9" borderId="9" xfId="15" applyFont="1" applyFill="1" applyBorder="1" applyAlignment="1">
      <alignment horizontal="center" vertical="top"/>
    </xf>
    <xf numFmtId="0" fontId="12" fillId="9" borderId="8" xfId="15" applyFont="1" applyFill="1" applyBorder="1" applyAlignment="1">
      <alignment horizontal="center" vertical="top"/>
    </xf>
    <xf numFmtId="0" fontId="12" fillId="9" borderId="7" xfId="15" applyFont="1" applyFill="1" applyBorder="1" applyAlignment="1">
      <alignment horizontal="center" vertical="top"/>
    </xf>
    <xf numFmtId="165" fontId="6" fillId="9" borderId="26" xfId="15" applyNumberFormat="1" applyFont="1" applyFill="1" applyBorder="1" applyAlignment="1">
      <alignment horizontal="center" vertical="top"/>
    </xf>
    <xf numFmtId="0" fontId="62" fillId="0" borderId="13" xfId="15" applyBorder="1" applyAlignment="1">
      <alignment horizontal="left" vertical="top"/>
    </xf>
    <xf numFmtId="0" fontId="14" fillId="21" borderId="13" xfId="15" applyFont="1" applyFill="1" applyBorder="1" applyAlignment="1">
      <alignment horizontal="center" vertical="top"/>
    </xf>
    <xf numFmtId="0" fontId="14" fillId="21" borderId="19" xfId="15" applyFont="1" applyFill="1" applyBorder="1" applyAlignment="1">
      <alignment horizontal="center" vertical="top"/>
    </xf>
    <xf numFmtId="0" fontId="14" fillId="21" borderId="1" xfId="15" applyFont="1" applyFill="1" applyBorder="1" applyAlignment="1">
      <alignment horizontal="center" vertical="top"/>
    </xf>
    <xf numFmtId="0" fontId="14" fillId="21" borderId="21" xfId="15" applyFont="1" applyFill="1" applyBorder="1" applyAlignment="1">
      <alignment horizontal="center" vertical="top"/>
    </xf>
    <xf numFmtId="165" fontId="6" fillId="21" borderId="20" xfId="15" applyNumberFormat="1" applyFont="1" applyFill="1" applyBorder="1" applyAlignment="1">
      <alignment horizontal="center" vertical="top"/>
    </xf>
    <xf numFmtId="0" fontId="14" fillId="5" borderId="13" xfId="15" applyFont="1" applyFill="1" applyBorder="1" applyAlignment="1">
      <alignment horizontal="center" vertical="top"/>
    </xf>
    <xf numFmtId="0" fontId="14" fillId="5" borderId="19" xfId="15" applyFont="1" applyFill="1" applyBorder="1" applyAlignment="1">
      <alignment horizontal="center" vertical="top"/>
    </xf>
    <xf numFmtId="0" fontId="14" fillId="5" borderId="1" xfId="15" applyFont="1" applyFill="1" applyBorder="1" applyAlignment="1">
      <alignment horizontal="center" vertical="top"/>
    </xf>
    <xf numFmtId="0" fontId="14" fillId="5" borderId="21" xfId="15" applyFont="1" applyFill="1" applyBorder="1" applyAlignment="1">
      <alignment horizontal="center" vertical="top"/>
    </xf>
    <xf numFmtId="165" fontId="6" fillId="5" borderId="20" xfId="15" applyNumberFormat="1" applyFont="1" applyFill="1" applyBorder="1" applyAlignment="1">
      <alignment horizontal="center" vertical="top"/>
    </xf>
    <xf numFmtId="0" fontId="14" fillId="2" borderId="26" xfId="15" applyFont="1" applyFill="1" applyBorder="1" applyAlignment="1">
      <alignment horizontal="left" vertical="top"/>
    </xf>
    <xf numFmtId="0" fontId="14" fillId="2" borderId="26" xfId="15" applyFont="1" applyFill="1" applyBorder="1" applyAlignment="1">
      <alignment horizontal="center" vertical="top"/>
    </xf>
    <xf numFmtId="0" fontId="14" fillId="2" borderId="9" xfId="15" applyFont="1" applyFill="1" applyBorder="1" applyAlignment="1">
      <alignment horizontal="center" vertical="top"/>
    </xf>
    <xf numFmtId="0" fontId="14" fillId="2" borderId="8" xfId="15" applyFont="1" applyFill="1" applyBorder="1" applyAlignment="1">
      <alignment horizontal="center" vertical="top"/>
    </xf>
    <xf numFmtId="0" fontId="14" fillId="2" borderId="7" xfId="15" applyFont="1" applyFill="1" applyBorder="1" applyAlignment="1">
      <alignment horizontal="center" vertical="top"/>
    </xf>
    <xf numFmtId="165" fontId="10" fillId="2" borderId="26" xfId="15" applyNumberFormat="1" applyFont="1" applyFill="1" applyBorder="1" applyAlignment="1">
      <alignment horizontal="center" vertical="top"/>
    </xf>
    <xf numFmtId="49" fontId="9" fillId="3" borderId="20" xfId="15" applyNumberFormat="1" applyFont="1" applyFill="1" applyBorder="1" applyAlignment="1">
      <alignment horizontal="center" vertical="top"/>
    </xf>
    <xf numFmtId="0" fontId="10" fillId="4" borderId="5" xfId="15" applyFont="1" applyFill="1" applyBorder="1" applyAlignment="1">
      <alignment horizontal="left" vertical="top" wrapText="1"/>
    </xf>
    <xf numFmtId="0" fontId="10" fillId="4" borderId="9" xfId="15" applyFont="1" applyFill="1" applyBorder="1" applyAlignment="1">
      <alignment horizontal="left" vertical="top" wrapText="1"/>
    </xf>
    <xf numFmtId="0" fontId="10" fillId="4" borderId="8" xfId="15" applyFont="1" applyFill="1" applyBorder="1" applyAlignment="1">
      <alignment horizontal="left" vertical="top" wrapText="1"/>
    </xf>
    <xf numFmtId="0" fontId="10" fillId="4" borderId="7" xfId="15" applyFont="1" applyFill="1" applyBorder="1" applyAlignment="1">
      <alignment horizontal="left" vertical="top" wrapText="1"/>
    </xf>
    <xf numFmtId="165" fontId="10" fillId="4" borderId="20" xfId="15" applyNumberFormat="1" applyFont="1" applyFill="1" applyBorder="1" applyAlignment="1">
      <alignment horizontal="center" vertical="top" wrapText="1"/>
    </xf>
    <xf numFmtId="49" fontId="9" fillId="4" borderId="20" xfId="15" applyNumberFormat="1" applyFont="1" applyFill="1" applyBorder="1" applyAlignment="1">
      <alignment horizontal="center" vertical="top"/>
    </xf>
    <xf numFmtId="0" fontId="11" fillId="5" borderId="12" xfId="15" applyFont="1" applyFill="1" applyBorder="1" applyAlignment="1">
      <alignment horizontal="center" vertical="top"/>
    </xf>
    <xf numFmtId="0" fontId="11" fillId="5" borderId="29" xfId="15" applyFont="1" applyFill="1" applyBorder="1" applyAlignment="1">
      <alignment horizontal="center" vertical="top"/>
    </xf>
    <xf numFmtId="0" fontId="11" fillId="5" borderId="23" xfId="15" applyFont="1" applyFill="1" applyBorder="1" applyAlignment="1">
      <alignment horizontal="center" vertical="top" wrapText="1"/>
    </xf>
    <xf numFmtId="165" fontId="11" fillId="13" borderId="26" xfId="16" applyNumberFormat="1" applyFont="1" applyFill="1" applyBorder="1" applyAlignment="1">
      <alignment horizontal="center" vertical="top"/>
    </xf>
    <xf numFmtId="165" fontId="11" fillId="13" borderId="7" xfId="15" applyNumberFormat="1" applyFont="1" applyFill="1" applyBorder="1" applyAlignment="1">
      <alignment horizontal="center" vertical="top"/>
    </xf>
    <xf numFmtId="0" fontId="11" fillId="13" borderId="26" xfId="15" applyFont="1" applyFill="1" applyBorder="1" applyAlignment="1">
      <alignment horizontal="center" vertical="top"/>
    </xf>
    <xf numFmtId="0" fontId="7" fillId="5" borderId="20" xfId="15" applyFont="1" applyFill="1" applyBorder="1" applyAlignment="1">
      <alignment horizontal="center" vertical="top" wrapText="1"/>
    </xf>
    <xf numFmtId="49" fontId="10" fillId="10" borderId="20" xfId="15" applyNumberFormat="1" applyFont="1" applyFill="1" applyBorder="1" applyAlignment="1">
      <alignment vertical="top" wrapText="1"/>
    </xf>
    <xf numFmtId="49" fontId="10" fillId="6" borderId="20" xfId="15" applyNumberFormat="1" applyFont="1" applyFill="1" applyBorder="1" applyAlignment="1">
      <alignment horizontal="center" vertical="top"/>
    </xf>
    <xf numFmtId="49" fontId="16" fillId="3" borderId="20" xfId="15" applyNumberFormat="1" applyFont="1" applyFill="1" applyBorder="1" applyAlignment="1">
      <alignment horizontal="center" vertical="top"/>
    </xf>
    <xf numFmtId="0" fontId="11" fillId="5" borderId="40" xfId="15" applyFont="1" applyFill="1" applyBorder="1" applyAlignment="1">
      <alignment horizontal="center" vertical="top"/>
    </xf>
    <xf numFmtId="0" fontId="11" fillId="5" borderId="39" xfId="15" applyFont="1" applyFill="1" applyBorder="1" applyAlignment="1">
      <alignment horizontal="center" vertical="top" wrapText="1"/>
    </xf>
    <xf numFmtId="0" fontId="11" fillId="5" borderId="15" xfId="15" applyFont="1" applyFill="1" applyBorder="1" applyAlignment="1">
      <alignment horizontal="left" vertical="top" wrapText="1"/>
    </xf>
    <xf numFmtId="165" fontId="11" fillId="0" borderId="17" xfId="15" applyNumberFormat="1" applyFont="1" applyBorder="1" applyAlignment="1">
      <alignment horizontal="center" vertical="top"/>
    </xf>
    <xf numFmtId="165" fontId="11" fillId="0" borderId="50" xfId="16" applyNumberFormat="1" applyFont="1" applyBorder="1" applyAlignment="1">
      <alignment horizontal="center" vertical="top"/>
    </xf>
    <xf numFmtId="0" fontId="11" fillId="0" borderId="13" xfId="15" applyFont="1" applyBorder="1" applyAlignment="1">
      <alignment horizontal="center" vertical="top"/>
    </xf>
    <xf numFmtId="49" fontId="11" fillId="5" borderId="13" xfId="15" applyNumberFormat="1" applyFont="1" applyFill="1" applyBorder="1" applyAlignment="1">
      <alignment horizontal="center" vertical="top"/>
    </xf>
    <xf numFmtId="0" fontId="11" fillId="10" borderId="13" xfId="15" applyFont="1" applyFill="1" applyBorder="1" applyAlignment="1">
      <alignment horizontal="left" vertical="top" wrapText="1"/>
    </xf>
    <xf numFmtId="0" fontId="7" fillId="5" borderId="13" xfId="15" applyFont="1" applyFill="1" applyBorder="1" applyAlignment="1">
      <alignment horizontal="center" vertical="top" wrapText="1"/>
    </xf>
    <xf numFmtId="49" fontId="10" fillId="10" borderId="13" xfId="15" applyNumberFormat="1" applyFont="1" applyFill="1" applyBorder="1" applyAlignment="1">
      <alignment vertical="top" wrapText="1"/>
    </xf>
    <xf numFmtId="49" fontId="10" fillId="6" borderId="13" xfId="15" applyNumberFormat="1" applyFont="1" applyFill="1" applyBorder="1" applyAlignment="1">
      <alignment horizontal="center" vertical="top"/>
    </xf>
    <xf numFmtId="49" fontId="16" fillId="3" borderId="13" xfId="15" applyNumberFormat="1" applyFont="1" applyFill="1" applyBorder="1" applyAlignment="1">
      <alignment horizontal="center" vertical="top"/>
    </xf>
    <xf numFmtId="165" fontId="11" fillId="0" borderId="10" xfId="15" applyNumberFormat="1" applyFont="1" applyBorder="1" applyAlignment="1">
      <alignment horizontal="center" vertical="top"/>
    </xf>
    <xf numFmtId="165" fontId="11" fillId="0" borderId="12" xfId="16" applyNumberFormat="1" applyFont="1" applyBorder="1" applyAlignment="1">
      <alignment horizontal="center" vertical="top"/>
    </xf>
    <xf numFmtId="165" fontId="11" fillId="0" borderId="13" xfId="15" applyNumberFormat="1" applyFont="1" applyBorder="1" applyAlignment="1">
      <alignment horizontal="center" vertical="top"/>
    </xf>
    <xf numFmtId="0" fontId="11" fillId="5" borderId="10" xfId="15" applyFont="1" applyFill="1" applyBorder="1" applyAlignment="1">
      <alignment horizontal="center" vertical="top"/>
    </xf>
    <xf numFmtId="165" fontId="11" fillId="0" borderId="10" xfId="16" applyNumberFormat="1" applyFont="1" applyBorder="1" applyAlignment="1">
      <alignment horizontal="center" vertical="top"/>
    </xf>
    <xf numFmtId="0" fontId="11" fillId="5" borderId="4" xfId="15" applyFont="1" applyFill="1" applyBorder="1" applyAlignment="1">
      <alignment horizontal="center" vertical="top"/>
    </xf>
    <xf numFmtId="0" fontId="11" fillId="5" borderId="28" xfId="15" applyFont="1" applyFill="1" applyBorder="1" applyAlignment="1">
      <alignment horizontal="center" vertical="top"/>
    </xf>
    <xf numFmtId="0" fontId="11" fillId="5" borderId="16" xfId="15" applyFont="1" applyFill="1" applyBorder="1" applyAlignment="1">
      <alignment horizontal="center" vertical="top" wrapText="1"/>
    </xf>
    <xf numFmtId="0" fontId="11" fillId="5" borderId="45" xfId="15" applyFont="1" applyFill="1" applyBorder="1" applyAlignment="1">
      <alignment horizontal="left" vertical="top" wrapText="1"/>
    </xf>
    <xf numFmtId="165" fontId="27" fillId="0" borderId="58" xfId="15" applyNumberFormat="1" applyFont="1" applyBorder="1" applyAlignment="1">
      <alignment horizontal="center" vertical="top"/>
    </xf>
    <xf numFmtId="165" fontId="27" fillId="0" borderId="54" xfId="16" applyNumberFormat="1" applyFont="1" applyBorder="1" applyAlignment="1">
      <alignment horizontal="center" vertical="top"/>
    </xf>
    <xf numFmtId="165" fontId="27" fillId="0" borderId="2" xfId="15" applyNumberFormat="1" applyFont="1" applyBorder="1" applyAlignment="1">
      <alignment horizontal="center" vertical="top"/>
    </xf>
    <xf numFmtId="0" fontId="11" fillId="5" borderId="2" xfId="15" applyFont="1" applyFill="1" applyBorder="1" applyAlignment="1">
      <alignment horizontal="center" vertical="top"/>
    </xf>
    <xf numFmtId="49" fontId="10" fillId="10" borderId="5" xfId="15" applyNumberFormat="1" applyFont="1" applyFill="1" applyBorder="1" applyAlignment="1">
      <alignment vertical="top" wrapText="1"/>
    </xf>
    <xf numFmtId="49" fontId="10" fillId="6" borderId="5" xfId="15" applyNumberFormat="1" applyFont="1" applyFill="1" applyBorder="1" applyAlignment="1">
      <alignment horizontal="center" vertical="top"/>
    </xf>
    <xf numFmtId="0" fontId="62" fillId="0" borderId="20" xfId="15" applyBorder="1" applyAlignment="1">
      <alignment horizontal="left" vertical="top"/>
    </xf>
    <xf numFmtId="0" fontId="11" fillId="5" borderId="19" xfId="15" applyFont="1" applyFill="1" applyBorder="1" applyAlignment="1">
      <alignment horizontal="center" vertical="top"/>
    </xf>
    <xf numFmtId="165" fontId="11" fillId="13" borderId="26" xfId="15" applyNumberFormat="1" applyFont="1" applyFill="1" applyBorder="1" applyAlignment="1">
      <alignment horizontal="center" vertical="top"/>
    </xf>
    <xf numFmtId="165" fontId="11" fillId="0" borderId="52" xfId="15" applyNumberFormat="1" applyFont="1" applyBorder="1" applyAlignment="1">
      <alignment horizontal="center" vertical="top"/>
    </xf>
    <xf numFmtId="165" fontId="11" fillId="0" borderId="36" xfId="16" applyNumberFormat="1" applyFont="1" applyBorder="1" applyAlignment="1">
      <alignment horizontal="center" vertical="top"/>
    </xf>
    <xf numFmtId="0" fontId="11" fillId="0" borderId="10" xfId="15" applyFont="1" applyBorder="1" applyAlignment="1">
      <alignment horizontal="center" vertical="top"/>
    </xf>
    <xf numFmtId="0" fontId="62" fillId="0" borderId="5" xfId="15" applyBorder="1" applyAlignment="1">
      <alignment horizontal="left" vertical="top"/>
    </xf>
    <xf numFmtId="165" fontId="11" fillId="0" borderId="58" xfId="15" applyNumberFormat="1" applyFont="1" applyBorder="1" applyAlignment="1">
      <alignment horizontal="center" vertical="top"/>
    </xf>
    <xf numFmtId="165" fontId="11" fillId="0" borderId="54" xfId="16" applyNumberFormat="1" applyFont="1" applyBorder="1" applyAlignment="1">
      <alignment horizontal="center" vertical="top"/>
    </xf>
    <xf numFmtId="165" fontId="11" fillId="0" borderId="2" xfId="15" applyNumberFormat="1" applyFont="1" applyBorder="1" applyAlignment="1">
      <alignment horizontal="center" vertical="top"/>
    </xf>
    <xf numFmtId="0" fontId="11" fillId="5" borderId="58" xfId="15" applyFont="1" applyFill="1" applyBorder="1" applyAlignment="1">
      <alignment horizontal="center" vertical="top"/>
    </xf>
    <xf numFmtId="2" fontId="34" fillId="0" borderId="20" xfId="15" applyNumberFormat="1" applyFont="1" applyBorder="1" applyAlignment="1">
      <alignment horizontal="left" vertical="top"/>
    </xf>
    <xf numFmtId="0" fontId="29" fillId="5" borderId="19" xfId="15" applyFont="1" applyFill="1" applyBorder="1" applyAlignment="1">
      <alignment vertical="top"/>
    </xf>
    <xf numFmtId="0" fontId="29" fillId="5" borderId="29" xfId="15" applyFont="1" applyFill="1" applyBorder="1" applyAlignment="1">
      <alignment vertical="top"/>
    </xf>
    <xf numFmtId="0" fontId="29" fillId="5" borderId="23" xfId="15" applyFont="1" applyFill="1" applyBorder="1" applyAlignment="1">
      <alignment vertical="top" wrapText="1"/>
    </xf>
    <xf numFmtId="0" fontId="29" fillId="5" borderId="22" xfId="15" applyFont="1" applyFill="1" applyBorder="1" applyAlignment="1">
      <alignment vertical="top" wrapText="1"/>
    </xf>
    <xf numFmtId="165" fontId="10" fillId="11" borderId="26" xfId="15" applyNumberFormat="1" applyFont="1" applyFill="1" applyBorder="1" applyAlignment="1">
      <alignment horizontal="center" vertical="top"/>
    </xf>
    <xf numFmtId="0" fontId="10" fillId="11" borderId="26" xfId="15" applyFont="1" applyFill="1" applyBorder="1" applyAlignment="1">
      <alignment horizontal="center" vertical="top"/>
    </xf>
    <xf numFmtId="0" fontId="29" fillId="5" borderId="12" xfId="15" applyFont="1" applyFill="1" applyBorder="1" applyAlignment="1">
      <alignment vertical="top"/>
    </xf>
    <xf numFmtId="0" fontId="29" fillId="5" borderId="40" xfId="15" applyFont="1" applyFill="1" applyBorder="1" applyAlignment="1">
      <alignment vertical="top"/>
    </xf>
    <xf numFmtId="0" fontId="29" fillId="5" borderId="39" xfId="15" applyFont="1" applyFill="1" applyBorder="1" applyAlignment="1">
      <alignment vertical="top" wrapText="1"/>
    </xf>
    <xf numFmtId="0" fontId="29" fillId="5" borderId="15" xfId="15" applyFont="1" applyFill="1" applyBorder="1" applyAlignment="1">
      <alignment vertical="top" wrapText="1"/>
    </xf>
    <xf numFmtId="165" fontId="11" fillId="11" borderId="13" xfId="15" applyNumberFormat="1" applyFont="1" applyFill="1" applyBorder="1" applyAlignment="1">
      <alignment horizontal="center" vertical="top"/>
    </xf>
    <xf numFmtId="0" fontId="10" fillId="11" borderId="13" xfId="15" applyFont="1" applyFill="1" applyBorder="1" applyAlignment="1">
      <alignment horizontal="center" vertical="top"/>
    </xf>
    <xf numFmtId="165" fontId="11" fillId="11" borderId="58" xfId="15" applyNumberFormat="1" applyFont="1" applyFill="1" applyBorder="1" applyAlignment="1">
      <alignment horizontal="center" vertical="top"/>
    </xf>
    <xf numFmtId="0" fontId="10" fillId="11" borderId="58" xfId="15" applyFont="1" applyFill="1" applyBorder="1" applyAlignment="1">
      <alignment horizontal="center" vertical="top"/>
    </xf>
    <xf numFmtId="165" fontId="11" fillId="11" borderId="10" xfId="15" applyNumberFormat="1" applyFont="1" applyFill="1" applyBorder="1" applyAlignment="1">
      <alignment horizontal="center" vertical="top"/>
    </xf>
    <xf numFmtId="0" fontId="10" fillId="11" borderId="10" xfId="15" applyFont="1" applyFill="1" applyBorder="1" applyAlignment="1">
      <alignment horizontal="center" vertical="top"/>
    </xf>
    <xf numFmtId="0" fontId="29" fillId="5" borderId="4" xfId="15" applyFont="1" applyFill="1" applyBorder="1" applyAlignment="1">
      <alignment vertical="top"/>
    </xf>
    <xf numFmtId="0" fontId="29" fillId="5" borderId="28" xfId="15" applyFont="1" applyFill="1" applyBorder="1" applyAlignment="1">
      <alignment vertical="top"/>
    </xf>
    <xf numFmtId="0" fontId="29" fillId="5" borderId="16" xfId="15" applyFont="1" applyFill="1" applyBorder="1" applyAlignment="1">
      <alignment vertical="top" wrapText="1"/>
    </xf>
    <xf numFmtId="0" fontId="29" fillId="5" borderId="45" xfId="15" applyFont="1" applyFill="1" applyBorder="1" applyAlignment="1">
      <alignment vertical="top" wrapText="1"/>
    </xf>
    <xf numFmtId="165" fontId="11" fillId="11" borderId="2" xfId="15" applyNumberFormat="1" applyFont="1" applyFill="1" applyBorder="1" applyAlignment="1">
      <alignment horizontal="center" vertical="top"/>
    </xf>
    <xf numFmtId="0" fontId="10" fillId="11" borderId="2" xfId="15" applyFont="1" applyFill="1" applyBorder="1" applyAlignment="1">
      <alignment horizontal="center" vertical="top"/>
    </xf>
    <xf numFmtId="0" fontId="27" fillId="5" borderId="12" xfId="15" applyFont="1" applyFill="1" applyBorder="1" applyAlignment="1">
      <alignment horizontal="center" vertical="top"/>
    </xf>
    <xf numFmtId="165" fontId="27" fillId="13" borderId="26" xfId="16" applyNumberFormat="1" applyFont="1" applyFill="1" applyBorder="1" applyAlignment="1">
      <alignment horizontal="center" vertical="top"/>
    </xf>
    <xf numFmtId="165" fontId="27" fillId="13" borderId="26" xfId="15" applyNumberFormat="1" applyFont="1" applyFill="1" applyBorder="1" applyAlignment="1">
      <alignment horizontal="center" vertical="top"/>
    </xf>
    <xf numFmtId="0" fontId="34" fillId="0" borderId="13" xfId="15" applyFont="1" applyBorder="1" applyAlignment="1">
      <alignment horizontal="left" vertical="top"/>
    </xf>
    <xf numFmtId="165" fontId="27" fillId="0" borderId="52" xfId="15" applyNumberFormat="1" applyFont="1" applyBorder="1" applyAlignment="1">
      <alignment horizontal="center" vertical="top"/>
    </xf>
    <xf numFmtId="165" fontId="27" fillId="0" borderId="50" xfId="16" applyNumberFormat="1" applyFont="1" applyBorder="1" applyAlignment="1">
      <alignment horizontal="center" vertical="top"/>
    </xf>
    <xf numFmtId="165" fontId="27" fillId="0" borderId="10" xfId="15" applyNumberFormat="1" applyFont="1" applyBorder="1" applyAlignment="1">
      <alignment horizontal="center" vertical="top"/>
    </xf>
    <xf numFmtId="165" fontId="27" fillId="0" borderId="36" xfId="16" applyNumberFormat="1" applyFont="1" applyBorder="1" applyAlignment="1">
      <alignment horizontal="center" vertical="top"/>
    </xf>
    <xf numFmtId="0" fontId="27" fillId="5" borderId="4" xfId="15" applyFont="1" applyFill="1" applyBorder="1" applyAlignment="1">
      <alignment horizontal="center" vertical="top"/>
    </xf>
    <xf numFmtId="165" fontId="11" fillId="0" borderId="51" xfId="16" applyNumberFormat="1" applyFont="1" applyBorder="1" applyAlignment="1">
      <alignment horizontal="center" vertical="top"/>
    </xf>
    <xf numFmtId="0" fontId="27" fillId="5" borderId="20" xfId="15" applyFont="1" applyFill="1" applyBorder="1" applyAlignment="1">
      <alignment horizontal="center" vertical="top"/>
    </xf>
    <xf numFmtId="0" fontId="27" fillId="5" borderId="13" xfId="15" applyFont="1" applyFill="1" applyBorder="1" applyAlignment="1">
      <alignment horizontal="center" vertical="top"/>
    </xf>
    <xf numFmtId="165" fontId="27" fillId="0" borderId="51" xfId="16" applyNumberFormat="1" applyFont="1" applyBorder="1" applyAlignment="1">
      <alignment horizontal="center" vertical="top"/>
    </xf>
    <xf numFmtId="0" fontId="7" fillId="5" borderId="5" xfId="15" applyFont="1" applyFill="1" applyBorder="1" applyAlignment="1">
      <alignment horizontal="center" vertical="top" wrapText="1"/>
    </xf>
    <xf numFmtId="0" fontId="11" fillId="5" borderId="20" xfId="15" applyFont="1" applyFill="1" applyBorder="1" applyAlignment="1">
      <alignment horizontal="center" vertical="top"/>
    </xf>
    <xf numFmtId="0" fontId="11" fillId="5" borderId="13" xfId="15" applyFont="1" applyFill="1" applyBorder="1" applyAlignment="1">
      <alignment horizontal="center" vertical="top"/>
    </xf>
    <xf numFmtId="0" fontId="11" fillId="5" borderId="5" xfId="15" applyFont="1" applyFill="1" applyBorder="1" applyAlignment="1">
      <alignment horizontal="center" vertical="top"/>
    </xf>
    <xf numFmtId="0" fontId="11" fillId="0" borderId="53" xfId="3" applyFont="1" applyBorder="1" applyAlignment="1">
      <alignment horizontal="left" vertical="top" wrapText="1"/>
    </xf>
    <xf numFmtId="0" fontId="11" fillId="5" borderId="29" xfId="15" applyFont="1" applyFill="1" applyBorder="1" applyAlignment="1">
      <alignment vertical="top"/>
    </xf>
    <xf numFmtId="0" fontId="11" fillId="5" borderId="23" xfId="15" applyFont="1" applyFill="1" applyBorder="1" applyAlignment="1">
      <alignment vertical="top" wrapText="1"/>
    </xf>
    <xf numFmtId="0" fontId="11" fillId="5" borderId="42" xfId="15" applyFont="1" applyFill="1" applyBorder="1" applyAlignment="1">
      <alignment vertical="top" wrapText="1"/>
    </xf>
    <xf numFmtId="0" fontId="7" fillId="10" borderId="0" xfId="15" applyFont="1" applyFill="1" applyAlignment="1">
      <alignment horizontal="center" vertical="top" wrapText="1"/>
    </xf>
    <xf numFmtId="0" fontId="7" fillId="11" borderId="34" xfId="15" applyFont="1" applyFill="1" applyBorder="1" applyAlignment="1">
      <alignment horizontal="center" vertical="top" wrapText="1"/>
    </xf>
    <xf numFmtId="0" fontId="11" fillId="5" borderId="40" xfId="15" applyFont="1" applyFill="1" applyBorder="1" applyAlignment="1">
      <alignment vertical="top"/>
    </xf>
    <xf numFmtId="0" fontId="11" fillId="5" borderId="39" xfId="15" applyFont="1" applyFill="1" applyBorder="1" applyAlignment="1">
      <alignment vertical="top" wrapText="1"/>
    </xf>
    <xf numFmtId="0" fontId="11" fillId="5" borderId="34" xfId="15" applyFont="1" applyFill="1" applyBorder="1" applyAlignment="1">
      <alignment vertical="top" wrapText="1"/>
    </xf>
    <xf numFmtId="0" fontId="11" fillId="5" borderId="40" xfId="16" applyFont="1" applyFill="1" applyBorder="1" applyAlignment="1">
      <alignment horizontal="center" vertical="top"/>
    </xf>
    <xf numFmtId="0" fontId="11" fillId="5" borderId="39" xfId="16" applyFont="1" applyFill="1" applyBorder="1" applyAlignment="1">
      <alignment horizontal="center" vertical="top" wrapText="1"/>
    </xf>
    <xf numFmtId="0" fontId="11" fillId="5" borderId="15" xfId="16" applyFont="1" applyFill="1" applyBorder="1" applyAlignment="1">
      <alignment vertical="top" wrapText="1"/>
    </xf>
    <xf numFmtId="49" fontId="10" fillId="10" borderId="0" xfId="15" applyNumberFormat="1" applyFont="1" applyFill="1" applyAlignment="1">
      <alignment vertical="top" wrapText="1"/>
    </xf>
    <xf numFmtId="49" fontId="10" fillId="11" borderId="34" xfId="15" applyNumberFormat="1" applyFont="1" applyFill="1" applyBorder="1" applyAlignment="1">
      <alignment vertical="top" wrapText="1"/>
    </xf>
    <xf numFmtId="49" fontId="10" fillId="10" borderId="34" xfId="15" applyNumberFormat="1" applyFont="1" applyFill="1" applyBorder="1" applyAlignment="1">
      <alignment vertical="top" wrapText="1"/>
    </xf>
    <xf numFmtId="0" fontId="7" fillId="10" borderId="20" xfId="15" applyFont="1" applyFill="1" applyBorder="1" applyAlignment="1">
      <alignment vertical="top" wrapText="1"/>
    </xf>
    <xf numFmtId="0" fontId="7" fillId="10" borderId="1" xfId="15" applyFont="1" applyFill="1" applyBorder="1" applyAlignment="1">
      <alignment horizontal="center" vertical="top" wrapText="1"/>
    </xf>
    <xf numFmtId="0" fontId="7" fillId="11" borderId="42" xfId="15" applyFont="1" applyFill="1" applyBorder="1" applyAlignment="1">
      <alignment horizontal="center" vertical="top" wrapText="1"/>
    </xf>
    <xf numFmtId="0" fontId="7" fillId="10" borderId="0" xfId="15" applyFont="1" applyFill="1"/>
    <xf numFmtId="165" fontId="27" fillId="0" borderId="12" xfId="16" applyNumberFormat="1" applyFont="1" applyBorder="1" applyAlignment="1">
      <alignment horizontal="center" vertical="top"/>
    </xf>
    <xf numFmtId="165" fontId="27" fillId="0" borderId="13" xfId="15" applyNumberFormat="1" applyFont="1" applyBorder="1" applyAlignment="1">
      <alignment horizontal="center" vertical="top"/>
    </xf>
    <xf numFmtId="49" fontId="10" fillId="10" borderId="31" xfId="15" applyNumberFormat="1" applyFont="1" applyFill="1" applyBorder="1" applyAlignment="1">
      <alignment vertical="top" wrapText="1"/>
    </xf>
    <xf numFmtId="49" fontId="10" fillId="11" borderId="31" xfId="15" applyNumberFormat="1" applyFont="1" applyFill="1" applyBorder="1" applyAlignment="1">
      <alignment vertical="top" wrapText="1"/>
    </xf>
    <xf numFmtId="165" fontId="34" fillId="0" borderId="20" xfId="15" applyNumberFormat="1" applyFont="1" applyBorder="1" applyAlignment="1">
      <alignment horizontal="left" vertical="top"/>
    </xf>
    <xf numFmtId="0" fontId="7" fillId="11" borderId="1" xfId="15" applyFont="1" applyFill="1" applyBorder="1" applyAlignment="1">
      <alignment vertical="top" wrapText="1"/>
    </xf>
    <xf numFmtId="165" fontId="11" fillId="11" borderId="52" xfId="15" applyNumberFormat="1" applyFont="1" applyFill="1" applyBorder="1" applyAlignment="1">
      <alignment horizontal="center" vertical="top"/>
    </xf>
    <xf numFmtId="0" fontId="10" fillId="11" borderId="17" xfId="15" applyFont="1" applyFill="1" applyBorder="1" applyAlignment="1">
      <alignment horizontal="center" vertical="top"/>
    </xf>
    <xf numFmtId="49" fontId="10" fillId="11" borderId="0" xfId="15" applyNumberFormat="1" applyFont="1" applyFill="1" applyAlignment="1">
      <alignment vertical="top" wrapText="1"/>
    </xf>
    <xf numFmtId="0" fontId="10" fillId="11" borderId="52" xfId="15" applyFont="1" applyFill="1" applyBorder="1" applyAlignment="1">
      <alignment horizontal="center" vertical="top"/>
    </xf>
    <xf numFmtId="49" fontId="10" fillId="11" borderId="27" xfId="15" applyNumberFormat="1" applyFont="1" applyFill="1" applyBorder="1" applyAlignment="1">
      <alignment vertical="top" wrapText="1"/>
    </xf>
    <xf numFmtId="0" fontId="11" fillId="0" borderId="26" xfId="15" applyFont="1" applyBorder="1" applyAlignment="1">
      <alignment horizontal="center" vertical="top"/>
    </xf>
    <xf numFmtId="0" fontId="11" fillId="0" borderId="29" xfId="15" applyFont="1" applyBorder="1" applyAlignment="1">
      <alignment horizontal="center" vertical="top"/>
    </xf>
    <xf numFmtId="0" fontId="11" fillId="0" borderId="23" xfId="15" applyFont="1" applyBorder="1" applyAlignment="1">
      <alignment horizontal="center" vertical="center" wrapText="1"/>
    </xf>
    <xf numFmtId="0" fontId="11" fillId="0" borderId="22" xfId="15" applyFont="1" applyBorder="1" applyAlignment="1">
      <alignment vertical="center" wrapText="1"/>
    </xf>
    <xf numFmtId="0" fontId="10" fillId="5" borderId="0" xfId="15" applyFont="1" applyFill="1" applyAlignment="1">
      <alignment vertical="top"/>
    </xf>
    <xf numFmtId="0" fontId="10" fillId="5" borderId="1" xfId="15" applyFont="1" applyFill="1" applyBorder="1" applyAlignment="1">
      <alignment vertical="top"/>
    </xf>
    <xf numFmtId="0" fontId="10" fillId="5" borderId="21" xfId="15" applyFont="1" applyFill="1" applyBorder="1" applyAlignment="1">
      <alignment vertical="top"/>
    </xf>
    <xf numFmtId="49" fontId="16" fillId="4" borderId="20" xfId="15" applyNumberFormat="1" applyFont="1" applyFill="1" applyBorder="1" applyAlignment="1">
      <alignment horizontal="center" vertical="top"/>
    </xf>
    <xf numFmtId="0" fontId="11" fillId="5" borderId="26" xfId="15" applyFont="1" applyFill="1" applyBorder="1" applyAlignment="1">
      <alignment horizontal="center" vertical="top"/>
    </xf>
    <xf numFmtId="0" fontId="11" fillId="5" borderId="69" xfId="15" applyFont="1" applyFill="1" applyBorder="1" applyAlignment="1">
      <alignment horizontal="center" vertical="top"/>
    </xf>
    <xf numFmtId="0" fontId="11" fillId="5" borderId="70" xfId="15" applyFont="1" applyFill="1" applyBorder="1" applyAlignment="1">
      <alignment horizontal="center" vertical="top"/>
    </xf>
    <xf numFmtId="0" fontId="11" fillId="5" borderId="66" xfId="15" applyFont="1" applyFill="1" applyBorder="1" applyAlignment="1">
      <alignment horizontal="left" vertical="top"/>
    </xf>
    <xf numFmtId="0" fontId="10" fillId="5" borderId="27" xfId="15" applyFont="1" applyFill="1" applyBorder="1" applyAlignment="1">
      <alignment vertical="top"/>
    </xf>
    <xf numFmtId="0" fontId="10" fillId="5" borderId="6" xfId="15" applyFont="1" applyFill="1" applyBorder="1" applyAlignment="1">
      <alignment vertical="top"/>
    </xf>
    <xf numFmtId="0" fontId="3" fillId="4" borderId="26" xfId="15" applyFont="1" applyFill="1" applyBorder="1" applyAlignment="1">
      <alignment horizontal="left" vertical="top"/>
    </xf>
    <xf numFmtId="49" fontId="16" fillId="4" borderId="7" xfId="15" applyNumberFormat="1" applyFont="1" applyFill="1" applyBorder="1" applyAlignment="1">
      <alignment horizontal="center" vertical="top"/>
    </xf>
    <xf numFmtId="49" fontId="16" fillId="3" borderId="7" xfId="15" applyNumberFormat="1" applyFont="1" applyFill="1" applyBorder="1" applyAlignment="1">
      <alignment horizontal="center" vertical="top"/>
    </xf>
    <xf numFmtId="0" fontId="10" fillId="4" borderId="26" xfId="15" applyFont="1" applyFill="1" applyBorder="1" applyAlignment="1">
      <alignment horizontal="left" vertical="top" wrapText="1"/>
    </xf>
    <xf numFmtId="0" fontId="10" fillId="4" borderId="20" xfId="15" applyFont="1" applyFill="1" applyBorder="1" applyAlignment="1">
      <alignment horizontal="left" vertical="top" wrapText="1"/>
    </xf>
    <xf numFmtId="0" fontId="10" fillId="4" borderId="21" xfId="15" applyFont="1" applyFill="1" applyBorder="1" applyAlignment="1">
      <alignment horizontal="left" vertical="top" wrapText="1"/>
    </xf>
    <xf numFmtId="165" fontId="10" fillId="4" borderId="21" xfId="15" applyNumberFormat="1" applyFont="1" applyFill="1" applyBorder="1" applyAlignment="1">
      <alignment horizontal="center" vertical="top" wrapText="1"/>
    </xf>
    <xf numFmtId="0" fontId="10" fillId="4" borderId="21" xfId="15" applyFont="1" applyFill="1" applyBorder="1" applyAlignment="1">
      <alignment horizontal="center" vertical="top"/>
    </xf>
    <xf numFmtId="0" fontId="11" fillId="5" borderId="21" xfId="15" applyFont="1" applyFill="1" applyBorder="1" applyAlignment="1">
      <alignment horizontal="left" vertical="top" wrapText="1"/>
    </xf>
    <xf numFmtId="165" fontId="11" fillId="13" borderId="21" xfId="16" applyNumberFormat="1" applyFont="1" applyFill="1" applyBorder="1" applyAlignment="1">
      <alignment horizontal="center" vertical="top"/>
    </xf>
    <xf numFmtId="165" fontId="11" fillId="13" borderId="21" xfId="15" applyNumberFormat="1" applyFont="1" applyFill="1" applyBorder="1" applyAlignment="1">
      <alignment horizontal="center" vertical="top"/>
    </xf>
    <xf numFmtId="0" fontId="11" fillId="13" borderId="7" xfId="15" applyFont="1" applyFill="1" applyBorder="1" applyAlignment="1">
      <alignment horizontal="center" vertical="top"/>
    </xf>
    <xf numFmtId="49" fontId="10" fillId="10" borderId="20" xfId="15" applyNumberFormat="1" applyFont="1" applyFill="1" applyBorder="1" applyAlignment="1">
      <alignment horizontal="center" vertical="top" wrapText="1"/>
    </xf>
    <xf numFmtId="0" fontId="11" fillId="5" borderId="14" xfId="15" applyFont="1" applyFill="1" applyBorder="1" applyAlignment="1">
      <alignment horizontal="left" vertical="top" wrapText="1"/>
    </xf>
    <xf numFmtId="165" fontId="11" fillId="0" borderId="21" xfId="16" applyNumberFormat="1" applyFont="1" applyBorder="1" applyAlignment="1">
      <alignment horizontal="center" vertical="top"/>
    </xf>
    <xf numFmtId="165" fontId="11" fillId="0" borderId="20" xfId="15" applyNumberFormat="1" applyFont="1" applyBorder="1" applyAlignment="1">
      <alignment horizontal="center" vertical="top"/>
    </xf>
    <xf numFmtId="0" fontId="11" fillId="0" borderId="14" xfId="15" applyFont="1" applyBorder="1" applyAlignment="1">
      <alignment horizontal="center" vertical="top"/>
    </xf>
    <xf numFmtId="49" fontId="10" fillId="10" borderId="13" xfId="15" applyNumberFormat="1" applyFont="1" applyFill="1" applyBorder="1" applyAlignment="1">
      <alignment horizontal="center" vertical="top" wrapText="1"/>
    </xf>
    <xf numFmtId="0" fontId="11" fillId="5" borderId="14" xfId="15" applyFont="1" applyFill="1" applyBorder="1" applyAlignment="1">
      <alignment vertical="top" wrapText="1"/>
    </xf>
    <xf numFmtId="165" fontId="11" fillId="0" borderId="2" xfId="16" applyNumberFormat="1" applyFont="1" applyBorder="1" applyAlignment="1">
      <alignment horizontal="center" vertical="top"/>
    </xf>
    <xf numFmtId="0" fontId="11" fillId="5" borderId="30" xfId="15" applyFont="1" applyFill="1" applyBorder="1" applyAlignment="1">
      <alignment horizontal="center" vertical="top"/>
    </xf>
    <xf numFmtId="49" fontId="10" fillId="10" borderId="5" xfId="15" applyNumberFormat="1" applyFont="1" applyFill="1" applyBorder="1" applyAlignment="1">
      <alignment horizontal="center" vertical="top" wrapText="1"/>
    </xf>
    <xf numFmtId="0" fontId="11" fillId="0" borderId="20" xfId="15" applyFont="1" applyBorder="1" applyAlignment="1">
      <alignment horizontal="left" vertical="top"/>
    </xf>
    <xf numFmtId="0" fontId="11" fillId="5" borderId="19" xfId="15" applyFont="1" applyFill="1" applyBorder="1" applyAlignment="1">
      <alignment vertical="top"/>
    </xf>
    <xf numFmtId="0" fontId="11" fillId="5" borderId="21" xfId="15" applyFont="1" applyFill="1" applyBorder="1" applyAlignment="1">
      <alignment vertical="top" wrapText="1"/>
    </xf>
    <xf numFmtId="165" fontId="11" fillId="13" borderId="20" xfId="15" applyNumberFormat="1" applyFont="1" applyFill="1" applyBorder="1" applyAlignment="1">
      <alignment horizontal="center" vertical="top"/>
    </xf>
    <xf numFmtId="0" fontId="11" fillId="0" borderId="13" xfId="15" applyFont="1" applyBorder="1" applyAlignment="1">
      <alignment horizontal="left" vertical="top"/>
    </xf>
    <xf numFmtId="0" fontId="11" fillId="5" borderId="12" xfId="15" applyFont="1" applyFill="1" applyBorder="1" applyAlignment="1">
      <alignment vertical="top"/>
    </xf>
    <xf numFmtId="0" fontId="11" fillId="0" borderId="5" xfId="15" applyFont="1" applyBorder="1" applyAlignment="1">
      <alignment horizontal="left" vertical="top"/>
    </xf>
    <xf numFmtId="0" fontId="11" fillId="5" borderId="6" xfId="15" applyFont="1" applyFill="1" applyBorder="1" applyAlignment="1">
      <alignment vertical="top" wrapText="1"/>
    </xf>
    <xf numFmtId="0" fontId="11" fillId="5" borderId="35" xfId="15" applyFont="1" applyFill="1" applyBorder="1" applyAlignment="1">
      <alignment horizontal="center" vertical="top"/>
    </xf>
    <xf numFmtId="0" fontId="11" fillId="5" borderId="1" xfId="15" applyFont="1" applyFill="1" applyBorder="1" applyAlignment="1">
      <alignment horizontal="left" vertical="top" wrapText="1"/>
    </xf>
    <xf numFmtId="0" fontId="11" fillId="5" borderId="0" xfId="15" applyFont="1" applyFill="1" applyAlignment="1">
      <alignment horizontal="left" vertical="top" wrapText="1"/>
    </xf>
    <xf numFmtId="0" fontId="34" fillId="0" borderId="20" xfId="15" applyFont="1" applyBorder="1" applyAlignment="1">
      <alignment horizontal="left" vertical="top"/>
    </xf>
    <xf numFmtId="0" fontId="11" fillId="5" borderId="1" xfId="15" applyFont="1" applyFill="1" applyBorder="1" applyAlignment="1">
      <alignment horizontal="center" vertical="top" wrapText="1"/>
    </xf>
    <xf numFmtId="165" fontId="10" fillId="11" borderId="71" xfId="15" applyNumberFormat="1" applyFont="1" applyFill="1" applyBorder="1" applyAlignment="1">
      <alignment horizontal="center" vertical="top"/>
    </xf>
    <xf numFmtId="0" fontId="10" fillId="11" borderId="66" xfId="15" applyFont="1" applyFill="1" applyBorder="1" applyAlignment="1">
      <alignment horizontal="center" vertical="top"/>
    </xf>
    <xf numFmtId="0" fontId="11" fillId="5" borderId="0" xfId="15" applyFont="1" applyFill="1" applyAlignment="1">
      <alignment horizontal="center" vertical="top" wrapText="1"/>
    </xf>
    <xf numFmtId="165" fontId="11" fillId="11" borderId="74" xfId="15" applyNumberFormat="1" applyFont="1" applyFill="1" applyBorder="1" applyAlignment="1">
      <alignment horizontal="center" vertical="top"/>
    </xf>
    <xf numFmtId="0" fontId="10" fillId="11" borderId="57" xfId="15" applyFont="1" applyFill="1" applyBorder="1" applyAlignment="1">
      <alignment horizontal="center" vertical="top"/>
    </xf>
    <xf numFmtId="0" fontId="10" fillId="11" borderId="59" xfId="15" applyFont="1" applyFill="1" applyBorder="1" applyAlignment="1">
      <alignment horizontal="center" vertical="top"/>
    </xf>
    <xf numFmtId="165" fontId="11" fillId="11" borderId="64" xfId="15" applyNumberFormat="1" applyFont="1" applyFill="1" applyBorder="1" applyAlignment="1">
      <alignment horizontal="center" vertical="top"/>
    </xf>
    <xf numFmtId="0" fontId="10" fillId="11" borderId="77" xfId="15" applyFont="1" applyFill="1" applyBorder="1" applyAlignment="1">
      <alignment horizontal="center" vertical="top"/>
    </xf>
    <xf numFmtId="165" fontId="11" fillId="11" borderId="67" xfId="15" applyNumberFormat="1" applyFont="1" applyFill="1" applyBorder="1" applyAlignment="1">
      <alignment horizontal="center" vertical="top"/>
    </xf>
    <xf numFmtId="0" fontId="10" fillId="11" borderId="68" xfId="15" applyFont="1" applyFill="1" applyBorder="1" applyAlignment="1">
      <alignment horizontal="center" vertical="top"/>
    </xf>
    <xf numFmtId="0" fontId="11" fillId="5" borderId="1" xfId="15" applyFont="1" applyFill="1" applyBorder="1" applyAlignment="1">
      <alignment horizontal="left" vertical="top"/>
    </xf>
    <xf numFmtId="49" fontId="10" fillId="10" borderId="0" xfId="15" applyNumberFormat="1" applyFont="1" applyFill="1" applyAlignment="1">
      <alignment horizontal="center" vertical="top" wrapText="1"/>
    </xf>
    <xf numFmtId="49" fontId="10" fillId="11" borderId="42" xfId="15" applyNumberFormat="1" applyFont="1" applyFill="1" applyBorder="1" applyAlignment="1">
      <alignment horizontal="center" vertical="top" wrapText="1"/>
    </xf>
    <xf numFmtId="0" fontId="11" fillId="5" borderId="0" xfId="15" applyFont="1" applyFill="1" applyAlignment="1">
      <alignment horizontal="left" vertical="top"/>
    </xf>
    <xf numFmtId="165" fontId="11" fillId="0" borderId="17" xfId="16" applyNumberFormat="1" applyFont="1" applyBorder="1" applyAlignment="1">
      <alignment horizontal="center" vertical="top"/>
    </xf>
    <xf numFmtId="49" fontId="10" fillId="11" borderId="34" xfId="15" applyNumberFormat="1" applyFont="1" applyFill="1" applyBorder="1" applyAlignment="1">
      <alignment horizontal="center" vertical="top" wrapText="1"/>
    </xf>
    <xf numFmtId="0" fontId="7" fillId="0" borderId="13" xfId="15" applyFont="1" applyBorder="1" applyAlignment="1">
      <alignment horizontal="left" vertical="top"/>
    </xf>
    <xf numFmtId="165" fontId="11" fillId="0" borderId="52" xfId="16" applyNumberFormat="1" applyFont="1" applyBorder="1" applyAlignment="1">
      <alignment horizontal="center" vertical="top"/>
    </xf>
    <xf numFmtId="49" fontId="10" fillId="6" borderId="13" xfId="15" applyNumberFormat="1" applyFont="1" applyFill="1" applyBorder="1" applyAlignment="1">
      <alignment vertical="top"/>
    </xf>
    <xf numFmtId="49" fontId="16" fillId="3" borderId="13" xfId="15" applyNumberFormat="1" applyFont="1" applyFill="1" applyBorder="1" applyAlignment="1">
      <alignment vertical="top"/>
    </xf>
    <xf numFmtId="0" fontId="27" fillId="5" borderId="5" xfId="15" applyFont="1" applyFill="1" applyBorder="1" applyAlignment="1">
      <alignment horizontal="center" vertical="top"/>
    </xf>
    <xf numFmtId="0" fontId="11" fillId="5" borderId="27" xfId="15" applyFont="1" applyFill="1" applyBorder="1" applyAlignment="1">
      <alignment horizontal="left" vertical="top"/>
    </xf>
    <xf numFmtId="49" fontId="10" fillId="11" borderId="45" xfId="15" applyNumberFormat="1" applyFont="1" applyFill="1" applyBorder="1" applyAlignment="1">
      <alignment vertical="top" wrapText="1"/>
    </xf>
    <xf numFmtId="49" fontId="10" fillId="6" borderId="5" xfId="15" applyNumberFormat="1" applyFont="1" applyFill="1" applyBorder="1" applyAlignment="1">
      <alignment vertical="top"/>
    </xf>
    <xf numFmtId="49" fontId="16" fillId="3" borderId="5" xfId="15" applyNumberFormat="1" applyFont="1" applyFill="1" applyBorder="1" applyAlignment="1">
      <alignment vertical="top"/>
    </xf>
    <xf numFmtId="0" fontId="27" fillId="5" borderId="19" xfId="15" applyFont="1" applyFill="1" applyBorder="1" applyAlignment="1">
      <alignment horizontal="center" vertical="top"/>
    </xf>
    <xf numFmtId="165" fontId="11" fillId="13" borderId="5" xfId="16" applyNumberFormat="1" applyFont="1" applyFill="1" applyBorder="1" applyAlignment="1">
      <alignment horizontal="center" vertical="top"/>
    </xf>
    <xf numFmtId="165" fontId="11" fillId="13" borderId="6" xfId="16" applyNumberFormat="1" applyFont="1" applyFill="1" applyBorder="1" applyAlignment="1">
      <alignment horizontal="center" vertical="top"/>
    </xf>
    <xf numFmtId="165" fontId="11" fillId="13" borderId="5" xfId="15" applyNumberFormat="1" applyFont="1" applyFill="1" applyBorder="1" applyAlignment="1">
      <alignment horizontal="center" vertical="top"/>
    </xf>
    <xf numFmtId="49" fontId="10" fillId="10" borderId="1" xfId="15" applyNumberFormat="1" applyFont="1" applyFill="1" applyBorder="1" applyAlignment="1">
      <alignment horizontal="center" vertical="top" wrapText="1"/>
    </xf>
    <xf numFmtId="165" fontId="11" fillId="0" borderId="13" xfId="16" applyNumberFormat="1" applyFont="1" applyBorder="1" applyAlignment="1">
      <alignment horizontal="center" vertical="top"/>
    </xf>
    <xf numFmtId="165" fontId="11" fillId="0" borderId="14" xfId="16" applyNumberFormat="1" applyFont="1" applyBorder="1" applyAlignment="1">
      <alignment horizontal="center" vertical="top"/>
    </xf>
    <xf numFmtId="49" fontId="10" fillId="10" borderId="27" xfId="15" applyNumberFormat="1" applyFont="1" applyFill="1" applyBorder="1" applyAlignment="1">
      <alignment horizontal="center" vertical="top" wrapText="1"/>
    </xf>
    <xf numFmtId="165" fontId="11" fillId="13" borderId="7" xfId="16" applyNumberFormat="1" applyFont="1" applyFill="1" applyBorder="1" applyAlignment="1">
      <alignment horizontal="center" vertical="top"/>
    </xf>
    <xf numFmtId="49" fontId="10" fillId="11" borderId="15" xfId="15" applyNumberFormat="1" applyFont="1" applyFill="1" applyBorder="1" applyAlignment="1">
      <alignment vertical="top" wrapText="1"/>
    </xf>
    <xf numFmtId="0" fontId="11" fillId="5" borderId="43" xfId="15" applyFont="1" applyFill="1" applyBorder="1" applyAlignment="1">
      <alignment horizontal="center" vertical="top"/>
    </xf>
    <xf numFmtId="0" fontId="11" fillId="5" borderId="23" xfId="15" applyFont="1" applyFill="1" applyBorder="1" applyAlignment="1">
      <alignment horizontal="center" vertical="top"/>
    </xf>
    <xf numFmtId="0" fontId="10" fillId="11" borderId="7" xfId="15" applyFont="1" applyFill="1" applyBorder="1" applyAlignment="1">
      <alignment horizontal="center" vertical="top"/>
    </xf>
    <xf numFmtId="49" fontId="10" fillId="11" borderId="21" xfId="15" applyNumberFormat="1" applyFont="1" applyFill="1" applyBorder="1" applyAlignment="1">
      <alignment horizontal="center" vertical="top" wrapText="1"/>
    </xf>
    <xf numFmtId="0" fontId="10" fillId="11" borderId="80" xfId="15" applyFont="1" applyFill="1" applyBorder="1" applyAlignment="1">
      <alignment horizontal="center" vertical="top"/>
    </xf>
    <xf numFmtId="49" fontId="10" fillId="11" borderId="14" xfId="15" applyNumberFormat="1" applyFont="1" applyFill="1" applyBorder="1" applyAlignment="1">
      <alignment horizontal="center" vertical="top" wrapText="1"/>
    </xf>
    <xf numFmtId="0" fontId="10" fillId="11" borderId="35" xfId="15" applyFont="1" applyFill="1" applyBorder="1" applyAlignment="1">
      <alignment horizontal="center" vertical="top"/>
    </xf>
    <xf numFmtId="0" fontId="10" fillId="11" borderId="30" xfId="15" applyFont="1" applyFill="1" applyBorder="1" applyAlignment="1">
      <alignment horizontal="center" vertical="top"/>
    </xf>
    <xf numFmtId="49" fontId="10" fillId="11" borderId="6" xfId="15" applyNumberFormat="1" applyFont="1" applyFill="1" applyBorder="1" applyAlignment="1">
      <alignment horizontal="center" vertical="top" wrapText="1"/>
    </xf>
    <xf numFmtId="0" fontId="11" fillId="5" borderId="20" xfId="15" applyFont="1" applyFill="1" applyBorder="1" applyAlignment="1">
      <alignment vertical="top"/>
    </xf>
    <xf numFmtId="0" fontId="10" fillId="10" borderId="20" xfId="15" applyFont="1" applyFill="1" applyBorder="1" applyAlignment="1">
      <alignment vertical="top" wrapText="1"/>
    </xf>
    <xf numFmtId="49" fontId="10" fillId="11" borderId="22" xfId="15" applyNumberFormat="1" applyFont="1" applyFill="1" applyBorder="1" applyAlignment="1">
      <alignment vertical="top" wrapText="1"/>
    </xf>
    <xf numFmtId="49" fontId="10" fillId="6" borderId="20" xfId="15" applyNumberFormat="1" applyFont="1" applyFill="1" applyBorder="1" applyAlignment="1">
      <alignment vertical="top"/>
    </xf>
    <xf numFmtId="49" fontId="16" fillId="3" borderId="20" xfId="15" applyNumberFormat="1" applyFont="1" applyFill="1" applyBorder="1" applyAlignment="1">
      <alignment vertical="top"/>
    </xf>
    <xf numFmtId="0" fontId="11" fillId="5" borderId="13" xfId="15" applyFont="1" applyFill="1" applyBorder="1" applyAlignment="1">
      <alignment vertical="top"/>
    </xf>
    <xf numFmtId="165" fontId="11" fillId="0" borderId="80" xfId="16" applyNumberFormat="1" applyFont="1" applyBorder="1" applyAlignment="1">
      <alignment horizontal="center" vertical="top"/>
    </xf>
    <xf numFmtId="165" fontId="27" fillId="0" borderId="35" xfId="16" applyNumberFormat="1" applyFont="1" applyBorder="1" applyAlignment="1">
      <alignment horizontal="center" vertical="top"/>
    </xf>
    <xf numFmtId="165" fontId="11" fillId="0" borderId="35" xfId="16" applyNumberFormat="1" applyFont="1" applyBorder="1" applyAlignment="1">
      <alignment horizontal="center" vertical="top"/>
    </xf>
    <xf numFmtId="0" fontId="11" fillId="5" borderId="32" xfId="15" applyFont="1" applyFill="1" applyBorder="1" applyAlignment="1">
      <alignment horizontal="center" vertical="top" wrapText="1"/>
    </xf>
    <xf numFmtId="0" fontId="11" fillId="5" borderId="31" xfId="15" applyFont="1" applyFill="1" applyBorder="1" applyAlignment="1">
      <alignment vertical="top" wrapText="1"/>
    </xf>
    <xf numFmtId="165" fontId="11" fillId="0" borderId="30" xfId="16" applyNumberFormat="1" applyFont="1" applyBorder="1" applyAlignment="1">
      <alignment horizontal="center" vertical="top"/>
    </xf>
    <xf numFmtId="165" fontId="27" fillId="0" borderId="30" xfId="16" applyNumberFormat="1" applyFont="1" applyBorder="1" applyAlignment="1">
      <alignment horizontal="center" vertical="top"/>
    </xf>
    <xf numFmtId="0" fontId="11" fillId="13" borderId="21" xfId="15" applyFont="1" applyFill="1" applyBorder="1" applyAlignment="1">
      <alignment horizontal="center" vertical="top"/>
    </xf>
    <xf numFmtId="0" fontId="11" fillId="0" borderId="17" xfId="15" applyFont="1" applyBorder="1" applyAlignment="1">
      <alignment horizontal="center" vertical="top"/>
    </xf>
    <xf numFmtId="0" fontId="11" fillId="5" borderId="52" xfId="15" applyFont="1" applyFill="1" applyBorder="1" applyAlignment="1">
      <alignment horizontal="center" vertical="top"/>
    </xf>
    <xf numFmtId="0" fontId="11" fillId="10" borderId="1" xfId="15" applyFont="1" applyFill="1" applyBorder="1" applyAlignment="1">
      <alignment vertical="top" wrapText="1"/>
    </xf>
    <xf numFmtId="165" fontId="11" fillId="0" borderId="65" xfId="16" applyNumberFormat="1" applyFont="1" applyBorder="1" applyAlignment="1">
      <alignment horizontal="center" vertical="top"/>
    </xf>
    <xf numFmtId="165" fontId="11" fillId="0" borderId="11" xfId="16" applyNumberFormat="1" applyFont="1" applyBorder="1" applyAlignment="1">
      <alignment horizontal="center" vertical="top"/>
    </xf>
    <xf numFmtId="165" fontId="11" fillId="0" borderId="3" xfId="16" applyNumberFormat="1" applyFont="1" applyBorder="1" applyAlignment="1">
      <alignment horizontal="center" vertical="top"/>
    </xf>
    <xf numFmtId="0" fontId="11" fillId="13" borderId="6" xfId="15" applyFont="1" applyFill="1" applyBorder="1" applyAlignment="1">
      <alignment horizontal="center" vertical="top"/>
    </xf>
    <xf numFmtId="0" fontId="7" fillId="10" borderId="13" xfId="15" applyFont="1" applyFill="1" applyBorder="1"/>
    <xf numFmtId="165" fontId="11" fillId="0" borderId="43" xfId="16" applyNumberFormat="1" applyFont="1" applyBorder="1" applyAlignment="1">
      <alignment horizontal="center" vertical="top"/>
    </xf>
    <xf numFmtId="0" fontId="7" fillId="10" borderId="19" xfId="15" applyFont="1" applyFill="1" applyBorder="1"/>
    <xf numFmtId="165" fontId="27" fillId="0" borderId="43" xfId="16" applyNumberFormat="1" applyFont="1" applyBorder="1" applyAlignment="1">
      <alignment horizontal="center" vertical="top"/>
    </xf>
    <xf numFmtId="49" fontId="11" fillId="5" borderId="20" xfId="15" applyNumberFormat="1" applyFont="1" applyFill="1" applyBorder="1" applyAlignment="1">
      <alignment vertical="top"/>
    </xf>
    <xf numFmtId="49" fontId="11" fillId="5" borderId="13" xfId="15" applyNumberFormat="1" applyFont="1" applyFill="1" applyBorder="1" applyAlignment="1">
      <alignment vertical="top"/>
    </xf>
    <xf numFmtId="0" fontId="10" fillId="11" borderId="43" xfId="15" applyFont="1" applyFill="1" applyBorder="1" applyAlignment="1">
      <alignment horizontal="center" vertical="top"/>
    </xf>
    <xf numFmtId="0" fontId="12" fillId="0" borderId="26" xfId="15" applyFont="1" applyBorder="1" applyAlignment="1">
      <alignment horizontal="center" vertical="center"/>
    </xf>
    <xf numFmtId="0" fontId="12" fillId="0" borderId="29" xfId="15" applyFont="1" applyBorder="1" applyAlignment="1">
      <alignment horizontal="center" vertical="center"/>
    </xf>
    <xf numFmtId="0" fontId="12" fillId="0" borderId="23" xfId="15" applyFont="1" applyBorder="1" applyAlignment="1">
      <alignment horizontal="center" vertical="center" wrapText="1"/>
    </xf>
    <xf numFmtId="0" fontId="12" fillId="0" borderId="42" xfId="15" applyFont="1" applyBorder="1" applyAlignment="1">
      <alignment vertical="center" wrapText="1"/>
    </xf>
    <xf numFmtId="49" fontId="6" fillId="4" borderId="26" xfId="15" applyNumberFormat="1" applyFont="1" applyFill="1" applyBorder="1" applyAlignment="1">
      <alignment horizontal="center" vertical="top"/>
    </xf>
    <xf numFmtId="49" fontId="9" fillId="3" borderId="6" xfId="15" applyNumberFormat="1" applyFont="1" applyFill="1" applyBorder="1" applyAlignment="1">
      <alignment horizontal="center" vertical="top"/>
    </xf>
    <xf numFmtId="49" fontId="6" fillId="4" borderId="7" xfId="15" applyNumberFormat="1" applyFont="1" applyFill="1" applyBorder="1" applyAlignment="1">
      <alignment horizontal="center" vertical="top"/>
    </xf>
    <xf numFmtId="49" fontId="9" fillId="3" borderId="7" xfId="15" applyNumberFormat="1" applyFont="1" applyFill="1" applyBorder="1" applyAlignment="1">
      <alignment horizontal="center" vertical="top"/>
    </xf>
    <xf numFmtId="0" fontId="12" fillId="0" borderId="69" xfId="15" applyFont="1" applyBorder="1" applyAlignment="1">
      <alignment horizontal="center" vertical="center"/>
    </xf>
    <xf numFmtId="0" fontId="12" fillId="0" borderId="72" xfId="15" applyFont="1" applyBorder="1" applyAlignment="1">
      <alignment horizontal="center" vertical="center" wrapText="1"/>
    </xf>
    <xf numFmtId="0" fontId="12" fillId="0" borderId="26" xfId="15" applyFont="1" applyBorder="1" applyAlignment="1">
      <alignment vertical="center" wrapText="1"/>
    </xf>
    <xf numFmtId="0" fontId="6" fillId="0" borderId="8" xfId="15" applyFont="1" applyBorder="1" applyAlignment="1">
      <alignment vertical="top"/>
    </xf>
    <xf numFmtId="0" fontId="6" fillId="0" borderId="7" xfId="15" applyFont="1" applyBorder="1" applyAlignment="1">
      <alignment vertical="top"/>
    </xf>
    <xf numFmtId="49" fontId="6" fillId="2" borderId="7" xfId="15" applyNumberFormat="1" applyFont="1" applyFill="1" applyBorder="1" applyAlignment="1">
      <alignment horizontal="center" vertical="top" wrapText="1"/>
    </xf>
    <xf numFmtId="0" fontId="1" fillId="2" borderId="5" xfId="15" applyFont="1" applyFill="1" applyBorder="1" applyAlignment="1">
      <alignment horizontal="left" vertical="top"/>
    </xf>
    <xf numFmtId="49" fontId="6" fillId="2" borderId="26" xfId="15" applyNumberFormat="1" applyFont="1" applyFill="1" applyBorder="1" applyAlignment="1">
      <alignment horizontal="center" vertical="top" wrapText="1"/>
    </xf>
    <xf numFmtId="0" fontId="4" fillId="0" borderId="0" xfId="15" applyFont="1" applyAlignment="1">
      <alignment horizontal="center" vertical="center"/>
    </xf>
    <xf numFmtId="0" fontId="61" fillId="0" borderId="0" xfId="15" applyFont="1" applyAlignment="1">
      <alignment vertical="center" wrapText="1"/>
    </xf>
    <xf numFmtId="0" fontId="15" fillId="0" borderId="0" xfId="15" applyFont="1" applyAlignment="1">
      <alignment vertical="top" wrapText="1"/>
    </xf>
    <xf numFmtId="0" fontId="7" fillId="0" borderId="0" xfId="15" applyFont="1" applyAlignment="1">
      <alignment horizontal="center" vertical="center"/>
    </xf>
    <xf numFmtId="0" fontId="7" fillId="0" borderId="0" xfId="15" applyFont="1"/>
    <xf numFmtId="0" fontId="62" fillId="0" borderId="0" xfId="15" applyAlignment="1">
      <alignment textRotation="90"/>
    </xf>
    <xf numFmtId="0" fontId="11" fillId="0" borderId="0" xfId="15" applyFont="1" applyAlignment="1">
      <alignment horizontal="center" vertical="center"/>
    </xf>
    <xf numFmtId="0" fontId="11" fillId="0" borderId="0" xfId="15" applyFont="1"/>
    <xf numFmtId="0" fontId="5" fillId="0" borderId="0" xfId="15" applyFont="1"/>
    <xf numFmtId="0" fontId="11" fillId="0" borderId="0" xfId="15" applyFont="1" applyAlignment="1">
      <alignment vertical="top"/>
    </xf>
    <xf numFmtId="0" fontId="29" fillId="0" borderId="0" xfId="15" applyFont="1" applyAlignment="1">
      <alignment horizontal="center" vertical="center"/>
    </xf>
    <xf numFmtId="0" fontId="22" fillId="0" borderId="0" xfId="15" applyFont="1" applyAlignment="1">
      <alignment vertical="top"/>
    </xf>
    <xf numFmtId="0" fontId="5" fillId="0" borderId="0" xfId="15" applyFont="1" applyAlignment="1">
      <alignment vertical="top"/>
    </xf>
    <xf numFmtId="0" fontId="10" fillId="0" borderId="0" xfId="15" applyFont="1" applyAlignment="1">
      <alignment horizontal="center" vertical="center" wrapText="1"/>
    </xf>
    <xf numFmtId="165" fontId="11" fillId="0" borderId="0" xfId="15" applyNumberFormat="1" applyFont="1" applyAlignment="1">
      <alignment vertical="top"/>
    </xf>
    <xf numFmtId="49" fontId="10" fillId="0" borderId="0" xfId="15" applyNumberFormat="1" applyFont="1" applyAlignment="1">
      <alignment vertical="top" wrapText="1"/>
    </xf>
    <xf numFmtId="49" fontId="11" fillId="0" borderId="0" xfId="15" applyNumberFormat="1" applyFont="1" applyAlignment="1">
      <alignment vertical="top"/>
    </xf>
    <xf numFmtId="165" fontId="10" fillId="0" borderId="20" xfId="1" applyNumberFormat="1" applyFont="1" applyBorder="1" applyAlignment="1">
      <alignment horizontal="center" vertical="top" wrapText="1"/>
    </xf>
    <xf numFmtId="165" fontId="10" fillId="0" borderId="30" xfId="1" applyNumberFormat="1" applyFont="1" applyBorder="1" applyAlignment="1">
      <alignment horizontal="center" vertical="top" wrapText="1"/>
    </xf>
    <xf numFmtId="0" fontId="27" fillId="0" borderId="54" xfId="15" applyFont="1" applyBorder="1" applyAlignment="1">
      <alignment horizontal="left" vertical="center" wrapText="1"/>
    </xf>
    <xf numFmtId="165" fontId="10" fillId="0" borderId="13" xfId="1" applyNumberFormat="1" applyFont="1" applyBorder="1" applyAlignment="1">
      <alignment horizontal="center" vertical="top" wrapText="1"/>
    </xf>
    <xf numFmtId="165" fontId="10" fillId="0" borderId="14" xfId="1" applyNumberFormat="1" applyFont="1" applyBorder="1" applyAlignment="1">
      <alignment horizontal="center" vertical="top" wrapText="1"/>
    </xf>
    <xf numFmtId="0" fontId="11" fillId="5" borderId="35" xfId="15" applyFont="1" applyFill="1" applyBorder="1" applyAlignment="1">
      <alignment horizontal="left" vertical="top" wrapText="1"/>
    </xf>
    <xf numFmtId="166" fontId="10" fillId="0" borderId="4" xfId="15" applyNumberFormat="1" applyFont="1" applyBorder="1" applyAlignment="1">
      <alignment horizontal="center" vertical="center" wrapText="1"/>
    </xf>
    <xf numFmtId="166" fontId="10" fillId="0" borderId="5" xfId="15" applyNumberFormat="1" applyFont="1" applyBorder="1" applyAlignment="1">
      <alignment horizontal="center" vertical="center" wrapText="1"/>
    </xf>
    <xf numFmtId="0" fontId="10" fillId="0" borderId="6" xfId="15" applyFont="1" applyBorder="1" applyAlignment="1">
      <alignment vertical="center" wrapText="1"/>
    </xf>
    <xf numFmtId="49" fontId="11" fillId="0" borderId="0" xfId="15" applyNumberFormat="1" applyFont="1" applyAlignment="1">
      <alignment vertical="top" textRotation="90"/>
    </xf>
    <xf numFmtId="0" fontId="29" fillId="0" borderId="0" xfId="15" applyFont="1" applyAlignment="1">
      <alignment horizontal="center" vertical="top"/>
    </xf>
    <xf numFmtId="49" fontId="11" fillId="0" borderId="27" xfId="15" applyNumberFormat="1" applyFont="1" applyBorder="1" applyAlignment="1">
      <alignment vertical="top"/>
    </xf>
    <xf numFmtId="49" fontId="11" fillId="0" borderId="27" xfId="15" applyNumberFormat="1" applyFont="1" applyBorder="1" applyAlignment="1">
      <alignment vertical="top" textRotation="90"/>
    </xf>
    <xf numFmtId="0" fontId="5" fillId="9" borderId="19" xfId="15" applyFont="1" applyFill="1" applyBorder="1" applyAlignment="1">
      <alignment horizontal="center" vertical="top"/>
    </xf>
    <xf numFmtId="0" fontId="5" fillId="9" borderId="21" xfId="15" applyFont="1" applyFill="1" applyBorder="1" applyAlignment="1">
      <alignment horizontal="center" vertical="top"/>
    </xf>
    <xf numFmtId="165" fontId="10" fillId="9" borderId="26" xfId="15" applyNumberFormat="1" applyFont="1" applyFill="1" applyBorder="1" applyAlignment="1">
      <alignment horizontal="center" vertical="top"/>
    </xf>
    <xf numFmtId="0" fontId="29" fillId="2" borderId="9" xfId="15" applyFont="1" applyFill="1" applyBorder="1" applyAlignment="1">
      <alignment horizontal="center" vertical="center"/>
    </xf>
    <xf numFmtId="0" fontId="29" fillId="2" borderId="7" xfId="15" applyFont="1" applyFill="1" applyBorder="1" applyAlignment="1">
      <alignment horizontal="center" vertical="center"/>
    </xf>
    <xf numFmtId="165" fontId="10" fillId="2" borderId="20" xfId="15" applyNumberFormat="1" applyFont="1" applyFill="1" applyBorder="1" applyAlignment="1">
      <alignment horizontal="center" vertical="top"/>
    </xf>
    <xf numFmtId="0" fontId="10" fillId="2" borderId="20" xfId="15" applyFont="1" applyFill="1" applyBorder="1" applyAlignment="1">
      <alignment horizontal="center" vertical="top"/>
    </xf>
    <xf numFmtId="49" fontId="10" fillId="2" borderId="20" xfId="15" applyNumberFormat="1" applyFont="1" applyFill="1" applyBorder="1" applyAlignment="1">
      <alignment horizontal="center" vertical="top"/>
    </xf>
    <xf numFmtId="49" fontId="10" fillId="3" borderId="20" xfId="15" applyNumberFormat="1" applyFont="1" applyFill="1" applyBorder="1" applyAlignment="1">
      <alignment horizontal="center" vertical="top"/>
    </xf>
    <xf numFmtId="0" fontId="10" fillId="4" borderId="9" xfId="15" applyFont="1" applyFill="1" applyBorder="1" applyAlignment="1">
      <alignment horizontal="center" vertical="center" wrapText="1"/>
    </xf>
    <xf numFmtId="0" fontId="10" fillId="4" borderId="7" xfId="15" applyFont="1" applyFill="1" applyBorder="1" applyAlignment="1">
      <alignment horizontal="center" vertical="center" wrapText="1"/>
    </xf>
    <xf numFmtId="0" fontId="10" fillId="4" borderId="20" xfId="15" applyFont="1" applyFill="1" applyBorder="1" applyAlignment="1">
      <alignment horizontal="center" vertical="top"/>
    </xf>
    <xf numFmtId="49" fontId="10" fillId="4" borderId="20" xfId="15" applyNumberFormat="1" applyFont="1" applyFill="1" applyBorder="1" applyAlignment="1">
      <alignment horizontal="center" vertical="top"/>
    </xf>
    <xf numFmtId="0" fontId="11" fillId="0" borderId="12" xfId="15" applyFont="1" applyBorder="1" applyAlignment="1">
      <alignment horizontal="center" vertical="center"/>
    </xf>
    <xf numFmtId="0" fontId="11" fillId="0" borderId="22" xfId="15" applyFont="1" applyBorder="1" applyAlignment="1">
      <alignment horizontal="center" vertical="center"/>
    </xf>
    <xf numFmtId="0" fontId="11" fillId="0" borderId="23" xfId="15" applyFont="1" applyBorder="1" applyAlignment="1">
      <alignment horizontal="center" vertical="center"/>
    </xf>
    <xf numFmtId="0" fontId="11" fillId="5" borderId="23" xfId="15" applyFont="1" applyFill="1" applyBorder="1" applyAlignment="1">
      <alignment horizontal="center" vertical="center"/>
    </xf>
    <xf numFmtId="0" fontId="11" fillId="0" borderId="1" xfId="15" applyFont="1" applyBorder="1" applyAlignment="1">
      <alignment wrapText="1"/>
    </xf>
    <xf numFmtId="165" fontId="10" fillId="13" borderId="26" xfId="15" applyNumberFormat="1" applyFont="1" applyFill="1" applyBorder="1" applyAlignment="1">
      <alignment horizontal="center" vertical="top"/>
    </xf>
    <xf numFmtId="0" fontId="10" fillId="13" borderId="26" xfId="15" applyFont="1" applyFill="1" applyBorder="1" applyAlignment="1">
      <alignment horizontal="center" vertical="top"/>
    </xf>
    <xf numFmtId="0" fontId="11" fillId="0" borderId="54" xfId="15" applyFont="1" applyBorder="1" applyAlignment="1">
      <alignment horizontal="center" vertical="center"/>
    </xf>
    <xf numFmtId="0" fontId="11" fillId="0" borderId="44" xfId="15" applyFont="1" applyBorder="1" applyAlignment="1">
      <alignment horizontal="center" vertical="center"/>
    </xf>
    <xf numFmtId="0" fontId="11" fillId="0" borderId="32" xfId="15" applyFont="1" applyBorder="1" applyAlignment="1">
      <alignment horizontal="center" vertical="center"/>
    </xf>
    <xf numFmtId="0" fontId="11" fillId="5" borderId="32" xfId="15" applyFont="1" applyFill="1" applyBorder="1" applyAlignment="1">
      <alignment horizontal="center" vertical="center"/>
    </xf>
    <xf numFmtId="0" fontId="11" fillId="0" borderId="3" xfId="15" applyFont="1" applyBorder="1" applyAlignment="1">
      <alignment wrapText="1"/>
    </xf>
    <xf numFmtId="165" fontId="10" fillId="5" borderId="5" xfId="15" applyNumberFormat="1" applyFont="1" applyFill="1" applyBorder="1" applyAlignment="1">
      <alignment horizontal="center" vertical="top"/>
    </xf>
    <xf numFmtId="0" fontId="10" fillId="11" borderId="13" xfId="15" applyFont="1" applyFill="1" applyBorder="1" applyAlignment="1">
      <alignment horizontal="center" vertical="center" textRotation="90" wrapText="1"/>
    </xf>
    <xf numFmtId="49" fontId="10" fillId="3" borderId="5" xfId="15" applyNumberFormat="1" applyFont="1" applyFill="1" applyBorder="1" applyAlignment="1">
      <alignment horizontal="center" vertical="top"/>
    </xf>
    <xf numFmtId="0" fontId="11" fillId="0" borderId="19" xfId="15" applyFont="1" applyBorder="1" applyAlignment="1">
      <alignment horizontal="center" vertical="center"/>
    </xf>
    <xf numFmtId="165" fontId="10" fillId="11" borderId="17" xfId="15" applyNumberFormat="1" applyFont="1" applyFill="1" applyBorder="1" applyAlignment="1">
      <alignment horizontal="center" vertical="top"/>
    </xf>
    <xf numFmtId="0" fontId="11" fillId="5" borderId="36" xfId="15" applyFont="1" applyFill="1" applyBorder="1" applyAlignment="1">
      <alignment horizontal="center" vertical="center"/>
    </xf>
    <xf numFmtId="0" fontId="11" fillId="5" borderId="38" xfId="15" applyFont="1" applyFill="1" applyBorder="1" applyAlignment="1">
      <alignment horizontal="left" vertical="top" wrapText="1"/>
    </xf>
    <xf numFmtId="0" fontId="11" fillId="5" borderId="37" xfId="15" applyFont="1" applyFill="1" applyBorder="1" applyAlignment="1">
      <alignment horizontal="center" vertical="center"/>
    </xf>
    <xf numFmtId="0" fontId="11" fillId="5" borderId="37" xfId="15" applyFont="1" applyFill="1" applyBorder="1" applyAlignment="1">
      <alignment horizontal="center" vertical="center" wrapText="1"/>
    </xf>
    <xf numFmtId="0" fontId="11" fillId="0" borderId="38" xfId="15" applyFont="1" applyBorder="1" applyAlignment="1">
      <alignment vertical="center" wrapText="1"/>
    </xf>
    <xf numFmtId="0" fontId="11" fillId="11" borderId="2" xfId="15" applyFont="1" applyFill="1" applyBorder="1" applyAlignment="1">
      <alignment horizontal="center" vertical="top"/>
    </xf>
    <xf numFmtId="49" fontId="10" fillId="5" borderId="27" xfId="15" applyNumberFormat="1" applyFont="1" applyFill="1" applyBorder="1" applyAlignment="1">
      <alignment horizontal="center" vertical="top" wrapText="1"/>
    </xf>
    <xf numFmtId="1" fontId="11" fillId="0" borderId="54" xfId="15" applyNumberFormat="1" applyFont="1" applyBorder="1" applyAlignment="1">
      <alignment horizontal="center" vertical="center"/>
    </xf>
    <xf numFmtId="1" fontId="11" fillId="0" borderId="44" xfId="15" applyNumberFormat="1" applyFont="1" applyBorder="1" applyAlignment="1">
      <alignment horizontal="left" vertical="top" wrapText="1"/>
    </xf>
    <xf numFmtId="1" fontId="11" fillId="0" borderId="32" xfId="15" applyNumberFormat="1" applyFont="1" applyBorder="1" applyAlignment="1">
      <alignment horizontal="center" vertical="center"/>
    </xf>
    <xf numFmtId="0" fontId="11" fillId="0" borderId="32" xfId="15" applyFont="1" applyBorder="1" applyAlignment="1">
      <alignment horizontal="center" vertical="center" wrapText="1"/>
    </xf>
    <xf numFmtId="0" fontId="11" fillId="0" borderId="30" xfId="15" applyFont="1" applyBorder="1" applyAlignment="1">
      <alignment vertical="center" wrapText="1"/>
    </xf>
    <xf numFmtId="0" fontId="10" fillId="5" borderId="8" xfId="15" applyFont="1" applyFill="1" applyBorder="1" applyAlignment="1">
      <alignment horizontal="left" vertical="top"/>
    </xf>
    <xf numFmtId="0" fontId="10" fillId="5" borderId="8" xfId="15" applyFont="1" applyFill="1" applyBorder="1" applyAlignment="1">
      <alignment horizontal="left" vertical="top" textRotation="90"/>
    </xf>
    <xf numFmtId="49" fontId="10" fillId="4" borderId="26" xfId="15" applyNumberFormat="1" applyFont="1" applyFill="1" applyBorder="1" applyAlignment="1">
      <alignment horizontal="center" vertical="top"/>
    </xf>
    <xf numFmtId="49" fontId="10" fillId="4" borderId="7" xfId="15" applyNumberFormat="1" applyFont="1" applyFill="1" applyBorder="1" applyAlignment="1">
      <alignment horizontal="center" vertical="top"/>
    </xf>
    <xf numFmtId="49" fontId="10" fillId="3" borderId="26" xfId="15" applyNumberFormat="1" applyFont="1" applyFill="1" applyBorder="1" applyAlignment="1">
      <alignment horizontal="center" vertical="top"/>
    </xf>
    <xf numFmtId="0" fontId="11" fillId="0" borderId="9" xfId="15" applyFont="1" applyBorder="1" applyAlignment="1">
      <alignment horizontal="center" vertical="center"/>
    </xf>
    <xf numFmtId="0" fontId="11" fillId="0" borderId="66" xfId="15" applyFont="1" applyBorder="1" applyAlignment="1">
      <alignment horizontal="center" vertical="center"/>
    </xf>
    <xf numFmtId="165" fontId="10" fillId="13" borderId="20" xfId="15" applyNumberFormat="1" applyFont="1" applyFill="1" applyBorder="1" applyAlignment="1">
      <alignment horizontal="center" vertical="top"/>
    </xf>
    <xf numFmtId="0" fontId="11" fillId="5" borderId="24" xfId="15" applyFont="1" applyFill="1" applyBorder="1" applyAlignment="1">
      <alignment horizontal="center" vertical="center"/>
    </xf>
    <xf numFmtId="0" fontId="11" fillId="11" borderId="20" xfId="15" applyFont="1" applyFill="1" applyBorder="1" applyAlignment="1">
      <alignment vertical="top" wrapText="1"/>
    </xf>
    <xf numFmtId="0" fontId="11" fillId="5" borderId="54" xfId="15" applyFont="1" applyFill="1" applyBorder="1" applyAlignment="1">
      <alignment horizontal="center" vertical="center"/>
    </xf>
    <xf numFmtId="0" fontId="11" fillId="5" borderId="44" xfId="15" applyFont="1" applyFill="1" applyBorder="1" applyAlignment="1">
      <alignment horizontal="center" vertical="center"/>
    </xf>
    <xf numFmtId="0" fontId="11" fillId="5" borderId="32" xfId="15" applyFont="1" applyFill="1" applyBorder="1" applyAlignment="1">
      <alignment horizontal="center" vertical="center" wrapText="1"/>
    </xf>
    <xf numFmtId="0" fontId="11" fillId="0" borderId="3" xfId="15" applyFont="1" applyBorder="1" applyAlignment="1">
      <alignment vertical="center" wrapText="1"/>
    </xf>
    <xf numFmtId="0" fontId="10" fillId="11" borderId="5" xfId="15" applyFont="1" applyFill="1" applyBorder="1" applyAlignment="1">
      <alignment vertical="top" wrapText="1"/>
    </xf>
    <xf numFmtId="0" fontId="11" fillId="0" borderId="36" xfId="15" applyFont="1" applyBorder="1" applyAlignment="1">
      <alignment horizontal="center" vertical="center"/>
    </xf>
    <xf numFmtId="0" fontId="11" fillId="0" borderId="38" xfId="15" applyFont="1" applyBorder="1" applyAlignment="1">
      <alignment horizontal="center" vertical="center"/>
    </xf>
    <xf numFmtId="0" fontId="11" fillId="0" borderId="37" xfId="15" applyFont="1" applyBorder="1" applyAlignment="1">
      <alignment horizontal="center" vertical="center"/>
    </xf>
    <xf numFmtId="49" fontId="10" fillId="3" borderId="13" xfId="15" applyNumberFormat="1" applyFont="1" applyFill="1" applyBorder="1" applyAlignment="1">
      <alignment horizontal="center" vertical="top"/>
    </xf>
    <xf numFmtId="0" fontId="11" fillId="5" borderId="44" xfId="15" applyFont="1" applyFill="1" applyBorder="1" applyAlignment="1">
      <alignment horizontal="left" vertical="top" wrapText="1"/>
    </xf>
    <xf numFmtId="0" fontId="11" fillId="5" borderId="27" xfId="15" applyFont="1" applyFill="1" applyBorder="1" applyAlignment="1">
      <alignment horizontal="center" vertical="top" wrapText="1"/>
    </xf>
    <xf numFmtId="0" fontId="11" fillId="5" borderId="42" xfId="15" applyFont="1" applyFill="1" applyBorder="1" applyAlignment="1">
      <alignment horizontal="center" vertical="center" wrapText="1"/>
    </xf>
    <xf numFmtId="0" fontId="11" fillId="5" borderId="48" xfId="15" applyFont="1" applyFill="1" applyBorder="1" applyAlignment="1">
      <alignment horizontal="left" vertical="top" wrapText="1"/>
    </xf>
    <xf numFmtId="0" fontId="11" fillId="5" borderId="38" xfId="15" applyFont="1" applyFill="1" applyBorder="1" applyAlignment="1">
      <alignment horizontal="center" vertical="center"/>
    </xf>
    <xf numFmtId="0" fontId="11" fillId="5" borderId="53" xfId="15" applyFont="1" applyFill="1" applyBorder="1" applyAlignment="1">
      <alignment horizontal="center" vertical="center"/>
    </xf>
    <xf numFmtId="0" fontId="11" fillId="5" borderId="68" xfId="15" applyFont="1" applyFill="1" applyBorder="1" applyAlignment="1">
      <alignment horizontal="center" vertical="center" wrapText="1"/>
    </xf>
    <xf numFmtId="0" fontId="11" fillId="0" borderId="56" xfId="15" applyFont="1" applyBorder="1" applyAlignment="1">
      <alignment vertical="center" wrapText="1"/>
    </xf>
    <xf numFmtId="165" fontId="11" fillId="11" borderId="14" xfId="15" applyNumberFormat="1" applyFont="1" applyFill="1" applyBorder="1" applyAlignment="1">
      <alignment horizontal="center" vertical="top"/>
    </xf>
    <xf numFmtId="0" fontId="11" fillId="11" borderId="13" xfId="15" applyFont="1" applyFill="1" applyBorder="1" applyAlignment="1">
      <alignment horizontal="center" vertical="top"/>
    </xf>
    <xf numFmtId="0" fontId="11" fillId="11" borderId="13" xfId="15" applyFont="1" applyFill="1" applyBorder="1" applyAlignment="1">
      <alignment vertical="top" wrapText="1"/>
    </xf>
    <xf numFmtId="49" fontId="10" fillId="5" borderId="0" xfId="15" applyNumberFormat="1" applyFont="1" applyFill="1" applyAlignment="1">
      <alignment horizontal="center" vertical="top" wrapText="1"/>
    </xf>
    <xf numFmtId="0" fontId="11" fillId="0" borderId="53" xfId="15" applyFont="1" applyBorder="1" applyAlignment="1">
      <alignment horizontal="center" vertical="center"/>
    </xf>
    <xf numFmtId="0" fontId="27" fillId="0" borderId="53" xfId="15" applyFont="1" applyBorder="1" applyAlignment="1">
      <alignment horizontal="center" vertical="center" wrapText="1"/>
    </xf>
    <xf numFmtId="0" fontId="11" fillId="5" borderId="56" xfId="15" applyFont="1" applyFill="1" applyBorder="1" applyAlignment="1">
      <alignment horizontal="left" vertical="top" wrapText="1"/>
    </xf>
    <xf numFmtId="165" fontId="11" fillId="11" borderId="35" xfId="15" applyNumberFormat="1" applyFont="1" applyFill="1" applyBorder="1" applyAlignment="1">
      <alignment horizontal="center" vertical="top"/>
    </xf>
    <xf numFmtId="0" fontId="11" fillId="11" borderId="10" xfId="15" applyFont="1" applyFill="1" applyBorder="1" applyAlignment="1">
      <alignment horizontal="center" vertical="top"/>
    </xf>
    <xf numFmtId="0" fontId="11" fillId="0" borderId="38" xfId="15" applyFont="1" applyBorder="1" applyAlignment="1">
      <alignment horizontal="left" vertical="top" wrapText="1"/>
    </xf>
    <xf numFmtId="0" fontId="27" fillId="0" borderId="37" xfId="15" applyFont="1" applyBorder="1" applyAlignment="1">
      <alignment horizontal="center" vertical="center" wrapText="1"/>
    </xf>
    <xf numFmtId="0" fontId="11" fillId="11" borderId="58" xfId="15" applyFont="1" applyFill="1" applyBorder="1" applyAlignment="1">
      <alignment horizontal="center" vertical="top"/>
    </xf>
    <xf numFmtId="165" fontId="10" fillId="11" borderId="10" xfId="15" applyNumberFormat="1" applyFont="1" applyFill="1" applyBorder="1" applyAlignment="1">
      <alignment horizontal="center" vertical="top"/>
    </xf>
    <xf numFmtId="0" fontId="27" fillId="0" borderId="32" xfId="15" applyFont="1" applyBorder="1" applyAlignment="1">
      <alignment horizontal="center" vertical="center" wrapText="1"/>
    </xf>
    <xf numFmtId="0" fontId="11" fillId="0" borderId="44" xfId="15" applyFont="1" applyBorder="1" applyAlignment="1">
      <alignment vertical="center" wrapText="1"/>
    </xf>
    <xf numFmtId="165" fontId="11" fillId="11" borderId="30" xfId="15" applyNumberFormat="1" applyFont="1" applyFill="1" applyBorder="1" applyAlignment="1">
      <alignment horizontal="center" vertical="top"/>
    </xf>
    <xf numFmtId="49" fontId="11" fillId="5" borderId="5" xfId="15" applyNumberFormat="1" applyFont="1" applyFill="1" applyBorder="1" applyAlignment="1">
      <alignment vertical="top"/>
    </xf>
    <xf numFmtId="1" fontId="11" fillId="0" borderId="9" xfId="15" applyNumberFormat="1" applyFont="1" applyBorder="1" applyAlignment="1">
      <alignment horizontal="center" vertical="center"/>
    </xf>
    <xf numFmtId="1" fontId="11" fillId="0" borderId="66" xfId="15" applyNumberFormat="1" applyFont="1" applyBorder="1" applyAlignment="1">
      <alignment horizontal="center" vertical="center"/>
    </xf>
    <xf numFmtId="0" fontId="11" fillId="0" borderId="51" xfId="15" applyFont="1" applyBorder="1" applyAlignment="1">
      <alignment horizontal="center" vertical="center"/>
    </xf>
    <xf numFmtId="1" fontId="11" fillId="0" borderId="70" xfId="15" applyNumberFormat="1" applyFont="1" applyBorder="1" applyAlignment="1">
      <alignment horizontal="center" vertical="center"/>
    </xf>
    <xf numFmtId="0" fontId="11" fillId="0" borderId="70" xfId="15" applyFont="1" applyBorder="1" applyAlignment="1">
      <alignment horizontal="center" vertical="center" wrapText="1"/>
    </xf>
    <xf numFmtId="0" fontId="11" fillId="0" borderId="8" xfId="15" applyFont="1" applyBorder="1" applyAlignment="1">
      <alignment vertical="center" wrapText="1"/>
    </xf>
    <xf numFmtId="0" fontId="10" fillId="5" borderId="7" xfId="15" applyFont="1" applyFill="1" applyBorder="1" applyAlignment="1">
      <alignment horizontal="left" vertical="top"/>
    </xf>
    <xf numFmtId="0" fontId="10" fillId="4" borderId="9" xfId="15" applyFont="1" applyFill="1" applyBorder="1" applyAlignment="1">
      <alignment vertical="top"/>
    </xf>
    <xf numFmtId="0" fontId="10" fillId="4" borderId="8" xfId="15" applyFont="1" applyFill="1" applyBorder="1" applyAlignment="1">
      <alignment vertical="top"/>
    </xf>
    <xf numFmtId="0" fontId="10" fillId="4" borderId="7" xfId="15" applyFont="1" applyFill="1" applyBorder="1" applyAlignment="1">
      <alignment vertical="top"/>
    </xf>
    <xf numFmtId="165" fontId="10" fillId="4" borderId="26" xfId="15" applyNumberFormat="1" applyFont="1" applyFill="1" applyBorder="1" applyAlignment="1">
      <alignment horizontal="center" vertical="top" wrapText="1"/>
    </xf>
    <xf numFmtId="0" fontId="10" fillId="4" borderId="26" xfId="15" applyFont="1" applyFill="1" applyBorder="1" applyAlignment="1">
      <alignment horizontal="center" vertical="top"/>
    </xf>
    <xf numFmtId="0" fontId="29" fillId="0" borderId="50" xfId="15" applyFont="1" applyBorder="1" applyAlignment="1">
      <alignment horizontal="center" vertical="center"/>
    </xf>
    <xf numFmtId="0" fontId="29" fillId="0" borderId="48" xfId="15" applyFont="1" applyBorder="1" applyAlignment="1">
      <alignment horizontal="center" vertical="center"/>
    </xf>
    <xf numFmtId="0" fontId="29" fillId="0" borderId="23" xfId="15" applyFont="1" applyBorder="1" applyAlignment="1">
      <alignment horizontal="center" vertical="center"/>
    </xf>
    <xf numFmtId="0" fontId="10" fillId="13" borderId="17" xfId="15" applyFont="1" applyFill="1" applyBorder="1" applyAlignment="1">
      <alignment horizontal="center" vertical="top"/>
    </xf>
    <xf numFmtId="0" fontId="29" fillId="0" borderId="36" xfId="15" applyFont="1" applyBorder="1" applyAlignment="1">
      <alignment horizontal="center" vertical="center"/>
    </xf>
    <xf numFmtId="0" fontId="29" fillId="0" borderId="38" xfId="15" applyFont="1" applyBorder="1" applyAlignment="1">
      <alignment horizontal="center" vertical="center"/>
    </xf>
    <xf numFmtId="0" fontId="29" fillId="0" borderId="37" xfId="15" applyFont="1" applyBorder="1" applyAlignment="1">
      <alignment horizontal="center" vertical="center"/>
    </xf>
    <xf numFmtId="165" fontId="10" fillId="0" borderId="14" xfId="15" applyNumberFormat="1" applyFont="1" applyBorder="1" applyAlignment="1">
      <alignment horizontal="center" vertical="top"/>
    </xf>
    <xf numFmtId="165" fontId="10" fillId="0" borderId="13" xfId="15" applyNumberFormat="1" applyFont="1" applyBorder="1" applyAlignment="1">
      <alignment horizontal="center" vertical="top"/>
    </xf>
    <xf numFmtId="49" fontId="10" fillId="10" borderId="5" xfId="15" applyNumberFormat="1" applyFont="1" applyFill="1" applyBorder="1" applyAlignment="1">
      <alignment vertical="top"/>
    </xf>
    <xf numFmtId="0" fontId="29" fillId="0" borderId="51" xfId="15" applyFont="1" applyBorder="1" applyAlignment="1">
      <alignment horizontal="center" vertical="center"/>
    </xf>
    <xf numFmtId="0" fontId="29" fillId="0" borderId="56" xfId="15" applyFont="1" applyBorder="1" applyAlignment="1">
      <alignment horizontal="center" vertical="center"/>
    </xf>
    <xf numFmtId="0" fontId="29" fillId="0" borderId="53" xfId="15" applyFont="1" applyBorder="1" applyAlignment="1">
      <alignment horizontal="center" vertical="center"/>
    </xf>
    <xf numFmtId="0" fontId="11" fillId="5" borderId="43" xfId="15" applyFont="1" applyFill="1" applyBorder="1" applyAlignment="1">
      <alignment horizontal="left" vertical="top" wrapText="1"/>
    </xf>
    <xf numFmtId="165" fontId="10" fillId="11" borderId="20" xfId="15" applyNumberFormat="1" applyFont="1" applyFill="1" applyBorder="1" applyAlignment="1">
      <alignment horizontal="center" vertical="top"/>
    </xf>
    <xf numFmtId="0" fontId="10" fillId="11" borderId="20" xfId="15" applyFont="1" applyFill="1" applyBorder="1" applyAlignment="1">
      <alignment horizontal="center" vertical="top"/>
    </xf>
    <xf numFmtId="0" fontId="11" fillId="11" borderId="21" xfId="15" applyFont="1" applyFill="1" applyBorder="1" applyAlignment="1">
      <alignment vertical="top" wrapText="1"/>
    </xf>
    <xf numFmtId="0" fontId="29" fillId="5" borderId="50" xfId="15" applyFont="1" applyFill="1" applyBorder="1" applyAlignment="1">
      <alignment horizontal="center" vertical="center"/>
    </xf>
    <xf numFmtId="0" fontId="29" fillId="5" borderId="57" xfId="15" applyFont="1" applyFill="1" applyBorder="1" applyAlignment="1">
      <alignment horizontal="center" vertical="center"/>
    </xf>
    <xf numFmtId="0" fontId="29" fillId="5" borderId="39" xfId="15" applyFont="1" applyFill="1" applyBorder="1" applyAlignment="1">
      <alignment horizontal="center" vertical="center"/>
    </xf>
    <xf numFmtId="0" fontId="11" fillId="5" borderId="39" xfId="15" applyFont="1" applyFill="1" applyBorder="1" applyAlignment="1">
      <alignment horizontal="center" vertical="center" wrapText="1"/>
    </xf>
    <xf numFmtId="0" fontId="11" fillId="0" borderId="14" xfId="15" applyFont="1" applyBorder="1" applyAlignment="1">
      <alignment vertical="center" wrapText="1"/>
    </xf>
    <xf numFmtId="165" fontId="11" fillId="11" borderId="20" xfId="15" applyNumberFormat="1" applyFont="1" applyFill="1" applyBorder="1" applyAlignment="1">
      <alignment horizontal="center" vertical="top"/>
    </xf>
    <xf numFmtId="165" fontId="11" fillId="11" borderId="21" xfId="15" applyNumberFormat="1" applyFont="1" applyFill="1" applyBorder="1" applyAlignment="1">
      <alignment horizontal="center" vertical="top"/>
    </xf>
    <xf numFmtId="0" fontId="11" fillId="11" borderId="20" xfId="15" applyFont="1" applyFill="1" applyBorder="1" applyAlignment="1">
      <alignment horizontal="center" vertical="top"/>
    </xf>
    <xf numFmtId="0" fontId="11" fillId="11" borderId="14" xfId="15" applyFont="1" applyFill="1" applyBorder="1" applyAlignment="1">
      <alignment vertical="top" wrapText="1"/>
    </xf>
    <xf numFmtId="0" fontId="34" fillId="0" borderId="0" xfId="15" applyFont="1" applyAlignment="1">
      <alignment vertical="top"/>
    </xf>
    <xf numFmtId="0" fontId="11" fillId="0" borderId="56" xfId="15" applyFont="1" applyBorder="1" applyAlignment="1">
      <alignment horizontal="left" vertical="center"/>
    </xf>
    <xf numFmtId="0" fontId="11" fillId="0" borderId="37" xfId="15" applyFont="1" applyBorder="1" applyAlignment="1">
      <alignment horizontal="center" vertical="center" wrapText="1"/>
    </xf>
    <xf numFmtId="0" fontId="11" fillId="0" borderId="35" xfId="15" applyFont="1" applyBorder="1" applyAlignment="1">
      <alignment vertical="center" wrapText="1"/>
    </xf>
    <xf numFmtId="0" fontId="11" fillId="5" borderId="51" xfId="15" applyFont="1" applyFill="1" applyBorder="1" applyAlignment="1">
      <alignment horizontal="center" vertical="center"/>
    </xf>
    <xf numFmtId="165" fontId="11" fillId="11" borderId="5" xfId="15" applyNumberFormat="1" applyFont="1" applyFill="1" applyBorder="1" applyAlignment="1">
      <alignment horizontal="center" vertical="top"/>
    </xf>
    <xf numFmtId="0" fontId="11" fillId="11" borderId="5" xfId="15" applyFont="1" applyFill="1" applyBorder="1" applyAlignment="1">
      <alignment horizontal="center" vertical="top"/>
    </xf>
    <xf numFmtId="0" fontId="29" fillId="0" borderId="54" xfId="15" applyFont="1" applyBorder="1" applyAlignment="1">
      <alignment horizontal="center" vertical="center"/>
    </xf>
    <xf numFmtId="0" fontId="29" fillId="0" borderId="44" xfId="15" applyFont="1" applyBorder="1" applyAlignment="1">
      <alignment horizontal="center" vertical="center"/>
    </xf>
    <xf numFmtId="0" fontId="29" fillId="0" borderId="32" xfId="15" applyFont="1" applyBorder="1" applyAlignment="1">
      <alignment horizontal="center" vertical="center"/>
    </xf>
    <xf numFmtId="0" fontId="29" fillId="0" borderId="32" xfId="15" applyFont="1" applyBorder="1" applyAlignment="1">
      <alignment horizontal="center" vertical="center" wrapText="1"/>
    </xf>
    <xf numFmtId="0" fontId="29" fillId="0" borderId="30" xfId="15" applyFont="1" applyBorder="1" applyAlignment="1">
      <alignment vertical="center" wrapText="1"/>
    </xf>
    <xf numFmtId="165" fontId="11" fillId="11" borderId="6" xfId="15" applyNumberFormat="1" applyFont="1" applyFill="1" applyBorder="1" applyAlignment="1">
      <alignment horizontal="center" vertical="top"/>
    </xf>
    <xf numFmtId="0" fontId="10" fillId="11" borderId="6" xfId="15" applyFont="1" applyFill="1" applyBorder="1" applyAlignment="1">
      <alignment vertical="top" wrapText="1"/>
    </xf>
    <xf numFmtId="0" fontId="11" fillId="0" borderId="33" xfId="15" applyFont="1" applyBorder="1" applyAlignment="1">
      <alignment horizontal="center" vertical="center"/>
    </xf>
    <xf numFmtId="0" fontId="11" fillId="5" borderId="30" xfId="15" applyFont="1" applyFill="1" applyBorder="1" applyAlignment="1">
      <alignment horizontal="left" vertical="top" wrapText="1"/>
    </xf>
    <xf numFmtId="165" fontId="11" fillId="0" borderId="30" xfId="15" applyNumberFormat="1" applyFont="1" applyBorder="1" applyAlignment="1">
      <alignment horizontal="center" vertical="top"/>
    </xf>
    <xf numFmtId="0" fontId="11" fillId="0" borderId="50" xfId="15" applyFont="1" applyBorder="1" applyAlignment="1">
      <alignment horizontal="center" vertical="center"/>
    </xf>
    <xf numFmtId="0" fontId="11" fillId="0" borderId="57" xfId="15" applyFont="1" applyBorder="1" applyAlignment="1">
      <alignment horizontal="center" vertical="center"/>
    </xf>
    <xf numFmtId="0" fontId="11" fillId="0" borderId="75" xfId="15" applyFont="1" applyBorder="1" applyAlignment="1">
      <alignment horizontal="center" vertical="center"/>
    </xf>
    <xf numFmtId="0" fontId="11" fillId="5" borderId="39" xfId="15" applyFont="1" applyFill="1" applyBorder="1" applyAlignment="1">
      <alignment horizontal="center" vertical="center"/>
    </xf>
    <xf numFmtId="0" fontId="11" fillId="5" borderId="80" xfId="15" applyFont="1" applyFill="1" applyBorder="1" applyAlignment="1">
      <alignment horizontal="left" vertical="top" wrapText="1"/>
    </xf>
    <xf numFmtId="165" fontId="10" fillId="11" borderId="52" xfId="15" applyNumberFormat="1" applyFont="1" applyFill="1" applyBorder="1" applyAlignment="1">
      <alignment horizontal="center" vertical="top"/>
    </xf>
    <xf numFmtId="0" fontId="11" fillId="0" borderId="76" xfId="15" applyFont="1" applyBorder="1" applyAlignment="1">
      <alignment horizontal="center" vertical="center"/>
    </xf>
    <xf numFmtId="0" fontId="11" fillId="0" borderId="53" xfId="15" applyFont="1" applyBorder="1" applyAlignment="1">
      <alignment horizontal="center" vertical="center" wrapText="1"/>
    </xf>
    <xf numFmtId="0" fontId="11" fillId="0" borderId="43" xfId="15" applyFont="1" applyBorder="1" applyAlignment="1">
      <alignment vertical="center" wrapText="1"/>
    </xf>
    <xf numFmtId="165" fontId="11" fillId="11" borderId="43" xfId="15" applyNumberFormat="1" applyFont="1" applyFill="1" applyBorder="1" applyAlignment="1">
      <alignment horizontal="center" vertical="top"/>
    </xf>
    <xf numFmtId="0" fontId="11" fillId="5" borderId="76" xfId="15" applyFont="1" applyFill="1" applyBorder="1" applyAlignment="1">
      <alignment horizontal="center" vertical="center"/>
    </xf>
    <xf numFmtId="165" fontId="11" fillId="0" borderId="54" xfId="15" applyNumberFormat="1" applyFont="1" applyBorder="1" applyAlignment="1">
      <alignment horizontal="center" vertical="center"/>
    </xf>
    <xf numFmtId="165" fontId="11" fillId="0" borderId="70" xfId="15" applyNumberFormat="1" applyFont="1" applyBorder="1" applyAlignment="1">
      <alignment horizontal="center" vertical="center"/>
    </xf>
    <xf numFmtId="0" fontId="11" fillId="5" borderId="72" xfId="15" applyFont="1" applyFill="1" applyBorder="1" applyAlignment="1">
      <alignment vertical="center" wrapText="1"/>
    </xf>
    <xf numFmtId="0" fontId="10" fillId="5" borderId="5" xfId="15" applyFont="1" applyFill="1" applyBorder="1" applyAlignment="1">
      <alignment horizontal="center" vertical="top"/>
    </xf>
    <xf numFmtId="49" fontId="10" fillId="4" borderId="5" xfId="15" applyNumberFormat="1" applyFont="1" applyFill="1" applyBorder="1" applyAlignment="1">
      <alignment horizontal="center" vertical="top"/>
    </xf>
    <xf numFmtId="0" fontId="11" fillId="0" borderId="23" xfId="15" applyFont="1" applyBorder="1"/>
    <xf numFmtId="0" fontId="11" fillId="0" borderId="1" xfId="15" applyFont="1" applyBorder="1"/>
    <xf numFmtId="49" fontId="10" fillId="11" borderId="1" xfId="15" applyNumberFormat="1" applyFont="1" applyFill="1" applyBorder="1" applyAlignment="1">
      <alignment horizontal="center" vertical="top" wrapText="1"/>
    </xf>
    <xf numFmtId="0" fontId="11" fillId="0" borderId="15" xfId="15" applyFont="1" applyBorder="1" applyAlignment="1">
      <alignment horizontal="center" vertical="center"/>
    </xf>
    <xf numFmtId="0" fontId="11" fillId="0" borderId="53" xfId="15" applyFont="1" applyBorder="1"/>
    <xf numFmtId="0" fontId="11" fillId="0" borderId="43" xfId="15" applyFont="1" applyBorder="1"/>
    <xf numFmtId="165" fontId="11" fillId="0" borderId="14" xfId="15" applyNumberFormat="1" applyFont="1" applyBorder="1" applyAlignment="1">
      <alignment horizontal="center" vertical="top"/>
    </xf>
    <xf numFmtId="49" fontId="10" fillId="10" borderId="13" xfId="15" applyNumberFormat="1" applyFont="1" applyFill="1" applyBorder="1" applyAlignment="1">
      <alignment vertical="top"/>
    </xf>
    <xf numFmtId="49" fontId="10" fillId="11" borderId="0" xfId="15" applyNumberFormat="1" applyFont="1" applyFill="1" applyAlignment="1">
      <alignment vertical="top"/>
    </xf>
    <xf numFmtId="49" fontId="10" fillId="3" borderId="13" xfId="15" applyNumberFormat="1" applyFont="1" applyFill="1" applyBorder="1" applyAlignment="1">
      <alignment vertical="top"/>
    </xf>
    <xf numFmtId="0" fontId="11" fillId="0" borderId="4" xfId="15" applyFont="1" applyBorder="1" applyAlignment="1">
      <alignment horizontal="center" vertical="center"/>
    </xf>
    <xf numFmtId="0" fontId="11" fillId="0" borderId="45" xfId="15" applyFont="1" applyBorder="1" applyAlignment="1">
      <alignment horizontal="center" vertical="center"/>
    </xf>
    <xf numFmtId="0" fontId="11" fillId="0" borderId="32" xfId="15" applyFont="1" applyBorder="1"/>
    <xf numFmtId="0" fontId="11" fillId="0" borderId="30" xfId="15" applyFont="1" applyBorder="1"/>
    <xf numFmtId="49" fontId="10" fillId="11" borderId="6" xfId="15" applyNumberFormat="1" applyFont="1" applyFill="1" applyBorder="1" applyAlignment="1">
      <alignment vertical="top"/>
    </xf>
    <xf numFmtId="49" fontId="10" fillId="3" borderId="5" xfId="15" applyNumberFormat="1" applyFont="1" applyFill="1" applyBorder="1" applyAlignment="1">
      <alignment vertical="top"/>
    </xf>
    <xf numFmtId="0" fontId="11" fillId="0" borderId="21" xfId="15" applyFont="1" applyBorder="1"/>
    <xf numFmtId="0" fontId="7" fillId="0" borderId="0" xfId="15" applyFont="1" applyAlignment="1">
      <alignment horizontal="right"/>
    </xf>
    <xf numFmtId="0" fontId="11" fillId="5" borderId="35" xfId="15" applyFont="1" applyFill="1" applyBorder="1" applyAlignment="1">
      <alignment vertical="top" wrapText="1"/>
    </xf>
    <xf numFmtId="0" fontId="11" fillId="5" borderId="63" xfId="15" applyFont="1" applyFill="1" applyBorder="1" applyAlignment="1">
      <alignment horizontal="center" vertical="center"/>
    </xf>
    <xf numFmtId="0" fontId="11" fillId="5" borderId="30" xfId="15" applyFont="1" applyFill="1" applyBorder="1" applyAlignment="1">
      <alignment vertical="top" wrapText="1"/>
    </xf>
    <xf numFmtId="0" fontId="11" fillId="11" borderId="26" xfId="15" applyFont="1" applyFill="1" applyBorder="1" applyAlignment="1">
      <alignment horizontal="center" vertical="top"/>
    </xf>
    <xf numFmtId="0" fontId="11" fillId="0" borderId="39" xfId="15" applyFont="1" applyBorder="1" applyAlignment="1">
      <alignment horizontal="center" vertical="center"/>
    </xf>
    <xf numFmtId="0" fontId="11" fillId="5" borderId="60" xfId="15" applyFont="1" applyFill="1" applyBorder="1" applyAlignment="1">
      <alignment horizontal="center" vertical="center"/>
    </xf>
    <xf numFmtId="0" fontId="10" fillId="13" borderId="20" xfId="15" applyFont="1" applyFill="1" applyBorder="1" applyAlignment="1">
      <alignment horizontal="center" vertical="top"/>
    </xf>
    <xf numFmtId="165" fontId="10" fillId="0" borderId="2" xfId="15" applyNumberFormat="1" applyFont="1" applyBorder="1" applyAlignment="1">
      <alignment horizontal="center" vertical="top"/>
    </xf>
    <xf numFmtId="165" fontId="10" fillId="0" borderId="30" xfId="15" applyNumberFormat="1" applyFont="1" applyBorder="1" applyAlignment="1">
      <alignment horizontal="center" vertical="top"/>
    </xf>
    <xf numFmtId="0" fontId="11" fillId="0" borderId="41" xfId="15" applyFont="1" applyBorder="1" applyAlignment="1">
      <alignment horizontal="left" vertical="top" wrapText="1"/>
    </xf>
    <xf numFmtId="49" fontId="10" fillId="3" borderId="20" xfId="15" applyNumberFormat="1" applyFont="1" applyFill="1" applyBorder="1" applyAlignment="1">
      <alignment vertical="top"/>
    </xf>
    <xf numFmtId="0" fontId="29" fillId="0" borderId="12" xfId="15" applyFont="1" applyBorder="1" applyAlignment="1">
      <alignment horizontal="center" vertical="center"/>
    </xf>
    <xf numFmtId="0" fontId="29" fillId="0" borderId="15" xfId="15" applyFont="1" applyBorder="1" applyAlignment="1">
      <alignment horizontal="center" vertical="center"/>
    </xf>
    <xf numFmtId="0" fontId="29" fillId="0" borderId="37" xfId="15" applyFont="1" applyBorder="1" applyAlignment="1">
      <alignment horizontal="center" vertical="center" wrapText="1"/>
    </xf>
    <xf numFmtId="0" fontId="29" fillId="0" borderId="35" xfId="15" applyFont="1" applyBorder="1" applyAlignment="1">
      <alignment vertical="center" wrapText="1"/>
    </xf>
    <xf numFmtId="0" fontId="29" fillId="0" borderId="53" xfId="15" applyFont="1" applyBorder="1" applyAlignment="1">
      <alignment horizontal="center" vertical="center" wrapText="1"/>
    </xf>
    <xf numFmtId="0" fontId="29" fillId="0" borderId="43" xfId="15" applyFont="1" applyBorder="1" applyAlignment="1">
      <alignment vertical="center" wrapText="1"/>
    </xf>
    <xf numFmtId="0" fontId="11" fillId="5" borderId="4" xfId="15" applyFont="1" applyFill="1" applyBorder="1" applyAlignment="1">
      <alignment horizontal="center" vertical="center"/>
    </xf>
    <xf numFmtId="0" fontId="11" fillId="0" borderId="85" xfId="15" applyFont="1" applyBorder="1" applyAlignment="1">
      <alignment vertical="center" wrapText="1"/>
    </xf>
    <xf numFmtId="0" fontId="29" fillId="0" borderId="4" xfId="15" applyFont="1" applyBorder="1" applyAlignment="1">
      <alignment horizontal="center" vertical="center"/>
    </xf>
    <xf numFmtId="165" fontId="10" fillId="0" borderId="6" xfId="15" applyNumberFormat="1" applyFont="1" applyBorder="1" applyAlignment="1">
      <alignment horizontal="center" vertical="top"/>
    </xf>
    <xf numFmtId="165" fontId="10" fillId="0" borderId="5" xfId="15" applyNumberFormat="1" applyFont="1" applyBorder="1" applyAlignment="1">
      <alignment horizontal="center" vertical="top"/>
    </xf>
    <xf numFmtId="0" fontId="11" fillId="5" borderId="12" xfId="15" applyFont="1" applyFill="1" applyBorder="1" applyAlignment="1">
      <alignment horizontal="center" vertical="center"/>
    </xf>
    <xf numFmtId="165" fontId="10" fillId="13" borderId="13" xfId="15" applyNumberFormat="1" applyFont="1" applyFill="1" applyBorder="1" applyAlignment="1">
      <alignment horizontal="center" vertical="top"/>
    </xf>
    <xf numFmtId="49" fontId="10" fillId="11" borderId="14" xfId="15" applyNumberFormat="1" applyFont="1" applyFill="1" applyBorder="1" applyAlignment="1">
      <alignment vertical="top" wrapText="1"/>
    </xf>
    <xf numFmtId="165" fontId="10" fillId="0" borderId="43" xfId="15" applyNumberFormat="1" applyFont="1" applyBorder="1" applyAlignment="1">
      <alignment horizontal="center" vertical="top"/>
    </xf>
    <xf numFmtId="165" fontId="10" fillId="0" borderId="58" xfId="15" applyNumberFormat="1" applyFont="1" applyBorder="1" applyAlignment="1">
      <alignment horizontal="center" vertical="top"/>
    </xf>
    <xf numFmtId="49" fontId="10" fillId="11" borderId="6" xfId="15" applyNumberFormat="1" applyFont="1" applyFill="1" applyBorder="1" applyAlignment="1">
      <alignment vertical="top" wrapText="1"/>
    </xf>
    <xf numFmtId="49" fontId="10" fillId="11" borderId="21" xfId="15" applyNumberFormat="1" applyFont="1" applyFill="1" applyBorder="1" applyAlignment="1">
      <alignment vertical="top" wrapText="1"/>
    </xf>
    <xf numFmtId="0" fontId="11" fillId="0" borderId="1" xfId="15" applyFont="1" applyBorder="1" applyAlignment="1">
      <alignment vertical="center" wrapText="1"/>
    </xf>
    <xf numFmtId="9" fontId="29" fillId="5" borderId="9" xfId="15" applyNumberFormat="1" applyFont="1" applyFill="1" applyBorder="1" applyAlignment="1">
      <alignment horizontal="center" vertical="center"/>
    </xf>
    <xf numFmtId="9" fontId="29" fillId="5" borderId="66" xfId="15" applyNumberFormat="1" applyFont="1" applyFill="1" applyBorder="1" applyAlignment="1">
      <alignment horizontal="center" vertical="center"/>
    </xf>
    <xf numFmtId="9" fontId="29" fillId="5" borderId="72" xfId="15" applyNumberFormat="1" applyFont="1" applyFill="1" applyBorder="1" applyAlignment="1">
      <alignment horizontal="center" vertical="center"/>
    </xf>
    <xf numFmtId="0" fontId="11" fillId="5" borderId="70" xfId="15" applyFont="1" applyFill="1" applyBorder="1" applyAlignment="1">
      <alignment horizontal="center" vertical="center"/>
    </xf>
    <xf numFmtId="0" fontId="11" fillId="5" borderId="8" xfId="15" applyFont="1" applyFill="1" applyBorder="1" applyAlignment="1">
      <alignment horizontal="left" vertical="top" wrapText="1"/>
    </xf>
    <xf numFmtId="9" fontId="29" fillId="5" borderId="19" xfId="15" applyNumberFormat="1" applyFont="1" applyFill="1" applyBorder="1" applyAlignment="1">
      <alignment horizontal="center" vertical="center"/>
    </xf>
    <xf numFmtId="9" fontId="29" fillId="5" borderId="22" xfId="15" applyNumberFormat="1" applyFont="1" applyFill="1" applyBorder="1" applyAlignment="1">
      <alignment horizontal="center" vertical="center"/>
    </xf>
    <xf numFmtId="9" fontId="29" fillId="5" borderId="42" xfId="15" applyNumberFormat="1" applyFont="1" applyFill="1" applyBorder="1" applyAlignment="1">
      <alignment horizontal="center" vertical="center"/>
    </xf>
    <xf numFmtId="165" fontId="11" fillId="0" borderId="21" xfId="15" applyNumberFormat="1" applyFont="1" applyBorder="1" applyAlignment="1">
      <alignment horizontal="center" vertical="top"/>
    </xf>
    <xf numFmtId="9" fontId="29" fillId="5" borderId="36" xfId="15" applyNumberFormat="1" applyFont="1" applyFill="1" applyBorder="1" applyAlignment="1">
      <alignment horizontal="center" vertical="center"/>
    </xf>
    <xf numFmtId="9" fontId="29" fillId="5" borderId="38" xfId="15" applyNumberFormat="1" applyFont="1" applyFill="1" applyBorder="1" applyAlignment="1">
      <alignment horizontal="center" vertical="center"/>
    </xf>
    <xf numFmtId="9" fontId="29" fillId="5" borderId="77" xfId="15" applyNumberFormat="1" applyFont="1" applyFill="1" applyBorder="1" applyAlignment="1">
      <alignment horizontal="center" vertical="center"/>
    </xf>
    <xf numFmtId="0" fontId="11" fillId="0" borderId="1" xfId="15" applyFont="1" applyBorder="1" applyAlignment="1">
      <alignment horizontal="center" vertical="top" wrapText="1"/>
    </xf>
    <xf numFmtId="0" fontId="11" fillId="5" borderId="46" xfId="15" applyFont="1" applyFill="1" applyBorder="1" applyAlignment="1">
      <alignment horizontal="center" vertical="center"/>
    </xf>
    <xf numFmtId="49" fontId="10" fillId="0" borderId="27" xfId="15" applyNumberFormat="1" applyFont="1" applyBorder="1" applyAlignment="1">
      <alignment horizontal="center" vertical="top" wrapText="1"/>
    </xf>
    <xf numFmtId="0" fontId="11" fillId="5" borderId="32" xfId="15" applyFont="1" applyFill="1" applyBorder="1" applyAlignment="1">
      <alignment horizontal="center" vertical="top"/>
    </xf>
    <xf numFmtId="0" fontId="11" fillId="0" borderId="42" xfId="15" applyFont="1" applyBorder="1" applyAlignment="1">
      <alignment horizontal="center" vertical="center"/>
    </xf>
    <xf numFmtId="0" fontId="27" fillId="0" borderId="24" xfId="15" applyFont="1" applyBorder="1" applyAlignment="1">
      <alignment horizontal="center" vertical="center" wrapText="1"/>
    </xf>
    <xf numFmtId="0" fontId="11" fillId="0" borderId="42" xfId="15" applyFont="1" applyBorder="1" applyAlignment="1">
      <alignment vertical="center" wrapText="1"/>
    </xf>
    <xf numFmtId="0" fontId="11" fillId="0" borderId="70" xfId="15" applyFont="1" applyBorder="1" applyAlignment="1">
      <alignment horizontal="center" vertical="center"/>
    </xf>
    <xf numFmtId="0" fontId="11" fillId="0" borderId="72" xfId="15" applyFont="1" applyBorder="1" applyAlignment="1">
      <alignment vertical="center" wrapText="1"/>
    </xf>
    <xf numFmtId="0" fontId="10" fillId="2" borderId="0" xfId="15" applyFont="1" applyFill="1" applyAlignment="1">
      <alignment vertical="top"/>
    </xf>
    <xf numFmtId="49" fontId="10" fillId="2" borderId="26" xfId="15" applyNumberFormat="1" applyFont="1" applyFill="1" applyBorder="1" applyAlignment="1">
      <alignment horizontal="center" vertical="top" wrapText="1"/>
    </xf>
    <xf numFmtId="0" fontId="29" fillId="5" borderId="12" xfId="15" applyFont="1" applyFill="1" applyBorder="1" applyAlignment="1">
      <alignment horizontal="center" vertical="center"/>
    </xf>
    <xf numFmtId="0" fontId="29" fillId="5" borderId="22" xfId="15" applyFont="1" applyFill="1" applyBorder="1" applyAlignment="1">
      <alignment horizontal="center" vertical="center"/>
    </xf>
    <xf numFmtId="0" fontId="29" fillId="5" borderId="23" xfId="15" applyFont="1" applyFill="1" applyBorder="1" applyAlignment="1">
      <alignment horizontal="center" vertical="center"/>
    </xf>
    <xf numFmtId="0" fontId="29" fillId="5" borderId="36" xfId="15" applyFont="1" applyFill="1" applyBorder="1" applyAlignment="1">
      <alignment horizontal="center" vertical="center"/>
    </xf>
    <xf numFmtId="0" fontId="29" fillId="5" borderId="38" xfId="15" applyFont="1" applyFill="1" applyBorder="1" applyAlignment="1">
      <alignment horizontal="center" vertical="center"/>
    </xf>
    <xf numFmtId="0" fontId="29" fillId="5" borderId="37" xfId="15" applyFont="1" applyFill="1" applyBorder="1" applyAlignment="1">
      <alignment horizontal="center" vertical="center"/>
    </xf>
    <xf numFmtId="0" fontId="11" fillId="5" borderId="53" xfId="15" applyFont="1" applyFill="1" applyBorder="1" applyAlignment="1">
      <alignment horizontal="center" vertical="center" wrapText="1"/>
    </xf>
    <xf numFmtId="0" fontId="11" fillId="0" borderId="38" xfId="15" applyFont="1" applyBorder="1" applyAlignment="1">
      <alignment horizontal="left" vertical="center"/>
    </xf>
    <xf numFmtId="0" fontId="10" fillId="5" borderId="8" xfId="15" applyFont="1" applyFill="1" applyBorder="1" applyAlignment="1">
      <alignment vertical="top"/>
    </xf>
    <xf numFmtId="0" fontId="10" fillId="5" borderId="8" xfId="15" applyFont="1" applyFill="1" applyBorder="1" applyAlignment="1">
      <alignment vertical="top" textRotation="90"/>
    </xf>
    <xf numFmtId="49" fontId="10" fillId="3" borderId="7" xfId="15" applyNumberFormat="1" applyFont="1" applyFill="1" applyBorder="1" applyAlignment="1">
      <alignment horizontal="center" vertical="top"/>
    </xf>
    <xf numFmtId="49" fontId="10" fillId="3" borderId="6" xfId="15" applyNumberFormat="1" applyFont="1" applyFill="1" applyBorder="1" applyAlignment="1">
      <alignment horizontal="center" vertical="top"/>
    </xf>
    <xf numFmtId="9" fontId="11" fillId="5" borderId="19" xfId="15" applyNumberFormat="1" applyFont="1" applyFill="1" applyBorder="1" applyAlignment="1">
      <alignment horizontal="center" vertical="center"/>
    </xf>
    <xf numFmtId="9" fontId="11" fillId="5" borderId="22" xfId="15" applyNumberFormat="1" applyFont="1" applyFill="1" applyBorder="1" applyAlignment="1">
      <alignment horizontal="center" vertical="center"/>
    </xf>
    <xf numFmtId="9" fontId="11" fillId="5" borderId="23" xfId="15" applyNumberFormat="1" applyFont="1" applyFill="1" applyBorder="1" applyAlignment="1">
      <alignment horizontal="center" vertical="center"/>
    </xf>
    <xf numFmtId="0" fontId="29" fillId="5" borderId="1" xfId="15" applyFont="1" applyFill="1" applyBorder="1" applyAlignment="1">
      <alignment horizontal="left" vertical="top"/>
    </xf>
    <xf numFmtId="0" fontId="11" fillId="10" borderId="20" xfId="15" applyFont="1" applyFill="1" applyBorder="1" applyAlignment="1">
      <alignment horizontal="center" vertical="top" wrapText="1"/>
    </xf>
    <xf numFmtId="0" fontId="11" fillId="11" borderId="1" xfId="15" applyFont="1" applyFill="1" applyBorder="1" applyAlignment="1">
      <alignment horizontal="center" vertical="top" wrapText="1"/>
    </xf>
    <xf numFmtId="9" fontId="11" fillId="5" borderId="4" xfId="15" applyNumberFormat="1" applyFont="1" applyFill="1" applyBorder="1" applyAlignment="1">
      <alignment horizontal="center" vertical="center"/>
    </xf>
    <xf numFmtId="9" fontId="11" fillId="5" borderId="45" xfId="15" applyNumberFormat="1" applyFont="1" applyFill="1" applyBorder="1" applyAlignment="1">
      <alignment horizontal="center" vertical="center"/>
    </xf>
    <xf numFmtId="9" fontId="11" fillId="5" borderId="54" xfId="15" applyNumberFormat="1" applyFont="1" applyFill="1" applyBorder="1" applyAlignment="1">
      <alignment horizontal="center" vertical="center"/>
    </xf>
    <xf numFmtId="9" fontId="11" fillId="5" borderId="32" xfId="15" applyNumberFormat="1" applyFont="1" applyFill="1" applyBorder="1" applyAlignment="1">
      <alignment horizontal="center" vertical="center"/>
    </xf>
    <xf numFmtId="0" fontId="29" fillId="5" borderId="32" xfId="15" applyFont="1" applyFill="1" applyBorder="1" applyAlignment="1">
      <alignment horizontal="center" vertical="center"/>
    </xf>
    <xf numFmtId="0" fontId="29" fillId="5" borderId="30" xfId="15" applyFont="1" applyFill="1" applyBorder="1" applyAlignment="1">
      <alignment horizontal="left" vertical="top"/>
    </xf>
    <xf numFmtId="165" fontId="11" fillId="0" borderId="26" xfId="15" applyNumberFormat="1" applyFont="1" applyBorder="1" applyAlignment="1">
      <alignment horizontal="center" vertical="top"/>
    </xf>
    <xf numFmtId="9" fontId="11" fillId="5" borderId="24" xfId="15" applyNumberFormat="1" applyFont="1" applyFill="1" applyBorder="1" applyAlignment="1">
      <alignment horizontal="center" vertical="center"/>
    </xf>
    <xf numFmtId="0" fontId="29" fillId="5" borderId="24" xfId="15" applyFont="1" applyFill="1" applyBorder="1" applyAlignment="1">
      <alignment horizontal="center" vertical="center"/>
    </xf>
    <xf numFmtId="0" fontId="29" fillId="5" borderId="41" xfId="15" applyFont="1" applyFill="1" applyBorder="1" applyAlignment="1">
      <alignment horizontal="left" vertical="top"/>
    </xf>
    <xf numFmtId="0" fontId="11" fillId="5" borderId="75" xfId="15" applyFont="1" applyFill="1" applyBorder="1" applyAlignment="1">
      <alignment horizontal="center" vertical="center"/>
    </xf>
    <xf numFmtId="0" fontId="11" fillId="5" borderId="59" xfId="15" applyFont="1" applyFill="1" applyBorder="1" applyAlignment="1">
      <alignment horizontal="center" vertical="center" wrapText="1"/>
    </xf>
    <xf numFmtId="0" fontId="11" fillId="5" borderId="57" xfId="15" applyFont="1" applyFill="1" applyBorder="1" applyAlignment="1">
      <alignment horizontal="left" vertical="top" wrapText="1"/>
    </xf>
    <xf numFmtId="165" fontId="11" fillId="11" borderId="80" xfId="15" applyNumberFormat="1" applyFont="1" applyFill="1" applyBorder="1" applyAlignment="1">
      <alignment horizontal="center" vertical="top"/>
    </xf>
    <xf numFmtId="49" fontId="10" fillId="0" borderId="0" xfId="15" applyNumberFormat="1" applyFont="1" applyAlignment="1">
      <alignment horizontal="center" vertical="top" wrapText="1"/>
    </xf>
    <xf numFmtId="49" fontId="10" fillId="3" borderId="14" xfId="15" applyNumberFormat="1" applyFont="1" applyFill="1" applyBorder="1" applyAlignment="1">
      <alignment horizontal="center" vertical="top"/>
    </xf>
    <xf numFmtId="0" fontId="11" fillId="5" borderId="46" xfId="15" applyFont="1" applyFill="1" applyBorder="1" applyAlignment="1">
      <alignment horizontal="center" vertical="center" wrapText="1"/>
    </xf>
    <xf numFmtId="0" fontId="11" fillId="5" borderId="9" xfId="15" applyFont="1" applyFill="1" applyBorder="1" applyAlignment="1">
      <alignment horizontal="center" vertical="center"/>
    </xf>
    <xf numFmtId="0" fontId="11" fillId="5" borderId="16" xfId="15" applyFont="1" applyFill="1" applyBorder="1" applyAlignment="1">
      <alignment horizontal="center" vertical="center"/>
    </xf>
    <xf numFmtId="0" fontId="11" fillId="5" borderId="16" xfId="15" applyFont="1" applyFill="1" applyBorder="1" applyAlignment="1">
      <alignment horizontal="center" vertical="center" wrapText="1"/>
    </xf>
    <xf numFmtId="0" fontId="11" fillId="5" borderId="26" xfId="15" applyFont="1" applyFill="1" applyBorder="1" applyAlignment="1">
      <alignment vertical="top" wrapText="1"/>
    </xf>
    <xf numFmtId="0" fontId="11" fillId="0" borderId="66" xfId="15" applyFont="1" applyBorder="1" applyAlignment="1">
      <alignment horizontal="left" vertical="center"/>
    </xf>
    <xf numFmtId="0" fontId="11" fillId="0" borderId="72" xfId="15" applyFont="1" applyBorder="1" applyAlignment="1">
      <alignment horizontal="center" vertical="center" wrapText="1"/>
    </xf>
    <xf numFmtId="0" fontId="11" fillId="0" borderId="26" xfId="15" applyFont="1" applyBorder="1" applyAlignment="1">
      <alignment vertical="center" wrapText="1"/>
    </xf>
    <xf numFmtId="9" fontId="11" fillId="5" borderId="12" xfId="15" applyNumberFormat="1" applyFont="1" applyFill="1" applyBorder="1" applyAlignment="1">
      <alignment horizontal="center" vertical="center"/>
    </xf>
    <xf numFmtId="0" fontId="29" fillId="5" borderId="35" xfId="15" applyFont="1" applyFill="1" applyBorder="1" applyAlignment="1">
      <alignment horizontal="left" vertical="top"/>
    </xf>
    <xf numFmtId="165" fontId="10" fillId="0" borderId="20" xfId="15" applyNumberFormat="1" applyFont="1" applyBorder="1" applyAlignment="1">
      <alignment horizontal="center" vertical="top"/>
    </xf>
    <xf numFmtId="0" fontId="10" fillId="4" borderId="9" xfId="15" applyFont="1" applyFill="1" applyBorder="1" applyAlignment="1">
      <alignment horizontal="center" vertical="center"/>
    </xf>
    <xf numFmtId="0" fontId="10" fillId="4" borderId="66" xfId="15" applyFont="1" applyFill="1" applyBorder="1" applyAlignment="1">
      <alignment horizontal="center" vertical="center"/>
    </xf>
    <xf numFmtId="0" fontId="10" fillId="4" borderId="72" xfId="15" applyFont="1" applyFill="1" applyBorder="1" applyAlignment="1">
      <alignment horizontal="center" vertical="center"/>
    </xf>
    <xf numFmtId="0" fontId="10" fillId="4" borderId="8" xfId="15" applyFont="1" applyFill="1" applyBorder="1" applyAlignment="1">
      <alignment vertical="top" textRotation="90"/>
    </xf>
    <xf numFmtId="0" fontId="11" fillId="0" borderId="66" xfId="15" applyFont="1" applyBorder="1" applyAlignment="1">
      <alignment vertical="center" wrapText="1"/>
    </xf>
    <xf numFmtId="0" fontId="10" fillId="0" borderId="27" xfId="15" applyFont="1" applyBorder="1" applyAlignment="1">
      <alignment horizontal="left" vertical="top"/>
    </xf>
    <xf numFmtId="0" fontId="10" fillId="0" borderId="27" xfId="15" applyFont="1" applyBorder="1" applyAlignment="1">
      <alignment horizontal="left" vertical="top" textRotation="90"/>
    </xf>
    <xf numFmtId="0" fontId="11" fillId="0" borderId="27" xfId="15" applyFont="1" applyBorder="1" applyAlignment="1">
      <alignment horizontal="left" vertical="top"/>
    </xf>
    <xf numFmtId="0" fontId="10" fillId="0" borderId="6" xfId="15" applyFont="1" applyBorder="1" applyAlignment="1">
      <alignment vertical="top"/>
    </xf>
    <xf numFmtId="49" fontId="10" fillId="2" borderId="6" xfId="15" applyNumberFormat="1" applyFont="1" applyFill="1" applyBorder="1" applyAlignment="1">
      <alignment horizontal="center" vertical="top" wrapText="1"/>
    </xf>
    <xf numFmtId="0" fontId="10" fillId="3" borderId="9" xfId="15" applyFont="1" applyFill="1" applyBorder="1" applyAlignment="1">
      <alignment horizontal="center" vertical="center"/>
    </xf>
    <xf numFmtId="0" fontId="10" fillId="3" borderId="26" xfId="15" applyFont="1" applyFill="1" applyBorder="1" applyAlignment="1">
      <alignment horizontal="center" vertical="center"/>
    </xf>
    <xf numFmtId="0" fontId="10" fillId="3" borderId="4" xfId="15" applyFont="1" applyFill="1" applyBorder="1" applyAlignment="1">
      <alignment horizontal="center" vertical="center"/>
    </xf>
    <xf numFmtId="0" fontId="11" fillId="2" borderId="27" xfId="15" applyFont="1" applyFill="1" applyBorder="1"/>
    <xf numFmtId="0" fontId="10" fillId="3" borderId="27" xfId="15" applyFont="1" applyFill="1" applyBorder="1" applyAlignment="1">
      <alignment horizontal="left" vertical="top"/>
    </xf>
    <xf numFmtId="0" fontId="10" fillId="3" borderId="27" xfId="15" applyFont="1" applyFill="1" applyBorder="1" applyAlignment="1">
      <alignment horizontal="left" vertical="top" textRotation="90"/>
    </xf>
    <xf numFmtId="0" fontId="11" fillId="3" borderId="27" xfId="15" applyFont="1" applyFill="1" applyBorder="1" applyAlignment="1">
      <alignment horizontal="left" vertical="top"/>
    </xf>
    <xf numFmtId="0" fontId="10" fillId="2" borderId="27" xfId="15" applyFont="1" applyFill="1" applyBorder="1" applyAlignment="1">
      <alignment horizontal="left" vertical="top"/>
    </xf>
    <xf numFmtId="0" fontId="11" fillId="0" borderId="0" xfId="15" applyFont="1" applyAlignment="1">
      <alignment horizontal="center"/>
    </xf>
    <xf numFmtId="0" fontId="10" fillId="0" borderId="0" xfId="15" applyFont="1" applyAlignment="1">
      <alignment horizontal="center" vertical="center"/>
    </xf>
    <xf numFmtId="0" fontId="3" fillId="0" borderId="0" xfId="15" applyFont="1" applyAlignment="1">
      <alignment horizontal="center" vertical="center"/>
    </xf>
    <xf numFmtId="0" fontId="3" fillId="0" borderId="0" xfId="15" applyFont="1" applyAlignment="1">
      <alignment horizontal="center" vertical="center" textRotation="90"/>
    </xf>
    <xf numFmtId="0" fontId="61" fillId="0" borderId="0" xfId="15" applyFont="1" applyAlignment="1">
      <alignment horizontal="center" vertical="center" wrapText="1"/>
    </xf>
    <xf numFmtId="0" fontId="5" fillId="0" borderId="0" xfId="15" applyFont="1" applyAlignment="1">
      <alignment textRotation="90"/>
    </xf>
    <xf numFmtId="0" fontId="7" fillId="0" borderId="0" xfId="3" applyAlignment="1">
      <alignment textRotation="90"/>
    </xf>
    <xf numFmtId="49" fontId="12" fillId="0" borderId="0" xfId="3" applyNumberFormat="1" applyFont="1" applyAlignment="1">
      <alignment vertical="top" textRotation="90"/>
    </xf>
    <xf numFmtId="165" fontId="10" fillId="0" borderId="2" xfId="1" applyNumberFormat="1" applyFont="1" applyBorder="1" applyAlignment="1">
      <alignment horizontal="center" vertical="top" wrapText="1"/>
    </xf>
    <xf numFmtId="0" fontId="63" fillId="0" borderId="54" xfId="3" applyFont="1" applyBorder="1" applyAlignment="1">
      <alignment horizontal="left" vertical="center" wrapText="1"/>
    </xf>
    <xf numFmtId="0" fontId="5" fillId="0" borderId="54" xfId="3" applyFont="1" applyBorder="1" applyAlignment="1">
      <alignment horizontal="left" vertical="center" wrapText="1"/>
    </xf>
    <xf numFmtId="165" fontId="11" fillId="0" borderId="12" xfId="1" applyNumberFormat="1" applyFont="1" applyBorder="1" applyAlignment="1">
      <alignment horizontal="center" vertical="top" wrapText="1"/>
    </xf>
    <xf numFmtId="165" fontId="11" fillId="0" borderId="13" xfId="1" applyNumberFormat="1" applyFont="1" applyBorder="1" applyAlignment="1">
      <alignment horizontal="center" vertical="top" wrapText="1"/>
    </xf>
    <xf numFmtId="165" fontId="11" fillId="0" borderId="36" xfId="1" applyNumberFormat="1" applyFont="1" applyBorder="1" applyAlignment="1">
      <alignment horizontal="center" vertical="top" wrapText="1"/>
    </xf>
    <xf numFmtId="165" fontId="11" fillId="0" borderId="10" xfId="1" applyNumberFormat="1" applyFont="1" applyBorder="1" applyAlignment="1">
      <alignment horizontal="center" vertical="top" wrapText="1"/>
    </xf>
    <xf numFmtId="165" fontId="11" fillId="0" borderId="51" xfId="1" applyNumberFormat="1" applyFont="1" applyBorder="1" applyAlignment="1">
      <alignment horizontal="center" vertical="top" wrapText="1"/>
    </xf>
    <xf numFmtId="165" fontId="11" fillId="0" borderId="58" xfId="1" applyNumberFormat="1" applyFont="1" applyBorder="1" applyAlignment="1">
      <alignment horizontal="center" vertical="top" wrapText="1"/>
    </xf>
    <xf numFmtId="0" fontId="5" fillId="5" borderId="10" xfId="3" applyFont="1" applyFill="1" applyBorder="1" applyAlignment="1">
      <alignment horizontal="left" vertical="center" wrapText="1"/>
    </xf>
    <xf numFmtId="165" fontId="10" fillId="9" borderId="2" xfId="1" applyNumberFormat="1" applyFont="1" applyFill="1" applyBorder="1" applyAlignment="1">
      <alignment horizontal="center" vertical="top" wrapText="1"/>
    </xf>
    <xf numFmtId="49" fontId="7" fillId="0" borderId="0" xfId="3" applyNumberFormat="1" applyAlignment="1">
      <alignment vertical="top"/>
    </xf>
    <xf numFmtId="0" fontId="11" fillId="0" borderId="25" xfId="3" applyFont="1" applyBorder="1"/>
    <xf numFmtId="0" fontId="11" fillId="0" borderId="48" xfId="3" applyFont="1" applyBorder="1"/>
    <xf numFmtId="165" fontId="10" fillId="9" borderId="26" xfId="3" applyNumberFormat="1" applyFont="1" applyFill="1" applyBorder="1" applyAlignment="1">
      <alignment horizontal="center" vertical="top"/>
    </xf>
    <xf numFmtId="0" fontId="11" fillId="0" borderId="76" xfId="3" applyFont="1" applyBorder="1"/>
    <xf numFmtId="0" fontId="11" fillId="0" borderId="38" xfId="3" applyFont="1" applyBorder="1"/>
    <xf numFmtId="0" fontId="14" fillId="8" borderId="1" xfId="3" applyFont="1" applyFill="1" applyBorder="1" applyAlignment="1">
      <alignment horizontal="center" vertical="top"/>
    </xf>
    <xf numFmtId="165" fontId="10" fillId="8" borderId="20" xfId="3" applyNumberFormat="1" applyFont="1" applyFill="1" applyBorder="1" applyAlignment="1">
      <alignment horizontal="center" vertical="top"/>
    </xf>
    <xf numFmtId="0" fontId="6" fillId="8" borderId="20" xfId="3" applyFont="1" applyFill="1" applyBorder="1" applyAlignment="1">
      <alignment horizontal="center" vertical="top"/>
    </xf>
    <xf numFmtId="0" fontId="14" fillId="2" borderId="1" xfId="3" applyFont="1" applyFill="1" applyBorder="1" applyAlignment="1">
      <alignment horizontal="center" vertical="top"/>
    </xf>
    <xf numFmtId="165" fontId="10" fillId="2" borderId="20" xfId="3" applyNumberFormat="1" applyFont="1" applyFill="1" applyBorder="1" applyAlignment="1">
      <alignment horizontal="center" vertical="top"/>
    </xf>
    <xf numFmtId="0" fontId="6" fillId="2" borderId="20" xfId="3" applyFont="1" applyFill="1" applyBorder="1" applyAlignment="1">
      <alignment horizontal="center" vertical="top"/>
    </xf>
    <xf numFmtId="49" fontId="9" fillId="4" borderId="26" xfId="3" applyNumberFormat="1" applyFont="1" applyFill="1" applyBorder="1" applyAlignment="1">
      <alignment horizontal="center" vertical="top"/>
    </xf>
    <xf numFmtId="0" fontId="11" fillId="0" borderId="77" xfId="3" applyFont="1" applyBorder="1"/>
    <xf numFmtId="9" fontId="14" fillId="5" borderId="19" xfId="3" applyNumberFormat="1" applyFont="1" applyFill="1" applyBorder="1" applyAlignment="1">
      <alignment horizontal="center" vertical="top"/>
    </xf>
    <xf numFmtId="0" fontId="12" fillId="5" borderId="23" xfId="3" applyFont="1" applyFill="1" applyBorder="1" applyAlignment="1">
      <alignment horizontal="center" vertical="center"/>
    </xf>
    <xf numFmtId="0" fontId="12" fillId="5" borderId="21" xfId="3" applyFont="1" applyFill="1" applyBorder="1" applyAlignment="1">
      <alignment horizontal="left" vertical="top" wrapText="1"/>
    </xf>
    <xf numFmtId="0" fontId="6" fillId="5" borderId="26" xfId="3" applyFont="1" applyFill="1" applyBorder="1" applyAlignment="1">
      <alignment horizontal="center" vertical="top"/>
    </xf>
    <xf numFmtId="0" fontId="11" fillId="10" borderId="20" xfId="3" applyFont="1" applyFill="1" applyBorder="1" applyAlignment="1">
      <alignment vertical="top" wrapText="1"/>
    </xf>
    <xf numFmtId="9" fontId="14" fillId="5" borderId="36" xfId="3" applyNumberFormat="1" applyFont="1" applyFill="1" applyBorder="1" applyAlignment="1">
      <alignment horizontal="center" vertical="top"/>
    </xf>
    <xf numFmtId="0" fontId="12" fillId="5" borderId="37" xfId="3" applyFont="1" applyFill="1" applyBorder="1" applyAlignment="1">
      <alignment horizontal="center" vertical="center"/>
    </xf>
    <xf numFmtId="0" fontId="12" fillId="5" borderId="35" xfId="3" applyFont="1" applyFill="1" applyBorder="1" applyAlignment="1">
      <alignment horizontal="left" vertical="top" wrapText="1"/>
    </xf>
    <xf numFmtId="9" fontId="14" fillId="5" borderId="51" xfId="3" applyNumberFormat="1" applyFont="1" applyFill="1" applyBorder="1" applyAlignment="1">
      <alignment horizontal="center" vertical="top"/>
    </xf>
    <xf numFmtId="0" fontId="12" fillId="5" borderId="43" xfId="3" applyFont="1" applyFill="1" applyBorder="1" applyAlignment="1">
      <alignment horizontal="left" vertical="top" wrapText="1"/>
    </xf>
    <xf numFmtId="0" fontId="12" fillId="5" borderId="12" xfId="3" applyFont="1" applyFill="1" applyBorder="1" applyAlignment="1">
      <alignment horizontal="center" vertical="top"/>
    </xf>
    <xf numFmtId="0" fontId="12" fillId="5" borderId="34" xfId="3" applyFont="1" applyFill="1" applyBorder="1" applyAlignment="1">
      <alignment horizontal="center" vertical="top" wrapText="1"/>
    </xf>
    <xf numFmtId="0" fontId="12" fillId="5" borderId="15" xfId="3" applyFont="1" applyFill="1" applyBorder="1" applyAlignment="1">
      <alignment horizontal="left" vertical="top" wrapText="1"/>
    </xf>
    <xf numFmtId="0" fontId="12" fillId="11" borderId="13" xfId="3" applyFont="1" applyFill="1" applyBorder="1" applyAlignment="1">
      <alignment horizontal="center" vertical="top"/>
    </xf>
    <xf numFmtId="0" fontId="12" fillId="0" borderId="54" xfId="3" applyFont="1" applyBorder="1" applyAlignment="1">
      <alignment horizontal="center" vertical="top"/>
    </xf>
    <xf numFmtId="0" fontId="12" fillId="11" borderId="2" xfId="3" applyFont="1" applyFill="1" applyBorder="1" applyAlignment="1">
      <alignment horizontal="center" vertical="top"/>
    </xf>
    <xf numFmtId="9" fontId="14" fillId="5" borderId="12" xfId="3" applyNumberFormat="1" applyFont="1" applyFill="1" applyBorder="1" applyAlignment="1">
      <alignment horizontal="center" vertical="top"/>
    </xf>
    <xf numFmtId="0" fontId="14" fillId="5" borderId="34" xfId="3" applyFont="1" applyFill="1" applyBorder="1" applyAlignment="1">
      <alignment horizontal="center" vertical="center"/>
    </xf>
    <xf numFmtId="0" fontId="14" fillId="5" borderId="15" xfId="3" applyFont="1" applyFill="1" applyBorder="1" applyAlignment="1">
      <alignment horizontal="left" vertical="top" wrapText="1"/>
    </xf>
    <xf numFmtId="0" fontId="6" fillId="5" borderId="17" xfId="3" applyFont="1" applyFill="1" applyBorder="1" applyAlignment="1">
      <alignment horizontal="center" vertical="top"/>
    </xf>
    <xf numFmtId="0" fontId="14" fillId="5" borderId="68" xfId="3" applyFont="1" applyFill="1" applyBorder="1" applyAlignment="1">
      <alignment horizontal="center" vertical="center"/>
    </xf>
    <xf numFmtId="0" fontId="14" fillId="5" borderId="38" xfId="3" applyFont="1" applyFill="1" applyBorder="1" applyAlignment="1">
      <alignment horizontal="left" vertical="top" wrapText="1"/>
    </xf>
    <xf numFmtId="9" fontId="11" fillId="5" borderId="19" xfId="3" applyNumberFormat="1" applyFont="1" applyFill="1" applyBorder="1" applyAlignment="1">
      <alignment horizontal="center" vertical="top"/>
    </xf>
    <xf numFmtId="9" fontId="11" fillId="5" borderId="23" xfId="3" applyNumberFormat="1" applyFont="1" applyFill="1" applyBorder="1" applyAlignment="1">
      <alignment horizontal="center" vertical="top"/>
    </xf>
    <xf numFmtId="0" fontId="11" fillId="5" borderId="42" xfId="3" applyFont="1" applyFill="1" applyBorder="1" applyAlignment="1">
      <alignment horizontal="center" vertical="center"/>
    </xf>
    <xf numFmtId="0" fontId="6" fillId="5" borderId="20" xfId="3" applyFont="1" applyFill="1" applyBorder="1" applyAlignment="1">
      <alignment horizontal="center" vertical="top"/>
    </xf>
    <xf numFmtId="165" fontId="11" fillId="5" borderId="12" xfId="3" applyNumberFormat="1" applyFont="1" applyFill="1" applyBorder="1" applyAlignment="1">
      <alignment horizontal="center" vertical="top"/>
    </xf>
    <xf numFmtId="165" fontId="11" fillId="5" borderId="39" xfId="3" applyNumberFormat="1" applyFont="1" applyFill="1" applyBorder="1" applyAlignment="1">
      <alignment horizontal="center" vertical="top"/>
    </xf>
    <xf numFmtId="0" fontId="11" fillId="5" borderId="34" xfId="3" applyFont="1" applyFill="1" applyBorder="1" applyAlignment="1">
      <alignment horizontal="center" vertical="center"/>
    </xf>
    <xf numFmtId="165" fontId="11" fillId="5" borderId="32" xfId="3" applyNumberFormat="1" applyFont="1" applyFill="1" applyBorder="1" applyAlignment="1">
      <alignment horizontal="center" vertical="top"/>
    </xf>
    <xf numFmtId="165" fontId="12" fillId="0" borderId="2" xfId="3" applyNumberFormat="1" applyFont="1" applyBorder="1" applyAlignment="1">
      <alignment horizontal="center" vertical="top"/>
    </xf>
    <xf numFmtId="9" fontId="11" fillId="5" borderId="49" xfId="3" applyNumberFormat="1" applyFont="1" applyFill="1" applyBorder="1" applyAlignment="1">
      <alignment horizontal="center" vertical="top"/>
    </xf>
    <xf numFmtId="9" fontId="11" fillId="5" borderId="53" xfId="3" applyNumberFormat="1" applyFont="1" applyFill="1" applyBorder="1" applyAlignment="1">
      <alignment horizontal="center" vertical="top"/>
    </xf>
    <xf numFmtId="0" fontId="11" fillId="5" borderId="68" xfId="3" applyFont="1" applyFill="1" applyBorder="1" applyAlignment="1">
      <alignment horizontal="center" vertical="center"/>
    </xf>
    <xf numFmtId="9" fontId="11" fillId="5" borderId="51" xfId="3" applyNumberFormat="1" applyFont="1" applyFill="1" applyBorder="1" applyAlignment="1">
      <alignment horizontal="center" vertical="top"/>
    </xf>
    <xf numFmtId="0" fontId="11" fillId="0" borderId="78" xfId="3" applyFont="1" applyBorder="1"/>
    <xf numFmtId="0" fontId="11" fillId="0" borderId="56" xfId="3" applyFont="1" applyBorder="1"/>
    <xf numFmtId="165" fontId="11" fillId="5" borderId="51" xfId="3" applyNumberFormat="1" applyFont="1" applyFill="1" applyBorder="1" applyAlignment="1">
      <alignment horizontal="center" vertical="top"/>
    </xf>
    <xf numFmtId="165" fontId="11" fillId="5" borderId="53" xfId="3" applyNumberFormat="1" applyFont="1" applyFill="1" applyBorder="1" applyAlignment="1">
      <alignment horizontal="center" vertical="top"/>
    </xf>
    <xf numFmtId="165" fontId="12" fillId="5" borderId="1" xfId="3" applyNumberFormat="1" applyFont="1" applyFill="1" applyBorder="1" applyAlignment="1">
      <alignment horizontal="center" vertical="top"/>
    </xf>
    <xf numFmtId="0" fontId="12" fillId="5" borderId="24" xfId="3" applyFont="1" applyFill="1" applyBorder="1" applyAlignment="1">
      <alignment horizontal="center" vertical="center"/>
    </xf>
    <xf numFmtId="0" fontId="7" fillId="0" borderId="24" xfId="3" applyBorder="1"/>
    <xf numFmtId="0" fontId="7" fillId="0" borderId="22" xfId="3" applyBorder="1" applyAlignment="1">
      <alignment vertical="top" wrapText="1"/>
    </xf>
    <xf numFmtId="165" fontId="12" fillId="5" borderId="53" xfId="3" applyNumberFormat="1" applyFont="1" applyFill="1" applyBorder="1" applyAlignment="1">
      <alignment horizontal="center" vertical="top"/>
    </xf>
    <xf numFmtId="0" fontId="7" fillId="0" borderId="38" xfId="3" applyBorder="1" applyAlignment="1">
      <alignment vertical="top" wrapText="1"/>
    </xf>
    <xf numFmtId="0" fontId="12" fillId="5" borderId="68" xfId="3" applyFont="1" applyFill="1" applyBorder="1" applyAlignment="1">
      <alignment horizontal="center" vertical="center"/>
    </xf>
    <xf numFmtId="0" fontId="7" fillId="0" borderId="56" xfId="3" applyBorder="1" applyAlignment="1">
      <alignment vertical="top" wrapText="1"/>
    </xf>
    <xf numFmtId="0" fontId="6" fillId="11" borderId="26" xfId="3" applyFont="1" applyFill="1" applyBorder="1" applyAlignment="1">
      <alignment horizontal="center" vertical="top"/>
    </xf>
    <xf numFmtId="1" fontId="12" fillId="5" borderId="49" xfId="3" applyNumberFormat="1" applyFont="1" applyFill="1" applyBorder="1" applyAlignment="1">
      <alignment horizontal="center" vertical="top"/>
    </xf>
    <xf numFmtId="1" fontId="12" fillId="5" borderId="53" xfId="3" applyNumberFormat="1" applyFont="1" applyFill="1" applyBorder="1" applyAlignment="1">
      <alignment horizontal="center" vertical="top"/>
    </xf>
    <xf numFmtId="0" fontId="12" fillId="5" borderId="53" xfId="3" applyFont="1" applyFill="1" applyBorder="1" applyAlignment="1">
      <alignment horizontal="center" vertical="top" wrapText="1"/>
    </xf>
    <xf numFmtId="0" fontId="11" fillId="0" borderId="33" xfId="3" applyFont="1" applyBorder="1"/>
    <xf numFmtId="0" fontId="11" fillId="0" borderId="44" xfId="3" applyFont="1" applyBorder="1" applyAlignment="1">
      <alignment vertical="top"/>
    </xf>
    <xf numFmtId="0" fontId="27" fillId="0" borderId="54" xfId="3" applyFont="1" applyBorder="1" applyAlignment="1">
      <alignment horizontal="center" vertical="center" wrapText="1"/>
    </xf>
    <xf numFmtId="0" fontId="27" fillId="0" borderId="32" xfId="3" applyFont="1" applyBorder="1" applyAlignment="1">
      <alignment horizontal="center" vertical="center" wrapText="1"/>
    </xf>
    <xf numFmtId="0" fontId="11" fillId="0" borderId="73" xfId="3" applyFont="1" applyBorder="1"/>
    <xf numFmtId="0" fontId="11" fillId="0" borderId="57" xfId="3" applyFont="1" applyBorder="1"/>
    <xf numFmtId="165" fontId="10" fillId="5" borderId="20" xfId="3" applyNumberFormat="1" applyFont="1" applyFill="1" applyBorder="1" applyAlignment="1">
      <alignment horizontal="center" vertical="top"/>
    </xf>
    <xf numFmtId="9" fontId="14" fillId="5" borderId="3" xfId="3" applyNumberFormat="1" applyFont="1" applyFill="1" applyBorder="1" applyAlignment="1">
      <alignment horizontal="center" vertical="top"/>
    </xf>
    <xf numFmtId="9" fontId="14" fillId="5" borderId="32" xfId="3" applyNumberFormat="1" applyFont="1" applyFill="1" applyBorder="1" applyAlignment="1">
      <alignment horizontal="center" vertical="top"/>
    </xf>
    <xf numFmtId="0" fontId="14" fillId="5" borderId="32" xfId="3" applyFont="1" applyFill="1" applyBorder="1" applyAlignment="1">
      <alignment horizontal="center" vertical="center"/>
    </xf>
    <xf numFmtId="0" fontId="14" fillId="5" borderId="24" xfId="3" applyFont="1" applyFill="1" applyBorder="1" applyAlignment="1">
      <alignment horizontal="center" vertical="center"/>
    </xf>
    <xf numFmtId="165" fontId="10" fillId="11" borderId="17" xfId="3" applyNumberFormat="1" applyFont="1" applyFill="1" applyBorder="1" applyAlignment="1">
      <alignment horizontal="center" vertical="top"/>
    </xf>
    <xf numFmtId="0" fontId="12" fillId="5" borderId="39" xfId="3" applyFont="1" applyFill="1" applyBorder="1" applyAlignment="1">
      <alignment horizontal="center" vertical="top" wrapText="1"/>
    </xf>
    <xf numFmtId="9" fontId="14" fillId="5" borderId="61" xfId="3" applyNumberFormat="1" applyFont="1" applyFill="1" applyBorder="1" applyAlignment="1">
      <alignment horizontal="center" vertical="top"/>
    </xf>
    <xf numFmtId="0" fontId="14" fillId="5" borderId="1" xfId="3" applyFont="1" applyFill="1" applyBorder="1" applyAlignment="1">
      <alignment horizontal="center" vertical="center"/>
    </xf>
    <xf numFmtId="0" fontId="14" fillId="5" borderId="42" xfId="3" applyFont="1" applyFill="1" applyBorder="1" applyAlignment="1">
      <alignment horizontal="center" vertical="center"/>
    </xf>
    <xf numFmtId="0" fontId="14" fillId="5" borderId="22" xfId="3" applyFont="1" applyFill="1" applyBorder="1" applyAlignment="1">
      <alignment horizontal="left" vertical="top" wrapText="1"/>
    </xf>
    <xf numFmtId="9" fontId="14" fillId="5" borderId="64" xfId="3" applyNumberFormat="1" applyFont="1" applyFill="1" applyBorder="1" applyAlignment="1">
      <alignment horizontal="center" vertical="top"/>
    </xf>
    <xf numFmtId="0" fontId="14" fillId="5" borderId="11" xfId="3" applyFont="1" applyFill="1" applyBorder="1" applyAlignment="1">
      <alignment horizontal="center" vertical="center"/>
    </xf>
    <xf numFmtId="2" fontId="12" fillId="0" borderId="80" xfId="3" applyNumberFormat="1" applyFont="1" applyBorder="1" applyAlignment="1">
      <alignment horizontal="center" vertical="top"/>
    </xf>
    <xf numFmtId="2" fontId="12" fillId="0" borderId="52" xfId="3" applyNumberFormat="1" applyFont="1" applyBorder="1" applyAlignment="1">
      <alignment horizontal="center" vertical="top"/>
    </xf>
    <xf numFmtId="9" fontId="14" fillId="5" borderId="67" xfId="3" applyNumberFormat="1" applyFont="1" applyFill="1" applyBorder="1" applyAlignment="1">
      <alignment horizontal="center" vertical="top"/>
    </xf>
    <xf numFmtId="0" fontId="14" fillId="5" borderId="49" xfId="3" applyFont="1" applyFill="1" applyBorder="1" applyAlignment="1">
      <alignment horizontal="center" vertical="center"/>
    </xf>
    <xf numFmtId="9" fontId="14" fillId="5" borderId="63" xfId="3" applyNumberFormat="1" applyFont="1" applyFill="1" applyBorder="1" applyAlignment="1">
      <alignment horizontal="center" vertical="top"/>
    </xf>
    <xf numFmtId="0" fontId="14" fillId="5" borderId="3" xfId="3" applyFont="1" applyFill="1" applyBorder="1" applyAlignment="1">
      <alignment horizontal="center" vertical="center"/>
    </xf>
    <xf numFmtId="0" fontId="14" fillId="5" borderId="46" xfId="3" applyFont="1" applyFill="1" applyBorder="1" applyAlignment="1">
      <alignment horizontal="center" vertical="center"/>
    </xf>
    <xf numFmtId="165" fontId="12" fillId="0" borderId="30" xfId="3" applyNumberFormat="1" applyFont="1" applyBorder="1" applyAlignment="1">
      <alignment horizontal="center" vertical="top"/>
    </xf>
    <xf numFmtId="0" fontId="14" fillId="5" borderId="48" xfId="3" applyFont="1" applyFill="1" applyBorder="1" applyAlignment="1">
      <alignment horizontal="left" vertical="top" wrapText="1"/>
    </xf>
    <xf numFmtId="2" fontId="12" fillId="11" borderId="13" xfId="3" applyNumberFormat="1" applyFont="1" applyFill="1" applyBorder="1" applyAlignment="1">
      <alignment horizontal="center" vertical="top"/>
    </xf>
    <xf numFmtId="0" fontId="11" fillId="0" borderId="38" xfId="3" applyFont="1" applyBorder="1" applyAlignment="1">
      <alignment wrapText="1"/>
    </xf>
    <xf numFmtId="0" fontId="11" fillId="0" borderId="1" xfId="3" applyFont="1" applyBorder="1" applyAlignment="1">
      <alignment horizontal="center" vertical="center" wrapText="1"/>
    </xf>
    <xf numFmtId="0" fontId="11" fillId="0" borderId="42" xfId="3" applyFont="1" applyBorder="1" applyAlignment="1">
      <alignment horizontal="center" vertical="center" wrapText="1"/>
    </xf>
    <xf numFmtId="0" fontId="11" fillId="5" borderId="22" xfId="3" applyFont="1" applyFill="1" applyBorder="1" applyAlignment="1">
      <alignment vertical="top" wrapText="1"/>
    </xf>
    <xf numFmtId="2" fontId="12" fillId="11" borderId="10" xfId="3" applyNumberFormat="1" applyFont="1" applyFill="1" applyBorder="1" applyAlignment="1">
      <alignment horizontal="center" vertical="top"/>
    </xf>
    <xf numFmtId="0" fontId="12" fillId="11" borderId="10" xfId="3" applyFont="1" applyFill="1" applyBorder="1" applyAlignment="1">
      <alignment horizontal="center" vertical="top"/>
    </xf>
    <xf numFmtId="0" fontId="11" fillId="0" borderId="38" xfId="3" applyFont="1" applyBorder="1" applyAlignment="1">
      <alignment vertical="top" wrapText="1"/>
    </xf>
    <xf numFmtId="0" fontId="12" fillId="5" borderId="46" xfId="3" applyFont="1" applyFill="1" applyBorder="1" applyAlignment="1">
      <alignment horizontal="center" vertical="top"/>
    </xf>
    <xf numFmtId="165" fontId="12" fillId="0" borderId="35" xfId="3" applyNumberFormat="1" applyFont="1" applyBorder="1" applyAlignment="1">
      <alignment horizontal="center" vertical="top"/>
    </xf>
    <xf numFmtId="0" fontId="11" fillId="0" borderId="72" xfId="3" applyFont="1" applyBorder="1" applyAlignment="1">
      <alignment horizontal="center" vertical="center" wrapText="1"/>
    </xf>
    <xf numFmtId="0" fontId="11" fillId="5" borderId="66" xfId="3" applyFont="1" applyFill="1" applyBorder="1" applyAlignment="1">
      <alignment vertical="top" wrapText="1"/>
    </xf>
    <xf numFmtId="165" fontId="12" fillId="0" borderId="12" xfId="3" applyNumberFormat="1" applyFont="1" applyBorder="1" applyAlignment="1">
      <alignment horizontal="center" vertical="top"/>
    </xf>
    <xf numFmtId="49" fontId="6" fillId="5" borderId="4" xfId="3" applyNumberFormat="1" applyFont="1" applyFill="1" applyBorder="1" applyAlignment="1">
      <alignment horizontal="center" vertical="top" wrapText="1"/>
    </xf>
    <xf numFmtId="0" fontId="7" fillId="10" borderId="5" xfId="3" applyFill="1" applyBorder="1"/>
    <xf numFmtId="0" fontId="7" fillId="10" borderId="20" xfId="3" applyFill="1" applyBorder="1" applyAlignment="1">
      <alignment vertical="top" wrapText="1"/>
    </xf>
    <xf numFmtId="9" fontId="14" fillId="5" borderId="1" xfId="3" applyNumberFormat="1" applyFont="1" applyFill="1" applyBorder="1" applyAlignment="1">
      <alignment horizontal="center" vertical="top"/>
    </xf>
    <xf numFmtId="9" fontId="14" fillId="5" borderId="42" xfId="3" applyNumberFormat="1" applyFont="1" applyFill="1" applyBorder="1" applyAlignment="1">
      <alignment horizontal="center" vertical="top"/>
    </xf>
    <xf numFmtId="0" fontId="24" fillId="0" borderId="36" xfId="3" applyFont="1" applyBorder="1" applyAlignment="1">
      <alignment horizontal="center" vertical="center" wrapText="1"/>
    </xf>
    <xf numFmtId="0" fontId="24" fillId="0" borderId="77" xfId="3" applyFont="1" applyBorder="1" applyAlignment="1">
      <alignment horizontal="center" vertical="center" wrapText="1"/>
    </xf>
    <xf numFmtId="0" fontId="24" fillId="0" borderId="37" xfId="3" applyFont="1" applyBorder="1" applyAlignment="1">
      <alignment horizontal="center" vertical="center" wrapText="1"/>
    </xf>
    <xf numFmtId="0" fontId="24" fillId="0" borderId="49" xfId="3" applyFont="1" applyBorder="1" applyAlignment="1">
      <alignment horizontal="center" vertical="center" wrapText="1"/>
    </xf>
    <xf numFmtId="0" fontId="24" fillId="0" borderId="68" xfId="3" applyFont="1" applyBorder="1" applyAlignment="1">
      <alignment horizontal="center" vertical="center" wrapText="1"/>
    </xf>
    <xf numFmtId="0" fontId="24" fillId="0" borderId="32" xfId="3" applyFont="1" applyBorder="1" applyAlignment="1">
      <alignment horizontal="center" vertical="center" wrapText="1"/>
    </xf>
    <xf numFmtId="9" fontId="29" fillId="5" borderId="18" xfId="3" applyNumberFormat="1" applyFont="1" applyFill="1" applyBorder="1" applyAlignment="1">
      <alignment horizontal="center" vertical="top"/>
    </xf>
    <xf numFmtId="9" fontId="29" fillId="5" borderId="24" xfId="3" applyNumberFormat="1" applyFont="1" applyFill="1" applyBorder="1" applyAlignment="1">
      <alignment horizontal="center" vertical="top"/>
    </xf>
    <xf numFmtId="0" fontId="29" fillId="5" borderId="24" xfId="3" applyFont="1" applyFill="1" applyBorder="1" applyAlignment="1">
      <alignment horizontal="center" vertical="center"/>
    </xf>
    <xf numFmtId="0" fontId="29" fillId="5" borderId="22" xfId="3" applyFont="1" applyFill="1" applyBorder="1" applyAlignment="1">
      <alignment vertical="top" wrapText="1"/>
    </xf>
    <xf numFmtId="0" fontId="29" fillId="5" borderId="77" xfId="3" applyFont="1" applyFill="1" applyBorder="1" applyAlignment="1">
      <alignment horizontal="center" vertical="center"/>
    </xf>
    <xf numFmtId="2" fontId="12" fillId="5" borderId="35" xfId="3" applyNumberFormat="1" applyFont="1" applyFill="1" applyBorder="1" applyAlignment="1">
      <alignment horizontal="center" vertical="top"/>
    </xf>
    <xf numFmtId="2" fontId="12" fillId="5" borderId="10" xfId="3" applyNumberFormat="1" applyFont="1" applyFill="1" applyBorder="1" applyAlignment="1">
      <alignment horizontal="center" vertical="top"/>
    </xf>
    <xf numFmtId="9" fontId="29" fillId="5" borderId="3" xfId="3" applyNumberFormat="1" applyFont="1" applyFill="1" applyBorder="1" applyAlignment="1">
      <alignment horizontal="center" vertical="top"/>
    </xf>
    <xf numFmtId="9" fontId="29" fillId="5" borderId="32" xfId="3" applyNumberFormat="1" applyFont="1" applyFill="1" applyBorder="1" applyAlignment="1">
      <alignment horizontal="center" vertical="top"/>
    </xf>
    <xf numFmtId="0" fontId="29" fillId="5" borderId="46" xfId="3" applyFont="1" applyFill="1" applyBorder="1" applyAlignment="1">
      <alignment horizontal="center" vertical="center"/>
    </xf>
    <xf numFmtId="0" fontId="29" fillId="5" borderId="44" xfId="3" applyFont="1" applyFill="1" applyBorder="1" applyAlignment="1">
      <alignment vertical="top" wrapText="1"/>
    </xf>
    <xf numFmtId="0" fontId="29" fillId="5" borderId="47" xfId="3" applyFont="1" applyFill="1" applyBorder="1" applyAlignment="1">
      <alignment horizontal="center" vertical="center"/>
    </xf>
    <xf numFmtId="0" fontId="29" fillId="5" borderId="34" xfId="3" applyFont="1" applyFill="1" applyBorder="1" applyAlignment="1">
      <alignment horizontal="center" vertical="top" wrapText="1"/>
    </xf>
    <xf numFmtId="0" fontId="11" fillId="11" borderId="13" xfId="3" applyFont="1" applyFill="1" applyBorder="1" applyAlignment="1">
      <alignment horizontal="center" vertical="top"/>
    </xf>
    <xf numFmtId="0" fontId="11" fillId="11" borderId="2" xfId="3" applyFont="1" applyFill="1" applyBorder="1" applyAlignment="1">
      <alignment horizontal="center" vertical="top"/>
    </xf>
    <xf numFmtId="0" fontId="11" fillId="0" borderId="26" xfId="3" applyFont="1" applyBorder="1" applyAlignment="1">
      <alignment vertical="top" wrapText="1"/>
    </xf>
    <xf numFmtId="0" fontId="11" fillId="0" borderId="66" xfId="3" applyFont="1" applyBorder="1" applyAlignment="1">
      <alignment vertical="top" wrapText="1"/>
    </xf>
    <xf numFmtId="0" fontId="11" fillId="4" borderId="8" xfId="3" applyFont="1" applyFill="1" applyBorder="1" applyAlignment="1">
      <alignment horizontal="center" vertical="top"/>
    </xf>
    <xf numFmtId="0" fontId="11" fillId="4" borderId="70" xfId="3" applyFont="1" applyFill="1" applyBorder="1" applyAlignment="1">
      <alignment horizontal="center" vertical="top"/>
    </xf>
    <xf numFmtId="0" fontId="11" fillId="4" borderId="66" xfId="3" applyFont="1" applyFill="1" applyBorder="1" applyAlignment="1">
      <alignment vertical="top" wrapText="1"/>
    </xf>
    <xf numFmtId="0" fontId="6" fillId="4" borderId="8" xfId="3" applyFont="1" applyFill="1" applyBorder="1" applyAlignment="1">
      <alignment vertical="top"/>
    </xf>
    <xf numFmtId="0" fontId="1" fillId="4" borderId="8" xfId="3" applyFont="1" applyFill="1" applyBorder="1" applyAlignment="1">
      <alignment vertical="top"/>
    </xf>
    <xf numFmtId="0" fontId="1" fillId="4" borderId="8" xfId="3" applyFont="1" applyFill="1" applyBorder="1" applyAlignment="1">
      <alignment vertical="top" textRotation="90"/>
    </xf>
    <xf numFmtId="0" fontId="1" fillId="4" borderId="7" xfId="3" applyFont="1" applyFill="1" applyBorder="1" applyAlignment="1">
      <alignment vertical="top"/>
    </xf>
    <xf numFmtId="0" fontId="7" fillId="0" borderId="25" xfId="3" applyBorder="1"/>
    <xf numFmtId="0" fontId="7" fillId="0" borderId="48" xfId="3" applyBorder="1"/>
    <xf numFmtId="0" fontId="6" fillId="4" borderId="1" xfId="3" applyFont="1" applyFill="1" applyBorder="1" applyAlignment="1">
      <alignment horizontal="left" vertical="top" wrapText="1"/>
    </xf>
    <xf numFmtId="0" fontId="7" fillId="0" borderId="38" xfId="3" applyBorder="1"/>
    <xf numFmtId="0" fontId="29" fillId="0" borderId="49" xfId="3" applyFont="1" applyBorder="1" applyAlignment="1">
      <alignment horizontal="left" vertical="top"/>
    </xf>
    <xf numFmtId="0" fontId="11" fillId="0" borderId="76" xfId="3" applyFont="1" applyBorder="1" applyAlignment="1">
      <alignment wrapText="1"/>
    </xf>
    <xf numFmtId="9" fontId="14" fillId="5" borderId="47" xfId="3" applyNumberFormat="1" applyFont="1" applyFill="1" applyBorder="1" applyAlignment="1">
      <alignment horizontal="center" vertical="top"/>
    </xf>
    <xf numFmtId="0" fontId="29" fillId="0" borderId="41" xfId="3" applyFont="1" applyBorder="1" applyAlignment="1">
      <alignment horizontal="left" vertical="top"/>
    </xf>
    <xf numFmtId="0" fontId="12" fillId="5" borderId="68" xfId="3" applyFont="1" applyFill="1" applyBorder="1" applyAlignment="1">
      <alignment horizontal="center" vertical="top"/>
    </xf>
    <xf numFmtId="0" fontId="11" fillId="0" borderId="33" xfId="3" applyFont="1" applyBorder="1" applyAlignment="1">
      <alignment wrapText="1"/>
    </xf>
    <xf numFmtId="0" fontId="11" fillId="0" borderId="44" xfId="3" applyFont="1" applyBorder="1" applyAlignment="1">
      <alignment wrapText="1"/>
    </xf>
    <xf numFmtId="0" fontId="12" fillId="5" borderId="32" xfId="3" applyFont="1" applyFill="1" applyBorder="1" applyAlignment="1">
      <alignment horizontal="center" vertical="top" wrapText="1"/>
    </xf>
    <xf numFmtId="0" fontId="11" fillId="0" borderId="44" xfId="3" applyFont="1" applyBorder="1" applyAlignment="1">
      <alignment vertical="top" wrapText="1"/>
    </xf>
    <xf numFmtId="0" fontId="11" fillId="0" borderId="73" xfId="3" applyFont="1" applyBorder="1" applyAlignment="1">
      <alignment wrapText="1"/>
    </xf>
    <xf numFmtId="0" fontId="11" fillId="0" borderId="57" xfId="3" applyFont="1" applyBorder="1" applyAlignment="1">
      <alignment wrapText="1"/>
    </xf>
    <xf numFmtId="0" fontId="12" fillId="5" borderId="1" xfId="3" applyFont="1" applyFill="1" applyBorder="1" applyAlignment="1">
      <alignment horizontal="center" vertical="center"/>
    </xf>
    <xf numFmtId="0" fontId="11" fillId="0" borderId="1" xfId="3" applyFont="1" applyBorder="1" applyAlignment="1">
      <alignment horizontal="left" vertical="top" wrapText="1"/>
    </xf>
    <xf numFmtId="0" fontId="12" fillId="5" borderId="11" xfId="3" applyFont="1" applyFill="1" applyBorder="1" applyAlignment="1">
      <alignment horizontal="center" vertical="center"/>
    </xf>
    <xf numFmtId="0" fontId="11" fillId="0" borderId="49" xfId="3" applyFont="1" applyBorder="1" applyAlignment="1">
      <alignment horizontal="left" vertical="top" wrapText="1"/>
    </xf>
    <xf numFmtId="0" fontId="12" fillId="5" borderId="49" xfId="3" applyFont="1" applyFill="1" applyBorder="1" applyAlignment="1">
      <alignment horizontal="center" vertical="center"/>
    </xf>
    <xf numFmtId="0" fontId="11" fillId="5" borderId="11" xfId="3" applyFont="1" applyFill="1" applyBorder="1" applyAlignment="1">
      <alignment horizontal="center" vertical="center"/>
    </xf>
    <xf numFmtId="0" fontId="11" fillId="5" borderId="37" xfId="3" applyFont="1" applyFill="1" applyBorder="1" applyAlignment="1">
      <alignment horizontal="center" vertical="center"/>
    </xf>
    <xf numFmtId="0" fontId="29" fillId="0" borderId="35" xfId="3" applyFont="1" applyBorder="1" applyAlignment="1">
      <alignment horizontal="left" vertical="top" wrapText="1"/>
    </xf>
    <xf numFmtId="0" fontId="12" fillId="5" borderId="37" xfId="3" applyFont="1" applyFill="1" applyBorder="1" applyAlignment="1">
      <alignment horizontal="center" vertical="top" wrapText="1"/>
    </xf>
    <xf numFmtId="165" fontId="12" fillId="7" borderId="14" xfId="3" applyNumberFormat="1" applyFont="1" applyFill="1" applyBorder="1" applyAlignment="1">
      <alignment horizontal="left" vertical="center" wrapText="1"/>
    </xf>
    <xf numFmtId="165" fontId="12" fillId="7" borderId="30" xfId="3" applyNumberFormat="1" applyFont="1" applyFill="1" applyBorder="1" applyAlignment="1">
      <alignment horizontal="left" vertical="center" wrapText="1"/>
    </xf>
    <xf numFmtId="0" fontId="12" fillId="5" borderId="5" xfId="3" applyFont="1" applyFill="1" applyBorder="1" applyAlignment="1">
      <alignment horizontal="center" vertical="top"/>
    </xf>
    <xf numFmtId="0" fontId="10" fillId="4" borderId="8" xfId="3" applyFont="1" applyFill="1" applyBorder="1" applyAlignment="1">
      <alignment vertical="top" textRotation="90"/>
    </xf>
    <xf numFmtId="0" fontId="3" fillId="4" borderId="8" xfId="3" applyFont="1" applyFill="1" applyBorder="1" applyAlignment="1">
      <alignment vertical="top"/>
    </xf>
    <xf numFmtId="0" fontId="3" fillId="4" borderId="7" xfId="3" applyFont="1" applyFill="1" applyBorder="1" applyAlignment="1">
      <alignment vertical="top"/>
    </xf>
    <xf numFmtId="49" fontId="9" fillId="4" borderId="7" xfId="3" applyNumberFormat="1" applyFont="1" applyFill="1" applyBorder="1" applyAlignment="1">
      <alignment horizontal="center" vertical="top"/>
    </xf>
    <xf numFmtId="49" fontId="6" fillId="2" borderId="7" xfId="3" applyNumberFormat="1" applyFont="1" applyFill="1" applyBorder="1" applyAlignment="1">
      <alignment horizontal="center" vertical="top"/>
    </xf>
    <xf numFmtId="0" fontId="8" fillId="0" borderId="70" xfId="3" applyFont="1" applyBorder="1" applyAlignment="1">
      <alignment horizontal="center" vertical="center" wrapText="1"/>
    </xf>
    <xf numFmtId="0" fontId="1" fillId="0" borderId="27" xfId="3" applyFont="1" applyBorder="1" applyAlignment="1">
      <alignment horizontal="left" vertical="top" textRotation="90"/>
    </xf>
    <xf numFmtId="0" fontId="7" fillId="0" borderId="33" xfId="3" applyBorder="1"/>
    <xf numFmtId="0" fontId="7" fillId="0" borderId="44" xfId="3" applyBorder="1"/>
    <xf numFmtId="0" fontId="6" fillId="2" borderId="27" xfId="3" applyFont="1" applyFill="1" applyBorder="1" applyAlignment="1">
      <alignment horizontal="left" vertical="top"/>
    </xf>
    <xf numFmtId="0" fontId="1" fillId="3" borderId="27" xfId="3" applyFont="1" applyFill="1" applyBorder="1" applyAlignment="1">
      <alignment horizontal="left" vertical="top" textRotation="90"/>
    </xf>
    <xf numFmtId="0" fontId="1" fillId="2" borderId="27" xfId="3" applyFont="1" applyFill="1" applyBorder="1" applyAlignment="1">
      <alignment vertical="top"/>
    </xf>
    <xf numFmtId="0" fontId="4" fillId="0" borderId="0" xfId="3" applyFont="1" applyAlignment="1">
      <alignment horizontal="center" vertical="center" textRotation="90"/>
    </xf>
    <xf numFmtId="0" fontId="61" fillId="0" borderId="0" xfId="0" applyFont="1" applyAlignment="1">
      <alignment vertical="center" wrapText="1"/>
    </xf>
    <xf numFmtId="0" fontId="7" fillId="0" borderId="0" xfId="3" applyAlignment="1">
      <alignment vertical="center" textRotation="90"/>
    </xf>
    <xf numFmtId="2" fontId="56" fillId="0" borderId="0" xfId="3" applyNumberFormat="1" applyFont="1" applyAlignment="1">
      <alignment horizontal="center" vertical="top" wrapText="1"/>
    </xf>
    <xf numFmtId="0" fontId="11" fillId="0" borderId="21" xfId="3" applyFont="1" applyBorder="1" applyAlignment="1">
      <alignment horizontal="left" vertical="center" wrapText="1"/>
    </xf>
    <xf numFmtId="0" fontId="11" fillId="0" borderId="30" xfId="3" applyFont="1" applyBorder="1" applyAlignment="1">
      <alignment horizontal="left" vertical="center" wrapText="1"/>
    </xf>
    <xf numFmtId="165" fontId="10" fillId="9" borderId="2" xfId="17" applyNumberFormat="1" applyFont="1" applyFill="1" applyBorder="1" applyAlignment="1">
      <alignment horizontal="center" vertical="top" wrapText="1"/>
    </xf>
    <xf numFmtId="168" fontId="10" fillId="9" borderId="2" xfId="17" applyNumberFormat="1" applyFont="1" applyFill="1" applyBorder="1" applyAlignment="1">
      <alignment horizontal="center" vertical="top" wrapText="1"/>
    </xf>
    <xf numFmtId="166" fontId="10" fillId="0" borderId="26" xfId="3" applyNumberFormat="1" applyFont="1" applyBorder="1" applyAlignment="1">
      <alignment horizontal="center" vertical="center" wrapText="1"/>
    </xf>
    <xf numFmtId="0" fontId="10" fillId="0" borderId="26" xfId="3" applyFont="1" applyBorder="1" applyAlignment="1">
      <alignment horizontal="center" vertical="center" wrapText="1"/>
    </xf>
    <xf numFmtId="165" fontId="6" fillId="9" borderId="26" xfId="3" applyNumberFormat="1" applyFont="1" applyFill="1" applyBorder="1" applyAlignment="1">
      <alignment horizontal="center" vertical="top"/>
    </xf>
    <xf numFmtId="2" fontId="6" fillId="2" borderId="20" xfId="3" applyNumberFormat="1" applyFont="1" applyFill="1" applyBorder="1" applyAlignment="1">
      <alignment horizontal="center" vertical="top"/>
    </xf>
    <xf numFmtId="2" fontId="9" fillId="2" borderId="20" xfId="3" applyNumberFormat="1" applyFont="1" applyFill="1" applyBorder="1" applyAlignment="1">
      <alignment horizontal="center" vertical="top"/>
    </xf>
    <xf numFmtId="0" fontId="7" fillId="0" borderId="73" xfId="3" applyBorder="1"/>
    <xf numFmtId="9" fontId="14" fillId="0" borderId="0" xfId="3" applyNumberFormat="1" applyFont="1" applyAlignment="1">
      <alignment horizontal="center" vertical="top"/>
    </xf>
    <xf numFmtId="9" fontId="14" fillId="5" borderId="23" xfId="3" applyNumberFormat="1" applyFont="1" applyFill="1" applyBorder="1" applyAlignment="1">
      <alignment horizontal="center" vertical="top"/>
    </xf>
    <xf numFmtId="0" fontId="67" fillId="5" borderId="39" xfId="3" applyFont="1" applyFill="1" applyBorder="1" applyAlignment="1">
      <alignment horizontal="center" vertical="top"/>
    </xf>
    <xf numFmtId="0" fontId="67" fillId="5" borderId="14" xfId="3" applyFont="1" applyFill="1" applyBorder="1" applyAlignment="1">
      <alignment horizontal="left" vertical="top" wrapText="1"/>
    </xf>
    <xf numFmtId="49" fontId="6" fillId="5" borderId="20" xfId="3" applyNumberFormat="1" applyFont="1" applyFill="1" applyBorder="1" applyAlignment="1">
      <alignment vertical="top" wrapText="1"/>
    </xf>
    <xf numFmtId="0" fontId="68" fillId="0" borderId="0" xfId="3" applyFont="1" applyAlignment="1">
      <alignment horizontal="center" vertical="center"/>
    </xf>
    <xf numFmtId="0" fontId="68" fillId="5" borderId="0" xfId="3" applyFont="1" applyFill="1" applyAlignment="1">
      <alignment horizontal="center" vertical="center" wrapText="1"/>
    </xf>
    <xf numFmtId="0" fontId="68" fillId="5" borderId="76" xfId="3" applyFont="1" applyFill="1" applyBorder="1" applyAlignment="1">
      <alignment horizontal="left" vertical="top" wrapText="1"/>
    </xf>
    <xf numFmtId="0" fontId="7" fillId="0" borderId="38" xfId="3" applyBorder="1" applyAlignment="1">
      <alignment vertical="top"/>
    </xf>
    <xf numFmtId="0" fontId="11" fillId="0" borderId="11" xfId="3" applyFont="1" applyBorder="1" applyAlignment="1">
      <alignment horizontal="center" vertical="center"/>
    </xf>
    <xf numFmtId="49" fontId="6" fillId="5" borderId="13" xfId="3" applyNumberFormat="1" applyFont="1" applyFill="1" applyBorder="1" applyAlignment="1">
      <alignment vertical="top" wrapText="1"/>
    </xf>
    <xf numFmtId="0" fontId="68" fillId="0" borderId="76" xfId="3" applyFont="1" applyBorder="1" applyAlignment="1">
      <alignment vertical="center" wrapText="1"/>
    </xf>
    <xf numFmtId="0" fontId="11" fillId="0" borderId="38" xfId="3" applyFont="1" applyBorder="1" applyAlignment="1">
      <alignment vertical="center" wrapText="1"/>
    </xf>
    <xf numFmtId="0" fontId="68" fillId="5" borderId="76" xfId="3" applyFont="1" applyFill="1" applyBorder="1" applyAlignment="1">
      <alignment vertical="top" wrapText="1"/>
    </xf>
    <xf numFmtId="0" fontId="11" fillId="0" borderId="11" xfId="3" applyFont="1" applyBorder="1" applyAlignment="1">
      <alignment horizontal="center" vertical="center" wrapText="1"/>
    </xf>
    <xf numFmtId="0" fontId="68" fillId="5" borderId="0" xfId="3" applyFont="1" applyFill="1" applyAlignment="1">
      <alignment horizontal="center" vertical="top"/>
    </xf>
    <xf numFmtId="0" fontId="11" fillId="0" borderId="44" xfId="3" applyFont="1" applyBorder="1" applyAlignment="1">
      <alignment vertical="center" wrapText="1"/>
    </xf>
    <xf numFmtId="0" fontId="10" fillId="4" borderId="65" xfId="3" applyFont="1" applyFill="1" applyBorder="1" applyAlignment="1">
      <alignment vertical="top"/>
    </xf>
    <xf numFmtId="0" fontId="10" fillId="4" borderId="75" xfId="3" applyFont="1" applyFill="1" applyBorder="1" applyAlignment="1">
      <alignment vertical="top"/>
    </xf>
    <xf numFmtId="0" fontId="10" fillId="4" borderId="57" xfId="3" applyFont="1" applyFill="1" applyBorder="1" applyAlignment="1">
      <alignment vertical="top"/>
    </xf>
    <xf numFmtId="0" fontId="6" fillId="4" borderId="0" xfId="3" applyFont="1" applyFill="1" applyAlignment="1">
      <alignment vertical="top"/>
    </xf>
    <xf numFmtId="0" fontId="10" fillId="4" borderId="27" xfId="3" applyFont="1" applyFill="1" applyBorder="1" applyAlignment="1">
      <alignment vertical="top"/>
    </xf>
    <xf numFmtId="0" fontId="10" fillId="4" borderId="27" xfId="3" applyFont="1" applyFill="1" applyBorder="1" applyAlignment="1">
      <alignment vertical="center" textRotation="90"/>
    </xf>
    <xf numFmtId="49" fontId="9" fillId="3" borderId="7" xfId="3" applyNumberFormat="1" applyFont="1" applyFill="1" applyBorder="1" applyAlignment="1">
      <alignment horizontal="center" vertical="top"/>
    </xf>
    <xf numFmtId="0" fontId="10" fillId="4" borderId="49" xfId="3" applyFont="1" applyFill="1" applyBorder="1" applyAlignment="1">
      <alignment horizontal="left" vertical="top" wrapText="1"/>
    </xf>
    <xf numFmtId="0" fontId="10" fillId="4" borderId="53" xfId="3" applyFont="1" applyFill="1" applyBorder="1" applyAlignment="1">
      <alignment horizontal="left" vertical="top" wrapText="1"/>
    </xf>
    <xf numFmtId="0" fontId="10" fillId="4" borderId="56" xfId="3" applyFont="1" applyFill="1" applyBorder="1" applyAlignment="1">
      <alignment horizontal="left" vertical="top" wrapText="1"/>
    </xf>
    <xf numFmtId="165" fontId="6" fillId="4" borderId="21" xfId="3" applyNumberFormat="1" applyFont="1" applyFill="1" applyBorder="1" applyAlignment="1">
      <alignment horizontal="center" vertical="top" wrapText="1"/>
    </xf>
    <xf numFmtId="0" fontId="67" fillId="5" borderId="24" xfId="3" applyFont="1" applyFill="1" applyBorder="1" applyAlignment="1">
      <alignment horizontal="center" vertical="center"/>
    </xf>
    <xf numFmtId="0" fontId="67" fillId="5" borderId="48" xfId="3" applyFont="1" applyFill="1" applyBorder="1" applyAlignment="1">
      <alignment horizontal="center" vertical="top" wrapText="1"/>
    </xf>
    <xf numFmtId="165" fontId="12" fillId="5" borderId="21" xfId="3" applyNumberFormat="1" applyFont="1" applyFill="1" applyBorder="1" applyAlignment="1">
      <alignment horizontal="center" vertical="top"/>
    </xf>
    <xf numFmtId="0" fontId="29" fillId="0" borderId="11" xfId="3" applyFont="1" applyBorder="1" applyAlignment="1">
      <alignment horizontal="center" vertical="center"/>
    </xf>
    <xf numFmtId="0" fontId="29" fillId="5" borderId="37" xfId="3" applyFont="1" applyFill="1" applyBorder="1" applyAlignment="1">
      <alignment horizontal="center" vertical="center"/>
    </xf>
    <xf numFmtId="0" fontId="12" fillId="5" borderId="43" xfId="3" applyFont="1" applyFill="1" applyBorder="1" applyAlignment="1">
      <alignment horizontal="center" vertical="top"/>
    </xf>
    <xf numFmtId="165" fontId="12" fillId="11" borderId="7" xfId="3" applyNumberFormat="1" applyFont="1" applyFill="1" applyBorder="1" applyAlignment="1">
      <alignment horizontal="center" vertical="top"/>
    </xf>
    <xf numFmtId="0" fontId="11" fillId="0" borderId="3" xfId="3" applyFont="1" applyBorder="1" applyAlignment="1">
      <alignment horizontal="center" vertical="center"/>
    </xf>
    <xf numFmtId="165" fontId="2" fillId="11" borderId="6" xfId="3" applyNumberFormat="1" applyFont="1" applyFill="1" applyBorder="1" applyAlignment="1">
      <alignment horizontal="center" vertical="top"/>
    </xf>
    <xf numFmtId="0" fontId="12" fillId="11" borderId="5" xfId="3" applyFont="1" applyFill="1" applyBorder="1" applyAlignment="1">
      <alignment horizontal="center" vertical="top"/>
    </xf>
    <xf numFmtId="0" fontId="11" fillId="0" borderId="18" xfId="3" applyFont="1" applyBorder="1" applyAlignment="1">
      <alignment horizontal="center" vertical="center"/>
    </xf>
    <xf numFmtId="0" fontId="12" fillId="0" borderId="24" xfId="3" applyFont="1" applyBorder="1" applyAlignment="1">
      <alignment horizontal="center" vertical="center" wrapText="1"/>
    </xf>
    <xf numFmtId="0" fontId="11" fillId="0" borderId="48" xfId="3" applyFont="1" applyBorder="1" applyAlignment="1">
      <alignment vertical="top" wrapText="1"/>
    </xf>
    <xf numFmtId="165" fontId="12" fillId="0" borderId="21" xfId="3" applyNumberFormat="1" applyFont="1" applyBorder="1" applyAlignment="1">
      <alignment horizontal="center" vertical="top"/>
    </xf>
    <xf numFmtId="49" fontId="6" fillId="0" borderId="20" xfId="3" applyNumberFormat="1" applyFont="1" applyBorder="1" applyAlignment="1">
      <alignment vertical="top" wrapText="1"/>
    </xf>
    <xf numFmtId="0" fontId="34" fillId="0" borderId="76" xfId="3" applyFont="1" applyBorder="1"/>
    <xf numFmtId="0" fontId="7" fillId="0" borderId="11" xfId="3" applyBorder="1"/>
    <xf numFmtId="0" fontId="7" fillId="0" borderId="37" xfId="3" applyBorder="1"/>
    <xf numFmtId="49" fontId="6" fillId="0" borderId="13" xfId="3" applyNumberFormat="1" applyFont="1" applyBorder="1" applyAlignment="1">
      <alignment vertical="top" wrapText="1"/>
    </xf>
    <xf numFmtId="165" fontId="12" fillId="11" borderId="26" xfId="3" applyNumberFormat="1" applyFont="1" applyFill="1" applyBorder="1" applyAlignment="1">
      <alignment horizontal="center" vertical="top"/>
    </xf>
    <xf numFmtId="165" fontId="12" fillId="11" borderId="6" xfId="3" applyNumberFormat="1" applyFont="1" applyFill="1" applyBorder="1" applyAlignment="1">
      <alignment horizontal="center" vertical="top"/>
    </xf>
    <xf numFmtId="0" fontId="11" fillId="0" borderId="32" xfId="3" applyFont="1" applyBorder="1" applyAlignment="1">
      <alignment horizontal="center" vertical="center" wrapText="1"/>
    </xf>
    <xf numFmtId="0" fontId="12" fillId="11" borderId="26" xfId="3" applyFont="1" applyFill="1" applyBorder="1" applyAlignment="1">
      <alignment horizontal="center" vertical="top"/>
    </xf>
    <xf numFmtId="0" fontId="15" fillId="0" borderId="37" xfId="3" applyFont="1" applyBorder="1" applyAlignment="1">
      <alignment horizontal="justify" vertical="center"/>
    </xf>
    <xf numFmtId="0" fontId="7" fillId="0" borderId="18" xfId="3" applyBorder="1"/>
    <xf numFmtId="0" fontId="11" fillId="0" borderId="37" xfId="3" applyFont="1" applyBorder="1" applyAlignment="1">
      <alignment horizontal="justify" vertical="top" wrapText="1"/>
    </xf>
    <xf numFmtId="49" fontId="6" fillId="0" borderId="5" xfId="3" applyNumberFormat="1" applyFont="1" applyBorder="1" applyAlignment="1">
      <alignment vertical="top" wrapText="1"/>
    </xf>
    <xf numFmtId="0" fontId="11" fillId="0" borderId="37" xfId="3" applyFont="1" applyBorder="1" applyAlignment="1">
      <alignment vertical="top"/>
    </xf>
    <xf numFmtId="0" fontId="29" fillId="0" borderId="49" xfId="3" applyFont="1" applyBorder="1" applyAlignment="1">
      <alignment horizontal="center" vertical="top"/>
    </xf>
    <xf numFmtId="0" fontId="29" fillId="0" borderId="37" xfId="3" applyFont="1" applyBorder="1" applyAlignment="1">
      <alignment horizontal="center" vertical="top"/>
    </xf>
    <xf numFmtId="0" fontId="29" fillId="0" borderId="37" xfId="3" applyFont="1" applyBorder="1" applyAlignment="1">
      <alignment horizontal="center" vertical="top" wrapText="1"/>
    </xf>
    <xf numFmtId="0" fontId="29" fillId="0" borderId="38" xfId="3" applyFont="1" applyBorder="1" applyAlignment="1">
      <alignment horizontal="left" vertical="top" wrapText="1"/>
    </xf>
    <xf numFmtId="0" fontId="11" fillId="0" borderId="0" xfId="3" applyFont="1" applyAlignment="1">
      <alignment horizontal="justify" vertical="top"/>
    </xf>
    <xf numFmtId="0" fontId="11" fillId="0" borderId="32" xfId="3" applyFont="1" applyBorder="1" applyAlignment="1">
      <alignment horizontal="center" vertical="top" wrapText="1"/>
    </xf>
    <xf numFmtId="0" fontId="10" fillId="0" borderId="27" xfId="3" applyFont="1" applyBorder="1" applyAlignment="1">
      <alignment vertical="top"/>
    </xf>
    <xf numFmtId="0" fontId="10" fillId="0" borderId="16" xfId="3" applyFont="1" applyBorder="1" applyAlignment="1">
      <alignment vertical="top"/>
    </xf>
    <xf numFmtId="0" fontId="27" fillId="5" borderId="66" xfId="3" applyFont="1" applyFill="1" applyBorder="1" applyAlignment="1">
      <alignment vertical="top" wrapText="1"/>
    </xf>
    <xf numFmtId="0" fontId="6" fillId="0" borderId="8" xfId="3" applyFont="1" applyBorder="1" applyAlignment="1">
      <alignment vertical="top"/>
    </xf>
    <xf numFmtId="0" fontId="6" fillId="0" borderId="27" xfId="3" applyFont="1" applyBorder="1" applyAlignment="1">
      <alignment vertical="top"/>
    </xf>
    <xf numFmtId="0" fontId="6" fillId="0" borderId="27" xfId="3" applyFont="1" applyBorder="1" applyAlignment="1">
      <alignment vertical="center" textRotation="90"/>
    </xf>
    <xf numFmtId="0" fontId="6" fillId="0" borderId="6" xfId="3" applyFont="1" applyBorder="1" applyAlignment="1">
      <alignment vertical="top"/>
    </xf>
    <xf numFmtId="49" fontId="9" fillId="4" borderId="6" xfId="3" applyNumberFormat="1" applyFont="1" applyFill="1" applyBorder="1" applyAlignment="1">
      <alignment horizontal="center" vertical="top"/>
    </xf>
    <xf numFmtId="0" fontId="11" fillId="2" borderId="8" xfId="3" applyFont="1" applyFill="1" applyBorder="1" applyAlignment="1">
      <alignment horizontal="center" vertical="top"/>
    </xf>
    <xf numFmtId="0" fontId="11" fillId="2" borderId="70" xfId="3" applyFont="1" applyFill="1" applyBorder="1" applyAlignment="1">
      <alignment horizontal="center" vertical="top"/>
    </xf>
    <xf numFmtId="0" fontId="11" fillId="2" borderId="71" xfId="3" applyFont="1" applyFill="1" applyBorder="1" applyAlignment="1">
      <alignment horizontal="center" vertical="top"/>
    </xf>
    <xf numFmtId="0" fontId="11" fillId="2" borderId="7" xfId="3" applyFont="1" applyFill="1" applyBorder="1" applyAlignment="1">
      <alignment vertical="top" wrapText="1"/>
    </xf>
    <xf numFmtId="0" fontId="7" fillId="0" borderId="78" xfId="3" applyBorder="1"/>
    <xf numFmtId="165" fontId="6" fillId="2" borderId="7" xfId="3" applyNumberFormat="1" applyFont="1" applyFill="1" applyBorder="1" applyAlignment="1">
      <alignment horizontal="center" vertical="top"/>
    </xf>
    <xf numFmtId="0" fontId="6" fillId="2" borderId="26" xfId="3" applyFont="1" applyFill="1" applyBorder="1" applyAlignment="1">
      <alignment horizontal="center" vertical="top"/>
    </xf>
    <xf numFmtId="165" fontId="6" fillId="4" borderId="7" xfId="3" applyNumberFormat="1" applyFont="1" applyFill="1" applyBorder="1" applyAlignment="1">
      <alignment horizontal="center" vertical="top" wrapText="1"/>
    </xf>
    <xf numFmtId="9" fontId="29" fillId="0" borderId="1" xfId="3" applyNumberFormat="1" applyFont="1" applyBorder="1" applyAlignment="1">
      <alignment horizontal="center" vertical="top"/>
    </xf>
    <xf numFmtId="9" fontId="29" fillId="0" borderId="23" xfId="3" applyNumberFormat="1" applyFont="1" applyBorder="1" applyAlignment="1">
      <alignment horizontal="center" vertical="top"/>
    </xf>
    <xf numFmtId="0" fontId="14" fillId="0" borderId="23" xfId="3" applyFont="1" applyBorder="1" applyAlignment="1">
      <alignment horizontal="center" vertical="center"/>
    </xf>
    <xf numFmtId="0" fontId="14" fillId="0" borderId="21" xfId="3" applyFont="1" applyBorder="1" applyAlignment="1">
      <alignment horizontal="left" vertical="top"/>
    </xf>
    <xf numFmtId="9" fontId="29" fillId="0" borderId="11" xfId="3" applyNumberFormat="1" applyFont="1" applyBorder="1" applyAlignment="1">
      <alignment horizontal="center" vertical="top"/>
    </xf>
    <xf numFmtId="0" fontId="14" fillId="0" borderId="35" xfId="3" applyFont="1" applyBorder="1" applyAlignment="1">
      <alignment horizontal="left" vertical="top"/>
    </xf>
    <xf numFmtId="49" fontId="6" fillId="10" borderId="14" xfId="3" applyNumberFormat="1" applyFont="1" applyFill="1" applyBorder="1" applyAlignment="1">
      <alignment horizontal="center" vertical="top"/>
    </xf>
    <xf numFmtId="0" fontId="14" fillId="0" borderId="77" xfId="3" applyFont="1" applyBorder="1" applyAlignment="1">
      <alignment horizontal="center" vertical="center"/>
    </xf>
    <xf numFmtId="0" fontId="14" fillId="0" borderId="38" xfId="3" applyFont="1" applyBorder="1" applyAlignment="1">
      <alignment horizontal="left" vertical="top"/>
    </xf>
    <xf numFmtId="0" fontId="6" fillId="11" borderId="20" xfId="3" applyFont="1" applyFill="1" applyBorder="1" applyAlignment="1">
      <alignment horizontal="center" vertical="top"/>
    </xf>
    <xf numFmtId="0" fontId="11" fillId="0" borderId="38" xfId="3" applyFont="1" applyBorder="1" applyAlignment="1">
      <alignment vertical="top"/>
    </xf>
    <xf numFmtId="0" fontId="12" fillId="0" borderId="77" xfId="3" applyFont="1" applyBorder="1" applyAlignment="1">
      <alignment horizontal="center" vertical="top" wrapText="1"/>
    </xf>
    <xf numFmtId="165" fontId="12" fillId="11" borderId="14" xfId="3" applyNumberFormat="1" applyFont="1" applyFill="1" applyBorder="1" applyAlignment="1">
      <alignment vertical="top"/>
    </xf>
    <xf numFmtId="0" fontId="12" fillId="11" borderId="20" xfId="3" applyFont="1" applyFill="1" applyBorder="1" applyAlignment="1">
      <alignment vertical="top"/>
    </xf>
    <xf numFmtId="49" fontId="6" fillId="4" borderId="13" xfId="3" applyNumberFormat="1" applyFont="1" applyFill="1" applyBorder="1" applyAlignment="1">
      <alignment horizontal="center" vertical="top"/>
    </xf>
    <xf numFmtId="49" fontId="9" fillId="2" borderId="14" xfId="3" applyNumberFormat="1" applyFont="1" applyFill="1" applyBorder="1" applyAlignment="1">
      <alignment horizontal="center" vertical="top"/>
    </xf>
    <xf numFmtId="0" fontId="12" fillId="0" borderId="10" xfId="3" applyFont="1" applyBorder="1" applyAlignment="1">
      <alignment vertical="top" wrapText="1"/>
    </xf>
    <xf numFmtId="0" fontId="11" fillId="0" borderId="77" xfId="3" applyFont="1" applyBorder="1" applyAlignment="1">
      <alignment horizontal="center" vertical="top" wrapText="1"/>
    </xf>
    <xf numFmtId="0" fontId="12" fillId="11" borderId="13" xfId="3" applyFont="1" applyFill="1" applyBorder="1" applyAlignment="1">
      <alignment vertical="top"/>
    </xf>
    <xf numFmtId="165" fontId="12" fillId="11" borderId="43" xfId="3" applyNumberFormat="1" applyFont="1" applyFill="1" applyBorder="1" applyAlignment="1">
      <alignment vertical="top"/>
    </xf>
    <xf numFmtId="0" fontId="12" fillId="11" borderId="43" xfId="3" applyFont="1" applyFill="1" applyBorder="1" applyAlignment="1">
      <alignment vertical="top"/>
    </xf>
    <xf numFmtId="0" fontId="12" fillId="11" borderId="58" xfId="3" applyFont="1" applyFill="1" applyBorder="1" applyAlignment="1">
      <alignment vertical="top"/>
    </xf>
    <xf numFmtId="0" fontId="12" fillId="0" borderId="76" xfId="3" applyFont="1" applyBorder="1" applyAlignment="1">
      <alignment vertical="top" wrapText="1"/>
    </xf>
    <xf numFmtId="165" fontId="12" fillId="11" borderId="80" xfId="3" applyNumberFormat="1" applyFont="1" applyFill="1" applyBorder="1" applyAlignment="1">
      <alignment vertical="top"/>
    </xf>
    <xf numFmtId="0" fontId="12" fillId="11" borderId="65" xfId="3" applyFont="1" applyFill="1" applyBorder="1" applyAlignment="1">
      <alignment vertical="top"/>
    </xf>
    <xf numFmtId="0" fontId="12" fillId="11" borderId="52" xfId="3" applyFont="1" applyFill="1" applyBorder="1" applyAlignment="1">
      <alignment vertical="top"/>
    </xf>
    <xf numFmtId="0" fontId="12" fillId="11" borderId="54" xfId="3" applyFont="1" applyFill="1" applyBorder="1" applyAlignment="1">
      <alignment horizontal="center" vertical="top"/>
    </xf>
    <xf numFmtId="0" fontId="69" fillId="0" borderId="76" xfId="3" applyFont="1" applyBorder="1" applyAlignment="1">
      <alignment horizontal="center" vertical="top"/>
    </xf>
    <xf numFmtId="0" fontId="68" fillId="0" borderId="38" xfId="3" applyFont="1" applyBorder="1" applyAlignment="1">
      <alignment horizontal="center" vertical="top"/>
    </xf>
    <xf numFmtId="0" fontId="8" fillId="0" borderId="1" xfId="3" applyFont="1" applyBorder="1" applyAlignment="1">
      <alignment horizontal="center" vertical="top"/>
    </xf>
    <xf numFmtId="0" fontId="8" fillId="0" borderId="23" xfId="3" applyFont="1" applyBorder="1" applyAlignment="1">
      <alignment horizontal="center" vertical="top"/>
    </xf>
    <xf numFmtId="0" fontId="11" fillId="0" borderId="42" xfId="3" applyFont="1" applyBorder="1" applyAlignment="1">
      <alignment horizontal="center" vertical="top"/>
    </xf>
    <xf numFmtId="0" fontId="11" fillId="0" borderId="22" xfId="3" applyFont="1" applyBorder="1" applyAlignment="1">
      <alignment horizontal="left" vertical="top" wrapText="1"/>
    </xf>
    <xf numFmtId="0" fontId="29" fillId="0" borderId="76" xfId="3" applyFont="1" applyBorder="1" applyAlignment="1">
      <alignment horizontal="center" vertical="center"/>
    </xf>
    <xf numFmtId="0" fontId="29" fillId="0" borderId="38" xfId="3" applyFont="1" applyBorder="1" applyAlignment="1">
      <alignment horizontal="center" vertical="center"/>
    </xf>
    <xf numFmtId="3" fontId="8" fillId="0" borderId="11" xfId="3" applyNumberFormat="1" applyFont="1" applyBorder="1" applyAlignment="1">
      <alignment horizontal="center" vertical="top"/>
    </xf>
    <xf numFmtId="0" fontId="8" fillId="0" borderId="37" xfId="3" applyFont="1" applyBorder="1" applyAlignment="1">
      <alignment horizontal="center" vertical="top"/>
    </xf>
    <xf numFmtId="0" fontId="68" fillId="0" borderId="76" xfId="3" applyFont="1" applyBorder="1" applyAlignment="1">
      <alignment horizontal="center" vertical="center"/>
    </xf>
    <xf numFmtId="0" fontId="68" fillId="0" borderId="38" xfId="3" applyFont="1" applyBorder="1" applyAlignment="1">
      <alignment horizontal="center" vertical="center"/>
    </xf>
    <xf numFmtId="0" fontId="7" fillId="0" borderId="76" xfId="3" applyBorder="1" applyAlignment="1">
      <alignment vertical="top"/>
    </xf>
    <xf numFmtId="0" fontId="29" fillId="0" borderId="27" xfId="3" applyFont="1" applyBorder="1" applyAlignment="1">
      <alignment horizontal="center" vertical="top"/>
    </xf>
    <xf numFmtId="0" fontId="12" fillId="0" borderId="37" xfId="3" applyFont="1" applyBorder="1" applyAlignment="1">
      <alignment horizontal="center" vertical="top" wrapText="1"/>
    </xf>
    <xf numFmtId="0" fontId="12" fillId="0" borderId="38" xfId="3" applyFont="1" applyBorder="1" applyAlignment="1">
      <alignment horizontal="left" vertical="top" wrapText="1"/>
    </xf>
    <xf numFmtId="0" fontId="11" fillId="0" borderId="27" xfId="3" applyFont="1" applyBorder="1" applyAlignment="1">
      <alignment horizontal="center" vertical="top"/>
    </xf>
    <xf numFmtId="0" fontId="11" fillId="0" borderId="16" xfId="3" applyFont="1" applyBorder="1" applyAlignment="1">
      <alignment horizontal="center" vertical="top"/>
    </xf>
    <xf numFmtId="0" fontId="11" fillId="4" borderId="31" xfId="3" applyFont="1" applyFill="1" applyBorder="1" applyAlignment="1">
      <alignment horizontal="center" vertical="top"/>
    </xf>
    <xf numFmtId="0" fontId="11" fillId="4" borderId="44" xfId="3" applyFont="1" applyFill="1" applyBorder="1" applyAlignment="1">
      <alignment horizontal="left" vertical="top" wrapText="1"/>
    </xf>
    <xf numFmtId="0" fontId="10" fillId="4" borderId="0" xfId="3" applyFont="1" applyFill="1" applyAlignment="1">
      <alignment horizontal="left" vertical="top"/>
    </xf>
    <xf numFmtId="0" fontId="34" fillId="0" borderId="38" xfId="3" applyFont="1" applyBorder="1"/>
    <xf numFmtId="0" fontId="11" fillId="4" borderId="66" xfId="3" applyFont="1" applyFill="1" applyBorder="1" applyAlignment="1">
      <alignment vertical="top"/>
    </xf>
    <xf numFmtId="0" fontId="10" fillId="4" borderId="27" xfId="3" applyFont="1" applyFill="1" applyBorder="1" applyAlignment="1">
      <alignment horizontal="left" vertical="top"/>
    </xf>
    <xf numFmtId="0" fontId="11" fillId="2" borderId="66" xfId="3" applyFont="1" applyFill="1" applyBorder="1" applyAlignment="1">
      <alignment horizontal="left" vertical="top" wrapText="1"/>
    </xf>
    <xf numFmtId="0" fontId="1" fillId="2" borderId="8" xfId="3" applyFont="1" applyFill="1" applyBorder="1" applyAlignment="1">
      <alignment horizontal="left" vertical="top"/>
    </xf>
    <xf numFmtId="0" fontId="11" fillId="0" borderId="0" xfId="3" applyFont="1" applyAlignment="1">
      <alignment horizontal="center"/>
    </xf>
    <xf numFmtId="0" fontId="54" fillId="0" borderId="0" xfId="1" applyFont="1" applyAlignment="1">
      <alignment vertical="top" wrapText="1"/>
    </xf>
    <xf numFmtId="0" fontId="7" fillId="0" borderId="0" xfId="16"/>
    <xf numFmtId="0" fontId="11" fillId="0" borderId="0" xfId="16" applyFont="1"/>
    <xf numFmtId="0" fontId="7" fillId="0" borderId="0" xfId="16" applyAlignment="1">
      <alignment textRotation="90"/>
    </xf>
    <xf numFmtId="0" fontId="2" fillId="0" borderId="0" xfId="16" applyFont="1" applyAlignment="1">
      <alignment vertical="top"/>
    </xf>
    <xf numFmtId="0" fontId="59" fillId="0" borderId="0" xfId="16" applyFont="1" applyAlignment="1">
      <alignment vertical="top"/>
    </xf>
    <xf numFmtId="0" fontId="55" fillId="0" borderId="0" xfId="16" applyFont="1" applyAlignment="1">
      <alignment vertical="top"/>
    </xf>
    <xf numFmtId="0" fontId="70" fillId="0" borderId="0" xfId="16" applyFont="1" applyAlignment="1">
      <alignment vertical="top"/>
    </xf>
    <xf numFmtId="0" fontId="9" fillId="0" borderId="0" xfId="16" applyFont="1" applyAlignment="1">
      <alignment horizontal="right" vertical="top" wrapText="1"/>
    </xf>
    <xf numFmtId="165" fontId="71" fillId="0" borderId="20" xfId="1" applyNumberFormat="1" applyFont="1" applyBorder="1" applyAlignment="1">
      <alignment horizontal="center" vertical="top" wrapText="1"/>
    </xf>
    <xf numFmtId="0" fontId="71" fillId="0" borderId="1" xfId="16" applyFont="1" applyBorder="1" applyAlignment="1">
      <alignment horizontal="center" vertical="center"/>
    </xf>
    <xf numFmtId="0" fontId="14" fillId="0" borderId="0" xfId="16" applyFont="1" applyAlignment="1">
      <alignment horizontal="center" vertical="top"/>
    </xf>
    <xf numFmtId="0" fontId="29" fillId="0" borderId="0" xfId="16" applyFont="1" applyAlignment="1">
      <alignment horizontal="center" vertical="top"/>
    </xf>
    <xf numFmtId="0" fontId="63" fillId="0" borderId="2" xfId="16" applyFont="1" applyBorder="1" applyAlignment="1">
      <alignment horizontal="left" vertical="center" wrapText="1"/>
    </xf>
    <xf numFmtId="0" fontId="22" fillId="0" borderId="0" xfId="16" applyFont="1" applyAlignment="1">
      <alignment horizontal="center" vertical="top"/>
    </xf>
    <xf numFmtId="49" fontId="5" fillId="0" borderId="0" xfId="16" applyNumberFormat="1" applyFont="1" applyAlignment="1">
      <alignment vertical="top"/>
    </xf>
    <xf numFmtId="0" fontId="5" fillId="5" borderId="12" xfId="16" applyFont="1" applyFill="1" applyBorder="1" applyAlignment="1">
      <alignment horizontal="left" vertical="center" wrapText="1"/>
    </xf>
    <xf numFmtId="0" fontId="63" fillId="0" borderId="12" xfId="16" applyFont="1" applyBorder="1" applyAlignment="1">
      <alignment horizontal="left" vertical="center" wrapText="1"/>
    </xf>
    <xf numFmtId="0" fontId="63" fillId="0" borderId="36" xfId="16" applyFont="1" applyBorder="1" applyAlignment="1">
      <alignment horizontal="left" vertical="center" wrapText="1"/>
    </xf>
    <xf numFmtId="0" fontId="22" fillId="0" borderId="36" xfId="1" applyFont="1" applyBorder="1" applyAlignment="1">
      <alignment horizontal="left" vertical="top" wrapText="1"/>
    </xf>
    <xf numFmtId="165" fontId="10" fillId="9" borderId="54" xfId="1" applyNumberFormat="1" applyFont="1" applyFill="1" applyBorder="1" applyAlignment="1">
      <alignment horizontal="center" vertical="top" wrapText="1"/>
    </xf>
    <xf numFmtId="49" fontId="5" fillId="0" borderId="0" xfId="16" applyNumberFormat="1" applyFont="1" applyAlignment="1">
      <alignment vertical="top" textRotation="90"/>
    </xf>
    <xf numFmtId="49" fontId="5" fillId="0" borderId="27" xfId="16" applyNumberFormat="1" applyFont="1" applyBorder="1" applyAlignment="1">
      <alignment vertical="top"/>
    </xf>
    <xf numFmtId="49" fontId="5" fillId="0" borderId="27" xfId="16" applyNumberFormat="1" applyFont="1" applyBorder="1" applyAlignment="1">
      <alignment vertical="top" textRotation="90"/>
    </xf>
    <xf numFmtId="165" fontId="10" fillId="9" borderId="26" xfId="16" applyNumberFormat="1" applyFont="1" applyFill="1" applyBorder="1" applyAlignment="1">
      <alignment horizontal="center" vertical="top"/>
    </xf>
    <xf numFmtId="165" fontId="10" fillId="2" borderId="20" xfId="16" applyNumberFormat="1" applyFont="1" applyFill="1" applyBorder="1" applyAlignment="1">
      <alignment horizontal="center" vertical="top"/>
    </xf>
    <xf numFmtId="0" fontId="10" fillId="2" borderId="20" xfId="16" applyFont="1" applyFill="1" applyBorder="1" applyAlignment="1">
      <alignment horizontal="center" vertical="top"/>
    </xf>
    <xf numFmtId="49" fontId="10" fillId="3" borderId="20" xfId="16" applyNumberFormat="1" applyFont="1" applyFill="1" applyBorder="1" applyAlignment="1">
      <alignment horizontal="center" vertical="top"/>
    </xf>
    <xf numFmtId="165" fontId="10" fillId="4" borderId="20" xfId="16" applyNumberFormat="1" applyFont="1" applyFill="1" applyBorder="1" applyAlignment="1">
      <alignment horizontal="center" vertical="top" wrapText="1"/>
    </xf>
    <xf numFmtId="0" fontId="10" fillId="4" borderId="21" xfId="16" applyFont="1" applyFill="1" applyBorder="1" applyAlignment="1">
      <alignment horizontal="center" vertical="top"/>
    </xf>
    <xf numFmtId="49" fontId="10" fillId="4" borderId="20" xfId="16" applyNumberFormat="1" applyFont="1" applyFill="1" applyBorder="1" applyAlignment="1">
      <alignment horizontal="center" vertical="top"/>
    </xf>
    <xf numFmtId="0" fontId="7" fillId="0" borderId="37" xfId="16" applyBorder="1"/>
    <xf numFmtId="0" fontId="11" fillId="0" borderId="0" xfId="16" applyFont="1" applyAlignment="1">
      <alignment horizontal="center" vertical="top"/>
    </xf>
    <xf numFmtId="0" fontId="11" fillId="0" borderId="23" xfId="16" applyFont="1" applyBorder="1" applyAlignment="1">
      <alignment horizontal="center" vertical="top"/>
    </xf>
    <xf numFmtId="0" fontId="51" fillId="5" borderId="39" xfId="16" applyFont="1" applyFill="1" applyBorder="1" applyAlignment="1">
      <alignment horizontal="center" vertical="center"/>
    </xf>
    <xf numFmtId="0" fontId="51" fillId="5" borderId="14" xfId="16" applyFont="1" applyFill="1" applyBorder="1" applyAlignment="1">
      <alignment horizontal="left" vertical="top" wrapText="1"/>
    </xf>
    <xf numFmtId="165" fontId="10" fillId="5" borderId="20" xfId="16" applyNumberFormat="1" applyFont="1" applyFill="1" applyBorder="1" applyAlignment="1">
      <alignment horizontal="center" vertical="top"/>
    </xf>
    <xf numFmtId="0" fontId="10" fillId="5" borderId="17" xfId="16" applyFont="1" applyFill="1" applyBorder="1" applyAlignment="1">
      <alignment horizontal="center" vertical="top"/>
    </xf>
    <xf numFmtId="0" fontId="7" fillId="10" borderId="20" xfId="16" applyFill="1" applyBorder="1" applyAlignment="1">
      <alignment horizontal="center" vertical="top" wrapText="1"/>
    </xf>
    <xf numFmtId="0" fontId="7" fillId="11" borderId="20" xfId="16" applyFill="1" applyBorder="1" applyAlignment="1">
      <alignment horizontal="center" vertical="top" wrapText="1"/>
    </xf>
    <xf numFmtId="0" fontId="11" fillId="0" borderId="11" xfId="16" applyFont="1" applyBorder="1" applyAlignment="1">
      <alignment horizontal="center" vertical="top"/>
    </xf>
    <xf numFmtId="0" fontId="11" fillId="0" borderId="37" xfId="16" applyFont="1" applyBorder="1" applyAlignment="1">
      <alignment horizontal="center" vertical="top"/>
    </xf>
    <xf numFmtId="0" fontId="51" fillId="5" borderId="37" xfId="16" applyFont="1" applyFill="1" applyBorder="1" applyAlignment="1">
      <alignment horizontal="center" vertical="center"/>
    </xf>
    <xf numFmtId="0" fontId="51" fillId="5" borderId="35" xfId="16" applyFont="1" applyFill="1" applyBorder="1" applyAlignment="1">
      <alignment horizontal="left" vertical="top" wrapText="1"/>
    </xf>
    <xf numFmtId="165" fontId="11" fillId="5" borderId="2" xfId="16" applyNumberFormat="1" applyFont="1" applyFill="1" applyBorder="1" applyAlignment="1">
      <alignment horizontal="center" vertical="top"/>
    </xf>
    <xf numFmtId="0" fontId="11" fillId="5" borderId="2" xfId="16" applyFont="1" applyFill="1" applyBorder="1" applyAlignment="1">
      <alignment horizontal="center" vertical="top"/>
    </xf>
    <xf numFmtId="49" fontId="10" fillId="10" borderId="5" xfId="16" applyNumberFormat="1" applyFont="1" applyFill="1" applyBorder="1" applyAlignment="1">
      <alignment horizontal="center" vertical="top" wrapText="1"/>
    </xf>
    <xf numFmtId="165" fontId="10" fillId="11" borderId="17" xfId="16" applyNumberFormat="1" applyFont="1" applyFill="1" applyBorder="1" applyAlignment="1">
      <alignment horizontal="center" vertical="top"/>
    </xf>
    <xf numFmtId="0" fontId="10" fillId="11" borderId="17" xfId="16" applyFont="1" applyFill="1" applyBorder="1" applyAlignment="1">
      <alignment horizontal="center" vertical="top"/>
    </xf>
    <xf numFmtId="0" fontId="7" fillId="5" borderId="1" xfId="16" applyFill="1" applyBorder="1" applyAlignment="1">
      <alignment horizontal="center" vertical="top" wrapText="1"/>
    </xf>
    <xf numFmtId="0" fontId="11" fillId="5" borderId="49" xfId="16" applyFont="1" applyFill="1" applyBorder="1" applyAlignment="1">
      <alignment horizontal="center" vertical="top"/>
    </xf>
    <xf numFmtId="0" fontId="11" fillId="5" borderId="53" xfId="16" applyFont="1" applyFill="1" applyBorder="1" applyAlignment="1">
      <alignment horizontal="center" vertical="top"/>
    </xf>
    <xf numFmtId="0" fontId="11" fillId="0" borderId="53" xfId="16" applyFont="1" applyBorder="1" applyAlignment="1">
      <alignment horizontal="center" vertical="center" wrapText="1"/>
    </xf>
    <xf numFmtId="0" fontId="11" fillId="5" borderId="56" xfId="16" applyFont="1" applyFill="1" applyBorder="1" applyAlignment="1">
      <alignment horizontal="left" vertical="top" wrapText="1"/>
    </xf>
    <xf numFmtId="165" fontId="11" fillId="11" borderId="30" xfId="16" applyNumberFormat="1" applyFont="1" applyFill="1" applyBorder="1" applyAlignment="1">
      <alignment horizontal="center" vertical="top"/>
    </xf>
    <xf numFmtId="0" fontId="10" fillId="11" borderId="2" xfId="16" applyFont="1" applyFill="1" applyBorder="1" applyAlignment="1">
      <alignment horizontal="center" vertical="top"/>
    </xf>
    <xf numFmtId="49" fontId="10" fillId="5" borderId="27" xfId="16" applyNumberFormat="1" applyFont="1" applyFill="1" applyBorder="1" applyAlignment="1">
      <alignment horizontal="center" vertical="top" wrapText="1"/>
    </xf>
    <xf numFmtId="0" fontId="11" fillId="0" borderId="68" xfId="16" applyFont="1" applyBorder="1" applyAlignment="1">
      <alignment horizontal="center" vertical="top"/>
    </xf>
    <xf numFmtId="0" fontId="11" fillId="0" borderId="53" xfId="16" applyFont="1" applyBorder="1" applyAlignment="1">
      <alignment horizontal="center" vertical="top"/>
    </xf>
    <xf numFmtId="0" fontId="11" fillId="5" borderId="68" xfId="16" applyFont="1" applyFill="1" applyBorder="1" applyAlignment="1">
      <alignment horizontal="center" vertical="center"/>
    </xf>
    <xf numFmtId="165" fontId="10" fillId="5" borderId="13" xfId="16" applyNumberFormat="1" applyFont="1" applyFill="1" applyBorder="1" applyAlignment="1">
      <alignment horizontal="center" vertical="top"/>
    </xf>
    <xf numFmtId="0" fontId="7" fillId="5" borderId="0" xfId="16" applyFill="1" applyAlignment="1">
      <alignment horizontal="center" vertical="top" wrapText="1"/>
    </xf>
    <xf numFmtId="0" fontId="11" fillId="0" borderId="77" xfId="16" applyFont="1" applyBorder="1" applyAlignment="1">
      <alignment horizontal="center" vertical="top"/>
    </xf>
    <xf numFmtId="0" fontId="11" fillId="5" borderId="77" xfId="16" applyFont="1" applyFill="1" applyBorder="1" applyAlignment="1">
      <alignment horizontal="center" vertical="center"/>
    </xf>
    <xf numFmtId="0" fontId="11" fillId="5" borderId="38" xfId="16" applyFont="1" applyFill="1" applyBorder="1" applyAlignment="1">
      <alignment horizontal="left" vertical="top" wrapText="1"/>
    </xf>
    <xf numFmtId="0" fontId="11" fillId="5" borderId="68" xfId="16" applyFont="1" applyFill="1" applyBorder="1" applyAlignment="1">
      <alignment horizontal="center" vertical="top" wrapText="1"/>
    </xf>
    <xf numFmtId="0" fontId="29" fillId="0" borderId="68" xfId="16" applyFont="1" applyBorder="1" applyAlignment="1">
      <alignment horizontal="center" vertical="center"/>
    </xf>
    <xf numFmtId="0" fontId="29" fillId="0" borderId="53" xfId="16" applyFont="1" applyBorder="1" applyAlignment="1">
      <alignment horizontal="center" vertical="center"/>
    </xf>
    <xf numFmtId="49" fontId="10" fillId="6" borderId="20" xfId="16" applyNumberFormat="1" applyFont="1" applyFill="1" applyBorder="1" applyAlignment="1">
      <alignment horizontal="center" vertical="top"/>
    </xf>
    <xf numFmtId="49" fontId="10" fillId="3" borderId="21" xfId="16" applyNumberFormat="1" applyFont="1" applyFill="1" applyBorder="1" applyAlignment="1">
      <alignment horizontal="center" vertical="top"/>
    </xf>
    <xf numFmtId="0" fontId="34" fillId="0" borderId="0" xfId="16" applyFont="1"/>
    <xf numFmtId="0" fontId="34" fillId="0" borderId="37" xfId="16" applyFont="1" applyBorder="1"/>
    <xf numFmtId="0" fontId="29" fillId="0" borderId="0" xfId="16" applyFont="1" applyAlignment="1">
      <alignment horizontal="center" vertical="center"/>
    </xf>
    <xf numFmtId="0" fontId="29" fillId="0" borderId="39" xfId="16" applyFont="1" applyBorder="1" applyAlignment="1">
      <alignment horizontal="center" vertical="center"/>
    </xf>
    <xf numFmtId="0" fontId="11" fillId="5" borderId="34" xfId="16" applyFont="1" applyFill="1" applyBorder="1" applyAlignment="1">
      <alignment horizontal="center" vertical="center"/>
    </xf>
    <xf numFmtId="0" fontId="11" fillId="5" borderId="15" xfId="16" applyFont="1" applyFill="1" applyBorder="1" applyAlignment="1">
      <alignment horizontal="left" vertical="top" wrapText="1"/>
    </xf>
    <xf numFmtId="49" fontId="10" fillId="11" borderId="13" xfId="16" applyNumberFormat="1" applyFont="1" applyFill="1" applyBorder="1" applyAlignment="1">
      <alignment horizontal="center" vertical="top"/>
    </xf>
    <xf numFmtId="49" fontId="10" fillId="6" borderId="13" xfId="16" applyNumberFormat="1" applyFont="1" applyFill="1" applyBorder="1" applyAlignment="1">
      <alignment horizontal="center" vertical="top"/>
    </xf>
    <xf numFmtId="49" fontId="10" fillId="3" borderId="14" xfId="16" applyNumberFormat="1" applyFont="1" applyFill="1" applyBorder="1" applyAlignment="1">
      <alignment horizontal="center" vertical="top"/>
    </xf>
    <xf numFmtId="0" fontId="11" fillId="0" borderId="37" xfId="16" applyFont="1" applyBorder="1" applyAlignment="1">
      <alignment horizontal="left" vertical="top" wrapText="1"/>
    </xf>
    <xf numFmtId="0" fontId="11" fillId="5" borderId="77" xfId="16" applyFont="1" applyFill="1" applyBorder="1" applyAlignment="1">
      <alignment horizontal="center" vertical="top"/>
    </xf>
    <xf numFmtId="0" fontId="11" fillId="0" borderId="37" xfId="16" applyFont="1" applyBorder="1" applyAlignment="1">
      <alignment horizontal="left" vertical="top"/>
    </xf>
    <xf numFmtId="0" fontId="11" fillId="5" borderId="77" xfId="16" applyFont="1" applyFill="1" applyBorder="1" applyAlignment="1">
      <alignment horizontal="center" vertical="top" wrapText="1"/>
    </xf>
    <xf numFmtId="165" fontId="11" fillId="11" borderId="13" xfId="16" applyNumberFormat="1" applyFont="1" applyFill="1" applyBorder="1" applyAlignment="1">
      <alignment horizontal="center" vertical="top"/>
    </xf>
    <xf numFmtId="0" fontId="11" fillId="11" borderId="13" xfId="16" applyFont="1" applyFill="1" applyBorder="1" applyAlignment="1">
      <alignment horizontal="center" vertical="top"/>
    </xf>
    <xf numFmtId="49" fontId="10" fillId="5" borderId="0" xfId="16" applyNumberFormat="1" applyFont="1" applyFill="1" applyAlignment="1">
      <alignment horizontal="center" vertical="top" wrapText="1"/>
    </xf>
    <xf numFmtId="49" fontId="10" fillId="10" borderId="13" xfId="16" applyNumberFormat="1" applyFont="1" applyFill="1" applyBorder="1" applyAlignment="1">
      <alignment horizontal="center" vertical="top" wrapText="1"/>
    </xf>
    <xf numFmtId="0" fontId="11" fillId="0" borderId="3" xfId="16" applyFont="1" applyBorder="1" applyAlignment="1">
      <alignment horizontal="center" vertical="top"/>
    </xf>
    <xf numFmtId="0" fontId="11" fillId="0" borderId="32" xfId="16" applyFont="1" applyBorder="1" applyAlignment="1">
      <alignment horizontal="center" vertical="top"/>
    </xf>
    <xf numFmtId="0" fontId="11" fillId="5" borderId="46" xfId="16" applyFont="1" applyFill="1" applyBorder="1" applyAlignment="1">
      <alignment horizontal="center" vertical="top" wrapText="1"/>
    </xf>
    <xf numFmtId="0" fontId="11" fillId="5" borderId="44" xfId="16" applyFont="1" applyFill="1" applyBorder="1" applyAlignment="1">
      <alignment horizontal="left" vertical="top" wrapText="1"/>
    </xf>
    <xf numFmtId="165" fontId="11" fillId="11" borderId="2" xfId="18" applyNumberFormat="1" applyFont="1" applyFill="1" applyBorder="1" applyAlignment="1">
      <alignment horizontal="center" vertical="top"/>
    </xf>
    <xf numFmtId="168" fontId="11" fillId="11" borderId="2" xfId="18" applyNumberFormat="1" applyFont="1" applyFill="1" applyBorder="1" applyAlignment="1">
      <alignment horizontal="center" vertical="top"/>
    </xf>
    <xf numFmtId="0" fontId="11" fillId="0" borderId="49" xfId="16" applyFont="1" applyBorder="1" applyAlignment="1">
      <alignment horizontal="center" vertical="center"/>
    </xf>
    <xf numFmtId="0" fontId="11" fillId="0" borderId="53" xfId="16" applyFont="1" applyBorder="1" applyAlignment="1">
      <alignment horizontal="center" vertical="center"/>
    </xf>
    <xf numFmtId="0" fontId="7" fillId="0" borderId="37" xfId="16" applyBorder="1" applyAlignment="1">
      <alignment horizontal="right"/>
    </xf>
    <xf numFmtId="0" fontId="11" fillId="0" borderId="37" xfId="16" applyFont="1" applyBorder="1"/>
    <xf numFmtId="0" fontId="11" fillId="0" borderId="46" xfId="16" applyFont="1" applyBorder="1" applyAlignment="1">
      <alignment horizontal="center" vertical="center"/>
    </xf>
    <xf numFmtId="0" fontId="11" fillId="0" borderId="32" xfId="16" applyFont="1" applyBorder="1" applyAlignment="1">
      <alignment horizontal="center" vertical="center"/>
    </xf>
    <xf numFmtId="0" fontId="11" fillId="5" borderId="46" xfId="16" applyFont="1" applyFill="1" applyBorder="1" applyAlignment="1">
      <alignment horizontal="center" vertical="center"/>
    </xf>
    <xf numFmtId="165" fontId="11" fillId="11" borderId="2" xfId="16" applyNumberFormat="1" applyFont="1" applyFill="1" applyBorder="1" applyAlignment="1">
      <alignment horizontal="center" vertical="top"/>
    </xf>
    <xf numFmtId="0" fontId="11" fillId="0" borderId="37" xfId="16" applyFont="1" applyBorder="1" applyAlignment="1">
      <alignment vertical="top" wrapText="1"/>
    </xf>
    <xf numFmtId="0" fontId="11" fillId="0" borderId="1" xfId="16" applyFont="1" applyBorder="1" applyAlignment="1">
      <alignment horizontal="center" vertical="center"/>
    </xf>
    <xf numFmtId="0" fontId="11" fillId="0" borderId="23" xfId="16" applyFont="1" applyBorder="1" applyAlignment="1">
      <alignment horizontal="center" vertical="center"/>
    </xf>
    <xf numFmtId="0" fontId="11" fillId="0" borderId="42" xfId="16" applyFont="1" applyBorder="1" applyAlignment="1">
      <alignment horizontal="center" vertical="center" wrapText="1"/>
    </xf>
    <xf numFmtId="0" fontId="11" fillId="0" borderId="42" xfId="16" applyFont="1" applyBorder="1" applyAlignment="1">
      <alignment vertical="center" wrapText="1"/>
    </xf>
    <xf numFmtId="0" fontId="10" fillId="5" borderId="21" xfId="16" applyFont="1" applyFill="1" applyBorder="1" applyAlignment="1">
      <alignment vertical="top"/>
    </xf>
    <xf numFmtId="0" fontId="11" fillId="0" borderId="46" xfId="16" applyFont="1" applyBorder="1" applyAlignment="1">
      <alignment horizontal="center" vertical="top"/>
    </xf>
    <xf numFmtId="0" fontId="11" fillId="0" borderId="32" xfId="16" applyFont="1" applyBorder="1" applyAlignment="1">
      <alignment horizontal="center" vertical="top" wrapText="1"/>
    </xf>
    <xf numFmtId="0" fontId="11" fillId="0" borderId="44" xfId="16" applyFont="1" applyBorder="1" applyAlignment="1">
      <alignment vertical="top" wrapText="1"/>
    </xf>
    <xf numFmtId="0" fontId="10" fillId="5" borderId="6" xfId="16" applyFont="1" applyFill="1" applyBorder="1" applyAlignment="1">
      <alignment vertical="top"/>
    </xf>
    <xf numFmtId="49" fontId="10" fillId="4" borderId="7" xfId="16" applyNumberFormat="1" applyFont="1" applyFill="1" applyBorder="1" applyAlignment="1">
      <alignment horizontal="center" vertical="top"/>
    </xf>
    <xf numFmtId="49" fontId="10" fillId="3" borderId="7" xfId="16" applyNumberFormat="1" applyFont="1" applyFill="1" applyBorder="1" applyAlignment="1">
      <alignment horizontal="center" vertical="top"/>
    </xf>
    <xf numFmtId="0" fontId="11" fillId="0" borderId="16" xfId="16" applyFont="1" applyBorder="1" applyAlignment="1">
      <alignment horizontal="center" vertical="top"/>
    </xf>
    <xf numFmtId="0" fontId="11" fillId="0" borderId="39" xfId="16" applyFont="1" applyBorder="1" applyAlignment="1">
      <alignment horizontal="center" vertical="center" wrapText="1"/>
    </xf>
    <xf numFmtId="0" fontId="11" fillId="0" borderId="34" xfId="16" applyFont="1" applyBorder="1" applyAlignment="1">
      <alignment vertical="center" wrapText="1"/>
    </xf>
    <xf numFmtId="49" fontId="10" fillId="2" borderId="6" xfId="16" applyNumberFormat="1" applyFont="1" applyFill="1" applyBorder="1" applyAlignment="1">
      <alignment horizontal="center" vertical="top" wrapText="1"/>
    </xf>
    <xf numFmtId="0" fontId="10" fillId="2" borderId="27" xfId="16" applyFont="1" applyFill="1" applyBorder="1" applyAlignment="1">
      <alignment horizontal="left" vertical="top"/>
    </xf>
    <xf numFmtId="49" fontId="10" fillId="2" borderId="26" xfId="16" applyNumberFormat="1" applyFont="1" applyFill="1" applyBorder="1" applyAlignment="1">
      <alignment horizontal="center" vertical="top" wrapText="1"/>
    </xf>
    <xf numFmtId="0" fontId="11" fillId="0" borderId="0" xfId="16" applyFont="1" applyAlignment="1">
      <alignment horizontal="center"/>
    </xf>
    <xf numFmtId="0" fontId="4" fillId="0" borderId="0" xfId="16" applyFont="1" applyAlignment="1">
      <alignment horizontal="center" vertical="center"/>
    </xf>
    <xf numFmtId="0" fontId="4" fillId="0" borderId="0" xfId="16" applyFont="1" applyAlignment="1">
      <alignment horizontal="center" vertical="center" textRotation="90"/>
    </xf>
    <xf numFmtId="0" fontId="54" fillId="0" borderId="0" xfId="1" applyFont="1" applyAlignment="1">
      <alignment horizontal="left" vertical="top" wrapText="1"/>
    </xf>
    <xf numFmtId="0" fontId="0" fillId="9" borderId="0" xfId="0" applyFill="1"/>
    <xf numFmtId="165" fontId="11" fillId="0" borderId="43" xfId="1" applyNumberFormat="1" applyFont="1" applyBorder="1" applyAlignment="1">
      <alignment vertical="top" wrapText="1"/>
    </xf>
    <xf numFmtId="165" fontId="72" fillId="0" borderId="35" xfId="1" applyNumberFormat="1" applyFont="1" applyBorder="1" applyAlignment="1">
      <alignment horizontal="center" vertical="top" wrapText="1"/>
    </xf>
    <xf numFmtId="165" fontId="72" fillId="0" borderId="43" xfId="1" applyNumberFormat="1" applyFont="1" applyBorder="1" applyAlignment="1">
      <alignment horizontal="center" vertical="top" wrapText="1"/>
    </xf>
    <xf numFmtId="165" fontId="72" fillId="9" borderId="7" xfId="1" applyNumberFormat="1" applyFont="1" applyFill="1" applyBorder="1" applyAlignment="1">
      <alignment horizontal="center" vertical="top" wrapText="1"/>
    </xf>
    <xf numFmtId="49" fontId="3" fillId="0" borderId="0" xfId="1" applyNumberFormat="1" applyFont="1" applyAlignment="1">
      <alignment horizontal="center" vertical="top" wrapText="1"/>
    </xf>
    <xf numFmtId="165" fontId="10" fillId="0" borderId="0" xfId="1" applyNumberFormat="1" applyFont="1" applyAlignment="1">
      <alignment horizontal="center" vertical="top"/>
    </xf>
    <xf numFmtId="49" fontId="11" fillId="0" borderId="0" xfId="1" applyNumberFormat="1" applyFont="1" applyAlignment="1">
      <alignment horizontal="left" vertical="top" wrapText="1"/>
    </xf>
    <xf numFmtId="165" fontId="10" fillId="14" borderId="66" xfId="1" applyNumberFormat="1" applyFont="1" applyFill="1" applyBorder="1" applyAlignment="1">
      <alignment horizontal="center" vertical="center"/>
    </xf>
    <xf numFmtId="165" fontId="72" fillId="14" borderId="66" xfId="1" applyNumberFormat="1" applyFont="1" applyFill="1" applyBorder="1" applyAlignment="1">
      <alignment horizontal="center" vertical="center"/>
    </xf>
    <xf numFmtId="49" fontId="10" fillId="14" borderId="26" xfId="1" applyNumberFormat="1" applyFont="1" applyFill="1" applyBorder="1" applyAlignment="1">
      <alignment horizontal="center" vertical="top"/>
    </xf>
    <xf numFmtId="165" fontId="10" fillId="22" borderId="26" xfId="1" applyNumberFormat="1" applyFont="1" applyFill="1" applyBorder="1" applyAlignment="1">
      <alignment horizontal="center" vertical="center"/>
    </xf>
    <xf numFmtId="49" fontId="10" fillId="22" borderId="26" xfId="1" applyNumberFormat="1" applyFont="1" applyFill="1" applyBorder="1" applyAlignment="1">
      <alignment horizontal="center" vertical="top"/>
    </xf>
    <xf numFmtId="165" fontId="10" fillId="6" borderId="26" xfId="1" applyNumberFormat="1" applyFont="1" applyFill="1" applyBorder="1" applyAlignment="1">
      <alignment horizontal="center" vertical="center"/>
    </xf>
    <xf numFmtId="49" fontId="10" fillId="6" borderId="26" xfId="1" applyNumberFormat="1" applyFont="1" applyFill="1" applyBorder="1" applyAlignment="1">
      <alignment horizontal="center" vertical="top"/>
    </xf>
    <xf numFmtId="0" fontId="27" fillId="0" borderId="19" xfId="0" applyFont="1" applyBorder="1" applyAlignment="1">
      <alignment vertical="top" wrapText="1"/>
    </xf>
    <xf numFmtId="0" fontId="11" fillId="0" borderId="12" xfId="1" applyFont="1" applyBorder="1" applyAlignment="1">
      <alignment horizontal="center" vertical="top"/>
    </xf>
    <xf numFmtId="0" fontId="11" fillId="0" borderId="23" xfId="1" applyFont="1" applyBorder="1" applyAlignment="1">
      <alignment vertical="top"/>
    </xf>
    <xf numFmtId="0" fontId="11" fillId="0" borderId="42" xfId="1" applyFont="1" applyBorder="1" applyAlignment="1">
      <alignment vertical="top"/>
    </xf>
    <xf numFmtId="0" fontId="11" fillId="0" borderId="22" xfId="1" applyFont="1" applyBorder="1" applyAlignment="1">
      <alignment vertical="top"/>
    </xf>
    <xf numFmtId="165" fontId="10" fillId="13" borderId="20" xfId="1" applyNumberFormat="1" applyFont="1" applyFill="1" applyBorder="1" applyAlignment="1">
      <alignment horizontal="center" vertical="center"/>
    </xf>
    <xf numFmtId="0" fontId="10" fillId="13" borderId="26" xfId="0" applyFont="1" applyFill="1" applyBorder="1" applyAlignment="1">
      <alignment horizontal="center" vertical="top"/>
    </xf>
    <xf numFmtId="49" fontId="10" fillId="0" borderId="19" xfId="1" applyNumberFormat="1" applyFont="1" applyBorder="1" applyAlignment="1">
      <alignment vertical="top"/>
    </xf>
    <xf numFmtId="49" fontId="10" fillId="0" borderId="20" xfId="1" applyNumberFormat="1" applyFont="1" applyBorder="1" applyAlignment="1">
      <alignment horizontal="center" vertical="top"/>
    </xf>
    <xf numFmtId="49" fontId="10" fillId="10" borderId="20" xfId="1" applyNumberFormat="1" applyFont="1" applyFill="1" applyBorder="1" applyAlignment="1">
      <alignment horizontal="center" vertical="top"/>
    </xf>
    <xf numFmtId="49" fontId="10" fillId="22" borderId="20" xfId="1" applyNumberFormat="1" applyFont="1" applyFill="1" applyBorder="1" applyAlignment="1">
      <alignment horizontal="center" vertical="top"/>
    </xf>
    <xf numFmtId="0" fontId="27" fillId="0" borderId="12" xfId="0" applyFont="1" applyBorder="1" applyAlignment="1">
      <alignment vertical="top" wrapText="1"/>
    </xf>
    <xf numFmtId="0" fontId="11" fillId="0" borderId="39" xfId="1" applyFont="1" applyBorder="1" applyAlignment="1">
      <alignment vertical="top"/>
    </xf>
    <xf numFmtId="0" fontId="11" fillId="0" borderId="34" xfId="1" applyFont="1" applyBorder="1" applyAlignment="1">
      <alignment vertical="top"/>
    </xf>
    <xf numFmtId="165" fontId="10" fillId="0" borderId="55" xfId="1" applyNumberFormat="1" applyFont="1" applyBorder="1" applyAlignment="1">
      <alignment horizontal="center" vertical="center"/>
    </xf>
    <xf numFmtId="165" fontId="10" fillId="0" borderId="17" xfId="1" applyNumberFormat="1" applyFont="1" applyBorder="1" applyAlignment="1">
      <alignment horizontal="center" vertical="center"/>
    </xf>
    <xf numFmtId="0" fontId="10" fillId="0" borderId="41" xfId="1" applyFont="1" applyBorder="1" applyAlignment="1">
      <alignment horizontal="center" vertical="top" wrapText="1"/>
    </xf>
    <xf numFmtId="0" fontId="10" fillId="0" borderId="21" xfId="1" applyFont="1" applyBorder="1" applyAlignment="1">
      <alignment horizontal="center" vertical="top" wrapText="1"/>
    </xf>
    <xf numFmtId="49" fontId="10" fillId="0" borderId="12" xfId="1" applyNumberFormat="1" applyFont="1" applyBorder="1" applyAlignment="1">
      <alignment vertical="top"/>
    </xf>
    <xf numFmtId="49" fontId="11" fillId="0" borderId="13" xfId="1" applyNumberFormat="1" applyFont="1" applyBorder="1" applyAlignment="1">
      <alignment horizontal="center" vertical="center" textRotation="90"/>
    </xf>
    <xf numFmtId="49" fontId="10" fillId="0" borderId="13" xfId="1" applyNumberFormat="1" applyFont="1" applyBorder="1" applyAlignment="1">
      <alignment horizontal="center" vertical="top"/>
    </xf>
    <xf numFmtId="49" fontId="10" fillId="10" borderId="13" xfId="1" applyNumberFormat="1" applyFont="1" applyFill="1" applyBorder="1" applyAlignment="1">
      <alignment horizontal="center" vertical="top"/>
    </xf>
    <xf numFmtId="49" fontId="10" fillId="22" borderId="13" xfId="1" applyNumberFormat="1" applyFont="1" applyFill="1" applyBorder="1" applyAlignment="1">
      <alignment horizontal="center" vertical="top"/>
    </xf>
    <xf numFmtId="0" fontId="11" fillId="0" borderId="51" xfId="1" applyFont="1" applyBorder="1" applyAlignment="1">
      <alignment horizontal="center" vertical="top"/>
    </xf>
    <xf numFmtId="0" fontId="11" fillId="0" borderId="53" xfId="1" applyFont="1" applyBorder="1" applyAlignment="1">
      <alignment horizontal="center" vertical="top"/>
    </xf>
    <xf numFmtId="0" fontId="11" fillId="0" borderId="68" xfId="1" applyFont="1" applyBorder="1" applyAlignment="1">
      <alignment horizontal="center" vertical="top"/>
    </xf>
    <xf numFmtId="0" fontId="11" fillId="0" borderId="68" xfId="1" applyFont="1" applyBorder="1" applyAlignment="1">
      <alignment vertical="top"/>
    </xf>
    <xf numFmtId="165" fontId="10" fillId="0" borderId="36" xfId="1" applyNumberFormat="1" applyFont="1" applyBorder="1" applyAlignment="1">
      <alignment horizontal="center" vertical="center"/>
    </xf>
    <xf numFmtId="165" fontId="10" fillId="0" borderId="10" xfId="1" applyNumberFormat="1" applyFont="1" applyBorder="1" applyAlignment="1">
      <alignment horizontal="center" vertical="center"/>
    </xf>
    <xf numFmtId="0" fontId="10" fillId="0" borderId="35" xfId="1" applyFont="1" applyBorder="1" applyAlignment="1">
      <alignment horizontal="center" vertical="top" wrapText="1"/>
    </xf>
    <xf numFmtId="0" fontId="10" fillId="0" borderId="10" xfId="1" applyFont="1" applyBorder="1" applyAlignment="1">
      <alignment horizontal="center" vertical="top" wrapText="1"/>
    </xf>
    <xf numFmtId="0" fontId="27" fillId="0" borderId="4" xfId="0" applyFont="1" applyBorder="1" applyAlignment="1">
      <alignment vertical="top" wrapText="1"/>
    </xf>
    <xf numFmtId="0" fontId="27" fillId="0" borderId="45" xfId="0" applyFont="1" applyBorder="1" applyAlignment="1">
      <alignment horizontal="left" vertical="top" wrapText="1"/>
    </xf>
    <xf numFmtId="0" fontId="11" fillId="0" borderId="36" xfId="1" applyFont="1" applyBorder="1" applyAlignment="1">
      <alignment horizontal="center" vertical="top"/>
    </xf>
    <xf numFmtId="0" fontId="11" fillId="0" borderId="37" xfId="1" applyFont="1" applyBorder="1" applyAlignment="1">
      <alignment horizontal="center" vertical="top"/>
    </xf>
    <xf numFmtId="0" fontId="11" fillId="0" borderId="77" xfId="1" applyFont="1" applyBorder="1" applyAlignment="1">
      <alignment horizontal="center" vertical="top"/>
    </xf>
    <xf numFmtId="0" fontId="11" fillId="0" borderId="77" xfId="1" applyFont="1" applyBorder="1" applyAlignment="1">
      <alignment vertical="top"/>
    </xf>
    <xf numFmtId="165" fontId="11" fillId="0" borderId="51" xfId="1" applyNumberFormat="1" applyFont="1" applyBorder="1" applyAlignment="1">
      <alignment horizontal="center" vertical="center"/>
    </xf>
    <xf numFmtId="165" fontId="11" fillId="0" borderId="58" xfId="1" applyNumberFormat="1" applyFont="1" applyBorder="1" applyAlignment="1">
      <alignment horizontal="center" vertical="center"/>
    </xf>
    <xf numFmtId="2" fontId="11" fillId="0" borderId="43" xfId="1" applyNumberFormat="1" applyFont="1" applyBorder="1" applyAlignment="1">
      <alignment horizontal="center" vertical="top" wrapText="1"/>
    </xf>
    <xf numFmtId="0" fontId="10" fillId="0" borderId="2" xfId="1" applyFont="1" applyBorder="1" applyAlignment="1">
      <alignment horizontal="center" vertical="top" wrapText="1"/>
    </xf>
    <xf numFmtId="49" fontId="10" fillId="0" borderId="4" xfId="1" applyNumberFormat="1" applyFont="1" applyBorder="1" applyAlignment="1">
      <alignment horizontal="center" vertical="top"/>
    </xf>
    <xf numFmtId="49" fontId="10" fillId="0" borderId="5" xfId="1" applyNumberFormat="1" applyFont="1" applyBorder="1" applyAlignment="1">
      <alignment horizontal="center" vertical="top"/>
    </xf>
    <xf numFmtId="49" fontId="10" fillId="10" borderId="5" xfId="1" applyNumberFormat="1" applyFont="1" applyFill="1" applyBorder="1" applyAlignment="1">
      <alignment horizontal="center" vertical="top"/>
    </xf>
    <xf numFmtId="49" fontId="10" fillId="22" borderId="5" xfId="1" applyNumberFormat="1" applyFont="1" applyFill="1" applyBorder="1" applyAlignment="1">
      <alignment vertical="top"/>
    </xf>
    <xf numFmtId="0" fontId="11" fillId="0" borderId="39" xfId="1" applyFont="1" applyBorder="1" applyAlignment="1">
      <alignment horizontal="center" vertical="top"/>
    </xf>
    <xf numFmtId="165" fontId="10" fillId="13" borderId="26" xfId="1" applyNumberFormat="1" applyFont="1" applyFill="1" applyBorder="1" applyAlignment="1">
      <alignment horizontal="center" vertical="center"/>
    </xf>
    <xf numFmtId="0" fontId="10" fillId="13" borderId="7" xfId="0" applyFont="1" applyFill="1" applyBorder="1" applyAlignment="1">
      <alignment horizontal="center" vertical="top"/>
    </xf>
    <xf numFmtId="49" fontId="10" fillId="0" borderId="19" xfId="1" applyNumberFormat="1" applyFont="1" applyBorder="1" applyAlignment="1">
      <alignment horizontal="center" vertical="top"/>
    </xf>
    <xf numFmtId="0" fontId="11" fillId="0" borderId="11" xfId="1" applyFont="1" applyBorder="1" applyAlignment="1">
      <alignment vertical="top"/>
    </xf>
    <xf numFmtId="165" fontId="10" fillId="0" borderId="50" xfId="1" applyNumberFormat="1" applyFont="1" applyBorder="1" applyAlignment="1">
      <alignment horizontal="center" vertical="center"/>
    </xf>
    <xf numFmtId="165" fontId="10" fillId="0" borderId="52" xfId="1" applyNumberFormat="1" applyFont="1" applyBorder="1" applyAlignment="1">
      <alignment horizontal="center" vertical="center"/>
    </xf>
    <xf numFmtId="2" fontId="10" fillId="0" borderId="80" xfId="1" applyNumberFormat="1" applyFont="1" applyBorder="1" applyAlignment="1">
      <alignment horizontal="center" vertical="top" wrapText="1"/>
    </xf>
    <xf numFmtId="49" fontId="10" fillId="0" borderId="12" xfId="1" applyNumberFormat="1" applyFont="1" applyBorder="1" applyAlignment="1">
      <alignment horizontal="center" vertical="top"/>
    </xf>
    <xf numFmtId="0" fontId="11" fillId="0" borderId="37" xfId="1" applyFont="1" applyBorder="1" applyAlignment="1">
      <alignment vertical="top"/>
    </xf>
    <xf numFmtId="2" fontId="10" fillId="0" borderId="35" xfId="1" applyNumberFormat="1" applyFont="1" applyBorder="1" applyAlignment="1">
      <alignment horizontal="center" vertical="top" wrapText="1"/>
    </xf>
    <xf numFmtId="0" fontId="11" fillId="0" borderId="49" xfId="1" applyFont="1" applyBorder="1" applyAlignment="1">
      <alignment vertical="top"/>
    </xf>
    <xf numFmtId="0" fontId="29" fillId="0" borderId="19" xfId="0" applyFont="1" applyBorder="1" applyAlignment="1">
      <alignment vertical="top" wrapText="1"/>
    </xf>
    <xf numFmtId="0" fontId="11" fillId="0" borderId="22" xfId="0" applyFont="1" applyBorder="1" applyAlignment="1">
      <alignment horizontal="left" vertical="top" wrapText="1"/>
    </xf>
    <xf numFmtId="0" fontId="11" fillId="0" borderId="19" xfId="1" applyFont="1" applyBorder="1" applyAlignment="1">
      <alignment horizontal="center" vertical="top"/>
    </xf>
    <xf numFmtId="0" fontId="11" fillId="0" borderId="23" xfId="1" applyFont="1" applyBorder="1" applyAlignment="1">
      <alignment horizontal="center" vertical="top"/>
    </xf>
    <xf numFmtId="0" fontId="11" fillId="0" borderId="1" xfId="1" applyFont="1" applyBorder="1" applyAlignment="1">
      <alignment vertical="top"/>
    </xf>
    <xf numFmtId="0" fontId="29" fillId="0" borderId="12" xfId="0" applyFont="1" applyBorder="1" applyAlignment="1">
      <alignment vertical="top" wrapText="1"/>
    </xf>
    <xf numFmtId="165" fontId="11" fillId="0" borderId="50" xfId="1" applyNumberFormat="1" applyFont="1" applyBorder="1" applyAlignment="1">
      <alignment horizontal="center" vertical="center"/>
    </xf>
    <xf numFmtId="165" fontId="11" fillId="0" borderId="52" xfId="1" applyNumberFormat="1" applyFont="1" applyBorder="1" applyAlignment="1">
      <alignment horizontal="center" vertical="center"/>
    </xf>
    <xf numFmtId="2" fontId="11" fillId="0" borderId="80" xfId="1" applyNumberFormat="1" applyFont="1" applyBorder="1" applyAlignment="1">
      <alignment horizontal="center" vertical="top" wrapText="1"/>
    </xf>
    <xf numFmtId="165" fontId="11" fillId="0" borderId="36" xfId="1" applyNumberFormat="1" applyFont="1" applyBorder="1" applyAlignment="1">
      <alignment horizontal="center" vertical="center"/>
    </xf>
    <xf numFmtId="165" fontId="11" fillId="0" borderId="10" xfId="1" applyNumberFormat="1" applyFont="1" applyBorder="1" applyAlignment="1">
      <alignment horizontal="center" vertical="center"/>
    </xf>
    <xf numFmtId="2" fontId="11" fillId="0" borderId="35" xfId="1" applyNumberFormat="1" applyFont="1" applyBorder="1" applyAlignment="1">
      <alignment horizontal="center" vertical="top" wrapText="1"/>
    </xf>
    <xf numFmtId="0" fontId="29" fillId="0" borderId="4" xfId="0" applyFont="1" applyBorder="1" applyAlignment="1">
      <alignment vertical="top" wrapText="1"/>
    </xf>
    <xf numFmtId="0" fontId="11" fillId="0" borderId="54" xfId="1" applyFont="1" applyBorder="1" applyAlignment="1">
      <alignment horizontal="center" vertical="top"/>
    </xf>
    <xf numFmtId="0" fontId="11" fillId="0" borderId="32" xfId="1" applyFont="1" applyBorder="1" applyAlignment="1">
      <alignment horizontal="center" vertical="top"/>
    </xf>
    <xf numFmtId="0" fontId="11" fillId="0" borderId="3" xfId="1" applyFont="1" applyBorder="1" applyAlignment="1">
      <alignment vertical="top"/>
    </xf>
    <xf numFmtId="49" fontId="10" fillId="10" borderId="20" xfId="1" applyNumberFormat="1" applyFont="1" applyFill="1" applyBorder="1" applyAlignment="1">
      <alignment vertical="top"/>
    </xf>
    <xf numFmtId="49" fontId="10" fillId="11" borderId="20" xfId="1" applyNumberFormat="1" applyFont="1" applyFill="1" applyBorder="1" applyAlignment="1">
      <alignment vertical="top"/>
    </xf>
    <xf numFmtId="49" fontId="10" fillId="4" borderId="20" xfId="1" applyNumberFormat="1" applyFont="1" applyFill="1" applyBorder="1" applyAlignment="1">
      <alignment vertical="top"/>
    </xf>
    <xf numFmtId="49" fontId="10" fillId="22" borderId="20" xfId="1" applyNumberFormat="1" applyFont="1" applyFill="1" applyBorder="1" applyAlignment="1">
      <alignment vertical="top"/>
    </xf>
    <xf numFmtId="49" fontId="10" fillId="10" borderId="13" xfId="1" applyNumberFormat="1" applyFont="1" applyFill="1" applyBorder="1" applyAlignment="1">
      <alignment vertical="top"/>
    </xf>
    <xf numFmtId="49" fontId="10" fillId="11" borderId="13" xfId="1" applyNumberFormat="1" applyFont="1" applyFill="1" applyBorder="1" applyAlignment="1">
      <alignment vertical="top"/>
    </xf>
    <xf numFmtId="49" fontId="10" fillId="4" borderId="13" xfId="1" applyNumberFormat="1" applyFont="1" applyFill="1" applyBorder="1" applyAlignment="1">
      <alignment vertical="top"/>
    </xf>
    <xf numFmtId="49" fontId="10" fillId="22" borderId="13" xfId="1" applyNumberFormat="1" applyFont="1" applyFill="1" applyBorder="1" applyAlignment="1">
      <alignment vertical="top"/>
    </xf>
    <xf numFmtId="0" fontId="11" fillId="0" borderId="46" xfId="1" applyFont="1" applyBorder="1" applyAlignment="1">
      <alignment horizontal="center" vertical="top"/>
    </xf>
    <xf numFmtId="0" fontId="11" fillId="0" borderId="46" xfId="1" applyFont="1" applyBorder="1" applyAlignment="1">
      <alignment vertical="top"/>
    </xf>
    <xf numFmtId="49" fontId="10" fillId="10" borderId="5" xfId="1" applyNumberFormat="1" applyFont="1" applyFill="1" applyBorder="1" applyAlignment="1">
      <alignment vertical="top"/>
    </xf>
    <xf numFmtId="49" fontId="10" fillId="11" borderId="5" xfId="1" applyNumberFormat="1" applyFont="1" applyFill="1" applyBorder="1" applyAlignment="1">
      <alignment vertical="top"/>
    </xf>
    <xf numFmtId="49" fontId="10" fillId="4" borderId="5" xfId="1" applyNumberFormat="1" applyFont="1" applyFill="1" applyBorder="1" applyAlignment="1">
      <alignment vertical="top"/>
    </xf>
    <xf numFmtId="165" fontId="10" fillId="13" borderId="26" xfId="1" applyNumberFormat="1" applyFont="1" applyFill="1" applyBorder="1" applyAlignment="1">
      <alignment horizontal="center" vertical="top"/>
    </xf>
    <xf numFmtId="49" fontId="10" fillId="0" borderId="21" xfId="1" applyNumberFormat="1" applyFont="1" applyBorder="1" applyAlignment="1">
      <alignment horizontal="center" vertical="top"/>
    </xf>
    <xf numFmtId="0" fontId="11" fillId="0" borderId="53" xfId="1" applyFont="1" applyBorder="1" applyAlignment="1">
      <alignment vertical="top"/>
    </xf>
    <xf numFmtId="49" fontId="10" fillId="0" borderId="14" xfId="1" applyNumberFormat="1" applyFont="1" applyBorder="1" applyAlignment="1">
      <alignment horizontal="center" vertical="top"/>
    </xf>
    <xf numFmtId="0" fontId="11" fillId="0" borderId="62" xfId="1" applyFont="1" applyBorder="1" applyAlignment="1">
      <alignment horizontal="center" vertical="top"/>
    </xf>
    <xf numFmtId="0" fontId="11" fillId="0" borderId="16" xfId="1" applyFont="1" applyBorder="1" applyAlignment="1">
      <alignment horizontal="center" vertical="top"/>
    </xf>
    <xf numFmtId="0" fontId="11" fillId="0" borderId="31" xfId="1" applyFont="1" applyBorder="1" applyAlignment="1">
      <alignment horizontal="center" vertical="top"/>
    </xf>
    <xf numFmtId="165" fontId="10" fillId="0" borderId="51" xfId="1" applyNumberFormat="1" applyFont="1" applyBorder="1" applyAlignment="1">
      <alignment horizontal="center" vertical="center"/>
    </xf>
    <xf numFmtId="165" fontId="10" fillId="0" borderId="58" xfId="1" applyNumberFormat="1" applyFont="1" applyBorder="1" applyAlignment="1">
      <alignment horizontal="center" vertical="center"/>
    </xf>
    <xf numFmtId="2" fontId="10" fillId="0" borderId="43" xfId="1" applyNumberFormat="1" applyFont="1" applyBorder="1" applyAlignment="1">
      <alignment horizontal="center" vertical="top" wrapText="1"/>
    </xf>
    <xf numFmtId="49" fontId="10" fillId="0" borderId="6" xfId="1" applyNumberFormat="1" applyFont="1" applyBorder="1" applyAlignment="1">
      <alignment horizontal="center" vertical="top"/>
    </xf>
    <xf numFmtId="0" fontId="27" fillId="0" borderId="19" xfId="0" applyFont="1" applyBorder="1" applyAlignment="1">
      <alignment horizontal="left"/>
    </xf>
    <xf numFmtId="0" fontId="27" fillId="0" borderId="22" xfId="0" applyFont="1" applyBorder="1" applyAlignment="1">
      <alignment horizontal="left"/>
    </xf>
    <xf numFmtId="0" fontId="11" fillId="0" borderId="19" xfId="1" applyFont="1" applyBorder="1" applyAlignment="1">
      <alignment horizontal="left" vertical="top"/>
    </xf>
    <xf numFmtId="0" fontId="11" fillId="0" borderId="42" xfId="1" applyFont="1" applyBorder="1" applyAlignment="1">
      <alignment horizontal="center" vertical="top"/>
    </xf>
    <xf numFmtId="0" fontId="27" fillId="0" borderId="12" xfId="0" applyFont="1" applyBorder="1" applyAlignment="1">
      <alignment vertical="top"/>
    </xf>
    <xf numFmtId="0" fontId="27" fillId="0" borderId="15" xfId="0" applyFont="1" applyBorder="1" applyAlignment="1">
      <alignment vertical="top"/>
    </xf>
    <xf numFmtId="0" fontId="11" fillId="0" borderId="51" xfId="1" applyFont="1" applyBorder="1" applyAlignment="1">
      <alignment horizontal="left" vertical="top"/>
    </xf>
    <xf numFmtId="0" fontId="27" fillId="0" borderId="4" xfId="0" applyFont="1" applyBorder="1" applyAlignment="1">
      <alignment vertical="top"/>
    </xf>
    <xf numFmtId="0" fontId="27" fillId="0" borderId="45" xfId="0" applyFont="1" applyBorder="1" applyAlignment="1">
      <alignment vertical="top"/>
    </xf>
    <xf numFmtId="0" fontId="11" fillId="0" borderId="4" xfId="1" applyFont="1" applyBorder="1" applyAlignment="1">
      <alignment horizontal="center" vertical="top"/>
    </xf>
    <xf numFmtId="0" fontId="0" fillId="0" borderId="19" xfId="0" applyBorder="1"/>
    <xf numFmtId="49" fontId="10" fillId="11" borderId="20" xfId="1" applyNumberFormat="1" applyFont="1" applyFill="1" applyBorder="1" applyAlignment="1">
      <alignment horizontal="center" vertical="top"/>
    </xf>
    <xf numFmtId="0" fontId="0" fillId="0" borderId="12" xfId="0" applyBorder="1"/>
    <xf numFmtId="0" fontId="10" fillId="0" borderId="80" xfId="1" applyFont="1" applyBorder="1" applyAlignment="1">
      <alignment horizontal="center" vertical="top" wrapText="1"/>
    </xf>
    <xf numFmtId="49" fontId="10" fillId="11" borderId="13" xfId="1" applyNumberFormat="1" applyFont="1" applyFill="1" applyBorder="1" applyAlignment="1">
      <alignment horizontal="center" vertical="top"/>
    </xf>
    <xf numFmtId="0" fontId="0" fillId="0" borderId="4" xfId="0" applyBorder="1"/>
    <xf numFmtId="0" fontId="27" fillId="0" borderId="88" xfId="0" applyFont="1" applyBorder="1" applyAlignment="1">
      <alignment horizontal="left" vertical="top" wrapText="1"/>
    </xf>
    <xf numFmtId="165" fontId="11" fillId="0" borderId="43" xfId="1" applyNumberFormat="1" applyFont="1" applyBorder="1" applyAlignment="1">
      <alignment horizontal="center" vertical="top" wrapText="1"/>
    </xf>
    <xf numFmtId="49" fontId="10" fillId="11" borderId="5" xfId="1" applyNumberFormat="1" applyFont="1" applyFill="1" applyBorder="1" applyAlignment="1">
      <alignment horizontal="center" vertical="top"/>
    </xf>
    <xf numFmtId="49" fontId="10" fillId="22" borderId="5" xfId="1" applyNumberFormat="1" applyFont="1" applyFill="1" applyBorder="1" applyAlignment="1">
      <alignment horizontal="center" vertical="top"/>
    </xf>
    <xf numFmtId="0" fontId="27" fillId="0" borderId="19" xfId="0" applyFont="1" applyBorder="1"/>
    <xf numFmtId="0" fontId="27" fillId="0" borderId="86" xfId="0" applyFont="1" applyBorder="1" applyAlignment="1">
      <alignment wrapText="1"/>
    </xf>
    <xf numFmtId="0" fontId="27" fillId="0" borderId="12" xfId="0" applyFont="1" applyBorder="1"/>
    <xf numFmtId="0" fontId="27" fillId="0" borderId="87" xfId="0" applyFont="1" applyBorder="1" applyAlignment="1">
      <alignment wrapText="1"/>
    </xf>
    <xf numFmtId="0" fontId="11" fillId="0" borderId="49" xfId="1" applyFont="1" applyBorder="1" applyAlignment="1">
      <alignment horizontal="center" vertical="top"/>
    </xf>
    <xf numFmtId="0" fontId="27" fillId="0" borderId="4" xfId="0" applyFont="1" applyBorder="1"/>
    <xf numFmtId="0" fontId="27" fillId="0" borderId="88" xfId="0" applyFont="1" applyBorder="1" applyAlignment="1">
      <alignment wrapText="1"/>
    </xf>
    <xf numFmtId="0" fontId="11" fillId="0" borderId="27" xfId="1" applyFont="1" applyBorder="1" applyAlignment="1">
      <alignment horizontal="center" vertical="top"/>
    </xf>
    <xf numFmtId="0" fontId="11" fillId="0" borderId="19" xfId="0" applyFont="1" applyBorder="1" applyAlignment="1">
      <alignment vertical="top" wrapText="1"/>
    </xf>
    <xf numFmtId="0" fontId="11" fillId="0" borderId="12" xfId="0" applyFont="1" applyBorder="1" applyAlignment="1">
      <alignment vertical="top" wrapText="1"/>
    </xf>
    <xf numFmtId="0" fontId="11" fillId="0" borderId="87" xfId="0" applyFont="1" applyBorder="1" applyAlignment="1">
      <alignment horizontal="left" vertical="top" wrapText="1"/>
    </xf>
    <xf numFmtId="0" fontId="11" fillId="0" borderId="4" xfId="0" applyFont="1" applyBorder="1" applyAlignment="1">
      <alignment vertical="top" wrapText="1"/>
    </xf>
    <xf numFmtId="0" fontId="0" fillId="0" borderId="86" xfId="0" applyBorder="1"/>
    <xf numFmtId="0" fontId="0" fillId="0" borderId="87" xfId="0" applyBorder="1"/>
    <xf numFmtId="0" fontId="11" fillId="0" borderId="88" xfId="0" applyFont="1" applyBorder="1"/>
    <xf numFmtId="0" fontId="11" fillId="0" borderId="43" xfId="1" applyFont="1" applyBorder="1" applyAlignment="1">
      <alignment horizontal="center" vertical="top" wrapText="1"/>
    </xf>
    <xf numFmtId="0" fontId="27" fillId="0" borderId="19" xfId="0" applyFont="1" applyBorder="1" applyAlignment="1">
      <alignment horizontal="left" vertical="top"/>
    </xf>
    <xf numFmtId="0" fontId="27" fillId="0" borderId="21" xfId="0" applyFont="1" applyBorder="1" applyAlignment="1">
      <alignment horizontal="left" vertical="top"/>
    </xf>
    <xf numFmtId="0" fontId="11" fillId="0" borderId="55" xfId="1" applyFont="1" applyBorder="1" applyAlignment="1">
      <alignment vertical="top"/>
    </xf>
    <xf numFmtId="0" fontId="11" fillId="0" borderId="24" xfId="1" applyFont="1" applyBorder="1" applyAlignment="1">
      <alignment vertical="top"/>
    </xf>
    <xf numFmtId="0" fontId="11" fillId="0" borderId="47" xfId="1" applyFont="1" applyBorder="1" applyAlignment="1">
      <alignment vertical="top"/>
    </xf>
    <xf numFmtId="0" fontId="27" fillId="0" borderId="12" xfId="0" applyFont="1" applyBorder="1" applyAlignment="1">
      <alignment horizontal="left" vertical="top"/>
    </xf>
    <xf numFmtId="0" fontId="27" fillId="0" borderId="14" xfId="0" applyFont="1" applyBorder="1" applyAlignment="1">
      <alignment horizontal="left" vertical="top"/>
    </xf>
    <xf numFmtId="0" fontId="11" fillId="0" borderId="36" xfId="1" applyFont="1" applyBorder="1" applyAlignment="1">
      <alignment vertical="top"/>
    </xf>
    <xf numFmtId="0" fontId="27" fillId="0" borderId="4" xfId="0" applyFont="1" applyBorder="1" applyAlignment="1">
      <alignment horizontal="left" vertical="top"/>
    </xf>
    <xf numFmtId="0" fontId="27" fillId="0" borderId="6" xfId="0" applyFont="1" applyBorder="1" applyAlignment="1">
      <alignment horizontal="left" vertical="top"/>
    </xf>
    <xf numFmtId="165" fontId="11" fillId="0" borderId="58" xfId="1" applyNumberFormat="1" applyFont="1" applyBorder="1" applyAlignment="1">
      <alignment horizontal="center" vertical="top"/>
    </xf>
    <xf numFmtId="165" fontId="11" fillId="0" borderId="43" xfId="0" applyNumberFormat="1" applyFont="1" applyBorder="1" applyAlignment="1">
      <alignment horizontal="center" vertical="top"/>
    </xf>
    <xf numFmtId="0" fontId="10" fillId="0" borderId="2" xfId="0" applyFont="1" applyBorder="1" applyAlignment="1">
      <alignment horizontal="center" vertical="top"/>
    </xf>
    <xf numFmtId="0" fontId="27" fillId="0" borderId="22" xfId="0" applyFont="1" applyBorder="1" applyAlignment="1">
      <alignment horizontal="left" vertical="top"/>
    </xf>
    <xf numFmtId="0" fontId="29" fillId="0" borderId="19" xfId="1" applyFont="1" applyBorder="1" applyAlignment="1">
      <alignment vertical="top"/>
    </xf>
    <xf numFmtId="0" fontId="29" fillId="0" borderId="23" xfId="1" applyFont="1" applyBorder="1" applyAlignment="1">
      <alignment vertical="top"/>
    </xf>
    <xf numFmtId="49" fontId="10" fillId="0" borderId="10" xfId="1" applyNumberFormat="1" applyFont="1" applyBorder="1" applyAlignment="1">
      <alignment vertical="top"/>
    </xf>
    <xf numFmtId="49" fontId="10" fillId="6" borderId="20" xfId="1" applyNumberFormat="1" applyFont="1" applyFill="1" applyBorder="1" applyAlignment="1">
      <alignment horizontal="center" vertical="top"/>
    </xf>
    <xf numFmtId="0" fontId="27" fillId="0" borderId="15" xfId="0" applyFont="1" applyBorder="1" applyAlignment="1">
      <alignment horizontal="left" vertical="top"/>
    </xf>
    <xf numFmtId="49" fontId="10" fillId="6" borderId="13" xfId="1" applyNumberFormat="1" applyFont="1" applyFill="1" applyBorder="1" applyAlignment="1">
      <alignment horizontal="center" vertical="top"/>
    </xf>
    <xf numFmtId="49" fontId="10" fillId="6" borderId="5" xfId="1" applyNumberFormat="1" applyFont="1" applyFill="1" applyBorder="1" applyAlignment="1">
      <alignment horizontal="center" vertical="top"/>
    </xf>
    <xf numFmtId="0" fontId="11" fillId="0" borderId="19" xfId="1" applyFont="1" applyBorder="1" applyAlignment="1">
      <alignment vertical="top"/>
    </xf>
    <xf numFmtId="49" fontId="10" fillId="0" borderId="10" xfId="1" applyNumberFormat="1" applyFont="1" applyBorder="1" applyAlignment="1">
      <alignment horizontal="center" vertical="top"/>
    </xf>
    <xf numFmtId="0" fontId="11" fillId="0" borderId="19" xfId="0" applyFont="1" applyBorder="1" applyAlignment="1">
      <alignment horizontal="left" vertical="top"/>
    </xf>
    <xf numFmtId="0" fontId="11" fillId="0" borderId="22" xfId="0" applyFont="1" applyBorder="1" applyAlignment="1">
      <alignment horizontal="left" vertical="top"/>
    </xf>
    <xf numFmtId="0" fontId="11" fillId="0" borderId="12" xfId="0" applyFont="1" applyBorder="1" applyAlignment="1">
      <alignment horizontal="left" vertical="top"/>
    </xf>
    <xf numFmtId="0" fontId="11" fillId="0" borderId="15" xfId="0" applyFont="1" applyBorder="1" applyAlignment="1">
      <alignment horizontal="left" vertical="top"/>
    </xf>
    <xf numFmtId="0" fontId="11" fillId="0" borderId="45" xfId="0" applyFont="1" applyBorder="1" applyAlignment="1">
      <alignment vertical="top" wrapText="1"/>
    </xf>
    <xf numFmtId="0" fontId="29" fillId="0" borderId="12" xfId="1" applyFont="1" applyBorder="1" applyAlignment="1">
      <alignment vertical="top"/>
    </xf>
    <xf numFmtId="0" fontId="29" fillId="0" borderId="39" xfId="1" applyFont="1" applyBorder="1" applyAlignment="1">
      <alignment vertical="top"/>
    </xf>
    <xf numFmtId="0" fontId="10" fillId="13" borderId="6" xfId="0" applyFont="1" applyFill="1" applyBorder="1" applyAlignment="1">
      <alignment horizontal="center" vertical="top"/>
    </xf>
    <xf numFmtId="49" fontId="10" fillId="0" borderId="13" xfId="1" applyNumberFormat="1" applyFont="1" applyBorder="1" applyAlignment="1">
      <alignment vertical="center"/>
    </xf>
    <xf numFmtId="0" fontId="29" fillId="0" borderId="36" xfId="1" applyFont="1" applyBorder="1" applyAlignment="1">
      <alignment vertical="top"/>
    </xf>
    <xf numFmtId="0" fontId="29" fillId="0" borderId="37" xfId="1" applyFont="1" applyBorder="1" applyAlignment="1">
      <alignment vertical="top"/>
    </xf>
    <xf numFmtId="49" fontId="10" fillId="0" borderId="13" xfId="1" applyNumberFormat="1" applyFont="1" applyBorder="1" applyAlignment="1">
      <alignment horizontal="center" vertical="center"/>
    </xf>
    <xf numFmtId="49" fontId="10" fillId="0" borderId="5" xfId="1" applyNumberFormat="1" applyFont="1" applyBorder="1" applyAlignment="1">
      <alignment horizontal="center" vertical="center"/>
    </xf>
    <xf numFmtId="0" fontId="11" fillId="0" borderId="11" xfId="0" applyFont="1" applyBorder="1" applyAlignment="1">
      <alignment horizontal="center" vertical="top" wrapText="1"/>
    </xf>
    <xf numFmtId="49" fontId="10" fillId="11" borderId="12" xfId="1" applyNumberFormat="1" applyFont="1" applyFill="1" applyBorder="1" applyAlignment="1">
      <alignment horizontal="center" vertical="top"/>
    </xf>
    <xf numFmtId="0" fontId="11" fillId="0" borderId="49" xfId="0" applyFont="1" applyBorder="1" applyAlignment="1">
      <alignment horizontal="center" vertical="top" wrapText="1"/>
    </xf>
    <xf numFmtId="0" fontId="10" fillId="0" borderId="80" xfId="1" applyFont="1" applyBorder="1" applyAlignment="1">
      <alignment horizontal="center" vertical="center" wrapText="1"/>
    </xf>
    <xf numFmtId="0" fontId="10" fillId="0" borderId="21" xfId="1" applyFont="1" applyBorder="1" applyAlignment="1">
      <alignment horizontal="center" vertical="center" wrapText="1"/>
    </xf>
    <xf numFmtId="0" fontId="11" fillId="0" borderId="43" xfId="1" applyFont="1" applyBorder="1" applyAlignment="1">
      <alignment horizontal="center" vertical="center" wrapText="1"/>
    </xf>
    <xf numFmtId="0" fontId="10" fillId="0" borderId="2" xfId="1" applyFont="1" applyBorder="1" applyAlignment="1">
      <alignment horizontal="center" vertical="center" wrapText="1"/>
    </xf>
    <xf numFmtId="49" fontId="10" fillId="6" borderId="6" xfId="1" applyNumberFormat="1" applyFont="1" applyFill="1" applyBorder="1" applyAlignment="1">
      <alignment horizontal="center" vertical="top"/>
    </xf>
    <xf numFmtId="0" fontId="11" fillId="0" borderId="19" xfId="0" applyFont="1" applyBorder="1" applyAlignment="1">
      <alignment horizontal="center" vertical="center" wrapText="1"/>
    </xf>
    <xf numFmtId="0" fontId="11" fillId="0" borderId="23" xfId="0" applyFont="1" applyBorder="1" applyAlignment="1">
      <alignment horizontal="center" vertical="center" wrapText="1"/>
    </xf>
    <xf numFmtId="165" fontId="11" fillId="7" borderId="23" xfId="0" applyNumberFormat="1" applyFont="1" applyFill="1" applyBorder="1" applyAlignment="1">
      <alignment horizontal="center" vertical="center" wrapText="1"/>
    </xf>
    <xf numFmtId="0" fontId="11" fillId="0" borderId="42" xfId="0" applyFont="1" applyBorder="1" applyAlignment="1">
      <alignment vertical="top" wrapText="1"/>
    </xf>
    <xf numFmtId="49" fontId="10" fillId="0" borderId="20" xfId="1" applyNumberFormat="1" applyFont="1" applyBorder="1" applyAlignment="1">
      <alignment horizontal="center" vertical="center"/>
    </xf>
    <xf numFmtId="0" fontId="11" fillId="0" borderId="51" xfId="0" applyFont="1" applyBorder="1" applyAlignment="1">
      <alignment horizontal="center" vertical="center" wrapText="1"/>
    </xf>
    <xf numFmtId="0" fontId="11" fillId="0" borderId="53" xfId="0" applyFont="1" applyBorder="1" applyAlignment="1">
      <alignment horizontal="center" vertical="center" wrapText="1"/>
    </xf>
    <xf numFmtId="165" fontId="11" fillId="7" borderId="53" xfId="0" applyNumberFormat="1" applyFont="1" applyFill="1" applyBorder="1" applyAlignment="1">
      <alignment horizontal="center" vertical="center" wrapText="1"/>
    </xf>
    <xf numFmtId="0" fontId="11" fillId="0" borderId="4"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39" xfId="0" applyFont="1" applyBorder="1" applyAlignment="1">
      <alignment horizontal="center" vertical="center" wrapText="1"/>
    </xf>
    <xf numFmtId="165" fontId="11" fillId="7" borderId="39" xfId="0" applyNumberFormat="1" applyFont="1" applyFill="1" applyBorder="1" applyAlignment="1">
      <alignment horizontal="center" vertical="center" wrapText="1"/>
    </xf>
    <xf numFmtId="0" fontId="11" fillId="0" borderId="34" xfId="0" applyFont="1" applyBorder="1" applyAlignment="1">
      <alignment horizontal="left" vertical="center" wrapText="1"/>
    </xf>
    <xf numFmtId="0" fontId="11" fillId="0" borderId="80" xfId="1" applyFont="1" applyBorder="1" applyAlignment="1">
      <alignment horizontal="center" vertical="center" wrapText="1"/>
    </xf>
    <xf numFmtId="0" fontId="27" fillId="0" borderId="45" xfId="0" applyFont="1" applyBorder="1" applyAlignment="1">
      <alignment horizontal="left" vertical="top"/>
    </xf>
    <xf numFmtId="0" fontId="11" fillId="0" borderId="35" xfId="1" applyFont="1" applyBorder="1" applyAlignment="1">
      <alignment horizontal="center" vertical="top" wrapText="1"/>
    </xf>
    <xf numFmtId="0" fontId="10" fillId="0" borderId="58" xfId="1" applyFont="1" applyBorder="1" applyAlignment="1">
      <alignment horizontal="center" vertical="top" wrapText="1"/>
    </xf>
    <xf numFmtId="0" fontId="11" fillId="0" borderId="32" xfId="0" applyFont="1" applyBorder="1" applyAlignment="1">
      <alignment horizontal="center" vertical="center" wrapText="1"/>
    </xf>
    <xf numFmtId="165" fontId="11" fillId="7" borderId="32" xfId="0" applyNumberFormat="1" applyFont="1" applyFill="1" applyBorder="1" applyAlignment="1">
      <alignment horizontal="center" vertical="center" wrapText="1"/>
    </xf>
    <xf numFmtId="0" fontId="11" fillId="10" borderId="6" xfId="0" applyFont="1" applyFill="1" applyBorder="1" applyAlignment="1">
      <alignment vertical="top" wrapText="1"/>
    </xf>
    <xf numFmtId="0" fontId="11" fillId="0" borderId="23" xfId="0" applyFont="1" applyBorder="1" applyAlignment="1">
      <alignment horizontal="center" vertical="top" wrapText="1"/>
    </xf>
    <xf numFmtId="0" fontId="11" fillId="0" borderId="39" xfId="0" applyFont="1" applyBorder="1" applyAlignment="1">
      <alignment horizontal="center" vertical="top" wrapText="1"/>
    </xf>
    <xf numFmtId="0" fontId="11" fillId="0" borderId="80" xfId="1" applyFont="1" applyBorder="1" applyAlignment="1">
      <alignment horizontal="center" vertical="top" wrapText="1"/>
    </xf>
    <xf numFmtId="0" fontId="10" fillId="0" borderId="1" xfId="1" applyFont="1" applyBorder="1" applyAlignment="1">
      <alignment horizontal="center" vertical="top" wrapText="1"/>
    </xf>
    <xf numFmtId="0" fontId="11" fillId="0" borderId="16" xfId="0" applyFont="1" applyBorder="1" applyAlignment="1">
      <alignment horizontal="center" vertical="top" wrapText="1"/>
    </xf>
    <xf numFmtId="165" fontId="11" fillId="0" borderId="2" xfId="1" applyNumberFormat="1" applyFont="1" applyBorder="1" applyAlignment="1">
      <alignment horizontal="center" vertical="top"/>
    </xf>
    <xf numFmtId="0" fontId="11" fillId="0" borderId="30" xfId="1" applyFont="1" applyBorder="1" applyAlignment="1">
      <alignment horizontal="center" vertical="top" wrapText="1"/>
    </xf>
    <xf numFmtId="0" fontId="11" fillId="0" borderId="21" xfId="1" applyFont="1" applyBorder="1" applyAlignment="1">
      <alignment vertical="top"/>
    </xf>
    <xf numFmtId="165" fontId="10" fillId="11" borderId="14" xfId="1" applyNumberFormat="1" applyFont="1" applyFill="1" applyBorder="1" applyAlignment="1">
      <alignment horizontal="center" vertical="center"/>
    </xf>
    <xf numFmtId="0" fontId="11" fillId="0" borderId="14" xfId="1" applyFont="1" applyBorder="1" applyAlignment="1">
      <alignment vertical="top"/>
    </xf>
    <xf numFmtId="165" fontId="10" fillId="11" borderId="21" xfId="1" applyNumberFormat="1" applyFont="1" applyFill="1" applyBorder="1" applyAlignment="1">
      <alignment horizontal="center" vertical="center"/>
    </xf>
    <xf numFmtId="0" fontId="10" fillId="11" borderId="20" xfId="1" applyFont="1" applyFill="1" applyBorder="1" applyAlignment="1">
      <alignment horizontal="center" vertical="center" wrapText="1"/>
    </xf>
    <xf numFmtId="0" fontId="11" fillId="0" borderId="14" xfId="1" applyFont="1" applyBorder="1" applyAlignment="1">
      <alignment horizontal="left" vertical="top"/>
    </xf>
    <xf numFmtId="0" fontId="0" fillId="0" borderId="88" xfId="0" applyBorder="1"/>
    <xf numFmtId="0" fontId="11" fillId="0" borderId="27" xfId="1" applyFont="1" applyBorder="1" applyAlignment="1">
      <alignment vertical="top"/>
    </xf>
    <xf numFmtId="0" fontId="11" fillId="0" borderId="16" xfId="1" applyFont="1" applyBorder="1" applyAlignment="1">
      <alignment vertical="top"/>
    </xf>
    <xf numFmtId="0" fontId="11" fillId="0" borderId="6" xfId="1" applyFont="1" applyBorder="1" applyAlignment="1">
      <alignment vertical="top"/>
    </xf>
    <xf numFmtId="165" fontId="10" fillId="11" borderId="26" xfId="1" applyNumberFormat="1" applyFont="1" applyFill="1" applyBorder="1" applyAlignment="1">
      <alignment horizontal="center" vertical="center"/>
    </xf>
    <xf numFmtId="0" fontId="10" fillId="11" borderId="26" xfId="1" applyFont="1" applyFill="1" applyBorder="1" applyAlignment="1">
      <alignment horizontal="center" vertical="center" wrapText="1"/>
    </xf>
    <xf numFmtId="49" fontId="10" fillId="0" borderId="5" xfId="1" applyNumberFormat="1" applyFont="1" applyBorder="1" applyAlignment="1">
      <alignment horizontal="center" vertical="top" wrapText="1"/>
    </xf>
    <xf numFmtId="0" fontId="11" fillId="0" borderId="70" xfId="1" applyFont="1" applyBorder="1" applyAlignment="1">
      <alignment vertical="top"/>
    </xf>
    <xf numFmtId="0" fontId="11" fillId="0" borderId="66" xfId="1" applyFont="1" applyBorder="1" applyAlignment="1">
      <alignment vertical="top"/>
    </xf>
    <xf numFmtId="165" fontId="11" fillId="0" borderId="7" xfId="1" applyNumberFormat="1" applyFont="1" applyBorder="1" applyAlignment="1">
      <alignment horizontal="center" vertical="top"/>
    </xf>
    <xf numFmtId="165" fontId="11" fillId="0" borderId="7" xfId="1" applyNumberFormat="1" applyFont="1" applyBorder="1" applyAlignment="1">
      <alignment horizontal="center" vertical="top" wrapText="1"/>
    </xf>
    <xf numFmtId="0" fontId="10" fillId="0" borderId="26" xfId="1" applyFont="1" applyBorder="1" applyAlignment="1">
      <alignment horizontal="center" vertical="top" wrapText="1"/>
    </xf>
    <xf numFmtId="0" fontId="11" fillId="0" borderId="5" xfId="0" applyFont="1" applyBorder="1" applyAlignment="1">
      <alignment horizontal="left" vertical="top" wrapText="1"/>
    </xf>
    <xf numFmtId="49" fontId="10" fillId="0" borderId="13" xfId="1" applyNumberFormat="1" applyFont="1" applyBorder="1" applyAlignment="1">
      <alignment vertical="top"/>
    </xf>
    <xf numFmtId="49" fontId="10" fillId="6" borderId="12" xfId="1" applyNumberFormat="1" applyFont="1" applyFill="1" applyBorder="1" applyAlignment="1">
      <alignment vertical="top"/>
    </xf>
    <xf numFmtId="0" fontId="11" fillId="0" borderId="74" xfId="1" applyFont="1" applyBorder="1" applyAlignment="1">
      <alignment vertical="top"/>
    </xf>
    <xf numFmtId="0" fontId="11" fillId="0" borderId="75" xfId="1" applyFont="1" applyBorder="1" applyAlignment="1">
      <alignment vertical="top"/>
    </xf>
    <xf numFmtId="0" fontId="11" fillId="0" borderId="57" xfId="1" applyFont="1" applyBorder="1" applyAlignment="1">
      <alignment vertical="top"/>
    </xf>
    <xf numFmtId="165" fontId="11" fillId="0" borderId="14" xfId="1" applyNumberFormat="1" applyFont="1" applyBorder="1" applyAlignment="1">
      <alignment horizontal="center" vertical="center"/>
    </xf>
    <xf numFmtId="165" fontId="11" fillId="0" borderId="21" xfId="1" applyNumberFormat="1" applyFont="1" applyBorder="1" applyAlignment="1">
      <alignment horizontal="center" vertical="center"/>
    </xf>
    <xf numFmtId="0" fontId="11" fillId="0" borderId="21" xfId="1" applyFont="1" applyBorder="1" applyAlignment="1">
      <alignment horizontal="center" wrapText="1"/>
    </xf>
    <xf numFmtId="0" fontId="10" fillId="0" borderId="20" xfId="1" applyFont="1" applyBorder="1" applyAlignment="1">
      <alignment horizontal="center" wrapText="1"/>
    </xf>
    <xf numFmtId="49" fontId="10" fillId="0" borderId="20" xfId="1" applyNumberFormat="1" applyFont="1" applyBorder="1" applyAlignment="1">
      <alignment vertical="top"/>
    </xf>
    <xf numFmtId="0" fontId="11" fillId="0" borderId="62" xfId="1" applyFont="1" applyBorder="1" applyAlignment="1">
      <alignment vertical="top"/>
    </xf>
    <xf numFmtId="0" fontId="11" fillId="0" borderId="45" xfId="1" applyFont="1" applyBorder="1" applyAlignment="1">
      <alignment vertical="top"/>
    </xf>
    <xf numFmtId="165" fontId="11" fillId="0" borderId="26" xfId="1" applyNumberFormat="1" applyFont="1" applyBorder="1" applyAlignment="1">
      <alignment horizontal="center" vertical="center"/>
    </xf>
    <xf numFmtId="165" fontId="11" fillId="0" borderId="7" xfId="1" applyNumberFormat="1" applyFont="1" applyBorder="1" applyAlignment="1">
      <alignment horizontal="center" vertical="center"/>
    </xf>
    <xf numFmtId="0" fontId="10" fillId="0" borderId="26" xfId="1" applyFont="1" applyBorder="1" applyAlignment="1">
      <alignment horizontal="center" wrapText="1"/>
    </xf>
    <xf numFmtId="49" fontId="10" fillId="0" borderId="5" xfId="1" applyNumberFormat="1" applyFont="1" applyBorder="1" applyAlignment="1">
      <alignment vertical="top"/>
    </xf>
    <xf numFmtId="0" fontId="11" fillId="0" borderId="61" xfId="1" applyFont="1" applyBorder="1" applyAlignment="1">
      <alignment vertical="top"/>
    </xf>
    <xf numFmtId="165" fontId="11" fillId="0" borderId="20" xfId="1" applyNumberFormat="1" applyFont="1" applyBorder="1" applyAlignment="1">
      <alignment horizontal="center" vertical="center"/>
    </xf>
    <xf numFmtId="0" fontId="11" fillId="0" borderId="63" xfId="1" applyFont="1" applyBorder="1" applyAlignment="1">
      <alignment horizontal="center" vertical="center"/>
    </xf>
    <xf numFmtId="1" fontId="11" fillId="0" borderId="3" xfId="0" applyNumberFormat="1" applyFont="1" applyBorder="1" applyAlignment="1">
      <alignment horizontal="center" vertical="center" wrapText="1"/>
    </xf>
    <xf numFmtId="165" fontId="11" fillId="0" borderId="46" xfId="0" applyNumberFormat="1" applyFont="1" applyBorder="1" applyAlignment="1">
      <alignment horizontal="center" vertical="center" wrapText="1"/>
    </xf>
    <xf numFmtId="0" fontId="11" fillId="0" borderId="44" xfId="0" applyFont="1" applyBorder="1" applyAlignment="1">
      <alignment horizontal="left" vertical="center" wrapText="1"/>
    </xf>
    <xf numFmtId="165" fontId="11" fillId="0" borderId="5" xfId="1" applyNumberFormat="1" applyFont="1" applyBorder="1" applyAlignment="1">
      <alignment horizontal="center" vertical="center"/>
    </xf>
    <xf numFmtId="0" fontId="10" fillId="0" borderId="5" xfId="1" applyFont="1" applyBorder="1" applyAlignment="1">
      <alignment horizontal="center" vertical="center" wrapText="1"/>
    </xf>
    <xf numFmtId="0" fontId="11" fillId="0" borderId="67" xfId="1" applyFont="1" applyBorder="1" applyAlignment="1">
      <alignment vertical="top"/>
    </xf>
    <xf numFmtId="0" fontId="11" fillId="0" borderId="56" xfId="1" applyFont="1" applyBorder="1" applyAlignment="1">
      <alignment vertical="top"/>
    </xf>
    <xf numFmtId="0" fontId="11" fillId="0" borderId="71" xfId="1" applyFont="1" applyBorder="1" applyAlignment="1">
      <alignment vertical="top"/>
    </xf>
    <xf numFmtId="0" fontId="11" fillId="0" borderId="72" xfId="1" applyFont="1" applyBorder="1" applyAlignment="1">
      <alignment vertical="top"/>
    </xf>
    <xf numFmtId="0" fontId="10" fillId="0" borderId="26" xfId="1" applyFont="1" applyBorder="1" applyAlignment="1">
      <alignment horizontal="center" vertical="center" wrapText="1"/>
    </xf>
    <xf numFmtId="0" fontId="11" fillId="0" borderId="59" xfId="1" applyFont="1" applyBorder="1" applyAlignment="1">
      <alignment vertical="top"/>
    </xf>
    <xf numFmtId="165" fontId="11" fillId="0" borderId="13" xfId="1" applyNumberFormat="1" applyFont="1" applyBorder="1" applyAlignment="1">
      <alignment horizontal="center" vertical="center"/>
    </xf>
    <xf numFmtId="0" fontId="10" fillId="0" borderId="13" xfId="1" applyFont="1" applyBorder="1" applyAlignment="1">
      <alignment horizontal="center" vertical="center" wrapText="1"/>
    </xf>
    <xf numFmtId="165" fontId="10" fillId="0" borderId="26" xfId="1" applyNumberFormat="1" applyFont="1" applyBorder="1" applyAlignment="1">
      <alignment horizontal="center" vertical="center"/>
    </xf>
    <xf numFmtId="0" fontId="11" fillId="0" borderId="20" xfId="1" applyFont="1" applyBorder="1" applyAlignment="1">
      <alignment horizontal="center" wrapText="1"/>
    </xf>
    <xf numFmtId="2" fontId="11" fillId="0" borderId="26" xfId="1" applyNumberFormat="1" applyFont="1" applyBorder="1" applyAlignment="1">
      <alignment horizontal="center" vertical="center"/>
    </xf>
    <xf numFmtId="0" fontId="10" fillId="0" borderId="7" xfId="1" applyFont="1" applyBorder="1" applyAlignment="1">
      <alignment horizontal="center" vertical="center" wrapText="1"/>
    </xf>
    <xf numFmtId="165" fontId="11" fillId="0" borderId="13" xfId="1" applyNumberFormat="1" applyFont="1" applyBorder="1" applyAlignment="1">
      <alignment horizontal="center" vertical="top"/>
    </xf>
    <xf numFmtId="0" fontId="10" fillId="0" borderId="13" xfId="1" applyFont="1" applyBorder="1" applyAlignment="1">
      <alignment horizontal="center" vertical="top" wrapText="1"/>
    </xf>
    <xf numFmtId="49" fontId="10" fillId="10" borderId="21" xfId="1" applyNumberFormat="1" applyFont="1" applyFill="1" applyBorder="1" applyAlignment="1">
      <alignment vertical="top"/>
    </xf>
    <xf numFmtId="0" fontId="11" fillId="0" borderId="92" xfId="1" applyFont="1" applyBorder="1" applyAlignment="1">
      <alignment vertical="top"/>
    </xf>
    <xf numFmtId="0" fontId="11" fillId="0" borderId="38" xfId="1" applyFont="1" applyBorder="1" applyAlignment="1">
      <alignment vertical="top"/>
    </xf>
    <xf numFmtId="0" fontId="10" fillId="0" borderId="5" xfId="1" applyFont="1" applyBorder="1" applyAlignment="1">
      <alignment horizontal="center" wrapText="1"/>
    </xf>
    <xf numFmtId="0" fontId="11" fillId="10" borderId="0" xfId="1" applyFont="1" applyFill="1" applyAlignment="1">
      <alignment vertical="top"/>
    </xf>
    <xf numFmtId="0" fontId="0" fillId="0" borderId="51" xfId="0" applyBorder="1"/>
    <xf numFmtId="0" fontId="0" fillId="0" borderId="93" xfId="0" applyBorder="1"/>
    <xf numFmtId="0" fontId="11" fillId="0" borderId="94" xfId="1" applyFont="1" applyBorder="1" applyAlignment="1">
      <alignment vertical="top"/>
    </xf>
    <xf numFmtId="0" fontId="11" fillId="0" borderId="43" xfId="1" applyFont="1" applyBorder="1" applyAlignment="1">
      <alignment vertical="top"/>
    </xf>
    <xf numFmtId="0" fontId="10" fillId="0" borderId="17" xfId="0" applyFont="1" applyBorder="1" applyAlignment="1">
      <alignment horizontal="center" vertical="top"/>
    </xf>
    <xf numFmtId="0" fontId="10" fillId="0" borderId="13" xfId="0" applyFont="1" applyBorder="1" applyAlignment="1">
      <alignment horizontal="center" vertical="top" wrapText="1"/>
    </xf>
    <xf numFmtId="0" fontId="10" fillId="10" borderId="20" xfId="0" applyFont="1" applyFill="1" applyBorder="1" applyAlignment="1">
      <alignment horizontal="center" vertical="top" wrapText="1"/>
    </xf>
    <xf numFmtId="0" fontId="11" fillId="0" borderId="90" xfId="1" applyFont="1" applyBorder="1" applyAlignment="1">
      <alignment vertical="top"/>
    </xf>
    <xf numFmtId="0" fontId="10" fillId="0" borderId="5" xfId="0" applyFont="1" applyBorder="1" applyAlignment="1">
      <alignment horizontal="center" vertical="top" wrapText="1"/>
    </xf>
    <xf numFmtId="49" fontId="10" fillId="6" borderId="4" xfId="1" applyNumberFormat="1" applyFont="1" applyFill="1" applyBorder="1" applyAlignment="1">
      <alignment vertical="top"/>
    </xf>
    <xf numFmtId="0" fontId="11" fillId="0" borderId="35" xfId="1" applyFont="1" applyBorder="1" applyAlignment="1">
      <alignment vertical="top"/>
    </xf>
    <xf numFmtId="165" fontId="10" fillId="11" borderId="20" xfId="1" applyNumberFormat="1" applyFont="1" applyFill="1" applyBorder="1" applyAlignment="1">
      <alignment horizontal="center" vertical="center"/>
    </xf>
    <xf numFmtId="0" fontId="27" fillId="0" borderId="87" xfId="0" applyFont="1" applyBorder="1" applyAlignment="1">
      <alignment vertical="top"/>
    </xf>
    <xf numFmtId="0" fontId="11" fillId="0" borderId="94" xfId="0" applyFont="1" applyBorder="1" applyAlignment="1">
      <alignment horizontal="center" wrapText="1"/>
    </xf>
    <xf numFmtId="1" fontId="11" fillId="7" borderId="53" xfId="0" applyNumberFormat="1" applyFont="1" applyFill="1" applyBorder="1" applyAlignment="1">
      <alignment horizontal="center" wrapText="1"/>
    </xf>
    <xf numFmtId="165" fontId="11" fillId="7" borderId="68" xfId="0" applyNumberFormat="1" applyFont="1" applyFill="1" applyBorder="1" applyAlignment="1">
      <alignment horizontal="center" wrapText="1"/>
    </xf>
    <xf numFmtId="0" fontId="11" fillId="0" borderId="56" xfId="0" applyFont="1" applyBorder="1" applyAlignment="1">
      <alignment vertical="center" wrapText="1"/>
    </xf>
    <xf numFmtId="0" fontId="10" fillId="11" borderId="20" xfId="1" applyFont="1" applyFill="1" applyBorder="1" applyAlignment="1">
      <alignment horizontal="center" wrapText="1"/>
    </xf>
    <xf numFmtId="0" fontId="11" fillId="0" borderId="91" xfId="1" applyFont="1" applyBorder="1" applyAlignment="1">
      <alignment vertical="top"/>
    </xf>
    <xf numFmtId="0" fontId="10" fillId="11" borderId="26" xfId="1" applyFont="1" applyFill="1" applyBorder="1" applyAlignment="1">
      <alignment horizontal="center" wrapText="1"/>
    </xf>
    <xf numFmtId="0" fontId="27" fillId="0" borderId="22" xfId="0" applyFont="1" applyBorder="1"/>
    <xf numFmtId="49" fontId="10" fillId="0" borderId="1" xfId="1" applyNumberFormat="1" applyFont="1" applyBorder="1" applyAlignment="1">
      <alignment horizontal="center" vertical="top"/>
    </xf>
    <xf numFmtId="49" fontId="10" fillId="6" borderId="19" xfId="1" applyNumberFormat="1" applyFont="1" applyFill="1" applyBorder="1" applyAlignment="1">
      <alignment horizontal="center" vertical="top"/>
    </xf>
    <xf numFmtId="0" fontId="27" fillId="0" borderId="15" xfId="0" applyFont="1" applyBorder="1"/>
    <xf numFmtId="165" fontId="11" fillId="0" borderId="6" xfId="1" applyNumberFormat="1" applyFont="1" applyBorder="1" applyAlignment="1">
      <alignment horizontal="center" vertical="center"/>
    </xf>
    <xf numFmtId="165" fontId="11" fillId="0" borderId="6" xfId="1" applyNumberFormat="1" applyFont="1" applyBorder="1" applyAlignment="1">
      <alignment horizontal="center" vertical="top"/>
    </xf>
    <xf numFmtId="0" fontId="11" fillId="0" borderId="6" xfId="1" applyFont="1" applyBorder="1" applyAlignment="1">
      <alignment horizontal="center" vertical="top"/>
    </xf>
    <xf numFmtId="49" fontId="10" fillId="0" borderId="0" xfId="1" applyNumberFormat="1" applyFont="1" applyAlignment="1">
      <alignment horizontal="center" vertical="top"/>
    </xf>
    <xf numFmtId="49" fontId="10" fillId="6" borderId="12" xfId="1" applyNumberFormat="1" applyFont="1" applyFill="1" applyBorder="1" applyAlignment="1">
      <alignment horizontal="center" vertical="top"/>
    </xf>
    <xf numFmtId="0" fontId="29" fillId="0" borderId="76" xfId="1" applyFont="1" applyBorder="1" applyAlignment="1">
      <alignment vertical="top"/>
    </xf>
    <xf numFmtId="0" fontId="11" fillId="0" borderId="64" xfId="1" applyFont="1" applyBorder="1" applyAlignment="1">
      <alignment vertical="top"/>
    </xf>
    <xf numFmtId="0" fontId="10" fillId="11" borderId="17" xfId="0" applyFont="1" applyFill="1" applyBorder="1" applyAlignment="1">
      <alignment horizontal="center" vertical="center"/>
    </xf>
    <xf numFmtId="0" fontId="27" fillId="0" borderId="36" xfId="0" applyFont="1" applyBorder="1"/>
    <xf numFmtId="0" fontId="27" fillId="0" borderId="38" xfId="0" applyFont="1" applyBorder="1" applyAlignment="1">
      <alignment wrapText="1"/>
    </xf>
    <xf numFmtId="0" fontId="11" fillId="0" borderId="36" xfId="0" applyFont="1" applyBorder="1" applyAlignment="1">
      <alignment horizontal="center" wrapText="1"/>
    </xf>
    <xf numFmtId="0" fontId="11" fillId="0" borderId="37" xfId="0" applyFont="1" applyBorder="1" applyAlignment="1">
      <alignment horizontal="center" wrapText="1"/>
    </xf>
    <xf numFmtId="165" fontId="11" fillId="7" borderId="77" xfId="0" applyNumberFormat="1" applyFont="1" applyFill="1" applyBorder="1" applyAlignment="1">
      <alignment horizontal="center" wrapText="1"/>
    </xf>
    <xf numFmtId="0" fontId="11" fillId="0" borderId="38" xfId="0" applyFont="1" applyBorder="1" applyAlignment="1">
      <alignment vertical="top" wrapText="1"/>
    </xf>
    <xf numFmtId="0" fontId="27" fillId="0" borderId="54" xfId="0" applyFont="1" applyBorder="1"/>
    <xf numFmtId="0" fontId="27" fillId="0" borderId="44" xfId="0" applyFont="1" applyBorder="1" applyAlignment="1">
      <alignment wrapText="1"/>
    </xf>
    <xf numFmtId="0" fontId="11" fillId="0" borderId="54" xfId="0" applyFont="1" applyBorder="1" applyAlignment="1">
      <alignment horizontal="center"/>
    </xf>
    <xf numFmtId="0" fontId="11" fillId="0" borderId="32" xfId="0" applyFont="1" applyBorder="1" applyAlignment="1">
      <alignment horizontal="center"/>
    </xf>
    <xf numFmtId="165" fontId="11" fillId="7" borderId="46" xfId="0" applyNumberFormat="1" applyFont="1" applyFill="1" applyBorder="1" applyAlignment="1">
      <alignment horizontal="center" wrapText="1"/>
    </xf>
    <xf numFmtId="0" fontId="11" fillId="0" borderId="44" xfId="0" applyFont="1" applyBorder="1" applyAlignment="1">
      <alignment vertical="top" wrapText="1"/>
    </xf>
    <xf numFmtId="49" fontId="10" fillId="6" borderId="4" xfId="1" applyNumberFormat="1" applyFont="1" applyFill="1" applyBorder="1" applyAlignment="1">
      <alignment horizontal="center" vertical="top"/>
    </xf>
    <xf numFmtId="0" fontId="18" fillId="0" borderId="19" xfId="0" applyFont="1" applyBorder="1"/>
    <xf numFmtId="0" fontId="18" fillId="0" borderId="86" xfId="0" applyFont="1" applyBorder="1"/>
    <xf numFmtId="0" fontId="18" fillId="0" borderId="12" xfId="0" applyFont="1" applyBorder="1"/>
    <xf numFmtId="0" fontId="18" fillId="0" borderId="87" xfId="0" applyFont="1" applyBorder="1"/>
    <xf numFmtId="0" fontId="11" fillId="0" borderId="7" xfId="1" applyFont="1" applyBorder="1" applyAlignment="1">
      <alignment horizontal="center" vertical="top"/>
    </xf>
    <xf numFmtId="0" fontId="16" fillId="11" borderId="13" xfId="1" applyFont="1" applyFill="1" applyBorder="1" applyAlignment="1">
      <alignment horizontal="center" vertical="center" textRotation="90" wrapText="1"/>
    </xf>
    <xf numFmtId="0" fontId="11" fillId="0" borderId="49" xfId="0" applyFont="1" applyBorder="1" applyAlignment="1">
      <alignment horizontal="center" vertical="center" wrapText="1"/>
    </xf>
    <xf numFmtId="0" fontId="11" fillId="7" borderId="68" xfId="0" applyFont="1" applyFill="1" applyBorder="1" applyAlignment="1">
      <alignment horizontal="center" vertical="center" wrapText="1"/>
    </xf>
    <xf numFmtId="0" fontId="11" fillId="0" borderId="56" xfId="0" applyFont="1" applyBorder="1" applyAlignment="1">
      <alignment horizontal="left" vertical="center" wrapText="1"/>
    </xf>
    <xf numFmtId="0" fontId="18" fillId="0" borderId="4" xfId="0" applyFont="1" applyBorder="1"/>
    <xf numFmtId="0" fontId="18" fillId="0" borderId="88" xfId="0" applyFont="1" applyBorder="1"/>
    <xf numFmtId="0" fontId="29" fillId="0" borderId="32" xfId="1" applyFont="1" applyBorder="1" applyAlignment="1">
      <alignment vertical="top"/>
    </xf>
    <xf numFmtId="0" fontId="11" fillId="0" borderId="32" xfId="1" applyFont="1" applyBorder="1" applyAlignment="1">
      <alignment vertical="top"/>
    </xf>
    <xf numFmtId="0" fontId="11" fillId="0" borderId="44" xfId="1" applyFont="1" applyBorder="1" applyAlignment="1">
      <alignment vertical="top"/>
    </xf>
    <xf numFmtId="49" fontId="11" fillId="0" borderId="8" xfId="0" applyNumberFormat="1" applyFont="1" applyBorder="1" applyAlignment="1">
      <alignment horizontal="center" vertical="center"/>
    </xf>
    <xf numFmtId="49" fontId="11" fillId="0" borderId="70" xfId="0" applyNumberFormat="1" applyFont="1" applyBorder="1" applyAlignment="1">
      <alignment horizontal="center" vertical="center"/>
    </xf>
    <xf numFmtId="0" fontId="11" fillId="0" borderId="7" xfId="14" applyFont="1" applyBorder="1" applyAlignment="1">
      <alignment vertical="top" wrapText="1"/>
    </xf>
    <xf numFmtId="49" fontId="10" fillId="0" borderId="8" xfId="1" applyNumberFormat="1" applyFont="1" applyBorder="1" applyAlignment="1">
      <alignment horizontal="center" vertical="top"/>
    </xf>
    <xf numFmtId="49" fontId="10" fillId="6" borderId="7" xfId="1" applyNumberFormat="1" applyFont="1" applyFill="1" applyBorder="1" applyAlignment="1">
      <alignment horizontal="center" vertical="top"/>
    </xf>
    <xf numFmtId="49" fontId="4" fillId="6" borderId="26" xfId="0" applyNumberFormat="1" applyFont="1" applyFill="1" applyBorder="1" applyAlignment="1">
      <alignment horizontal="center" vertical="top"/>
    </xf>
    <xf numFmtId="49" fontId="4" fillId="22" borderId="26" xfId="0" applyNumberFormat="1" applyFont="1" applyFill="1" applyBorder="1" applyAlignment="1">
      <alignment horizontal="center" vertical="top"/>
    </xf>
    <xf numFmtId="165" fontId="10" fillId="6" borderId="22" xfId="1" applyNumberFormat="1" applyFont="1" applyFill="1" applyBorder="1" applyAlignment="1">
      <alignment horizontal="center" vertical="top"/>
    </xf>
    <xf numFmtId="0" fontId="29" fillId="0" borderId="18" xfId="1" applyFont="1" applyBorder="1" applyAlignment="1">
      <alignment vertical="top"/>
    </xf>
    <xf numFmtId="0" fontId="11" fillId="0" borderId="48" xfId="1" applyFont="1" applyBorder="1" applyAlignment="1">
      <alignment vertical="top"/>
    </xf>
    <xf numFmtId="165" fontId="10" fillId="23" borderId="26" xfId="1" applyNumberFormat="1" applyFont="1" applyFill="1" applyBorder="1" applyAlignment="1">
      <alignment horizontal="center" vertical="top"/>
    </xf>
    <xf numFmtId="165" fontId="10" fillId="23" borderId="21" xfId="1" applyNumberFormat="1" applyFont="1" applyFill="1" applyBorder="1" applyAlignment="1">
      <alignment horizontal="center" vertical="top"/>
    </xf>
    <xf numFmtId="0" fontId="10" fillId="24" borderId="26" xfId="0" applyFont="1" applyFill="1" applyBorder="1" applyAlignment="1">
      <alignment horizontal="center" vertical="top"/>
    </xf>
    <xf numFmtId="49" fontId="10" fillId="11" borderId="19" xfId="1" applyNumberFormat="1" applyFont="1" applyFill="1" applyBorder="1" applyAlignment="1">
      <alignment horizontal="center" vertical="top"/>
    </xf>
    <xf numFmtId="0" fontId="29" fillId="0" borderId="11" xfId="1" applyFont="1" applyBorder="1" applyAlignment="1">
      <alignment vertical="top"/>
    </xf>
    <xf numFmtId="165" fontId="11" fillId="0" borderId="14" xfId="1" applyNumberFormat="1" applyFont="1" applyBorder="1" applyAlignment="1">
      <alignment horizontal="center" vertical="top"/>
    </xf>
    <xf numFmtId="165" fontId="11" fillId="0" borderId="21" xfId="1" applyNumberFormat="1" applyFont="1" applyBorder="1" applyAlignment="1">
      <alignment horizontal="center" vertical="top"/>
    </xf>
    <xf numFmtId="0" fontId="11" fillId="0" borderId="14" xfId="0" applyFont="1" applyBorder="1" applyAlignment="1">
      <alignment horizontal="center" vertical="top"/>
    </xf>
    <xf numFmtId="0" fontId="11" fillId="0" borderId="52" xfId="0" applyFont="1" applyBorder="1" applyAlignment="1">
      <alignment horizontal="center" vertical="top"/>
    </xf>
    <xf numFmtId="165" fontId="11" fillId="0" borderId="10" xfId="1" applyNumberFormat="1" applyFont="1" applyBorder="1" applyAlignment="1">
      <alignment horizontal="center" vertical="top"/>
    </xf>
    <xf numFmtId="165" fontId="11" fillId="0" borderId="35" xfId="1" applyNumberFormat="1" applyFont="1" applyBorder="1" applyAlignment="1">
      <alignment horizontal="center" vertical="top"/>
    </xf>
    <xf numFmtId="0" fontId="11" fillId="0" borderId="35" xfId="0" applyFont="1" applyBorder="1" applyAlignment="1">
      <alignment horizontal="center" vertical="top"/>
    </xf>
    <xf numFmtId="0" fontId="11" fillId="0" borderId="3" xfId="0" applyFont="1" applyBorder="1" applyAlignment="1">
      <alignment horizontal="center" vertical="center" wrapText="1"/>
    </xf>
    <xf numFmtId="0" fontId="11" fillId="0" borderId="44" xfId="0" applyFont="1" applyBorder="1" applyAlignment="1">
      <alignment vertical="center" wrapText="1"/>
    </xf>
    <xf numFmtId="165" fontId="11" fillId="0" borderId="30" xfId="1" applyNumberFormat="1" applyFont="1" applyBorder="1" applyAlignment="1">
      <alignment horizontal="center" vertical="top"/>
    </xf>
    <xf numFmtId="165" fontId="11" fillId="0" borderId="30" xfId="0" applyNumberFormat="1" applyFont="1" applyBorder="1" applyAlignment="1">
      <alignment horizontal="center" vertical="top"/>
    </xf>
    <xf numFmtId="0" fontId="11" fillId="0" borderId="2" xfId="0" applyFont="1" applyBorder="1" applyAlignment="1">
      <alignment horizontal="center" vertical="top"/>
    </xf>
    <xf numFmtId="0" fontId="11" fillId="0" borderId="18" xfId="1" applyFont="1" applyBorder="1" applyAlignment="1">
      <alignment vertical="top"/>
    </xf>
    <xf numFmtId="0" fontId="11" fillId="0" borderId="20" xfId="0" applyFont="1" applyBorder="1" applyAlignment="1">
      <alignment horizontal="center" vertical="top"/>
    </xf>
    <xf numFmtId="0" fontId="11" fillId="0" borderId="3" xfId="0" applyFont="1" applyBorder="1" applyAlignment="1">
      <alignment horizontal="center" vertical="center"/>
    </xf>
    <xf numFmtId="0" fontId="11" fillId="0" borderId="32" xfId="0" applyFont="1" applyBorder="1" applyAlignment="1">
      <alignment horizontal="center" vertical="center"/>
    </xf>
    <xf numFmtId="0" fontId="11" fillId="5" borderId="44" xfId="0" applyFont="1" applyFill="1" applyBorder="1" applyAlignment="1">
      <alignment horizontal="left" vertical="top" wrapText="1"/>
    </xf>
    <xf numFmtId="0" fontId="0" fillId="0" borderId="19" xfId="0" applyBorder="1" applyAlignment="1">
      <alignment horizontal="left"/>
    </xf>
    <xf numFmtId="0" fontId="0" fillId="0" borderId="22" xfId="0" applyBorder="1" applyAlignment="1">
      <alignment horizontal="left" vertical="top"/>
    </xf>
    <xf numFmtId="0" fontId="11" fillId="0" borderId="55" xfId="1" applyFont="1" applyBorder="1" applyAlignment="1">
      <alignment horizontal="left" vertical="top"/>
    </xf>
    <xf numFmtId="0" fontId="0" fillId="0" borderId="12" xfId="0" applyBorder="1" applyAlignment="1">
      <alignment horizontal="left"/>
    </xf>
    <xf numFmtId="0" fontId="29" fillId="0" borderId="15" xfId="0" applyFont="1" applyBorder="1" applyAlignment="1">
      <alignment horizontal="left" vertical="top"/>
    </xf>
    <xf numFmtId="0" fontId="11" fillId="0" borderId="36" xfId="1" applyFont="1" applyBorder="1" applyAlignment="1">
      <alignment horizontal="left" vertical="top"/>
    </xf>
    <xf numFmtId="2" fontId="11" fillId="0" borderId="14" xfId="1" applyNumberFormat="1" applyFont="1" applyBorder="1" applyAlignment="1">
      <alignment horizontal="center" vertical="top"/>
    </xf>
    <xf numFmtId="2" fontId="11" fillId="0" borderId="21" xfId="1" applyNumberFormat="1" applyFont="1" applyBorder="1" applyAlignment="1">
      <alignment horizontal="center" vertical="top"/>
    </xf>
    <xf numFmtId="0" fontId="11" fillId="0" borderId="36" xfId="0" applyFont="1" applyBorder="1" applyAlignment="1">
      <alignment horizontal="center" vertical="center" wrapText="1"/>
    </xf>
    <xf numFmtId="0" fontId="11" fillId="0" borderId="37" xfId="0" applyFont="1" applyBorder="1" applyAlignment="1">
      <alignment horizontal="center" vertical="center" wrapText="1"/>
    </xf>
    <xf numFmtId="165" fontId="11" fillId="0" borderId="37" xfId="0" applyNumberFormat="1" applyFont="1" applyBorder="1" applyAlignment="1">
      <alignment horizontal="center" vertical="center" wrapText="1"/>
    </xf>
    <xf numFmtId="0" fontId="11" fillId="0" borderId="38" xfId="0" applyFont="1" applyBorder="1" applyAlignment="1">
      <alignment horizontal="left" vertical="top" wrapText="1"/>
    </xf>
    <xf numFmtId="165" fontId="11" fillId="0" borderId="43" xfId="1" applyNumberFormat="1" applyFont="1" applyBorder="1" applyAlignment="1">
      <alignment horizontal="center" vertical="top"/>
    </xf>
    <xf numFmtId="0" fontId="11" fillId="0" borderId="43" xfId="0" applyFont="1" applyBorder="1" applyAlignment="1">
      <alignment horizontal="center" vertical="top"/>
    </xf>
    <xf numFmtId="0" fontId="0" fillId="0" borderId="4" xfId="0" applyBorder="1" applyAlignment="1">
      <alignment horizontal="left"/>
    </xf>
    <xf numFmtId="0" fontId="11" fillId="0" borderId="54" xfId="0" applyFont="1" applyBorder="1" applyAlignment="1">
      <alignment horizontal="center" vertical="top" wrapText="1"/>
    </xf>
    <xf numFmtId="0" fontId="11" fillId="0" borderId="32" xfId="0" applyFont="1" applyBorder="1" applyAlignment="1">
      <alignment horizontal="center" vertical="top" wrapText="1"/>
    </xf>
    <xf numFmtId="0" fontId="11" fillId="0" borderId="44" xfId="0" applyFont="1" applyBorder="1" applyAlignment="1">
      <alignment horizontal="left" vertical="top" wrapText="1"/>
    </xf>
    <xf numFmtId="165" fontId="10" fillId="11" borderId="21" xfId="1" applyNumberFormat="1" applyFont="1" applyFill="1" applyBorder="1" applyAlignment="1">
      <alignment horizontal="center" vertical="top"/>
    </xf>
    <xf numFmtId="2" fontId="10" fillId="11" borderId="21" xfId="1" applyNumberFormat="1" applyFont="1" applyFill="1" applyBorder="1" applyAlignment="1">
      <alignment horizontal="center" vertical="top"/>
    </xf>
    <xf numFmtId="0" fontId="11" fillId="11" borderId="13" xfId="0" applyFont="1" applyFill="1" applyBorder="1" applyAlignment="1">
      <alignment horizontal="center" vertical="top"/>
    </xf>
    <xf numFmtId="0" fontId="11" fillId="11" borderId="26" xfId="0" applyFont="1" applyFill="1" applyBorder="1" applyAlignment="1">
      <alignment horizontal="center" vertical="top"/>
    </xf>
    <xf numFmtId="165" fontId="10" fillId="11" borderId="7" xfId="1" applyNumberFormat="1" applyFont="1" applyFill="1" applyBorder="1" applyAlignment="1">
      <alignment horizontal="center" vertical="top"/>
    </xf>
    <xf numFmtId="0" fontId="27" fillId="0" borderId="86" xfId="0" applyFont="1" applyBorder="1" applyAlignment="1">
      <alignment vertical="top" wrapText="1"/>
    </xf>
    <xf numFmtId="165" fontId="10" fillId="23" borderId="7" xfId="1" applyNumberFormat="1" applyFont="1" applyFill="1" applyBorder="1" applyAlignment="1">
      <alignment horizontal="center" vertical="top"/>
    </xf>
    <xf numFmtId="0" fontId="27" fillId="0" borderId="87" xfId="0" applyFont="1" applyBorder="1" applyAlignment="1">
      <alignment vertical="top" wrapText="1"/>
    </xf>
    <xf numFmtId="165" fontId="10" fillId="0" borderId="14" xfId="1" applyNumberFormat="1" applyFont="1" applyBorder="1" applyAlignment="1">
      <alignment horizontal="center" vertical="top"/>
    </xf>
    <xf numFmtId="0" fontId="27" fillId="0" borderId="93" xfId="0" applyFont="1" applyBorder="1" applyAlignment="1">
      <alignment vertical="top" wrapText="1"/>
    </xf>
    <xf numFmtId="0" fontId="11" fillId="0" borderId="65" xfId="0" applyFont="1" applyBorder="1" applyAlignment="1">
      <alignment horizontal="center" vertical="top"/>
    </xf>
    <xf numFmtId="0" fontId="11" fillId="5" borderId="75" xfId="0" applyFont="1" applyFill="1" applyBorder="1" applyAlignment="1">
      <alignment horizontal="center" vertical="top"/>
    </xf>
    <xf numFmtId="0" fontId="11" fillId="5" borderId="77" xfId="0" applyFont="1" applyFill="1" applyBorder="1" applyAlignment="1">
      <alignment horizontal="center" vertical="top" wrapText="1"/>
    </xf>
    <xf numFmtId="0" fontId="11" fillId="5" borderId="38" xfId="0" applyFont="1" applyFill="1" applyBorder="1" applyAlignment="1">
      <alignment vertical="top" wrapText="1"/>
    </xf>
    <xf numFmtId="165" fontId="10" fillId="0" borderId="10" xfId="1" applyNumberFormat="1" applyFont="1" applyBorder="1" applyAlignment="1">
      <alignment horizontal="center" vertical="top"/>
    </xf>
    <xf numFmtId="165" fontId="10" fillId="0" borderId="35" xfId="1" applyNumberFormat="1" applyFont="1" applyBorder="1" applyAlignment="1">
      <alignment horizontal="center" vertical="top"/>
    </xf>
    <xf numFmtId="0" fontId="27" fillId="0" borderId="96" xfId="0" applyFont="1" applyBorder="1" applyAlignment="1">
      <alignment vertical="top" wrapText="1"/>
    </xf>
    <xf numFmtId="0" fontId="11" fillId="5" borderId="16" xfId="0" applyFont="1" applyFill="1" applyBorder="1" applyAlignment="1">
      <alignment horizontal="center" vertical="center"/>
    </xf>
    <xf numFmtId="0" fontId="11" fillId="5" borderId="46" xfId="0" applyFont="1" applyFill="1" applyBorder="1" applyAlignment="1">
      <alignment horizontal="center" vertical="center" wrapText="1"/>
    </xf>
    <xf numFmtId="0" fontId="11" fillId="5" borderId="44" xfId="0" applyFont="1" applyFill="1" applyBorder="1" applyAlignment="1">
      <alignment vertical="top" wrapText="1"/>
    </xf>
    <xf numFmtId="165" fontId="10" fillId="25" borderId="7" xfId="1" applyNumberFormat="1" applyFont="1" applyFill="1" applyBorder="1" applyAlignment="1">
      <alignment horizontal="center" vertical="top"/>
    </xf>
    <xf numFmtId="0" fontId="11" fillId="0" borderId="13" xfId="0" applyFont="1" applyBorder="1" applyAlignment="1">
      <alignment horizontal="center" vertical="top"/>
    </xf>
    <xf numFmtId="0" fontId="11" fillId="0" borderId="97" xfId="1" applyFont="1" applyBorder="1" applyAlignment="1">
      <alignment vertical="top"/>
    </xf>
    <xf numFmtId="0" fontId="21" fillId="0" borderId="44" xfId="0" applyFont="1" applyBorder="1" applyAlignment="1">
      <alignment horizontal="left" vertical="top" wrapText="1"/>
    </xf>
    <xf numFmtId="0" fontId="11" fillId="0" borderId="9" xfId="0" applyFont="1" applyBorder="1" applyAlignment="1">
      <alignment horizontal="center" vertical="top"/>
    </xf>
    <xf numFmtId="0" fontId="11" fillId="5" borderId="70" xfId="0" applyFont="1" applyFill="1" applyBorder="1" applyAlignment="1">
      <alignment horizontal="center" vertical="top"/>
    </xf>
    <xf numFmtId="0" fontId="11" fillId="5" borderId="72" xfId="0" applyFont="1" applyFill="1" applyBorder="1" applyAlignment="1">
      <alignment horizontal="center" vertical="top" wrapText="1"/>
    </xf>
    <xf numFmtId="0" fontId="11" fillId="5" borderId="66" xfId="0" applyFont="1" applyFill="1" applyBorder="1" applyAlignment="1">
      <alignment vertical="top" wrapText="1"/>
    </xf>
    <xf numFmtId="165" fontId="21" fillId="0" borderId="30" xfId="1" applyNumberFormat="1" applyFont="1" applyBorder="1" applyAlignment="1">
      <alignment horizontal="center" vertical="top"/>
    </xf>
    <xf numFmtId="0" fontId="27" fillId="0" borderId="86" xfId="0" applyFont="1" applyBorder="1" applyAlignment="1">
      <alignment horizontal="left" vertical="top"/>
    </xf>
    <xf numFmtId="0" fontId="10" fillId="23" borderId="26" xfId="0" applyFont="1" applyFill="1" applyBorder="1" applyAlignment="1">
      <alignment horizontal="center" vertical="top"/>
    </xf>
    <xf numFmtId="0" fontId="27" fillId="0" borderId="87" xfId="0" applyFont="1" applyBorder="1" applyAlignment="1">
      <alignment horizontal="left" vertical="top"/>
    </xf>
    <xf numFmtId="0" fontId="11" fillId="0" borderId="65" xfId="1" applyFont="1" applyBorder="1" applyAlignment="1">
      <alignment vertical="top"/>
    </xf>
    <xf numFmtId="0" fontId="11" fillId="0" borderId="27" xfId="0" applyFont="1" applyBorder="1" applyAlignment="1">
      <alignment horizontal="center" vertical="top"/>
    </xf>
    <xf numFmtId="0" fontId="11" fillId="5" borderId="16" xfId="0" applyFont="1" applyFill="1" applyBorder="1" applyAlignment="1">
      <alignment horizontal="center" vertical="top"/>
    </xf>
    <xf numFmtId="0" fontId="11" fillId="5" borderId="46" xfId="0" applyFont="1" applyFill="1" applyBorder="1" applyAlignment="1">
      <alignment horizontal="center" vertical="top" wrapText="1"/>
    </xf>
    <xf numFmtId="0" fontId="11" fillId="0" borderId="38" xfId="1" applyFont="1" applyBorder="1" applyAlignment="1">
      <alignment horizontal="left" vertical="top"/>
    </xf>
    <xf numFmtId="0" fontId="11" fillId="5" borderId="32" xfId="0" applyFont="1" applyFill="1" applyBorder="1" applyAlignment="1">
      <alignment horizontal="center" vertical="center" wrapText="1"/>
    </xf>
    <xf numFmtId="165" fontId="11" fillId="5" borderId="32" xfId="0" applyNumberFormat="1" applyFont="1" applyFill="1" applyBorder="1" applyAlignment="1">
      <alignment vertical="center" wrapText="1"/>
    </xf>
    <xf numFmtId="0" fontId="11" fillId="5" borderId="44" xfId="0" applyFont="1" applyFill="1" applyBorder="1" applyAlignment="1">
      <alignment vertical="center" wrapText="1"/>
    </xf>
    <xf numFmtId="0" fontId="40" fillId="0" borderId="19" xfId="0" applyFont="1" applyBorder="1"/>
    <xf numFmtId="0" fontId="40" fillId="0" borderId="86" xfId="0" applyFont="1" applyBorder="1"/>
    <xf numFmtId="165" fontId="15" fillId="5" borderId="23" xfId="0" applyNumberFormat="1" applyFont="1" applyFill="1" applyBorder="1" applyAlignment="1">
      <alignment vertical="center" wrapText="1"/>
    </xf>
    <xf numFmtId="0" fontId="15" fillId="5" borderId="22" xfId="0" applyFont="1" applyFill="1" applyBorder="1" applyAlignment="1">
      <alignment vertical="center" wrapText="1"/>
    </xf>
    <xf numFmtId="49" fontId="10" fillId="6" borderId="20" xfId="1" applyNumberFormat="1" applyFont="1" applyFill="1" applyBorder="1" applyAlignment="1">
      <alignment vertical="top"/>
    </xf>
    <xf numFmtId="0" fontId="40" fillId="0" borderId="12" xfId="0" applyFont="1" applyBorder="1"/>
    <xf numFmtId="0" fontId="40" fillId="0" borderId="87" xfId="0" applyFont="1" applyBorder="1"/>
    <xf numFmtId="0" fontId="11" fillId="0" borderId="11" xfId="1" applyFont="1" applyBorder="1" applyAlignment="1">
      <alignment horizontal="center" vertical="top"/>
    </xf>
    <xf numFmtId="0" fontId="11" fillId="5" borderId="77" xfId="0" applyFont="1" applyFill="1" applyBorder="1" applyAlignment="1">
      <alignment horizontal="center" vertical="center" wrapText="1"/>
    </xf>
    <xf numFmtId="165" fontId="11" fillId="0" borderId="14" xfId="1" applyNumberFormat="1" applyFont="1" applyBorder="1" applyAlignment="1">
      <alignment vertical="top"/>
    </xf>
    <xf numFmtId="49" fontId="10" fillId="6" borderId="13" xfId="1" applyNumberFormat="1" applyFont="1" applyFill="1" applyBorder="1" applyAlignment="1">
      <alignment vertical="top"/>
    </xf>
    <xf numFmtId="165" fontId="11" fillId="5" borderId="53" xfId="0" applyNumberFormat="1" applyFont="1" applyFill="1" applyBorder="1" applyAlignment="1">
      <alignment horizontal="center" vertical="center" wrapText="1"/>
    </xf>
    <xf numFmtId="0" fontId="11" fillId="5" borderId="56" xfId="0" applyFont="1" applyFill="1" applyBorder="1" applyAlignment="1">
      <alignment horizontal="left" vertical="top" wrapText="1"/>
    </xf>
    <xf numFmtId="165" fontId="11" fillId="0" borderId="35" xfId="0" applyNumberFormat="1" applyFont="1" applyBorder="1" applyAlignment="1">
      <alignment horizontal="center" vertical="top"/>
    </xf>
    <xf numFmtId="0" fontId="27" fillId="0" borderId="15" xfId="0" applyFont="1" applyBorder="1" applyAlignment="1">
      <alignment wrapText="1"/>
    </xf>
    <xf numFmtId="165" fontId="11" fillId="5" borderId="16" xfId="0" applyNumberFormat="1" applyFont="1" applyFill="1" applyBorder="1" applyAlignment="1">
      <alignment horizontal="center" vertical="center" wrapText="1"/>
    </xf>
    <xf numFmtId="49" fontId="10" fillId="6" borderId="5" xfId="1" applyNumberFormat="1" applyFont="1" applyFill="1" applyBorder="1" applyAlignment="1">
      <alignment vertical="top"/>
    </xf>
    <xf numFmtId="165" fontId="10" fillId="11" borderId="20" xfId="1" applyNumberFormat="1" applyFont="1" applyFill="1" applyBorder="1" applyAlignment="1">
      <alignment horizontal="center" vertical="top"/>
    </xf>
    <xf numFmtId="165" fontId="10" fillId="11" borderId="26" xfId="1" applyNumberFormat="1" applyFont="1" applyFill="1" applyBorder="1" applyAlignment="1">
      <alignment horizontal="center" vertical="top"/>
    </xf>
    <xf numFmtId="0" fontId="15" fillId="0" borderId="1" xfId="0" applyFont="1" applyBorder="1" applyAlignment="1">
      <alignment vertical="center" wrapText="1"/>
    </xf>
    <xf numFmtId="0" fontId="15" fillId="5" borderId="23" xfId="0" applyFont="1" applyFill="1" applyBorder="1" applyAlignment="1">
      <alignment vertical="center" wrapText="1"/>
    </xf>
    <xf numFmtId="0" fontId="4" fillId="23" borderId="26" xfId="0" applyFont="1" applyFill="1" applyBorder="1" applyAlignment="1">
      <alignment horizontal="center" vertical="top"/>
    </xf>
    <xf numFmtId="0" fontId="10" fillId="0" borderId="0" xfId="0" applyFont="1" applyAlignment="1">
      <alignment horizontal="center" vertical="top" wrapText="1"/>
    </xf>
    <xf numFmtId="0" fontId="10" fillId="10" borderId="20" xfId="0" applyFont="1" applyFill="1" applyBorder="1" applyAlignment="1">
      <alignment vertical="top" wrapText="1"/>
    </xf>
    <xf numFmtId="0" fontId="15" fillId="0" borderId="0" xfId="0" applyFont="1" applyAlignment="1">
      <alignment vertical="center" wrapText="1"/>
    </xf>
    <xf numFmtId="0" fontId="15" fillId="5" borderId="39" xfId="0" applyFont="1" applyFill="1" applyBorder="1" applyAlignment="1">
      <alignment vertical="center" wrapText="1"/>
    </xf>
    <xf numFmtId="165" fontId="15" fillId="5" borderId="39" xfId="0" applyNumberFormat="1" applyFont="1" applyFill="1" applyBorder="1" applyAlignment="1">
      <alignment vertical="center" wrapText="1"/>
    </xf>
    <xf numFmtId="0" fontId="15" fillId="5" borderId="15" xfId="0" applyFont="1" applyFill="1" applyBorder="1" applyAlignment="1">
      <alignment vertical="center" wrapText="1"/>
    </xf>
    <xf numFmtId="0" fontId="11" fillId="0" borderId="14" xfId="1" applyFont="1" applyBorder="1" applyAlignment="1">
      <alignment horizontal="center" vertical="top"/>
    </xf>
    <xf numFmtId="0" fontId="11" fillId="0" borderId="2" xfId="1" applyFont="1" applyBorder="1" applyAlignment="1">
      <alignment horizontal="center" vertical="top"/>
    </xf>
    <xf numFmtId="0" fontId="15" fillId="0" borderId="11" xfId="0" applyFont="1" applyBorder="1" applyAlignment="1">
      <alignment vertical="center" wrapText="1"/>
    </xf>
    <xf numFmtId="0" fontId="15" fillId="5" borderId="37" xfId="0" applyFont="1" applyFill="1" applyBorder="1" applyAlignment="1">
      <alignment vertical="center" wrapText="1"/>
    </xf>
    <xf numFmtId="165" fontId="15" fillId="5" borderId="37" xfId="0" applyNumberFormat="1" applyFont="1" applyFill="1" applyBorder="1" applyAlignment="1">
      <alignment horizontal="center" vertical="center" wrapText="1"/>
    </xf>
    <xf numFmtId="0" fontId="11" fillId="5" borderId="15" xfId="0" applyFont="1" applyFill="1" applyBorder="1" applyAlignment="1">
      <alignment horizontal="left" vertical="top" wrapText="1"/>
    </xf>
    <xf numFmtId="165" fontId="11" fillId="5" borderId="75" xfId="0" applyNumberFormat="1" applyFont="1" applyFill="1" applyBorder="1" applyAlignment="1">
      <alignment horizontal="center" vertical="center" wrapText="1"/>
    </xf>
    <xf numFmtId="165" fontId="11" fillId="5" borderId="32" xfId="0" applyNumberFormat="1" applyFont="1" applyFill="1" applyBorder="1" applyAlignment="1">
      <alignment horizontal="center" vertical="center" wrapText="1"/>
    </xf>
    <xf numFmtId="0" fontId="29" fillId="0" borderId="24" xfId="1" applyFont="1" applyBorder="1" applyAlignment="1">
      <alignment vertical="top"/>
    </xf>
    <xf numFmtId="0" fontId="29" fillId="0" borderId="49" xfId="1" applyFont="1" applyBorder="1" applyAlignment="1">
      <alignment vertical="top"/>
    </xf>
    <xf numFmtId="0" fontId="29" fillId="0" borderId="53" xfId="1" applyFont="1" applyBorder="1" applyAlignment="1">
      <alignment vertical="top"/>
    </xf>
    <xf numFmtId="0" fontId="29" fillId="0" borderId="92" xfId="1" applyFont="1" applyBorder="1" applyAlignment="1">
      <alignment vertical="top"/>
    </xf>
    <xf numFmtId="0" fontId="11" fillId="0" borderId="97" xfId="0" applyFont="1" applyBorder="1" applyAlignment="1">
      <alignment horizontal="center" vertical="center" wrapText="1"/>
    </xf>
    <xf numFmtId="165" fontId="11" fillId="0" borderId="32" xfId="0" applyNumberFormat="1" applyFont="1" applyBorder="1" applyAlignment="1">
      <alignment horizontal="center" vertical="center" wrapText="1"/>
    </xf>
    <xf numFmtId="0" fontId="11" fillId="0" borderId="30" xfId="0" applyFont="1" applyBorder="1" applyAlignment="1">
      <alignment vertical="center" wrapText="1"/>
    </xf>
    <xf numFmtId="168" fontId="10" fillId="25" borderId="26" xfId="18" applyNumberFormat="1" applyFont="1" applyFill="1" applyBorder="1" applyAlignment="1">
      <alignment vertical="top"/>
    </xf>
    <xf numFmtId="168" fontId="10" fillId="25" borderId="21" xfId="18" applyNumberFormat="1" applyFont="1" applyFill="1" applyBorder="1" applyAlignment="1">
      <alignment vertical="top"/>
    </xf>
    <xf numFmtId="168" fontId="10" fillId="25" borderId="21" xfId="18" applyNumberFormat="1" applyFont="1" applyFill="1" applyBorder="1" applyAlignment="1">
      <alignment vertical="center"/>
    </xf>
    <xf numFmtId="43" fontId="10" fillId="0" borderId="14" xfId="18" applyFont="1" applyFill="1" applyBorder="1" applyAlignment="1">
      <alignment horizontal="center" vertical="top"/>
    </xf>
    <xf numFmtId="43" fontId="10" fillId="0" borderId="21" xfId="18" applyFont="1" applyFill="1" applyBorder="1" applyAlignment="1">
      <alignment horizontal="center" vertical="top"/>
    </xf>
    <xf numFmtId="43" fontId="10" fillId="0" borderId="10" xfId="18" applyFont="1" applyFill="1" applyBorder="1" applyAlignment="1">
      <alignment horizontal="center" vertical="top"/>
    </xf>
    <xf numFmtId="43" fontId="10" fillId="0" borderId="35" xfId="18" applyFont="1" applyFill="1" applyBorder="1" applyAlignment="1">
      <alignment horizontal="center" vertical="top"/>
    </xf>
    <xf numFmtId="0" fontId="0" fillId="0" borderId="98" xfId="0" applyBorder="1"/>
    <xf numFmtId="167" fontId="11" fillId="0" borderId="2" xfId="18" applyNumberFormat="1" applyFont="1" applyFill="1" applyBorder="1" applyAlignment="1">
      <alignment horizontal="center" vertical="top"/>
    </xf>
    <xf numFmtId="167" fontId="11" fillId="0" borderId="30" xfId="18" applyNumberFormat="1" applyFont="1" applyFill="1" applyBorder="1" applyAlignment="1">
      <alignment horizontal="center" vertical="top"/>
    </xf>
    <xf numFmtId="0" fontId="0" fillId="0" borderId="19" xfId="0" applyBorder="1" applyAlignment="1">
      <alignment wrapText="1"/>
    </xf>
    <xf numFmtId="168" fontId="10" fillId="25" borderId="26" xfId="18" applyNumberFormat="1" applyFont="1" applyFill="1" applyBorder="1" applyAlignment="1">
      <alignment horizontal="center" vertical="top"/>
    </xf>
    <xf numFmtId="43" fontId="10" fillId="25" borderId="14" xfId="18" applyFont="1" applyFill="1" applyBorder="1" applyAlignment="1">
      <alignment horizontal="center" vertical="top"/>
    </xf>
    <xf numFmtId="0" fontId="10" fillId="24" borderId="5" xfId="0" applyFont="1" applyFill="1" applyBorder="1" applyAlignment="1">
      <alignment horizontal="center" vertical="top"/>
    </xf>
    <xf numFmtId="0" fontId="0" fillId="0" borderId="12" xfId="0" applyBorder="1" applyAlignment="1">
      <alignment wrapText="1"/>
    </xf>
    <xf numFmtId="0" fontId="11" fillId="0" borderId="21" xfId="18" applyNumberFormat="1" applyFont="1" applyFill="1" applyBorder="1" applyAlignment="1">
      <alignment horizontal="center" vertical="top"/>
    </xf>
    <xf numFmtId="165" fontId="11" fillId="0" borderId="16" xfId="0" applyNumberFormat="1" applyFont="1" applyBorder="1" applyAlignment="1">
      <alignment horizontal="center" vertical="center" wrapText="1"/>
    </xf>
    <xf numFmtId="0" fontId="11" fillId="0" borderId="6" xfId="0" applyFont="1" applyBorder="1" applyAlignment="1">
      <alignment horizontal="left" vertical="center" wrapText="1"/>
    </xf>
    <xf numFmtId="43" fontId="11" fillId="0" borderId="10" xfId="18" applyFont="1" applyFill="1" applyBorder="1" applyAlignment="1">
      <alignment horizontal="center" vertical="top"/>
    </xf>
    <xf numFmtId="0" fontId="11" fillId="0" borderId="53" xfId="0" applyFont="1" applyBorder="1" applyAlignment="1">
      <alignment horizontal="center" vertical="top" wrapText="1"/>
    </xf>
    <xf numFmtId="165" fontId="11" fillId="0" borderId="53" xfId="0" applyNumberFormat="1" applyFont="1" applyBorder="1" applyAlignment="1">
      <alignment horizontal="center" vertical="top" wrapText="1"/>
    </xf>
    <xf numFmtId="0" fontId="11" fillId="0" borderId="43" xfId="0" applyFont="1" applyBorder="1" applyAlignment="1">
      <alignment vertical="top" wrapText="1"/>
    </xf>
    <xf numFmtId="168" fontId="11" fillId="0" borderId="43" xfId="18" applyNumberFormat="1" applyFont="1" applyFill="1" applyBorder="1" applyAlignment="1">
      <alignment horizontal="center" vertical="top"/>
    </xf>
    <xf numFmtId="43" fontId="11" fillId="0" borderId="58" xfId="18" applyFont="1" applyFill="1" applyBorder="1" applyAlignment="1">
      <alignment horizontal="center" vertical="top"/>
    </xf>
    <xf numFmtId="0" fontId="11" fillId="0" borderId="58" xfId="0" applyFont="1" applyBorder="1" applyAlignment="1">
      <alignment horizontal="center" vertical="top"/>
    </xf>
    <xf numFmtId="0" fontId="11" fillId="0" borderId="41" xfId="1" applyFont="1" applyBorder="1" applyAlignment="1">
      <alignment vertical="top"/>
    </xf>
    <xf numFmtId="165" fontId="10" fillId="25" borderId="26" xfId="1" applyNumberFormat="1" applyFont="1" applyFill="1" applyBorder="1" applyAlignment="1">
      <alignment horizontal="center" vertical="top"/>
    </xf>
    <xf numFmtId="2" fontId="11" fillId="0" borderId="20" xfId="1" applyNumberFormat="1" applyFont="1" applyBorder="1" applyAlignment="1">
      <alignment horizontal="center" vertical="top"/>
    </xf>
    <xf numFmtId="0" fontId="11" fillId="0" borderId="56" xfId="0" applyFont="1" applyBorder="1" applyAlignment="1">
      <alignment horizontal="left" vertical="top" wrapText="1"/>
    </xf>
    <xf numFmtId="0" fontId="0" fillId="0" borderId="4" xfId="0" applyBorder="1" applyAlignment="1">
      <alignment wrapText="1"/>
    </xf>
    <xf numFmtId="0" fontId="11" fillId="0" borderId="27" xfId="0" applyFont="1" applyBorder="1" applyAlignment="1">
      <alignment horizontal="center" vertical="top" wrapText="1"/>
    </xf>
    <xf numFmtId="0" fontId="29" fillId="0" borderId="0" xfId="1" applyFont="1" applyAlignment="1">
      <alignment vertical="top"/>
    </xf>
    <xf numFmtId="0" fontId="11" fillId="0" borderId="57" xfId="0" applyFont="1" applyBorder="1" applyAlignment="1">
      <alignment vertical="center" wrapText="1"/>
    </xf>
    <xf numFmtId="165" fontId="10" fillId="11" borderId="13" xfId="1" applyNumberFormat="1" applyFont="1" applyFill="1" applyBorder="1" applyAlignment="1">
      <alignment horizontal="center" vertical="top"/>
    </xf>
    <xf numFmtId="0" fontId="29" fillId="0" borderId="3" xfId="1" applyFont="1" applyBorder="1" applyAlignment="1">
      <alignment vertical="top"/>
    </xf>
    <xf numFmtId="0" fontId="11" fillId="0" borderId="19" xfId="0" applyFont="1" applyBorder="1"/>
    <xf numFmtId="0" fontId="11" fillId="0" borderId="22" xfId="0" applyFont="1" applyBorder="1"/>
    <xf numFmtId="0" fontId="11" fillId="0" borderId="12" xfId="1" applyFont="1" applyBorder="1" applyAlignment="1">
      <alignment vertical="top"/>
    </xf>
    <xf numFmtId="165" fontId="10" fillId="23" borderId="20" xfId="1" applyNumberFormat="1" applyFont="1" applyFill="1" applyBorder="1" applyAlignment="1">
      <alignment horizontal="center" vertical="top"/>
    </xf>
    <xf numFmtId="49" fontId="11" fillId="0" borderId="20" xfId="1" applyNumberFormat="1" applyFont="1" applyBorder="1" applyAlignment="1">
      <alignment horizontal="center" vertical="top"/>
    </xf>
    <xf numFmtId="49" fontId="10" fillId="6" borderId="21" xfId="1" applyNumberFormat="1" applyFont="1" applyFill="1" applyBorder="1" applyAlignment="1">
      <alignment vertical="top"/>
    </xf>
    <xf numFmtId="0" fontId="11" fillId="0" borderId="12" xfId="0" applyFont="1" applyBorder="1"/>
    <xf numFmtId="0" fontId="11" fillId="0" borderId="15" xfId="0" applyFont="1" applyBorder="1"/>
    <xf numFmtId="165" fontId="11" fillId="0" borderId="20" xfId="1" applyNumberFormat="1" applyFont="1" applyBorder="1" applyAlignment="1">
      <alignment horizontal="center" vertical="top"/>
    </xf>
    <xf numFmtId="49" fontId="11" fillId="0" borderId="13" xfId="1" applyNumberFormat="1" applyFont="1" applyBorder="1" applyAlignment="1">
      <alignment horizontal="center" vertical="top"/>
    </xf>
    <xf numFmtId="49" fontId="10" fillId="6" borderId="14" xfId="1" applyNumberFormat="1" applyFont="1" applyFill="1" applyBorder="1" applyAlignment="1">
      <alignment vertical="top"/>
    </xf>
    <xf numFmtId="0" fontId="11" fillId="0" borderId="4" xfId="0" applyFont="1" applyBorder="1" applyAlignment="1">
      <alignment vertical="top"/>
    </xf>
    <xf numFmtId="49" fontId="11" fillId="0" borderId="5" xfId="1" applyNumberFormat="1" applyFont="1" applyBorder="1" applyAlignment="1">
      <alignment horizontal="center" vertical="top"/>
    </xf>
    <xf numFmtId="49" fontId="10" fillId="6" borderId="6" xfId="1" applyNumberFormat="1" applyFont="1" applyFill="1" applyBorder="1" applyAlignment="1">
      <alignment vertical="top"/>
    </xf>
    <xf numFmtId="0" fontId="11" fillId="0" borderId="3" xfId="1" applyFont="1" applyBorder="1" applyAlignment="1">
      <alignment horizontal="center" vertical="top"/>
    </xf>
    <xf numFmtId="0" fontId="11" fillId="5" borderId="32" xfId="1" applyFont="1" applyFill="1" applyBorder="1" applyAlignment="1">
      <alignment horizontal="center" vertical="top"/>
    </xf>
    <xf numFmtId="0" fontId="11" fillId="0" borderId="15" xfId="1" applyFont="1" applyBorder="1" applyAlignment="1">
      <alignment vertical="top"/>
    </xf>
    <xf numFmtId="165" fontId="10" fillId="0" borderId="20" xfId="1" applyNumberFormat="1" applyFont="1" applyBorder="1" applyAlignment="1">
      <alignment horizontal="center" vertical="top"/>
    </xf>
    <xf numFmtId="0" fontId="0" fillId="0" borderId="22" xfId="0" applyBorder="1" applyAlignment="1">
      <alignment horizontal="left"/>
    </xf>
    <xf numFmtId="0" fontId="29" fillId="0" borderId="19" xfId="1" applyFont="1" applyBorder="1" applyAlignment="1">
      <alignment horizontal="left" vertical="top"/>
    </xf>
    <xf numFmtId="0" fontId="0" fillId="0" borderId="15" xfId="0" applyBorder="1" applyAlignment="1">
      <alignment horizontal="left"/>
    </xf>
    <xf numFmtId="0" fontId="29" fillId="0" borderId="12" xfId="1" applyFont="1" applyBorder="1" applyAlignment="1">
      <alignment horizontal="left" vertical="top"/>
    </xf>
    <xf numFmtId="0" fontId="11" fillId="0" borderId="15" xfId="1" applyFont="1" applyBorder="1" applyAlignment="1">
      <alignment vertical="top" wrapText="1"/>
    </xf>
    <xf numFmtId="0" fontId="11" fillId="0" borderId="45" xfId="1" applyFont="1" applyBorder="1" applyAlignment="1">
      <alignment vertical="top" wrapText="1"/>
    </xf>
    <xf numFmtId="2" fontId="11" fillId="0" borderId="2" xfId="0" applyNumberFormat="1" applyFont="1" applyBorder="1" applyAlignment="1">
      <alignment horizontal="center" vertical="top"/>
    </xf>
    <xf numFmtId="0" fontId="21" fillId="0" borderId="19" xfId="0" applyFont="1" applyBorder="1" applyAlignment="1">
      <alignment vertical="top" wrapText="1"/>
    </xf>
    <xf numFmtId="0" fontId="21" fillId="0" borderId="12" xfId="0" applyFont="1" applyBorder="1" applyAlignment="1">
      <alignment vertical="top" wrapText="1"/>
    </xf>
    <xf numFmtId="0" fontId="21" fillId="0" borderId="4" xfId="0" applyFont="1" applyBorder="1" applyAlignment="1">
      <alignment vertical="top" wrapText="1"/>
    </xf>
    <xf numFmtId="165" fontId="10" fillId="0" borderId="2" xfId="1" applyNumberFormat="1" applyFont="1" applyBorder="1" applyAlignment="1">
      <alignment horizontal="center" vertical="top"/>
    </xf>
    <xf numFmtId="0" fontId="11" fillId="0" borderId="86" xfId="0" applyFont="1" applyBorder="1" applyAlignment="1">
      <alignment vertical="top" wrapText="1"/>
    </xf>
    <xf numFmtId="165" fontId="10" fillId="0" borderId="26" xfId="1" applyNumberFormat="1" applyFont="1" applyBorder="1" applyAlignment="1">
      <alignment horizontal="center" vertical="top"/>
    </xf>
    <xf numFmtId="0" fontId="10" fillId="0" borderId="26" xfId="0" applyFont="1" applyBorder="1" applyAlignment="1">
      <alignment horizontal="center" vertical="top"/>
    </xf>
    <xf numFmtId="0" fontId="11" fillId="0" borderId="87" xfId="0" applyFont="1" applyBorder="1" applyAlignment="1">
      <alignment vertical="top" wrapText="1"/>
    </xf>
    <xf numFmtId="165" fontId="11" fillId="0" borderId="52" xfId="1" applyNumberFormat="1" applyFont="1" applyBorder="1" applyAlignment="1">
      <alignment horizontal="center" vertical="top"/>
    </xf>
    <xf numFmtId="0" fontId="11" fillId="0" borderId="88" xfId="0" applyFont="1" applyBorder="1" applyAlignment="1">
      <alignment vertical="top" wrapText="1"/>
    </xf>
    <xf numFmtId="0" fontId="0" fillId="0" borderId="99" xfId="0" applyBorder="1"/>
    <xf numFmtId="0" fontId="29" fillId="0" borderId="1" xfId="1" applyFont="1" applyBorder="1" applyAlignment="1">
      <alignment vertical="top"/>
    </xf>
    <xf numFmtId="0" fontId="0" fillId="0" borderId="100" xfId="0" applyBorder="1"/>
    <xf numFmtId="0" fontId="0" fillId="0" borderId="101" xfId="0" applyBorder="1"/>
    <xf numFmtId="0" fontId="29" fillId="0" borderId="3" xfId="0" applyFont="1" applyBorder="1" applyAlignment="1">
      <alignment horizontal="center" vertical="center" wrapText="1"/>
    </xf>
    <xf numFmtId="165" fontId="11" fillId="5" borderId="46" xfId="0" applyNumberFormat="1" applyFont="1" applyFill="1" applyBorder="1" applyAlignment="1">
      <alignment horizontal="center" vertical="center" wrapText="1"/>
    </xf>
    <xf numFmtId="0" fontId="11" fillId="5" borderId="44" xfId="0" applyFont="1" applyFill="1" applyBorder="1" applyAlignment="1">
      <alignment horizontal="left" vertical="center" wrapText="1"/>
    </xf>
    <xf numFmtId="165" fontId="11" fillId="5" borderId="13" xfId="1" applyNumberFormat="1" applyFont="1" applyFill="1" applyBorder="1" applyAlignment="1">
      <alignment horizontal="center" vertical="top"/>
    </xf>
    <xf numFmtId="165" fontId="11" fillId="5" borderId="80" xfId="1" applyNumberFormat="1" applyFont="1" applyFill="1" applyBorder="1" applyAlignment="1">
      <alignment horizontal="center" vertical="top"/>
    </xf>
    <xf numFmtId="165" fontId="11" fillId="5" borderId="52" xfId="1" applyNumberFormat="1" applyFont="1" applyFill="1" applyBorder="1" applyAlignment="1">
      <alignment horizontal="center" vertical="top"/>
    </xf>
    <xf numFmtId="0" fontId="11" fillId="0" borderId="37" xfId="0" applyFont="1" applyBorder="1" applyAlignment="1">
      <alignment horizontal="center" vertical="top" wrapText="1"/>
    </xf>
    <xf numFmtId="165" fontId="11" fillId="5" borderId="37" xfId="0" applyNumberFormat="1" applyFont="1" applyFill="1" applyBorder="1" applyAlignment="1">
      <alignment horizontal="center" vertical="center" wrapText="1"/>
    </xf>
    <xf numFmtId="0" fontId="11" fillId="0" borderId="44" xfId="0" applyFont="1" applyBorder="1" applyAlignment="1">
      <alignment vertical="top"/>
    </xf>
    <xf numFmtId="165" fontId="10" fillId="0" borderId="21" xfId="1" applyNumberFormat="1" applyFont="1" applyBorder="1" applyAlignment="1">
      <alignment horizontal="center" vertical="top"/>
    </xf>
    <xf numFmtId="0" fontId="11" fillId="0" borderId="46" xfId="0" applyFont="1" applyBorder="1" applyAlignment="1">
      <alignment horizontal="center" vertical="top" wrapText="1"/>
    </xf>
    <xf numFmtId="0" fontId="27" fillId="0" borderId="88" xfId="0" applyFont="1" applyBorder="1"/>
    <xf numFmtId="0" fontId="11" fillId="0" borderId="0" xfId="0" applyFont="1" applyAlignment="1">
      <alignment horizontal="center" vertical="top" wrapText="1"/>
    </xf>
    <xf numFmtId="165" fontId="11" fillId="5" borderId="34" xfId="0" applyNumberFormat="1" applyFont="1" applyFill="1" applyBorder="1" applyAlignment="1">
      <alignment horizontal="center" vertical="center" wrapText="1"/>
    </xf>
    <xf numFmtId="165" fontId="11" fillId="5" borderId="14" xfId="1" applyNumberFormat="1" applyFont="1" applyFill="1" applyBorder="1" applyAlignment="1">
      <alignment horizontal="center" vertical="top"/>
    </xf>
    <xf numFmtId="165" fontId="11" fillId="5" borderId="58" xfId="1" applyNumberFormat="1" applyFont="1" applyFill="1" applyBorder="1" applyAlignment="1">
      <alignment horizontal="center" vertical="top"/>
    </xf>
    <xf numFmtId="165" fontId="10" fillId="13" borderId="21" xfId="1" applyNumberFormat="1" applyFont="1" applyFill="1" applyBorder="1" applyAlignment="1">
      <alignment horizontal="center" vertical="top"/>
    </xf>
    <xf numFmtId="165" fontId="11" fillId="5" borderId="31" xfId="0" applyNumberFormat="1" applyFont="1" applyFill="1" applyBorder="1" applyAlignment="1">
      <alignment horizontal="center" vertical="center" wrapText="1"/>
    </xf>
    <xf numFmtId="0" fontId="0" fillId="0" borderId="19" xfId="0" applyBorder="1" applyAlignment="1">
      <alignment horizontal="left" vertical="top"/>
    </xf>
    <xf numFmtId="0" fontId="11" fillId="0" borderId="50" xfId="1" applyFont="1" applyBorder="1" applyAlignment="1">
      <alignment horizontal="left" vertical="top"/>
    </xf>
    <xf numFmtId="0" fontId="11" fillId="0" borderId="24" xfId="1" applyFont="1" applyBorder="1" applyAlignment="1">
      <alignment horizontal="center" vertical="top"/>
    </xf>
    <xf numFmtId="0" fontId="11" fillId="0" borderId="75" xfId="1" applyFont="1" applyBorder="1" applyAlignment="1">
      <alignment horizontal="center" vertical="top"/>
    </xf>
    <xf numFmtId="0" fontId="11" fillId="0" borderId="57" xfId="1" applyFont="1" applyBorder="1" applyAlignment="1">
      <alignment horizontal="left" vertical="top"/>
    </xf>
    <xf numFmtId="165" fontId="10" fillId="13" borderId="14" xfId="1" applyNumberFormat="1" applyFont="1" applyFill="1" applyBorder="1" applyAlignment="1">
      <alignment horizontal="center" vertical="top"/>
    </xf>
    <xf numFmtId="165" fontId="11" fillId="0" borderId="58" xfId="0" applyNumberFormat="1" applyFont="1" applyBorder="1" applyAlignment="1">
      <alignment horizontal="center" vertical="top"/>
    </xf>
    <xf numFmtId="0" fontId="11" fillId="0" borderId="86" xfId="0" applyFont="1" applyBorder="1"/>
    <xf numFmtId="0" fontId="11" fillId="0" borderId="87" xfId="0" applyFont="1" applyBorder="1"/>
    <xf numFmtId="0" fontId="11" fillId="0" borderId="4" xfId="0" applyFont="1" applyBorder="1"/>
    <xf numFmtId="0" fontId="11" fillId="0" borderId="88" xfId="0" applyFont="1" applyBorder="1" applyAlignment="1">
      <alignment wrapText="1"/>
    </xf>
    <xf numFmtId="49" fontId="10" fillId="0" borderId="20" xfId="1" applyNumberFormat="1" applyFont="1" applyBorder="1" applyAlignment="1">
      <alignment horizontal="left" vertical="top"/>
    </xf>
    <xf numFmtId="49" fontId="10" fillId="0" borderId="13" xfId="1" applyNumberFormat="1" applyFont="1" applyBorder="1" applyAlignment="1">
      <alignment horizontal="left" vertical="top"/>
    </xf>
    <xf numFmtId="49" fontId="10" fillId="0" borderId="5" xfId="1" applyNumberFormat="1" applyFont="1" applyBorder="1" applyAlignment="1">
      <alignment horizontal="left" vertical="top"/>
    </xf>
    <xf numFmtId="49" fontId="11" fillId="0" borderId="20" xfId="1" applyNumberFormat="1" applyFont="1" applyBorder="1" applyAlignment="1">
      <alignment vertical="top"/>
    </xf>
    <xf numFmtId="0" fontId="11" fillId="0" borderId="17" xfId="0" applyFont="1" applyBorder="1" applyAlignment="1">
      <alignment horizontal="center" vertical="top"/>
    </xf>
    <xf numFmtId="49" fontId="11" fillId="0" borderId="13" xfId="1" applyNumberFormat="1" applyFont="1" applyBorder="1" applyAlignment="1">
      <alignment vertical="top"/>
    </xf>
    <xf numFmtId="0" fontId="11" fillId="0" borderId="68" xfId="0" applyFont="1" applyBorder="1" applyAlignment="1">
      <alignment horizontal="left" vertical="top" wrapText="1"/>
    </xf>
    <xf numFmtId="0" fontId="27" fillId="0" borderId="22" xfId="0" applyFont="1" applyBorder="1" applyAlignment="1">
      <alignment vertical="top" wrapText="1"/>
    </xf>
    <xf numFmtId="165" fontId="11" fillId="5" borderId="68" xfId="0" applyNumberFormat="1" applyFont="1" applyFill="1" applyBorder="1" applyAlignment="1">
      <alignment horizontal="center" vertical="center" wrapText="1"/>
    </xf>
    <xf numFmtId="165" fontId="72" fillId="23" borderId="26" xfId="1" applyNumberFormat="1" applyFont="1" applyFill="1" applyBorder="1" applyAlignment="1">
      <alignment horizontal="center" vertical="top"/>
    </xf>
    <xf numFmtId="0" fontId="72" fillId="23" borderId="26" xfId="0" applyFont="1" applyFill="1" applyBorder="1" applyAlignment="1">
      <alignment horizontal="center" vertical="top"/>
    </xf>
    <xf numFmtId="0" fontId="27" fillId="0" borderId="15" xfId="0" applyFont="1" applyBorder="1" applyAlignment="1">
      <alignment vertical="top" wrapText="1"/>
    </xf>
    <xf numFmtId="0" fontId="29" fillId="0" borderId="78" xfId="1" applyFont="1" applyBorder="1" applyAlignment="1">
      <alignment horizontal="center" vertical="center" wrapText="1"/>
    </xf>
    <xf numFmtId="165" fontId="10" fillId="0" borderId="52" xfId="1" applyNumberFormat="1" applyFont="1" applyBorder="1" applyAlignment="1">
      <alignment horizontal="center" vertical="top"/>
    </xf>
    <xf numFmtId="0" fontId="27" fillId="0" borderId="45" xfId="0" applyFont="1" applyBorder="1" applyAlignment="1">
      <alignment vertical="top" wrapText="1"/>
    </xf>
    <xf numFmtId="0" fontId="11" fillId="0" borderId="28" xfId="1" applyFont="1" applyBorder="1" applyAlignment="1">
      <alignment horizontal="center" vertical="center" wrapText="1"/>
    </xf>
    <xf numFmtId="165" fontId="11" fillId="0" borderId="53" xfId="0" applyNumberFormat="1" applyFont="1" applyBorder="1" applyAlignment="1">
      <alignment horizontal="center" vertical="center" wrapText="1"/>
    </xf>
    <xf numFmtId="0" fontId="11" fillId="0" borderId="54" xfId="1" applyFont="1" applyBorder="1" applyAlignment="1">
      <alignment vertical="top"/>
    </xf>
    <xf numFmtId="165" fontId="10" fillId="0" borderId="30" xfId="1" applyNumberFormat="1" applyFont="1" applyBorder="1" applyAlignment="1">
      <alignment horizontal="center" vertical="top"/>
    </xf>
    <xf numFmtId="165" fontId="11" fillId="0" borderId="1" xfId="1" applyNumberFormat="1" applyFont="1" applyBorder="1" applyAlignment="1">
      <alignment horizontal="center" vertical="top"/>
    </xf>
    <xf numFmtId="165" fontId="5" fillId="0" borderId="58" xfId="1" applyNumberFormat="1" applyFont="1" applyBorder="1" applyAlignment="1">
      <alignment horizontal="center" vertical="top"/>
    </xf>
    <xf numFmtId="165" fontId="5" fillId="0" borderId="11" xfId="1" applyNumberFormat="1" applyFont="1" applyBorder="1" applyAlignment="1">
      <alignment horizontal="center" vertical="top"/>
    </xf>
    <xf numFmtId="165" fontId="11" fillId="0" borderId="10" xfId="0" applyNumberFormat="1" applyFont="1" applyBorder="1" applyAlignment="1">
      <alignment horizontal="center" vertical="top"/>
    </xf>
    <xf numFmtId="165" fontId="11" fillId="0" borderId="3" xfId="1" applyNumberFormat="1" applyFont="1" applyBorder="1" applyAlignment="1">
      <alignment horizontal="center" vertical="top"/>
    </xf>
    <xf numFmtId="0" fontId="17" fillId="0" borderId="19" xfId="0" applyFont="1" applyBorder="1"/>
    <xf numFmtId="0" fontId="17" fillId="0" borderId="86" xfId="0" applyFont="1" applyBorder="1"/>
    <xf numFmtId="165" fontId="10" fillId="23" borderId="9" xfId="1" applyNumberFormat="1" applyFont="1" applyFill="1" applyBorder="1" applyAlignment="1">
      <alignment horizontal="center" vertical="top"/>
    </xf>
    <xf numFmtId="0" fontId="17" fillId="0" borderId="12" xfId="0" applyFont="1" applyBorder="1"/>
    <xf numFmtId="0" fontId="17" fillId="0" borderId="87" xfId="0" applyFont="1" applyBorder="1"/>
    <xf numFmtId="0" fontId="17" fillId="0" borderId="4" xfId="0" applyFont="1" applyBorder="1"/>
    <xf numFmtId="165" fontId="10" fillId="0" borderId="13" xfId="1" applyNumberFormat="1" applyFont="1" applyBorder="1" applyAlignment="1">
      <alignment horizontal="center" vertical="top"/>
    </xf>
    <xf numFmtId="165" fontId="10" fillId="0" borderId="58" xfId="1" applyNumberFormat="1" applyFont="1" applyBorder="1" applyAlignment="1">
      <alignment horizontal="center" vertical="top"/>
    </xf>
    <xf numFmtId="0" fontId="11" fillId="0" borderId="55" xfId="1" applyFont="1" applyBorder="1" applyAlignment="1">
      <alignment horizontal="center" vertical="top"/>
    </xf>
    <xf numFmtId="0" fontId="11" fillId="5" borderId="68" xfId="0" applyFont="1" applyFill="1" applyBorder="1" applyAlignment="1">
      <alignment vertical="top" wrapText="1"/>
    </xf>
    <xf numFmtId="0" fontId="11" fillId="5" borderId="46" xfId="0" applyFont="1" applyFill="1" applyBorder="1" applyAlignment="1">
      <alignment horizontal="left" vertical="top" wrapText="1"/>
    </xf>
    <xf numFmtId="0" fontId="27" fillId="0" borderId="86" xfId="0" applyFont="1" applyBorder="1"/>
    <xf numFmtId="0" fontId="11" fillId="0" borderId="18" xfId="1" applyFont="1" applyBorder="1" applyAlignment="1">
      <alignment horizontal="center" vertical="top"/>
    </xf>
    <xf numFmtId="0" fontId="27" fillId="0" borderId="87" xfId="0" applyFont="1" applyBorder="1"/>
    <xf numFmtId="2" fontId="11" fillId="0" borderId="27" xfId="0" applyNumberFormat="1" applyFont="1" applyBorder="1" applyAlignment="1">
      <alignment horizontal="center" vertical="center" wrapText="1"/>
    </xf>
    <xf numFmtId="2" fontId="11" fillId="0" borderId="16" xfId="0" applyNumberFormat="1" applyFont="1" applyBorder="1" applyAlignment="1">
      <alignment horizontal="center" vertical="center" wrapText="1"/>
    </xf>
    <xf numFmtId="0" fontId="11" fillId="0" borderId="65" xfId="1" applyFont="1" applyBorder="1" applyAlignment="1">
      <alignment horizontal="center" vertical="top"/>
    </xf>
    <xf numFmtId="165" fontId="11" fillId="5" borderId="30" xfId="1" applyNumberFormat="1" applyFont="1" applyFill="1" applyBorder="1" applyAlignment="1">
      <alignment horizontal="center" vertical="top"/>
    </xf>
    <xf numFmtId="0" fontId="11" fillId="0" borderId="49" xfId="0" applyFont="1" applyBorder="1" applyAlignment="1">
      <alignment vertical="center" wrapText="1"/>
    </xf>
    <xf numFmtId="0" fontId="11" fillId="0" borderId="53" xfId="0" applyFont="1" applyBorder="1" applyAlignment="1">
      <alignment vertical="center" wrapText="1"/>
    </xf>
    <xf numFmtId="165" fontId="11" fillId="0" borderId="53" xfId="0" applyNumberFormat="1" applyFont="1" applyBorder="1" applyAlignment="1">
      <alignment vertical="center" wrapText="1"/>
    </xf>
    <xf numFmtId="0" fontId="11" fillId="0" borderId="0" xfId="0" applyFont="1" applyAlignment="1">
      <alignment vertical="center" wrapText="1"/>
    </xf>
    <xf numFmtId="0" fontId="11" fillId="0" borderId="39" xfId="0" applyFont="1" applyBorder="1" applyAlignment="1">
      <alignment vertical="center" wrapText="1"/>
    </xf>
    <xf numFmtId="165" fontId="11" fillId="0" borderId="39" xfId="0" applyNumberFormat="1" applyFont="1" applyBorder="1" applyAlignment="1">
      <alignment vertical="center" wrapText="1"/>
    </xf>
    <xf numFmtId="0" fontId="11" fillId="0" borderId="15" xfId="0" applyFont="1" applyBorder="1" applyAlignment="1">
      <alignment vertical="center" wrapText="1"/>
    </xf>
    <xf numFmtId="0" fontId="11" fillId="0" borderId="27" xfId="0" applyFont="1" applyBorder="1" applyAlignment="1">
      <alignment vertical="center" wrapText="1"/>
    </xf>
    <xf numFmtId="165" fontId="11" fillId="0" borderId="16" xfId="0" applyNumberFormat="1" applyFont="1" applyBorder="1" applyAlignment="1">
      <alignment vertical="center" wrapText="1"/>
    </xf>
    <xf numFmtId="0" fontId="11" fillId="0" borderId="45" xfId="0" applyFont="1" applyBorder="1" applyAlignment="1">
      <alignment vertical="center" wrapText="1"/>
    </xf>
    <xf numFmtId="0" fontId="11" fillId="0" borderId="8" xfId="0" applyFont="1" applyBorder="1" applyAlignment="1">
      <alignment horizontal="center" vertical="center" wrapText="1"/>
    </xf>
    <xf numFmtId="0" fontId="11" fillId="0" borderId="70" xfId="0" applyFont="1" applyBorder="1" applyAlignment="1">
      <alignment horizontal="center" vertical="center" wrapText="1"/>
    </xf>
    <xf numFmtId="165" fontId="11" fillId="5" borderId="70" xfId="0" applyNumberFormat="1" applyFont="1" applyFill="1" applyBorder="1" applyAlignment="1">
      <alignment horizontal="center" vertical="center" wrapText="1"/>
    </xf>
    <xf numFmtId="0" fontId="11" fillId="5" borderId="66" xfId="0" applyFont="1" applyFill="1" applyBorder="1" applyAlignment="1">
      <alignment vertical="center" wrapText="1"/>
    </xf>
    <xf numFmtId="49" fontId="11" fillId="0" borderId="60" xfId="14" applyNumberFormat="1" applyFont="1" applyBorder="1" applyAlignment="1">
      <alignment horizontal="center" vertical="top"/>
    </xf>
    <xf numFmtId="49" fontId="11" fillId="0" borderId="40" xfId="14" applyNumberFormat="1" applyFont="1" applyBorder="1" applyAlignment="1">
      <alignment horizontal="center" vertical="top"/>
    </xf>
    <xf numFmtId="49" fontId="11" fillId="0" borderId="34" xfId="14" applyNumberFormat="1" applyFont="1" applyBorder="1" applyAlignment="1">
      <alignment vertical="top" wrapText="1"/>
    </xf>
    <xf numFmtId="0" fontId="11" fillId="5" borderId="39" xfId="14" applyFont="1" applyFill="1" applyBorder="1" applyAlignment="1">
      <alignment horizontal="left" vertical="top" wrapText="1"/>
    </xf>
    <xf numFmtId="49" fontId="10" fillId="6" borderId="21" xfId="1" applyNumberFormat="1" applyFont="1" applyFill="1" applyBorder="1" applyAlignment="1">
      <alignment horizontal="center" vertical="top"/>
    </xf>
    <xf numFmtId="165" fontId="10" fillId="22" borderId="66" xfId="1" applyNumberFormat="1" applyFont="1" applyFill="1" applyBorder="1" applyAlignment="1">
      <alignment horizontal="center" vertical="center"/>
    </xf>
    <xf numFmtId="165" fontId="10" fillId="6" borderId="66" xfId="1" applyNumberFormat="1" applyFont="1" applyFill="1" applyBorder="1" applyAlignment="1">
      <alignment horizontal="center" vertical="top"/>
    </xf>
    <xf numFmtId="0" fontId="11" fillId="0" borderId="97" xfId="1" applyFont="1" applyBorder="1" applyAlignment="1">
      <alignment horizontal="center"/>
    </xf>
    <xf numFmtId="0" fontId="11" fillId="0" borderId="32" xfId="1" applyFont="1" applyBorder="1" applyAlignment="1">
      <alignment horizontal="center"/>
    </xf>
    <xf numFmtId="165" fontId="10" fillId="11" borderId="14" xfId="1" applyNumberFormat="1" applyFont="1" applyFill="1" applyBorder="1" applyAlignment="1">
      <alignment horizontal="center" vertical="top"/>
    </xf>
    <xf numFmtId="0" fontId="11" fillId="0" borderId="56" xfId="1" applyFont="1" applyBorder="1" applyAlignment="1">
      <alignment vertical="top" wrapText="1"/>
    </xf>
    <xf numFmtId="165" fontId="10" fillId="0" borderId="43" xfId="1" applyNumberFormat="1" applyFont="1" applyBorder="1" applyAlignment="1">
      <alignment horizontal="center" vertical="top"/>
    </xf>
    <xf numFmtId="0" fontId="11" fillId="0" borderId="105" xfId="1" applyFont="1" applyBorder="1" applyAlignment="1">
      <alignment vertical="top" wrapText="1"/>
    </xf>
    <xf numFmtId="0" fontId="11" fillId="10" borderId="5" xfId="0" applyFont="1" applyFill="1" applyBorder="1" applyAlignment="1">
      <alignment vertical="top"/>
    </xf>
    <xf numFmtId="0" fontId="27" fillId="0" borderId="42" xfId="0" applyFont="1" applyBorder="1"/>
    <xf numFmtId="0" fontId="27" fillId="0" borderId="34" xfId="0" applyFont="1" applyBorder="1"/>
    <xf numFmtId="0" fontId="11" fillId="0" borderId="51" xfId="1" applyFont="1" applyBorder="1" applyAlignment="1">
      <alignment horizontal="center" vertical="center"/>
    </xf>
    <xf numFmtId="0" fontId="11" fillId="0" borderId="53" xfId="1" applyFont="1" applyBorder="1" applyAlignment="1">
      <alignment horizontal="center" vertical="center"/>
    </xf>
    <xf numFmtId="0" fontId="27" fillId="0" borderId="31" xfId="0" applyFont="1" applyBorder="1"/>
    <xf numFmtId="169" fontId="10" fillId="0" borderId="14" xfId="1" applyNumberFormat="1" applyFont="1" applyBorder="1" applyAlignment="1">
      <alignment horizontal="center" vertical="top"/>
    </xf>
    <xf numFmtId="169" fontId="11" fillId="0" borderId="21" xfId="1" applyNumberFormat="1" applyFont="1" applyBorder="1" applyAlignment="1">
      <alignment horizontal="center" vertical="top"/>
    </xf>
    <xf numFmtId="2" fontId="10" fillId="0" borderId="14" xfId="1" applyNumberFormat="1" applyFont="1" applyBorder="1" applyAlignment="1">
      <alignment horizontal="center" vertical="top"/>
    </xf>
    <xf numFmtId="2" fontId="10" fillId="0" borderId="21" xfId="1" applyNumberFormat="1" applyFont="1" applyBorder="1" applyAlignment="1">
      <alignment horizontal="center" vertical="top"/>
    </xf>
    <xf numFmtId="0" fontId="11" fillId="0" borderId="18" xfId="1" applyFont="1" applyBorder="1" applyAlignment="1">
      <alignment horizontal="center" vertical="center"/>
    </xf>
    <xf numFmtId="0" fontId="11" fillId="0" borderId="24" xfId="1" applyFont="1" applyBorder="1" applyAlignment="1">
      <alignment horizontal="center" vertical="center"/>
    </xf>
    <xf numFmtId="0" fontId="11" fillId="0" borderId="49" xfId="1" applyFont="1" applyBorder="1" applyAlignment="1">
      <alignment horizontal="center" vertical="center"/>
    </xf>
    <xf numFmtId="0" fontId="11" fillId="0" borderId="11" xfId="1" applyFont="1" applyBorder="1" applyAlignment="1">
      <alignment horizontal="center" vertical="center"/>
    </xf>
    <xf numFmtId="0" fontId="11" fillId="0" borderId="37" xfId="1" applyFont="1" applyBorder="1" applyAlignment="1">
      <alignment horizontal="center" vertical="center"/>
    </xf>
    <xf numFmtId="2" fontId="11" fillId="0" borderId="2" xfId="1" applyNumberFormat="1" applyFont="1" applyBorder="1" applyAlignment="1">
      <alignment horizontal="center" vertical="top"/>
    </xf>
    <xf numFmtId="0" fontId="11" fillId="0" borderId="11" xfId="0" applyFont="1" applyBorder="1" applyAlignment="1">
      <alignment horizontal="center" vertical="center" wrapText="1"/>
    </xf>
    <xf numFmtId="0" fontId="11" fillId="0" borderId="38" xfId="0" applyFont="1" applyBorder="1" applyAlignment="1">
      <alignment vertical="center"/>
    </xf>
    <xf numFmtId="0" fontId="11" fillId="0" borderId="44" xfId="0" applyFont="1" applyBorder="1" applyAlignment="1">
      <alignment vertical="center"/>
    </xf>
    <xf numFmtId="0" fontId="11" fillId="0" borderId="38" xfId="0" applyFont="1" applyBorder="1" applyAlignment="1">
      <alignment horizontal="left" vertical="top"/>
    </xf>
    <xf numFmtId="0" fontId="11" fillId="0" borderId="44" xfId="0" applyFont="1" applyBorder="1" applyAlignment="1">
      <alignment horizontal="left" vertical="top"/>
    </xf>
    <xf numFmtId="0" fontId="11" fillId="0" borderId="38" xfId="0" applyFont="1" applyBorder="1" applyAlignment="1">
      <alignment vertical="center" wrapText="1"/>
    </xf>
    <xf numFmtId="0" fontId="11" fillId="0" borderId="38" xfId="0" applyFont="1" applyBorder="1" applyAlignment="1">
      <alignment horizontal="left" vertical="center" wrapText="1"/>
    </xf>
    <xf numFmtId="0" fontId="29" fillId="0" borderId="79" xfId="1" applyFont="1" applyBorder="1" applyAlignment="1">
      <alignment vertical="top"/>
    </xf>
    <xf numFmtId="0" fontId="11" fillId="0" borderId="79" xfId="1" applyFont="1" applyBorder="1" applyAlignment="1">
      <alignment vertical="top"/>
    </xf>
    <xf numFmtId="0" fontId="29" fillId="0" borderId="64" xfId="1" applyFont="1" applyBorder="1" applyAlignment="1">
      <alignment vertical="top"/>
    </xf>
    <xf numFmtId="0" fontId="29" fillId="0" borderId="67" xfId="1" applyFont="1" applyBorder="1" applyAlignment="1">
      <alignment vertical="top"/>
    </xf>
    <xf numFmtId="0" fontId="10" fillId="11" borderId="58" xfId="0" applyFont="1" applyFill="1" applyBorder="1" applyAlignment="1">
      <alignment horizontal="center" vertical="top"/>
    </xf>
    <xf numFmtId="0" fontId="29" fillId="0" borderId="63" xfId="1" applyFont="1" applyBorder="1" applyAlignment="1">
      <alignment vertical="top"/>
    </xf>
    <xf numFmtId="0" fontId="11" fillId="0" borderId="63" xfId="1" applyFont="1" applyBorder="1" applyAlignment="1">
      <alignment vertical="top"/>
    </xf>
    <xf numFmtId="165" fontId="10" fillId="11" borderId="7" xfId="1" applyNumberFormat="1" applyFont="1" applyFill="1" applyBorder="1" applyAlignment="1">
      <alignment vertical="top"/>
    </xf>
    <xf numFmtId="0" fontId="10" fillId="11" borderId="26" xfId="1" applyFont="1" applyFill="1" applyBorder="1" applyAlignment="1">
      <alignment horizontal="right" wrapText="1"/>
    </xf>
    <xf numFmtId="165" fontId="10" fillId="23" borderId="14" xfId="1" applyNumberFormat="1" applyFont="1" applyFill="1" applyBorder="1" applyAlignment="1">
      <alignment horizontal="center" vertical="top"/>
    </xf>
    <xf numFmtId="0" fontId="73" fillId="10" borderId="20" xfId="0" applyFont="1" applyFill="1" applyBorder="1" applyAlignment="1">
      <alignment vertical="top" wrapText="1"/>
    </xf>
    <xf numFmtId="0" fontId="27" fillId="0" borderId="4" xfId="0" applyFont="1" applyBorder="1" applyAlignment="1">
      <alignment wrapText="1"/>
    </xf>
    <xf numFmtId="0" fontId="11" fillId="16" borderId="32" xfId="0" applyFont="1" applyFill="1" applyBorder="1" applyAlignment="1">
      <alignment vertical="center" wrapText="1"/>
    </xf>
    <xf numFmtId="0" fontId="0" fillId="0" borderId="0" xfId="0" applyAlignment="1">
      <alignment wrapText="1"/>
    </xf>
    <xf numFmtId="0" fontId="27" fillId="0" borderId="88" xfId="0" applyFont="1" applyBorder="1" applyAlignment="1">
      <alignment vertical="top" wrapText="1"/>
    </xf>
    <xf numFmtId="165" fontId="10" fillId="13" borderId="7" xfId="1" applyNumberFormat="1" applyFont="1" applyFill="1" applyBorder="1" applyAlignment="1">
      <alignment horizontal="center" vertical="top"/>
    </xf>
    <xf numFmtId="0" fontId="11" fillId="0" borderId="11" xfId="0" applyFont="1" applyBorder="1" applyAlignment="1">
      <alignment vertical="center" wrapText="1"/>
    </xf>
    <xf numFmtId="0" fontId="11" fillId="0" borderId="37" xfId="0" applyFont="1" applyBorder="1" applyAlignment="1">
      <alignment vertical="center" wrapText="1"/>
    </xf>
    <xf numFmtId="165" fontId="11" fillId="7" borderId="37" xfId="0" applyNumberFormat="1" applyFont="1" applyFill="1" applyBorder="1" applyAlignment="1">
      <alignment vertical="center" wrapText="1"/>
    </xf>
    <xf numFmtId="165" fontId="11" fillId="7" borderId="38" xfId="0" applyNumberFormat="1" applyFont="1" applyFill="1" applyBorder="1" applyAlignment="1">
      <alignment vertical="top" wrapText="1"/>
    </xf>
    <xf numFmtId="165" fontId="11" fillId="0" borderId="32" xfId="0" applyNumberFormat="1" applyFont="1" applyBorder="1" applyAlignment="1">
      <alignment vertical="center" wrapText="1"/>
    </xf>
    <xf numFmtId="165" fontId="11" fillId="0" borderId="44" xfId="0" applyNumberFormat="1" applyFont="1" applyBorder="1" applyAlignment="1">
      <alignment vertical="top" wrapText="1"/>
    </xf>
    <xf numFmtId="0" fontId="10" fillId="24" borderId="20" xfId="0" applyFont="1" applyFill="1" applyBorder="1" applyAlignment="1">
      <alignment horizontal="center" vertical="top"/>
    </xf>
    <xf numFmtId="165" fontId="11" fillId="7" borderId="44" xfId="0" applyNumberFormat="1" applyFont="1" applyFill="1" applyBorder="1" applyAlignment="1">
      <alignment vertical="top" wrapText="1"/>
    </xf>
    <xf numFmtId="49" fontId="10" fillId="10" borderId="19" xfId="1" applyNumberFormat="1" applyFont="1" applyFill="1" applyBorder="1" applyAlignment="1">
      <alignment horizontal="center" vertical="top"/>
    </xf>
    <xf numFmtId="49" fontId="10" fillId="10" borderId="12" xfId="1" applyNumberFormat="1" applyFont="1" applyFill="1" applyBorder="1" applyAlignment="1">
      <alignment horizontal="center" vertical="top"/>
    </xf>
    <xf numFmtId="0" fontId="11" fillId="0" borderId="26" xfId="1" applyFont="1" applyBorder="1" applyAlignment="1">
      <alignment vertical="top"/>
    </xf>
    <xf numFmtId="0" fontId="0" fillId="0" borderId="87" xfId="0" applyBorder="1" applyAlignment="1">
      <alignment wrapText="1"/>
    </xf>
    <xf numFmtId="0" fontId="74" fillId="0" borderId="1" xfId="0" applyFont="1" applyBorder="1" applyAlignment="1">
      <alignment horizontal="center" vertical="center"/>
    </xf>
    <xf numFmtId="0" fontId="74" fillId="0" borderId="23" xfId="0" applyFont="1" applyBorder="1" applyAlignment="1">
      <alignment horizontal="center" vertical="center"/>
    </xf>
    <xf numFmtId="165" fontId="15" fillId="0" borderId="22" xfId="0" applyNumberFormat="1" applyFont="1" applyBorder="1" applyAlignment="1">
      <alignment vertical="top" wrapText="1"/>
    </xf>
    <xf numFmtId="0" fontId="11" fillId="0" borderId="30" xfId="0" applyFont="1" applyBorder="1" applyAlignment="1">
      <alignment horizontal="center" vertical="top"/>
    </xf>
    <xf numFmtId="165" fontId="11" fillId="0" borderId="0" xfId="1" applyNumberFormat="1" applyFont="1" applyAlignment="1">
      <alignment horizontal="center" vertical="top"/>
    </xf>
    <xf numFmtId="165" fontId="11" fillId="0" borderId="36" xfId="1" applyNumberFormat="1" applyFont="1" applyBorder="1" applyAlignment="1">
      <alignment horizontal="center" vertical="top"/>
    </xf>
    <xf numFmtId="165" fontId="11" fillId="0" borderId="51" xfId="1" applyNumberFormat="1" applyFont="1" applyBorder="1" applyAlignment="1">
      <alignment horizontal="center" vertical="top"/>
    </xf>
    <xf numFmtId="0" fontId="11" fillId="0" borderId="37" xfId="0" applyFont="1" applyBorder="1" applyAlignment="1">
      <alignment horizontal="center" vertical="center"/>
    </xf>
    <xf numFmtId="0" fontId="11" fillId="0" borderId="11" xfId="0" applyFont="1" applyBorder="1" applyAlignment="1">
      <alignment horizontal="center" vertical="center"/>
    </xf>
    <xf numFmtId="0" fontId="11" fillId="0" borderId="56" xfId="0" applyFont="1" applyBorder="1" applyAlignment="1">
      <alignment horizontal="left" vertical="top"/>
    </xf>
    <xf numFmtId="0" fontId="11" fillId="0" borderId="80" xfId="1" applyFont="1" applyBorder="1" applyAlignment="1">
      <alignment vertical="top"/>
    </xf>
    <xf numFmtId="0" fontId="0" fillId="0" borderId="90" xfId="0" applyBorder="1"/>
    <xf numFmtId="0" fontId="11" fillId="0" borderId="92" xfId="0" applyFont="1" applyBorder="1" applyAlignment="1">
      <alignment horizontal="center" vertical="top" wrapText="1"/>
    </xf>
    <xf numFmtId="165" fontId="11" fillId="7" borderId="37" xfId="0" applyNumberFormat="1" applyFont="1" applyFill="1" applyBorder="1" applyAlignment="1">
      <alignment horizontal="center" vertical="top" wrapText="1"/>
    </xf>
    <xf numFmtId="165" fontId="11" fillId="7" borderId="35" xfId="0" applyNumberFormat="1" applyFont="1" applyFill="1" applyBorder="1" applyAlignment="1">
      <alignment vertical="top" wrapText="1"/>
    </xf>
    <xf numFmtId="0" fontId="11" fillId="0" borderId="94" xfId="0" applyFont="1" applyBorder="1" applyAlignment="1">
      <alignment horizontal="center" vertical="center" wrapText="1"/>
    </xf>
    <xf numFmtId="0" fontId="11" fillId="0" borderId="30" xfId="0" applyFont="1" applyBorder="1" applyAlignment="1">
      <alignment vertical="top" wrapText="1"/>
    </xf>
    <xf numFmtId="0" fontId="10" fillId="11" borderId="13" xfId="1" applyFont="1" applyFill="1" applyBorder="1" applyAlignment="1">
      <alignment horizontal="center" vertical="top"/>
    </xf>
    <xf numFmtId="0" fontId="10" fillId="11" borderId="26" xfId="1" applyFont="1" applyFill="1" applyBorder="1" applyAlignment="1">
      <alignment horizontal="center" vertical="top"/>
    </xf>
    <xf numFmtId="0" fontId="10" fillId="23" borderId="26" xfId="1" applyFont="1" applyFill="1" applyBorder="1" applyAlignment="1">
      <alignment horizontal="center" wrapText="1"/>
    </xf>
    <xf numFmtId="0" fontId="10" fillId="0" borderId="14" xfId="0" applyFont="1" applyBorder="1" applyAlignment="1">
      <alignment horizontal="center" vertical="top"/>
    </xf>
    <xf numFmtId="0" fontId="11" fillId="0" borderId="3" xfId="0" applyFont="1" applyBorder="1" applyAlignment="1">
      <alignment horizontal="center" vertical="top"/>
    </xf>
    <xf numFmtId="0" fontId="11" fillId="5" borderId="32" xfId="0" applyFont="1" applyFill="1" applyBorder="1" applyAlignment="1">
      <alignment horizontal="center" vertical="top"/>
    </xf>
    <xf numFmtId="0" fontId="11" fillId="0" borderId="32" xfId="0" applyFont="1" applyBorder="1" applyAlignment="1">
      <alignment horizontal="left" vertical="top" wrapText="1"/>
    </xf>
    <xf numFmtId="0" fontId="11" fillId="0" borderId="18" xfId="0" applyFont="1" applyBorder="1" applyAlignment="1">
      <alignment horizontal="center" vertical="top" wrapText="1"/>
    </xf>
    <xf numFmtId="0" fontId="11" fillId="0" borderId="24" xfId="0" applyFont="1" applyBorder="1" applyAlignment="1">
      <alignment horizontal="center" vertical="top" wrapText="1"/>
    </xf>
    <xf numFmtId="0" fontId="11" fillId="0" borderId="48" xfId="0" applyFont="1" applyBorder="1" applyAlignment="1">
      <alignment vertical="top" wrapText="1"/>
    </xf>
    <xf numFmtId="0" fontId="11" fillId="0" borderId="56" xfId="0" applyFont="1" applyBorder="1" applyAlignment="1">
      <alignment vertical="top" wrapText="1"/>
    </xf>
    <xf numFmtId="49" fontId="10" fillId="6" borderId="26" xfId="1" applyNumberFormat="1" applyFont="1" applyFill="1" applyBorder="1" applyAlignment="1">
      <alignment vertical="top"/>
    </xf>
    <xf numFmtId="49" fontId="10" fillId="22" borderId="26" xfId="1" applyNumberFormat="1" applyFont="1" applyFill="1" applyBorder="1" applyAlignment="1">
      <alignment vertical="top"/>
    </xf>
    <xf numFmtId="0" fontId="10" fillId="13" borderId="26" xfId="1" applyFont="1" applyFill="1" applyBorder="1" applyAlignment="1">
      <alignment horizontal="center" wrapText="1"/>
    </xf>
    <xf numFmtId="0" fontId="11" fillId="0" borderId="14" xfId="0" applyFont="1" applyBorder="1" applyAlignment="1">
      <alignment horizontal="justify" vertical="center"/>
    </xf>
    <xf numFmtId="0" fontId="11" fillId="0" borderId="43" xfId="1" applyFont="1" applyBorder="1" applyAlignment="1">
      <alignment horizontal="center" vertical="top"/>
    </xf>
    <xf numFmtId="0" fontId="11" fillId="0" borderId="64" xfId="0" applyFont="1" applyBorder="1" applyAlignment="1">
      <alignment horizontal="center" vertical="center"/>
    </xf>
    <xf numFmtId="0" fontId="11" fillId="0" borderId="64" xfId="0" applyFont="1" applyBorder="1" applyAlignment="1">
      <alignment horizontal="center" vertical="center" wrapText="1"/>
    </xf>
    <xf numFmtId="0" fontId="11" fillId="0" borderId="35" xfId="0" applyFont="1" applyBorder="1" applyAlignment="1">
      <alignment vertical="top" wrapText="1"/>
    </xf>
    <xf numFmtId="0" fontId="11" fillId="0" borderId="30" xfId="1" applyFont="1" applyBorder="1" applyAlignment="1">
      <alignment horizontal="center" vertical="top"/>
    </xf>
    <xf numFmtId="0" fontId="0" fillId="0" borderId="92" xfId="0" applyBorder="1"/>
    <xf numFmtId="0" fontId="27" fillId="0" borderId="106" xfId="0" applyFont="1" applyBorder="1" applyAlignment="1">
      <alignment horizontal="left"/>
    </xf>
    <xf numFmtId="49" fontId="10" fillId="4" borderId="21" xfId="1" applyNumberFormat="1" applyFont="1" applyFill="1" applyBorder="1" applyAlignment="1">
      <alignment vertical="top"/>
    </xf>
    <xf numFmtId="0" fontId="0" fillId="0" borderId="107" xfId="0" applyBorder="1"/>
    <xf numFmtId="0" fontId="15" fillId="0" borderId="11" xfId="0" applyFont="1" applyBorder="1" applyAlignment="1">
      <alignment horizontal="center" vertical="top"/>
    </xf>
    <xf numFmtId="165" fontId="15" fillId="7" borderId="37" xfId="0" applyNumberFormat="1" applyFont="1" applyFill="1" applyBorder="1" applyAlignment="1">
      <alignment horizontal="center" vertical="center" wrapText="1"/>
    </xf>
    <xf numFmtId="165" fontId="11" fillId="11" borderId="17" xfId="1" applyNumberFormat="1" applyFont="1" applyFill="1" applyBorder="1" applyAlignment="1">
      <alignment horizontal="center" vertical="top"/>
    </xf>
    <xf numFmtId="0" fontId="10" fillId="11" borderId="21" xfId="1" applyFont="1" applyFill="1" applyBorder="1" applyAlignment="1">
      <alignment horizontal="center" vertical="top"/>
    </xf>
    <xf numFmtId="49" fontId="10" fillId="4" borderId="14" xfId="1" applyNumberFormat="1" applyFont="1" applyFill="1" applyBorder="1" applyAlignment="1">
      <alignment vertical="top"/>
    </xf>
    <xf numFmtId="0" fontId="0" fillId="0" borderId="108" xfId="0" applyBorder="1"/>
    <xf numFmtId="0" fontId="11" fillId="0" borderId="67" xfId="0" applyFont="1" applyBorder="1" applyAlignment="1">
      <alignment horizontal="center" vertical="center" wrapText="1"/>
    </xf>
    <xf numFmtId="165" fontId="11" fillId="11" borderId="52" xfId="1" applyNumberFormat="1" applyFont="1" applyFill="1" applyBorder="1" applyAlignment="1">
      <alignment horizontal="center" vertical="top"/>
    </xf>
    <xf numFmtId="0" fontId="11" fillId="0" borderId="35" xfId="0" applyFont="1" applyBorder="1" applyAlignment="1">
      <alignment wrapText="1"/>
    </xf>
    <xf numFmtId="165" fontId="10" fillId="11" borderId="52" xfId="1" applyNumberFormat="1" applyFont="1" applyFill="1" applyBorder="1" applyAlignment="1">
      <alignment horizontal="center" vertical="top"/>
    </xf>
    <xf numFmtId="0" fontId="0" fillId="0" borderId="109" xfId="0" applyBorder="1"/>
    <xf numFmtId="0" fontId="15" fillId="0" borderId="63" xfId="0" applyFont="1" applyBorder="1" applyAlignment="1">
      <alignment horizontal="left" vertical="top" wrapText="1"/>
    </xf>
    <xf numFmtId="165" fontId="15" fillId="7" borderId="63" xfId="0" applyNumberFormat="1" applyFont="1" applyFill="1" applyBorder="1" applyAlignment="1">
      <alignment horizontal="center" vertical="center" wrapText="1"/>
    </xf>
    <xf numFmtId="165" fontId="15" fillId="7" borderId="32" xfId="0" applyNumberFormat="1" applyFont="1" applyFill="1" applyBorder="1" applyAlignment="1">
      <alignment horizontal="center" vertical="center" wrapText="1"/>
    </xf>
    <xf numFmtId="0" fontId="11" fillId="0" borderId="44" xfId="0" applyFont="1" applyBorder="1" applyAlignment="1">
      <alignment horizontal="justify" vertical="center"/>
    </xf>
    <xf numFmtId="165" fontId="11" fillId="11" borderId="6" xfId="1" applyNumberFormat="1" applyFont="1" applyFill="1" applyBorder="1" applyAlignment="1">
      <alignment horizontal="center" vertical="top"/>
    </xf>
    <xf numFmtId="165" fontId="11" fillId="11" borderId="5" xfId="1" applyNumberFormat="1" applyFont="1" applyFill="1" applyBorder="1" applyAlignment="1">
      <alignment horizontal="center" vertical="top"/>
    </xf>
    <xf numFmtId="0" fontId="11" fillId="11" borderId="6" xfId="1" applyFont="1" applyFill="1" applyBorder="1" applyAlignment="1">
      <alignment horizontal="center" vertical="top"/>
    </xf>
    <xf numFmtId="0" fontId="10" fillId="11" borderId="6" xfId="1" applyFont="1" applyFill="1" applyBorder="1" applyAlignment="1">
      <alignment horizontal="center" vertical="top"/>
    </xf>
    <xf numFmtId="49" fontId="10" fillId="4" borderId="6" xfId="1" applyNumberFormat="1" applyFont="1" applyFill="1" applyBorder="1" applyAlignment="1">
      <alignment vertical="top"/>
    </xf>
    <xf numFmtId="0" fontId="0" fillId="0" borderId="110" xfId="0" applyBorder="1"/>
    <xf numFmtId="165" fontId="11" fillId="13" borderId="26" xfId="1" applyNumberFormat="1" applyFont="1" applyFill="1" applyBorder="1" applyAlignment="1">
      <alignment horizontal="center" vertical="top"/>
    </xf>
    <xf numFmtId="0" fontId="4" fillId="13" borderId="26" xfId="0" applyFont="1" applyFill="1" applyBorder="1" applyAlignment="1">
      <alignment horizontal="center" vertical="top"/>
    </xf>
    <xf numFmtId="49" fontId="10" fillId="11" borderId="61" xfId="1" applyNumberFormat="1" applyFont="1" applyFill="1" applyBorder="1" applyAlignment="1">
      <alignment vertical="top"/>
    </xf>
    <xf numFmtId="49" fontId="10" fillId="4" borderId="22" xfId="1" applyNumberFormat="1" applyFont="1" applyFill="1" applyBorder="1" applyAlignment="1">
      <alignment vertical="top"/>
    </xf>
    <xf numFmtId="49" fontId="10" fillId="11" borderId="60" xfId="1" applyNumberFormat="1" applyFont="1" applyFill="1" applyBorder="1" applyAlignment="1">
      <alignment vertical="top"/>
    </xf>
    <xf numFmtId="49" fontId="10" fillId="4" borderId="15" xfId="1" applyNumberFormat="1" applyFont="1" applyFill="1" applyBorder="1" applyAlignment="1">
      <alignment vertical="top"/>
    </xf>
    <xf numFmtId="0" fontId="11" fillId="0" borderId="64" xfId="0" applyFont="1" applyBorder="1" applyAlignment="1">
      <alignment vertical="center" wrapText="1"/>
    </xf>
    <xf numFmtId="165" fontId="11" fillId="0" borderId="64" xfId="0" applyNumberFormat="1" applyFont="1" applyBorder="1" applyAlignment="1">
      <alignment vertical="center" wrapText="1"/>
    </xf>
    <xf numFmtId="165" fontId="11" fillId="0" borderId="37" xfId="0" applyNumberFormat="1" applyFont="1" applyBorder="1" applyAlignment="1">
      <alignment vertical="center" wrapText="1"/>
    </xf>
    <xf numFmtId="165" fontId="15" fillId="5" borderId="67" xfId="0" applyNumberFormat="1" applyFont="1" applyFill="1" applyBorder="1" applyAlignment="1">
      <alignment vertical="center" wrapText="1"/>
    </xf>
    <xf numFmtId="165" fontId="15" fillId="5" borderId="53" xfId="0" applyNumberFormat="1" applyFont="1" applyFill="1" applyBorder="1" applyAlignment="1">
      <alignment vertical="center" wrapText="1"/>
    </xf>
    <xf numFmtId="0" fontId="15" fillId="5" borderId="56" xfId="0" applyFont="1" applyFill="1" applyBorder="1" applyAlignment="1">
      <alignment wrapText="1"/>
    </xf>
    <xf numFmtId="49" fontId="10" fillId="11" borderId="62" xfId="1" applyNumberFormat="1" applyFont="1" applyFill="1" applyBorder="1" applyAlignment="1">
      <alignment vertical="top"/>
    </xf>
    <xf numFmtId="49" fontId="10" fillId="4" borderId="45" xfId="1" applyNumberFormat="1" applyFont="1" applyFill="1" applyBorder="1" applyAlignment="1">
      <alignment vertical="top"/>
    </xf>
    <xf numFmtId="0" fontId="11" fillId="0" borderId="111" xfId="1" applyFont="1" applyBorder="1" applyAlignment="1">
      <alignment vertical="top"/>
    </xf>
    <xf numFmtId="165" fontId="15" fillId="5" borderId="64" xfId="0" applyNumberFormat="1" applyFont="1" applyFill="1" applyBorder="1" applyAlignment="1">
      <alignment vertical="center" wrapText="1"/>
    </xf>
    <xf numFmtId="165" fontId="15" fillId="5" borderId="37" xfId="0" applyNumberFormat="1" applyFont="1" applyFill="1" applyBorder="1" applyAlignment="1">
      <alignment vertical="center" wrapText="1"/>
    </xf>
    <xf numFmtId="0" fontId="11" fillId="5" borderId="38" xfId="0" applyFont="1" applyFill="1" applyBorder="1" applyAlignment="1">
      <alignment wrapText="1"/>
    </xf>
    <xf numFmtId="165" fontId="11" fillId="11" borderId="20" xfId="1" applyNumberFormat="1" applyFont="1" applyFill="1" applyBorder="1" applyAlignment="1">
      <alignment horizontal="center" vertical="top"/>
    </xf>
    <xf numFmtId="0" fontId="10" fillId="11" borderId="21" xfId="0" applyFont="1" applyFill="1" applyBorder="1" applyAlignment="1">
      <alignment horizontal="center" vertical="top"/>
    </xf>
    <xf numFmtId="0" fontId="11" fillId="5" borderId="56" xfId="0" applyFont="1" applyFill="1" applyBorder="1" applyAlignment="1">
      <alignment wrapText="1"/>
    </xf>
    <xf numFmtId="165" fontId="11" fillId="11" borderId="2" xfId="1" applyNumberFormat="1" applyFont="1" applyFill="1" applyBorder="1" applyAlignment="1">
      <alignment horizontal="center" vertical="top"/>
    </xf>
    <xf numFmtId="0" fontId="10" fillId="11" borderId="30" xfId="1" applyFont="1" applyFill="1" applyBorder="1" applyAlignment="1">
      <alignment horizontal="center" vertical="top"/>
    </xf>
    <xf numFmtId="165" fontId="11" fillId="11" borderId="13" xfId="1" applyNumberFormat="1" applyFont="1" applyFill="1" applyBorder="1" applyAlignment="1">
      <alignment horizontal="center" vertical="top"/>
    </xf>
    <xf numFmtId="0" fontId="10" fillId="11" borderId="14" xfId="1" applyFont="1" applyFill="1" applyBorder="1" applyAlignment="1">
      <alignment horizontal="center" vertical="top"/>
    </xf>
    <xf numFmtId="0" fontId="11" fillId="0" borderId="63" xfId="0" applyFont="1" applyBorder="1" applyAlignment="1">
      <alignment horizontal="left" vertical="top" wrapText="1"/>
    </xf>
    <xf numFmtId="165" fontId="11" fillId="7" borderId="63" xfId="0" applyNumberFormat="1" applyFont="1" applyFill="1" applyBorder="1" applyAlignment="1">
      <alignment horizontal="center" vertical="center" wrapText="1"/>
    </xf>
    <xf numFmtId="0" fontId="11" fillId="0" borderId="6" xfId="0" applyFont="1" applyBorder="1" applyAlignment="1">
      <alignment horizontal="left" wrapText="1"/>
    </xf>
    <xf numFmtId="49" fontId="10" fillId="6" borderId="22" xfId="1" applyNumberFormat="1" applyFont="1" applyFill="1" applyBorder="1" applyAlignment="1">
      <alignment vertical="top"/>
    </xf>
    <xf numFmtId="49" fontId="11" fillId="0" borderId="0" xfId="1" applyNumberFormat="1" applyFont="1" applyAlignment="1">
      <alignment horizontal="center" vertical="top"/>
    </xf>
    <xf numFmtId="49" fontId="10" fillId="6" borderId="15" xfId="1" applyNumberFormat="1" applyFont="1" applyFill="1" applyBorder="1" applyAlignment="1">
      <alignment vertical="top"/>
    </xf>
    <xf numFmtId="0" fontId="10" fillId="0" borderId="64" xfId="0" applyFont="1" applyBorder="1" applyAlignment="1">
      <alignment horizontal="center" vertical="center"/>
    </xf>
    <xf numFmtId="165" fontId="11" fillId="0" borderId="49" xfId="1" applyNumberFormat="1" applyFont="1" applyBorder="1" applyAlignment="1">
      <alignment horizontal="center" vertical="top"/>
    </xf>
    <xf numFmtId="0" fontId="11" fillId="0" borderId="10" xfId="1" applyFont="1" applyBorder="1" applyAlignment="1">
      <alignment horizontal="center" vertical="top"/>
    </xf>
    <xf numFmtId="0" fontId="10" fillId="0" borderId="11" xfId="0" applyFont="1" applyBorder="1" applyAlignment="1">
      <alignment horizontal="center" vertical="center"/>
    </xf>
    <xf numFmtId="49" fontId="10" fillId="6" borderId="45" xfId="1" applyNumberFormat="1" applyFont="1" applyFill="1" applyBorder="1" applyAlignment="1">
      <alignment vertical="top"/>
    </xf>
    <xf numFmtId="0" fontId="15" fillId="0" borderId="1" xfId="0" applyFont="1" applyBorder="1" applyAlignment="1">
      <alignment horizontal="center" vertical="center" wrapText="1"/>
    </xf>
    <xf numFmtId="0" fontId="15" fillId="0" borderId="23" xfId="0" applyFont="1" applyBorder="1" applyAlignment="1">
      <alignment horizontal="center" vertical="center" wrapText="1"/>
    </xf>
    <xf numFmtId="165" fontId="15" fillId="7" borderId="23" xfId="0" applyNumberFormat="1" applyFont="1" applyFill="1" applyBorder="1" applyAlignment="1">
      <alignment horizontal="center" vertical="center" wrapText="1"/>
    </xf>
    <xf numFmtId="165" fontId="11" fillId="7" borderId="22" xfId="0" applyNumberFormat="1" applyFont="1" applyFill="1" applyBorder="1" applyAlignment="1">
      <alignment horizontal="left" vertical="center" wrapText="1"/>
    </xf>
    <xf numFmtId="0" fontId="15" fillId="0" borderId="11" xfId="0" applyFont="1" applyBorder="1" applyAlignment="1">
      <alignment horizontal="center" vertical="center" wrapText="1"/>
    </xf>
    <xf numFmtId="0" fontId="15" fillId="0" borderId="37" xfId="0" applyFont="1" applyBorder="1" applyAlignment="1">
      <alignment horizontal="center" vertical="center" wrapText="1"/>
    </xf>
    <xf numFmtId="165" fontId="11" fillId="11" borderId="10" xfId="1" applyNumberFormat="1" applyFont="1" applyFill="1" applyBorder="1" applyAlignment="1">
      <alignment horizontal="center" vertical="top"/>
    </xf>
    <xf numFmtId="49" fontId="10" fillId="11" borderId="10" xfId="1" applyNumberFormat="1" applyFont="1" applyFill="1" applyBorder="1" applyAlignment="1">
      <alignment horizontal="center" vertical="top"/>
    </xf>
    <xf numFmtId="0" fontId="10" fillId="11" borderId="58" xfId="1" applyFont="1" applyFill="1" applyBorder="1" applyAlignment="1">
      <alignment horizontal="center" vertical="top"/>
    </xf>
    <xf numFmtId="0" fontId="10" fillId="11" borderId="10" xfId="1" applyFont="1" applyFill="1" applyBorder="1" applyAlignment="1">
      <alignment horizontal="center" vertical="top"/>
    </xf>
    <xf numFmtId="0" fontId="15" fillId="0" borderId="3" xfId="0" applyFont="1" applyBorder="1" applyAlignment="1">
      <alignment horizontal="center" vertical="center" wrapText="1"/>
    </xf>
    <xf numFmtId="0" fontId="15" fillId="0" borderId="32" xfId="0" applyFont="1" applyBorder="1" applyAlignment="1">
      <alignment horizontal="center" vertical="center" wrapText="1"/>
    </xf>
    <xf numFmtId="0" fontId="10" fillId="11" borderId="2" xfId="1" applyFont="1" applyFill="1" applyBorder="1" applyAlignment="1">
      <alignment horizontal="center" vertical="top"/>
    </xf>
    <xf numFmtId="49" fontId="11" fillId="10" borderId="20" xfId="1" applyNumberFormat="1" applyFont="1" applyFill="1" applyBorder="1" applyAlignment="1">
      <alignment horizontal="center" vertical="top"/>
    </xf>
    <xf numFmtId="49" fontId="10" fillId="11" borderId="1" xfId="1" applyNumberFormat="1" applyFont="1" applyFill="1" applyBorder="1" applyAlignment="1">
      <alignment vertical="top"/>
    </xf>
    <xf numFmtId="165" fontId="11" fillId="0" borderId="5" xfId="1" applyNumberFormat="1" applyFont="1" applyBorder="1" applyAlignment="1">
      <alignment horizontal="center" vertical="top"/>
    </xf>
    <xf numFmtId="49" fontId="10" fillId="11" borderId="27" xfId="1" applyNumberFormat="1" applyFont="1" applyFill="1" applyBorder="1" applyAlignment="1">
      <alignment vertical="top"/>
    </xf>
    <xf numFmtId="0" fontId="11" fillId="0" borderId="11" xfId="0" applyFont="1" applyBorder="1" applyAlignment="1">
      <alignment horizontal="center" vertical="top"/>
    </xf>
    <xf numFmtId="0" fontId="11" fillId="0" borderId="37" xfId="0" applyFont="1" applyBorder="1" applyAlignment="1">
      <alignment horizontal="center" vertical="top"/>
    </xf>
    <xf numFmtId="165" fontId="11" fillId="11" borderId="14" xfId="1" applyNumberFormat="1" applyFont="1" applyFill="1" applyBorder="1" applyAlignment="1">
      <alignment horizontal="center" vertical="top"/>
    </xf>
    <xf numFmtId="165" fontId="11" fillId="11" borderId="35" xfId="1" applyNumberFormat="1" applyFont="1" applyFill="1" applyBorder="1" applyAlignment="1">
      <alignment horizontal="center" vertical="top"/>
    </xf>
    <xf numFmtId="0" fontId="10" fillId="11" borderId="43" xfId="1" applyFont="1" applyFill="1" applyBorder="1" applyAlignment="1">
      <alignment horizontal="center" vertical="top"/>
    </xf>
    <xf numFmtId="0" fontId="27" fillId="0" borderId="90" xfId="0" applyFont="1" applyBorder="1"/>
    <xf numFmtId="0" fontId="0" fillId="0" borderId="9" xfId="0" applyBorder="1"/>
    <xf numFmtId="0" fontId="27" fillId="0" borderId="7" xfId="0" applyFont="1" applyBorder="1" applyAlignment="1">
      <alignment vertical="top"/>
    </xf>
    <xf numFmtId="0" fontId="11" fillId="0" borderId="8" xfId="0" applyFont="1" applyBorder="1" applyAlignment="1">
      <alignment horizontal="center" vertical="top" wrapText="1"/>
    </xf>
    <xf numFmtId="0" fontId="11" fillId="5" borderId="70" xfId="0" applyFont="1" applyFill="1" applyBorder="1" applyAlignment="1">
      <alignment horizontal="center" vertical="top" wrapText="1"/>
    </xf>
    <xf numFmtId="0" fontId="10" fillId="5" borderId="70" xfId="0" applyFont="1" applyFill="1" applyBorder="1" applyAlignment="1">
      <alignment vertical="top" wrapText="1"/>
    </xf>
    <xf numFmtId="0" fontId="11" fillId="0" borderId="66" xfId="0" applyFont="1" applyBorder="1" applyAlignment="1">
      <alignment horizontal="left" vertical="top" wrapText="1"/>
    </xf>
    <xf numFmtId="0" fontId="11" fillId="0" borderId="8" xfId="0" applyFont="1" applyBorder="1" applyAlignment="1">
      <alignment horizontal="center" vertical="center"/>
    </xf>
    <xf numFmtId="0" fontId="11" fillId="5" borderId="70" xfId="0" applyFont="1" applyFill="1" applyBorder="1" applyAlignment="1">
      <alignment horizontal="center" vertical="center"/>
    </xf>
    <xf numFmtId="0" fontId="11" fillId="0" borderId="70" xfId="0" applyFont="1" applyBorder="1" applyAlignment="1">
      <alignment horizontal="center" vertical="center"/>
    </xf>
    <xf numFmtId="0" fontId="11" fillId="0" borderId="66" xfId="0" applyFont="1" applyBorder="1" applyAlignment="1">
      <alignment vertical="top"/>
    </xf>
    <xf numFmtId="49" fontId="10" fillId="22" borderId="26" xfId="1" applyNumberFormat="1" applyFont="1" applyFill="1" applyBorder="1" applyAlignment="1">
      <alignment horizontal="center" vertical="top" wrapText="1"/>
    </xf>
    <xf numFmtId="0" fontId="10" fillId="11" borderId="9" xfId="0" applyFont="1" applyFill="1" applyBorder="1" applyAlignment="1">
      <alignment horizontal="center" vertical="top"/>
    </xf>
    <xf numFmtId="49" fontId="10" fillId="11" borderId="19" xfId="1" applyNumberFormat="1" applyFont="1" applyFill="1" applyBorder="1" applyAlignment="1">
      <alignment vertical="top"/>
    </xf>
    <xf numFmtId="0" fontId="15" fillId="0" borderId="11" xfId="0" applyFont="1" applyBorder="1" applyAlignment="1">
      <alignment horizontal="left" vertical="top" wrapText="1"/>
    </xf>
    <xf numFmtId="165" fontId="15" fillId="7" borderId="77" xfId="0" applyNumberFormat="1" applyFont="1" applyFill="1" applyBorder="1" applyAlignment="1">
      <alignment horizontal="center" vertical="center" wrapText="1"/>
    </xf>
    <xf numFmtId="0" fontId="10" fillId="11" borderId="51" xfId="0" applyFont="1" applyFill="1" applyBorder="1" applyAlignment="1">
      <alignment horizontal="center" vertical="top"/>
    </xf>
    <xf numFmtId="49" fontId="10" fillId="11" borderId="12" xfId="1" applyNumberFormat="1" applyFont="1" applyFill="1" applyBorder="1" applyAlignment="1">
      <alignment vertical="top"/>
    </xf>
    <xf numFmtId="0" fontId="11" fillId="0" borderId="3" xfId="0" applyFont="1" applyBorder="1" applyAlignment="1">
      <alignment horizontal="left" vertical="top" wrapText="1"/>
    </xf>
    <xf numFmtId="165" fontId="11" fillId="7" borderId="46" xfId="0" applyNumberFormat="1" applyFont="1" applyFill="1" applyBorder="1" applyAlignment="1">
      <alignment horizontal="center" vertical="center" wrapText="1"/>
    </xf>
    <xf numFmtId="49" fontId="10" fillId="11" borderId="4" xfId="1" applyNumberFormat="1" applyFont="1" applyFill="1" applyBorder="1" applyAlignment="1">
      <alignment vertical="top"/>
    </xf>
    <xf numFmtId="0" fontId="11" fillId="0" borderId="60" xfId="1" applyFont="1" applyBorder="1" applyAlignment="1">
      <alignment vertical="top"/>
    </xf>
    <xf numFmtId="0" fontId="10" fillId="13" borderId="26" xfId="1" applyFont="1" applyFill="1" applyBorder="1" applyAlignment="1">
      <alignment horizontal="center" vertical="top" wrapText="1"/>
    </xf>
    <xf numFmtId="49" fontId="10" fillId="10" borderId="0" xfId="1" applyNumberFormat="1" applyFont="1" applyFill="1" applyAlignment="1">
      <alignment horizontal="center" vertical="top"/>
    </xf>
    <xf numFmtId="0" fontId="8" fillId="0" borderId="94" xfId="0" applyFont="1" applyBorder="1" applyAlignment="1">
      <alignment horizontal="center" vertical="center" wrapText="1"/>
    </xf>
    <xf numFmtId="0" fontId="8" fillId="0" borderId="53" xfId="0" applyFont="1" applyBorder="1" applyAlignment="1">
      <alignment vertical="center" wrapText="1"/>
    </xf>
    <xf numFmtId="0" fontId="8" fillId="0" borderId="56" xfId="0" applyFont="1" applyBorder="1" applyAlignment="1">
      <alignment vertical="center" wrapText="1"/>
    </xf>
    <xf numFmtId="0" fontId="8" fillId="0" borderId="0" xfId="0" applyFont="1" applyAlignment="1">
      <alignment horizontal="center" vertical="center" wrapText="1"/>
    </xf>
    <xf numFmtId="0" fontId="8" fillId="0" borderId="16" xfId="0" applyFont="1" applyBorder="1" applyAlignment="1">
      <alignment horizontal="center" vertical="center" wrapText="1"/>
    </xf>
    <xf numFmtId="0" fontId="8" fillId="0" borderId="45" xfId="0" applyFont="1" applyBorder="1" applyAlignment="1">
      <alignment vertical="center" wrapText="1"/>
    </xf>
    <xf numFmtId="0" fontId="0" fillId="0" borderId="22" xfId="0" applyBorder="1"/>
    <xf numFmtId="0" fontId="11" fillId="0" borderId="29" xfId="1" applyFont="1" applyBorder="1" applyAlignment="1">
      <alignment vertical="top"/>
    </xf>
    <xf numFmtId="0" fontId="0" fillId="0" borderId="15" xfId="0" applyBorder="1"/>
    <xf numFmtId="0" fontId="11" fillId="0" borderId="40" xfId="1" applyFont="1" applyBorder="1" applyAlignment="1">
      <alignment vertical="top"/>
    </xf>
    <xf numFmtId="0" fontId="76" fillId="0" borderId="15" xfId="19" applyBorder="1"/>
    <xf numFmtId="0" fontId="11" fillId="0" borderId="28" xfId="1" applyFont="1" applyBorder="1" applyAlignment="1">
      <alignment vertical="top"/>
    </xf>
    <xf numFmtId="0" fontId="25" fillId="0" borderId="15" xfId="0" applyFont="1" applyBorder="1"/>
    <xf numFmtId="0" fontId="11" fillId="0" borderId="25" xfId="1" applyFont="1" applyBorder="1" applyAlignment="1">
      <alignment vertical="top"/>
    </xf>
    <xf numFmtId="0" fontId="11" fillId="0" borderId="76" xfId="1" applyFont="1" applyBorder="1" applyAlignment="1">
      <alignment vertical="top"/>
    </xf>
    <xf numFmtId="0" fontId="11" fillId="0" borderId="33" xfId="0" applyFont="1" applyBorder="1" applyAlignment="1">
      <alignment horizontal="center" vertical="top" wrapText="1"/>
    </xf>
    <xf numFmtId="165" fontId="11" fillId="7" borderId="32" xfId="0" applyNumberFormat="1" applyFont="1" applyFill="1" applyBorder="1" applyAlignment="1">
      <alignment horizontal="center" vertical="top" wrapText="1"/>
    </xf>
    <xf numFmtId="165" fontId="11" fillId="7" borderId="70" xfId="0" applyNumberFormat="1" applyFont="1" applyFill="1" applyBorder="1" applyAlignment="1">
      <alignment horizontal="center" vertical="center" wrapText="1"/>
    </xf>
    <xf numFmtId="0" fontId="0" fillId="0" borderId="54" xfId="0" applyBorder="1"/>
    <xf numFmtId="0" fontId="0" fillId="0" borderId="96" xfId="0" applyBorder="1"/>
    <xf numFmtId="49" fontId="11" fillId="0" borderId="8" xfId="0" applyNumberFormat="1" applyFont="1" applyBorder="1" applyAlignment="1">
      <alignment horizontal="center" vertical="center" wrapText="1"/>
    </xf>
    <xf numFmtId="49" fontId="11" fillId="5" borderId="70" xfId="0" applyNumberFormat="1" applyFont="1" applyFill="1" applyBorder="1" applyAlignment="1">
      <alignment horizontal="center" vertical="center" wrapText="1"/>
    </xf>
    <xf numFmtId="0" fontId="11" fillId="0" borderId="66" xfId="0" applyFont="1" applyBorder="1" applyAlignment="1">
      <alignment vertical="top" wrapText="1"/>
    </xf>
    <xf numFmtId="0" fontId="0" fillId="0" borderId="66" xfId="0" applyBorder="1"/>
    <xf numFmtId="49" fontId="10" fillId="6" borderId="66" xfId="1" applyNumberFormat="1" applyFont="1" applyFill="1" applyBorder="1" applyAlignment="1">
      <alignment horizontal="center" vertical="top"/>
    </xf>
    <xf numFmtId="0" fontId="0" fillId="0" borderId="45" xfId="0" applyBorder="1"/>
    <xf numFmtId="49" fontId="11" fillId="0" borderId="1" xfId="0" applyNumberFormat="1" applyFont="1" applyBorder="1" applyAlignment="1">
      <alignment horizontal="center" vertical="top" wrapText="1"/>
    </xf>
    <xf numFmtId="49" fontId="11" fillId="5" borderId="23" xfId="0" applyNumberFormat="1" applyFont="1" applyFill="1" applyBorder="1" applyAlignment="1">
      <alignment horizontal="center" vertical="top" wrapText="1"/>
    </xf>
    <xf numFmtId="49" fontId="11" fillId="0" borderId="18" xfId="0" applyNumberFormat="1" applyFont="1" applyBorder="1" applyAlignment="1">
      <alignment horizontal="center" vertical="top" wrapText="1"/>
    </xf>
    <xf numFmtId="49" fontId="11" fillId="5" borderId="24" xfId="0" applyNumberFormat="1" applyFont="1" applyFill="1" applyBorder="1" applyAlignment="1">
      <alignment horizontal="center" vertical="top" wrapText="1"/>
    </xf>
    <xf numFmtId="49" fontId="11" fillId="0" borderId="24" xfId="0" applyNumberFormat="1" applyFont="1" applyBorder="1" applyAlignment="1">
      <alignment horizontal="center" vertical="center" wrapText="1"/>
    </xf>
    <xf numFmtId="0" fontId="11" fillId="0" borderId="48" xfId="0" applyFont="1" applyBorder="1" applyAlignment="1">
      <alignment horizontal="left" vertical="top" wrapText="1"/>
    </xf>
    <xf numFmtId="49" fontId="11" fillId="0" borderId="3" xfId="0" applyNumberFormat="1" applyFont="1" applyBorder="1" applyAlignment="1">
      <alignment horizontal="center" vertical="top" wrapText="1"/>
    </xf>
    <xf numFmtId="49" fontId="11" fillId="5" borderId="32" xfId="0" applyNumberFormat="1" applyFont="1" applyFill="1" applyBorder="1" applyAlignment="1">
      <alignment horizontal="center" vertical="top" wrapText="1"/>
    </xf>
    <xf numFmtId="49" fontId="10" fillId="6" borderId="26" xfId="0" applyNumberFormat="1" applyFont="1" applyFill="1" applyBorder="1" applyAlignment="1">
      <alignment horizontal="center" vertical="top"/>
    </xf>
    <xf numFmtId="49" fontId="10" fillId="22" borderId="26" xfId="0" applyNumberFormat="1" applyFont="1" applyFill="1" applyBorder="1" applyAlignment="1">
      <alignment horizontal="center" vertical="top"/>
    </xf>
    <xf numFmtId="0" fontId="11" fillId="0" borderId="30" xfId="1" applyFont="1" applyBorder="1" applyAlignment="1">
      <alignment horizontal="center" vertical="center"/>
    </xf>
    <xf numFmtId="1" fontId="11" fillId="0" borderId="37" xfId="0" applyNumberFormat="1" applyFont="1" applyBorder="1" applyAlignment="1">
      <alignment horizontal="center" vertical="center" wrapText="1"/>
    </xf>
    <xf numFmtId="165" fontId="11" fillId="0" borderId="77" xfId="0" applyNumberFormat="1" applyFont="1" applyBorder="1" applyAlignment="1">
      <alignment horizontal="center" vertical="center" wrapText="1"/>
    </xf>
    <xf numFmtId="0" fontId="10" fillId="11" borderId="43" xfId="1" applyFont="1" applyFill="1" applyBorder="1" applyAlignment="1">
      <alignment horizontal="center" vertical="center"/>
    </xf>
    <xf numFmtId="0" fontId="11" fillId="0" borderId="30" xfId="1" applyFont="1" applyBorder="1" applyAlignment="1">
      <alignment vertical="top"/>
    </xf>
    <xf numFmtId="0" fontId="10" fillId="11" borderId="26" xfId="1" applyFont="1" applyFill="1" applyBorder="1" applyAlignment="1">
      <alignment horizontal="center" vertical="center"/>
    </xf>
    <xf numFmtId="0" fontId="11" fillId="0" borderId="8" xfId="1" applyFont="1" applyBorder="1" applyAlignment="1">
      <alignment horizontal="center" vertical="top"/>
    </xf>
    <xf numFmtId="0" fontId="11" fillId="0" borderId="70" xfId="0" applyFont="1" applyBorder="1" applyAlignment="1">
      <alignment horizontal="center" vertical="top" wrapText="1"/>
    </xf>
    <xf numFmtId="165" fontId="11" fillId="7" borderId="70" xfId="0" applyNumberFormat="1" applyFont="1" applyFill="1" applyBorder="1" applyAlignment="1">
      <alignment horizontal="center" vertical="top" wrapText="1"/>
    </xf>
    <xf numFmtId="0" fontId="11" fillId="5" borderId="7" xfId="0" applyFont="1" applyFill="1" applyBorder="1" applyAlignment="1">
      <alignment horizontal="left" vertical="top" wrapText="1"/>
    </xf>
    <xf numFmtId="49" fontId="3" fillId="22" borderId="26" xfId="0" applyNumberFormat="1" applyFont="1" applyFill="1" applyBorder="1" applyAlignment="1">
      <alignment horizontal="center" vertical="top"/>
    </xf>
    <xf numFmtId="165" fontId="10" fillId="11" borderId="9" xfId="1" applyNumberFormat="1" applyFont="1" applyFill="1" applyBorder="1" applyAlignment="1">
      <alignment horizontal="center" vertical="top"/>
    </xf>
    <xf numFmtId="0" fontId="4" fillId="11" borderId="26" xfId="0" applyFont="1" applyFill="1" applyBorder="1" applyAlignment="1">
      <alignment horizontal="center" vertical="top"/>
    </xf>
    <xf numFmtId="49" fontId="10" fillId="10" borderId="12" xfId="1" applyNumberFormat="1" applyFont="1" applyFill="1" applyBorder="1" applyAlignment="1">
      <alignment vertical="top"/>
    </xf>
    <xf numFmtId="0" fontId="0" fillId="0" borderId="112" xfId="0" applyBorder="1"/>
    <xf numFmtId="0" fontId="11" fillId="0" borderId="27" xfId="1" applyFont="1" applyBorder="1" applyAlignment="1">
      <alignment horizontal="center" vertical="center"/>
    </xf>
    <xf numFmtId="0" fontId="11" fillId="0" borderId="5" xfId="1" applyFont="1" applyBorder="1" applyAlignment="1">
      <alignment horizontal="center" vertical="center"/>
    </xf>
    <xf numFmtId="165" fontId="10" fillId="11" borderId="4" xfId="1" applyNumberFormat="1" applyFont="1" applyFill="1" applyBorder="1" applyAlignment="1">
      <alignment horizontal="center" vertical="top"/>
    </xf>
    <xf numFmtId="165" fontId="10" fillId="11" borderId="27" xfId="1" applyNumberFormat="1" applyFont="1" applyFill="1" applyBorder="1" applyAlignment="1">
      <alignment horizontal="center" vertical="top"/>
    </xf>
    <xf numFmtId="0" fontId="10" fillId="11" borderId="5" xfId="1" applyFont="1" applyFill="1" applyBorder="1" applyAlignment="1">
      <alignment horizontal="center" vertical="top" wrapText="1"/>
    </xf>
    <xf numFmtId="0" fontId="0" fillId="0" borderId="113" xfId="0" applyBorder="1"/>
    <xf numFmtId="0" fontId="15" fillId="0" borderId="61" xfId="0" applyFont="1" applyBorder="1" applyAlignment="1">
      <alignment horizontal="center" vertical="top"/>
    </xf>
    <xf numFmtId="165" fontId="11" fillId="7" borderId="61" xfId="0" applyNumberFormat="1" applyFont="1" applyFill="1" applyBorder="1" applyAlignment="1">
      <alignment horizontal="center" vertical="top" wrapText="1"/>
    </xf>
    <xf numFmtId="165" fontId="11" fillId="7" borderId="24" xfId="0" applyNumberFormat="1" applyFont="1" applyFill="1" applyBorder="1" applyAlignment="1">
      <alignment horizontal="center" vertical="top" wrapText="1"/>
    </xf>
    <xf numFmtId="0" fontId="11" fillId="0" borderId="21" xfId="0" applyFont="1" applyBorder="1" applyAlignment="1">
      <alignment horizontal="left" vertical="top" wrapText="1"/>
    </xf>
    <xf numFmtId="165" fontId="11" fillId="11" borderId="65" xfId="1" applyNumberFormat="1" applyFont="1" applyFill="1" applyBorder="1" applyAlignment="1">
      <alignment horizontal="center" vertical="top"/>
    </xf>
    <xf numFmtId="0" fontId="54" fillId="0" borderId="67" xfId="0" applyFont="1" applyBorder="1" applyAlignment="1">
      <alignment horizontal="left" vertical="top" wrapText="1"/>
    </xf>
    <xf numFmtId="165" fontId="11" fillId="7" borderId="67" xfId="0" applyNumberFormat="1" applyFont="1" applyFill="1" applyBorder="1" applyAlignment="1">
      <alignment horizontal="center" vertical="top" wrapText="1"/>
    </xf>
    <xf numFmtId="165" fontId="11" fillId="7" borderId="53" xfId="0" applyNumberFormat="1" applyFont="1" applyFill="1" applyBorder="1" applyAlignment="1">
      <alignment horizontal="center" vertical="top" wrapText="1"/>
    </xf>
    <xf numFmtId="0" fontId="11" fillId="0" borderId="43" xfId="0" applyFont="1" applyBorder="1" applyAlignment="1">
      <alignment horizontal="justify" vertical="center"/>
    </xf>
    <xf numFmtId="165" fontId="11" fillId="11" borderId="0" xfId="1" applyNumberFormat="1" applyFont="1" applyFill="1" applyAlignment="1">
      <alignment horizontal="center" vertical="top"/>
    </xf>
    <xf numFmtId="0" fontId="0" fillId="0" borderId="114" xfId="0" applyBorder="1"/>
    <xf numFmtId="0" fontId="54" fillId="0" borderId="71" xfId="0" applyFont="1" applyBorder="1" applyAlignment="1">
      <alignment horizontal="left" vertical="top" wrapText="1"/>
    </xf>
    <xf numFmtId="165" fontId="11" fillId="7" borderId="71" xfId="0" applyNumberFormat="1" applyFont="1" applyFill="1" applyBorder="1" applyAlignment="1">
      <alignment horizontal="center" vertical="top" wrapText="1"/>
    </xf>
    <xf numFmtId="0" fontId="11" fillId="0" borderId="7" xfId="0" applyFont="1" applyBorder="1" applyAlignment="1">
      <alignment horizontal="justify" vertical="center"/>
    </xf>
    <xf numFmtId="165" fontId="11" fillId="11" borderId="8" xfId="1" applyNumberFormat="1" applyFont="1" applyFill="1" applyBorder="1" applyAlignment="1">
      <alignment horizontal="center" vertical="top"/>
    </xf>
    <xf numFmtId="165" fontId="11" fillId="11" borderId="26" xfId="1" applyNumberFormat="1" applyFont="1" applyFill="1" applyBorder="1" applyAlignment="1">
      <alignment horizontal="center" vertical="top"/>
    </xf>
    <xf numFmtId="0" fontId="11" fillId="11" borderId="8" xfId="1" applyFont="1" applyFill="1" applyBorder="1" applyAlignment="1">
      <alignment horizontal="center" vertical="top"/>
    </xf>
    <xf numFmtId="49" fontId="10" fillId="11" borderId="21" xfId="1" applyNumberFormat="1" applyFont="1" applyFill="1" applyBorder="1" applyAlignment="1">
      <alignment vertical="top"/>
    </xf>
    <xf numFmtId="49" fontId="10" fillId="11" borderId="0" xfId="1" applyNumberFormat="1" applyFont="1" applyFill="1" applyAlignment="1">
      <alignment horizontal="center" vertical="top"/>
    </xf>
    <xf numFmtId="49" fontId="10" fillId="11" borderId="14" xfId="1" applyNumberFormat="1" applyFont="1" applyFill="1" applyBorder="1" applyAlignment="1">
      <alignment vertical="top"/>
    </xf>
    <xf numFmtId="0" fontId="29" fillId="0" borderId="27" xfId="1" applyFont="1" applyBorder="1" applyAlignment="1">
      <alignment vertical="top"/>
    </xf>
    <xf numFmtId="0" fontId="11" fillId="0" borderId="31" xfId="1" applyFont="1" applyBorder="1" applyAlignment="1">
      <alignment vertical="top"/>
    </xf>
    <xf numFmtId="49" fontId="10" fillId="11" borderId="6" xfId="1" applyNumberFormat="1" applyFont="1" applyFill="1" applyBorder="1" applyAlignment="1">
      <alignment vertical="top"/>
    </xf>
    <xf numFmtId="0" fontId="11" fillId="13" borderId="8" xfId="0" applyFont="1" applyFill="1" applyBorder="1" applyAlignment="1">
      <alignment horizontal="center" vertical="top"/>
    </xf>
    <xf numFmtId="0" fontId="11" fillId="0" borderId="13" xfId="1" applyFont="1" applyBorder="1" applyAlignment="1">
      <alignment horizontal="center" vertical="top"/>
    </xf>
    <xf numFmtId="0" fontId="11" fillId="0" borderId="58" xfId="1" applyFont="1" applyBorder="1" applyAlignment="1">
      <alignment horizontal="center" vertical="top"/>
    </xf>
    <xf numFmtId="0" fontId="11" fillId="10" borderId="12" xfId="0" applyFont="1" applyFill="1" applyBorder="1" applyAlignment="1">
      <alignment vertical="top" wrapText="1"/>
    </xf>
    <xf numFmtId="0" fontId="11" fillId="0" borderId="20" xfId="1" applyFont="1" applyBorder="1" applyAlignment="1">
      <alignment horizontal="center" vertical="top"/>
    </xf>
    <xf numFmtId="0" fontId="11" fillId="10" borderId="4" xfId="0" applyFont="1" applyFill="1" applyBorder="1" applyAlignment="1">
      <alignment vertical="top" wrapText="1"/>
    </xf>
    <xf numFmtId="165" fontId="11" fillId="26" borderId="7" xfId="1" applyNumberFormat="1" applyFont="1" applyFill="1" applyBorder="1" applyAlignment="1">
      <alignment horizontal="center" vertical="top"/>
    </xf>
    <xf numFmtId="0" fontId="15" fillId="10" borderId="19" xfId="1" applyFont="1" applyFill="1" applyBorder="1" applyAlignment="1">
      <alignment vertical="top" wrapText="1"/>
    </xf>
    <xf numFmtId="0" fontId="11" fillId="0" borderId="35" xfId="1" applyFont="1" applyBorder="1" applyAlignment="1">
      <alignment horizontal="left" vertical="top"/>
    </xf>
    <xf numFmtId="0" fontId="11" fillId="0" borderId="49" xfId="11" applyFont="1" applyFill="1" applyBorder="1" applyAlignment="1">
      <alignment horizontal="center" vertical="top"/>
    </xf>
    <xf numFmtId="0" fontId="11" fillId="0" borderId="53" xfId="11" applyFont="1" applyFill="1" applyBorder="1" applyAlignment="1">
      <alignment horizontal="center" vertical="top"/>
    </xf>
    <xf numFmtId="0" fontId="11" fillId="5" borderId="53" xfId="11" applyFont="1" applyFill="1" applyBorder="1" applyAlignment="1">
      <alignment horizontal="center" vertical="top"/>
    </xf>
    <xf numFmtId="0" fontId="11" fillId="5" borderId="56" xfId="11" applyFont="1" applyFill="1" applyBorder="1" applyAlignment="1">
      <alignment vertical="top" wrapText="1"/>
    </xf>
    <xf numFmtId="0" fontId="11" fillId="0" borderId="1" xfId="0" applyFont="1" applyBorder="1" applyAlignment="1">
      <alignment horizontal="center" vertical="top"/>
    </xf>
    <xf numFmtId="0" fontId="11" fillId="0" borderId="22" xfId="0" applyFont="1" applyBorder="1" applyAlignment="1">
      <alignment vertical="top" wrapText="1"/>
    </xf>
    <xf numFmtId="0" fontId="11" fillId="0" borderId="49" xfId="0" applyFont="1" applyBorder="1" applyAlignment="1">
      <alignment horizontal="center" vertical="top"/>
    </xf>
    <xf numFmtId="0" fontId="10" fillId="0" borderId="56" xfId="0" applyFont="1" applyBorder="1" applyAlignment="1">
      <alignment vertical="top" wrapText="1"/>
    </xf>
    <xf numFmtId="165" fontId="11" fillId="5" borderId="49" xfId="1" applyNumberFormat="1" applyFont="1" applyFill="1" applyBorder="1" applyAlignment="1">
      <alignment horizontal="center" vertical="top"/>
    </xf>
    <xf numFmtId="165" fontId="11" fillId="5" borderId="10" xfId="1" applyNumberFormat="1" applyFont="1" applyFill="1" applyBorder="1" applyAlignment="1">
      <alignment horizontal="center" vertical="top"/>
    </xf>
    <xf numFmtId="0" fontId="11" fillId="0" borderId="12" xfId="0" applyFont="1" applyBorder="1" applyAlignment="1">
      <alignment horizontal="center" vertical="top"/>
    </xf>
    <xf numFmtId="0" fontId="11" fillId="0" borderId="14" xfId="0" applyFont="1" applyBorder="1" applyAlignment="1">
      <alignment vertical="top" wrapText="1"/>
    </xf>
    <xf numFmtId="165" fontId="11" fillId="13" borderId="26" xfId="1" applyNumberFormat="1" applyFont="1" applyFill="1" applyBorder="1" applyAlignment="1">
      <alignment horizontal="center"/>
    </xf>
    <xf numFmtId="165" fontId="11" fillId="0" borderId="80" xfId="1" applyNumberFormat="1" applyFont="1" applyBorder="1" applyAlignment="1">
      <alignment horizontal="center"/>
    </xf>
    <xf numFmtId="165" fontId="11" fillId="0" borderId="52" xfId="1" applyNumberFormat="1" applyFont="1" applyBorder="1" applyAlignment="1">
      <alignment horizontal="center"/>
    </xf>
    <xf numFmtId="165" fontId="11" fillId="5" borderId="35" xfId="1" applyNumberFormat="1" applyFont="1" applyFill="1" applyBorder="1" applyAlignment="1">
      <alignment horizontal="center"/>
    </xf>
    <xf numFmtId="165" fontId="11" fillId="5" borderId="10" xfId="1" applyNumberFormat="1" applyFont="1" applyFill="1" applyBorder="1" applyAlignment="1">
      <alignment horizontal="center"/>
    </xf>
    <xf numFmtId="165" fontId="11" fillId="0" borderId="43" xfId="1" applyNumberFormat="1" applyFont="1" applyBorder="1" applyAlignment="1">
      <alignment horizontal="center"/>
    </xf>
    <xf numFmtId="165" fontId="11" fillId="0" borderId="10" xfId="1" applyNumberFormat="1" applyFont="1" applyBorder="1" applyAlignment="1">
      <alignment horizontal="center"/>
    </xf>
    <xf numFmtId="165" fontId="11" fillId="0" borderId="2" xfId="1" applyNumberFormat="1" applyFont="1" applyBorder="1" applyAlignment="1">
      <alignment horizontal="center"/>
    </xf>
    <xf numFmtId="0" fontId="11" fillId="0" borderId="115" xfId="0" applyFont="1" applyBorder="1" applyAlignment="1">
      <alignment vertical="top" wrapText="1"/>
    </xf>
    <xf numFmtId="0" fontId="0" fillId="0" borderId="116" xfId="0" applyBorder="1"/>
    <xf numFmtId="0" fontId="11" fillId="0" borderId="32" xfId="0" applyFont="1" applyBorder="1" applyAlignment="1">
      <alignment horizontal="center" vertical="top"/>
    </xf>
    <xf numFmtId="0" fontId="11" fillId="0" borderId="117" xfId="0" applyFont="1" applyBorder="1" applyAlignment="1">
      <alignment wrapText="1"/>
    </xf>
    <xf numFmtId="0" fontId="0" fillId="0" borderId="118" xfId="0" applyBorder="1"/>
    <xf numFmtId="0" fontId="11" fillId="0" borderId="66" xfId="0" applyFont="1" applyBorder="1" applyAlignment="1">
      <alignment horizontal="justify" vertical="center"/>
    </xf>
    <xf numFmtId="0" fontId="10" fillId="11" borderId="7" xfId="1" applyFont="1" applyFill="1" applyBorder="1" applyAlignment="1">
      <alignment horizontal="center" vertical="center" wrapText="1"/>
    </xf>
    <xf numFmtId="0" fontId="10" fillId="11" borderId="7" xfId="0" applyFont="1" applyFill="1" applyBorder="1" applyAlignment="1">
      <alignment horizontal="center" vertical="center"/>
    </xf>
    <xf numFmtId="168" fontId="10" fillId="11" borderId="26" xfId="18" applyNumberFormat="1" applyFont="1" applyFill="1" applyBorder="1" applyAlignment="1">
      <alignment horizontal="center" vertical="top"/>
    </xf>
    <xf numFmtId="0" fontId="11" fillId="0" borderId="71" xfId="1" applyFont="1" applyBorder="1" applyAlignment="1">
      <alignment horizontal="center" vertical="top"/>
    </xf>
    <xf numFmtId="0" fontId="27" fillId="0" borderId="19" xfId="0" applyFont="1" applyBorder="1" applyAlignment="1">
      <alignment vertical="top"/>
    </xf>
    <xf numFmtId="0" fontId="27" fillId="0" borderId="22" xfId="0" applyFont="1" applyBorder="1" applyAlignment="1">
      <alignment vertical="top"/>
    </xf>
    <xf numFmtId="0" fontId="29" fillId="0" borderId="49" xfId="1" applyFont="1" applyBorder="1" applyAlignment="1">
      <alignment horizontal="center" vertical="top"/>
    </xf>
    <xf numFmtId="0" fontId="29" fillId="0" borderId="53" xfId="1" applyFont="1" applyBorder="1" applyAlignment="1">
      <alignment horizontal="center" vertical="top"/>
    </xf>
    <xf numFmtId="0" fontId="11" fillId="0" borderId="30" xfId="1" applyFont="1" applyBorder="1" applyAlignment="1">
      <alignment vertical="top" wrapText="1"/>
    </xf>
    <xf numFmtId="49" fontId="10" fillId="0" borderId="58" xfId="1" applyNumberFormat="1" applyFont="1" applyBorder="1" applyAlignment="1">
      <alignment horizontal="center" vertical="top"/>
    </xf>
    <xf numFmtId="0" fontId="11" fillId="0" borderId="35" xfId="1" applyFont="1" applyBorder="1" applyAlignment="1">
      <alignment horizontal="center" vertical="top"/>
    </xf>
    <xf numFmtId="0" fontId="11" fillId="0" borderId="19" xfId="0" applyFont="1" applyBorder="1" applyAlignment="1">
      <alignment vertical="top"/>
    </xf>
    <xf numFmtId="0" fontId="11" fillId="0" borderId="116" xfId="0" applyFont="1" applyBorder="1" applyAlignment="1">
      <alignment vertical="top"/>
    </xf>
    <xf numFmtId="0" fontId="11" fillId="0" borderId="12" xfId="0" applyFont="1" applyBorder="1" applyAlignment="1">
      <alignment vertical="top"/>
    </xf>
    <xf numFmtId="0" fontId="11" fillId="0" borderId="119" xfId="0" applyFont="1" applyBorder="1" applyAlignment="1">
      <alignment vertical="top"/>
    </xf>
    <xf numFmtId="0" fontId="11" fillId="0" borderId="49" xfId="0" applyFont="1" applyBorder="1" applyAlignment="1">
      <alignment horizontal="center" vertical="center"/>
    </xf>
    <xf numFmtId="0" fontId="11" fillId="0" borderId="53" xfId="0" applyFont="1" applyBorder="1" applyAlignment="1">
      <alignment horizontal="center" vertical="center"/>
    </xf>
    <xf numFmtId="0" fontId="11" fillId="0" borderId="120" xfId="0" applyFont="1" applyBorder="1" applyAlignment="1">
      <alignment vertical="top"/>
    </xf>
    <xf numFmtId="0" fontId="11" fillId="0" borderId="63" xfId="0" applyFont="1" applyBorder="1" applyAlignment="1">
      <alignment horizontal="center" vertical="center"/>
    </xf>
    <xf numFmtId="165" fontId="11" fillId="23" borderId="7" xfId="1" applyNumberFormat="1" applyFont="1" applyFill="1" applyBorder="1" applyAlignment="1">
      <alignment horizontal="center" vertical="top"/>
    </xf>
    <xf numFmtId="9" fontId="11" fillId="0" borderId="14" xfId="10" applyFont="1" applyBorder="1" applyAlignment="1">
      <alignment horizontal="center" vertical="top"/>
    </xf>
    <xf numFmtId="0" fontId="27" fillId="0" borderId="56" xfId="0" applyFont="1" applyBorder="1" applyAlignment="1">
      <alignment wrapText="1"/>
    </xf>
    <xf numFmtId="0" fontId="11" fillId="0" borderId="35" xfId="1" applyFont="1" applyBorder="1" applyAlignment="1">
      <alignment vertical="top" wrapText="1"/>
    </xf>
    <xf numFmtId="0" fontId="0" fillId="0" borderId="56" xfId="0" applyBorder="1"/>
    <xf numFmtId="165" fontId="11" fillId="0" borderId="30" xfId="1" applyNumberFormat="1" applyFont="1" applyBorder="1" applyAlignment="1">
      <alignment vertical="top"/>
    </xf>
    <xf numFmtId="0" fontId="40" fillId="0" borderId="51" xfId="0" applyFont="1" applyBorder="1"/>
    <xf numFmtId="0" fontId="11" fillId="0" borderId="21" xfId="0" applyFont="1" applyBorder="1" applyAlignment="1">
      <alignment vertical="center" wrapText="1"/>
    </xf>
    <xf numFmtId="0" fontId="40" fillId="0" borderId="15" xfId="0" applyFont="1" applyBorder="1"/>
    <xf numFmtId="0" fontId="40" fillId="0" borderId="9" xfId="0" applyFont="1" applyBorder="1"/>
    <xf numFmtId="0" fontId="40" fillId="0" borderId="66" xfId="0" applyFont="1" applyBorder="1"/>
    <xf numFmtId="0" fontId="11" fillId="0" borderId="72" xfId="0" applyFont="1" applyBorder="1" applyAlignment="1">
      <alignment vertical="center" wrapText="1"/>
    </xf>
    <xf numFmtId="49" fontId="10" fillId="22" borderId="20" xfId="1" applyNumberFormat="1" applyFont="1" applyFill="1" applyBorder="1" applyAlignment="1">
      <alignment horizontal="center" vertical="top" wrapText="1"/>
    </xf>
    <xf numFmtId="0" fontId="5" fillId="0" borderId="12" xfId="1" applyFont="1" applyBorder="1" applyAlignment="1">
      <alignment horizontal="center" vertical="center" textRotation="90"/>
    </xf>
    <xf numFmtId="0" fontId="5" fillId="0" borderId="13" xfId="1" applyFont="1" applyBorder="1" applyAlignment="1">
      <alignment horizontal="center" vertical="center" textRotation="90"/>
    </xf>
    <xf numFmtId="0" fontId="5" fillId="0" borderId="5" xfId="1" applyFont="1" applyBorder="1" applyAlignment="1">
      <alignment horizontal="center" vertical="center"/>
    </xf>
    <xf numFmtId="0" fontId="5" fillId="0" borderId="0" xfId="1" applyFont="1" applyAlignment="1">
      <alignment horizontal="center" vertical="center" textRotation="90" wrapText="1"/>
    </xf>
    <xf numFmtId="0" fontId="5" fillId="0" borderId="13" xfId="1" applyFont="1" applyBorder="1" applyAlignment="1">
      <alignment horizontal="center" vertical="center" textRotation="90" wrapText="1"/>
    </xf>
    <xf numFmtId="0" fontId="11" fillId="0" borderId="0" xfId="1" applyFont="1" applyAlignment="1">
      <alignment vertical="center"/>
    </xf>
    <xf numFmtId="0" fontId="8" fillId="0" borderId="0" xfId="1" applyFont="1" applyAlignment="1">
      <alignment vertical="top"/>
    </xf>
    <xf numFmtId="0" fontId="10" fillId="0" borderId="0" xfId="1" applyFont="1" applyAlignment="1">
      <alignment horizontal="center" vertical="center" wrapText="1"/>
    </xf>
    <xf numFmtId="0" fontId="59" fillId="0" borderId="0" xfId="1" applyFont="1" applyAlignment="1">
      <alignment vertical="top"/>
    </xf>
    <xf numFmtId="0" fontId="59" fillId="0" borderId="0" xfId="1" applyFont="1" applyAlignment="1">
      <alignment vertical="center"/>
    </xf>
    <xf numFmtId="0" fontId="7" fillId="0" borderId="0" xfId="3" applyAlignment="1">
      <alignment horizontal="center" vertical="center"/>
    </xf>
    <xf numFmtId="0" fontId="55" fillId="0" borderId="0" xfId="3" applyFont="1" applyAlignment="1">
      <alignment horizontal="center" vertical="center"/>
    </xf>
    <xf numFmtId="0" fontId="70" fillId="0" borderId="0" xfId="3" applyFont="1" applyAlignment="1">
      <alignment vertical="top"/>
    </xf>
    <xf numFmtId="0" fontId="9" fillId="0" borderId="0" xfId="3" applyFont="1" applyAlignment="1">
      <alignment horizontal="center" vertical="center" wrapText="1"/>
    </xf>
    <xf numFmtId="2" fontId="2" fillId="0" borderId="0" xfId="3" applyNumberFormat="1" applyFont="1" applyAlignment="1">
      <alignment vertical="top"/>
    </xf>
    <xf numFmtId="165" fontId="2" fillId="0" borderId="0" xfId="3" applyNumberFormat="1" applyFont="1" applyAlignment="1">
      <alignment vertical="top"/>
    </xf>
    <xf numFmtId="0" fontId="14" fillId="0" borderId="0" xfId="3" applyFont="1" applyAlignment="1">
      <alignment horizontal="center" vertical="center"/>
    </xf>
    <xf numFmtId="165" fontId="10" fillId="0" borderId="20" xfId="20" applyNumberFormat="1" applyFont="1" applyBorder="1" applyAlignment="1">
      <alignment horizontal="center" vertical="top" wrapText="1"/>
    </xf>
    <xf numFmtId="165" fontId="11" fillId="0" borderId="2" xfId="20" applyNumberFormat="1" applyFont="1" applyBorder="1" applyAlignment="1">
      <alignment vertical="top" wrapText="1"/>
    </xf>
    <xf numFmtId="49" fontId="12" fillId="0" borderId="0" xfId="3" applyNumberFormat="1" applyFont="1" applyAlignment="1">
      <alignment horizontal="right" vertical="top"/>
    </xf>
    <xf numFmtId="165" fontId="10" fillId="14" borderId="26" xfId="20" applyNumberFormat="1" applyFont="1" applyFill="1" applyBorder="1" applyAlignment="1">
      <alignment horizontal="center" vertical="top" wrapText="1"/>
    </xf>
    <xf numFmtId="165" fontId="11" fillId="0" borderId="12" xfId="20" applyNumberFormat="1" applyFont="1" applyBorder="1" applyAlignment="1">
      <alignment horizontal="center" vertical="top" wrapText="1"/>
    </xf>
    <xf numFmtId="165" fontId="11" fillId="0" borderId="13" xfId="20" applyNumberFormat="1" applyFont="1" applyBorder="1" applyAlignment="1">
      <alignment horizontal="center" vertical="top" wrapText="1"/>
    </xf>
    <xf numFmtId="165" fontId="11" fillId="0" borderId="36" xfId="20" applyNumberFormat="1" applyFont="1" applyBorder="1" applyAlignment="1">
      <alignment horizontal="center" vertical="top" wrapText="1"/>
    </xf>
    <xf numFmtId="165" fontId="11" fillId="0" borderId="10" xfId="20" applyNumberFormat="1" applyFont="1" applyBorder="1" applyAlignment="1">
      <alignment horizontal="center" vertical="top" wrapText="1"/>
    </xf>
    <xf numFmtId="165" fontId="10" fillId="0" borderId="13" xfId="20" applyNumberFormat="1" applyFont="1" applyBorder="1" applyAlignment="1">
      <alignment horizontal="center" vertical="top" wrapText="1"/>
    </xf>
    <xf numFmtId="165" fontId="10" fillId="0" borderId="2" xfId="20" applyNumberFormat="1" applyFont="1" applyBorder="1" applyAlignment="1">
      <alignment horizontal="center" vertical="top" wrapText="1"/>
    </xf>
    <xf numFmtId="165" fontId="10" fillId="9" borderId="26" xfId="20" applyNumberFormat="1" applyFont="1" applyFill="1" applyBorder="1" applyAlignment="1">
      <alignment horizontal="center" vertical="top" wrapText="1"/>
    </xf>
    <xf numFmtId="0" fontId="11" fillId="0" borderId="36" xfId="20" applyFont="1" applyBorder="1" applyAlignment="1">
      <alignment horizontal="left" vertical="top" wrapText="1"/>
    </xf>
    <xf numFmtId="165" fontId="10" fillId="0" borderId="10" xfId="20" applyNumberFormat="1" applyFont="1" applyBorder="1" applyAlignment="1">
      <alignment horizontal="center" vertical="top" wrapText="1"/>
    </xf>
    <xf numFmtId="0" fontId="7" fillId="0" borderId="36" xfId="20" applyFont="1" applyBorder="1" applyAlignment="1">
      <alignment horizontal="left" vertical="top" wrapText="1"/>
    </xf>
    <xf numFmtId="0" fontId="27" fillId="0" borderId="12" xfId="3" applyFont="1" applyBorder="1" applyAlignment="1">
      <alignment horizontal="left" vertical="center" wrapText="1"/>
    </xf>
    <xf numFmtId="165" fontId="10" fillId="0" borderId="58" xfId="20" applyNumberFormat="1" applyFont="1" applyBorder="1" applyAlignment="1">
      <alignment horizontal="center" vertical="top" wrapText="1"/>
    </xf>
    <xf numFmtId="0" fontId="27" fillId="0" borderId="36" xfId="3" applyFont="1" applyBorder="1" applyAlignment="1">
      <alignment horizontal="left" vertical="center" wrapText="1"/>
    </xf>
    <xf numFmtId="165" fontId="10" fillId="9" borderId="2" xfId="20" applyNumberFormat="1" applyFont="1" applyFill="1" applyBorder="1" applyAlignment="1">
      <alignment horizontal="center" vertical="top" wrapText="1"/>
    </xf>
    <xf numFmtId="0" fontId="7" fillId="0" borderId="0" xfId="3" applyAlignment="1">
      <alignment wrapText="1"/>
    </xf>
    <xf numFmtId="166" fontId="10" fillId="0" borderId="9" xfId="3" applyNumberFormat="1" applyFont="1" applyBorder="1" applyAlignment="1">
      <alignment horizontal="center" vertical="center" wrapText="1"/>
    </xf>
    <xf numFmtId="0" fontId="10" fillId="0" borderId="6" xfId="3" applyFont="1" applyBorder="1" applyAlignment="1">
      <alignment horizontal="center" vertical="center" wrapText="1"/>
    </xf>
    <xf numFmtId="0" fontId="11" fillId="0" borderId="8" xfId="20" applyFont="1" applyBorder="1" applyAlignment="1">
      <alignment vertical="top"/>
    </xf>
    <xf numFmtId="0" fontId="11" fillId="0" borderId="7" xfId="20" applyFont="1" applyBorder="1" applyAlignment="1">
      <alignment vertical="top"/>
    </xf>
    <xf numFmtId="165" fontId="11" fillId="0" borderId="0" xfId="20" applyNumberFormat="1" applyFont="1" applyAlignment="1">
      <alignment horizontal="right" vertical="top" wrapText="1"/>
    </xf>
    <xf numFmtId="165" fontId="11" fillId="0" borderId="1" xfId="20" applyNumberFormat="1" applyFont="1" applyBorder="1" applyAlignment="1">
      <alignment horizontal="right" vertical="top" wrapText="1"/>
    </xf>
    <xf numFmtId="0" fontId="11" fillId="0" borderId="0" xfId="20" applyFont="1" applyAlignment="1">
      <alignment vertical="top"/>
    </xf>
    <xf numFmtId="49" fontId="11" fillId="0" borderId="0" xfId="20" applyNumberFormat="1" applyFont="1" applyAlignment="1">
      <alignment horizontal="right" vertical="top"/>
    </xf>
    <xf numFmtId="49" fontId="8" fillId="0" borderId="0" xfId="20" applyNumberFormat="1" applyFont="1" applyAlignment="1">
      <alignment horizontal="right" vertical="top"/>
    </xf>
    <xf numFmtId="49" fontId="11" fillId="0" borderId="0" xfId="20" applyNumberFormat="1" applyFont="1" applyAlignment="1">
      <alignment vertical="top"/>
    </xf>
    <xf numFmtId="49" fontId="3" fillId="0" borderId="0" xfId="20" applyNumberFormat="1" applyFont="1" applyAlignment="1">
      <alignment horizontal="center" vertical="top" wrapText="1"/>
    </xf>
    <xf numFmtId="0" fontId="7" fillId="0" borderId="64" xfId="3" applyBorder="1"/>
    <xf numFmtId="0" fontId="7" fillId="0" borderId="77" xfId="3" applyBorder="1"/>
    <xf numFmtId="0" fontId="7" fillId="0" borderId="67" xfId="3" applyBorder="1"/>
    <xf numFmtId="0" fontId="7" fillId="0" borderId="79" xfId="3" applyBorder="1"/>
    <xf numFmtId="0" fontId="7" fillId="0" borderId="47" xfId="3" applyBorder="1"/>
    <xf numFmtId="0" fontId="7" fillId="0" borderId="29" xfId="3" applyBorder="1"/>
    <xf numFmtId="0" fontId="7" fillId="0" borderId="22" xfId="3" applyBorder="1"/>
    <xf numFmtId="164" fontId="11" fillId="0" borderId="0" xfId="6" applyFont="1" applyBorder="1" applyAlignment="1">
      <alignment horizontal="center" vertical="center"/>
    </xf>
    <xf numFmtId="164" fontId="11" fillId="0" borderId="39" xfId="6" applyFont="1" applyBorder="1" applyAlignment="1">
      <alignment horizontal="left" vertical="top"/>
    </xf>
    <xf numFmtId="164" fontId="11" fillId="0" borderId="75" xfId="6" applyFont="1" applyBorder="1" applyAlignment="1">
      <alignment horizontal="left" vertical="top"/>
    </xf>
    <xf numFmtId="164" fontId="11" fillId="0" borderId="0" xfId="6" applyFont="1" applyBorder="1" applyAlignment="1">
      <alignment horizontal="left" vertical="top"/>
    </xf>
    <xf numFmtId="165" fontId="10" fillId="24" borderId="26" xfId="3" applyNumberFormat="1" applyFont="1" applyFill="1" applyBorder="1" applyAlignment="1">
      <alignment horizontal="center" vertical="top"/>
    </xf>
    <xf numFmtId="165" fontId="10" fillId="24" borderId="20" xfId="3" applyNumberFormat="1" applyFont="1" applyFill="1" applyBorder="1" applyAlignment="1">
      <alignment horizontal="center" vertical="top"/>
    </xf>
    <xf numFmtId="0" fontId="10" fillId="24" borderId="26" xfId="3" applyFont="1" applyFill="1" applyBorder="1" applyAlignment="1">
      <alignment horizontal="center" vertical="top"/>
    </xf>
    <xf numFmtId="0" fontId="11" fillId="10" borderId="20" xfId="4" applyFont="1" applyFill="1" applyBorder="1" applyAlignment="1">
      <alignment horizontal="left" vertical="top" wrapText="1"/>
    </xf>
    <xf numFmtId="164" fontId="29" fillId="0" borderId="11" xfId="6" applyFont="1" applyFill="1" applyBorder="1" applyAlignment="1">
      <alignment horizontal="center" vertical="center"/>
    </xf>
    <xf numFmtId="164" fontId="11" fillId="0" borderId="37" xfId="6" applyFont="1" applyFill="1" applyBorder="1" applyAlignment="1">
      <alignment horizontal="left" vertical="top"/>
    </xf>
    <xf numFmtId="164" fontId="11" fillId="0" borderId="77" xfId="6" applyFont="1" applyBorder="1" applyAlignment="1">
      <alignment horizontal="left" vertical="top"/>
    </xf>
    <xf numFmtId="0" fontId="7" fillId="0" borderId="13" xfId="3" applyBorder="1"/>
    <xf numFmtId="0" fontId="11" fillId="10" borderId="13" xfId="4" applyFont="1" applyFill="1" applyBorder="1" applyAlignment="1">
      <alignment horizontal="left" vertical="top" wrapText="1"/>
    </xf>
    <xf numFmtId="49" fontId="10" fillId="11" borderId="14" xfId="3" applyNumberFormat="1" applyFont="1" applyFill="1" applyBorder="1" applyAlignment="1">
      <alignment horizontal="center" vertical="top"/>
    </xf>
    <xf numFmtId="164" fontId="11" fillId="0" borderId="0" xfId="21" applyFont="1" applyFill="1" applyBorder="1" applyAlignment="1">
      <alignment horizontal="center" vertical="top" wrapText="1"/>
    </xf>
    <xf numFmtId="164" fontId="11" fillId="0" borderId="0" xfId="21" applyFont="1" applyFill="1" applyBorder="1" applyAlignment="1">
      <alignment vertical="top" wrapText="1"/>
    </xf>
    <xf numFmtId="164" fontId="11" fillId="0" borderId="64" xfId="21" applyFont="1" applyFill="1" applyBorder="1" applyAlignment="1">
      <alignment vertical="top" wrapText="1"/>
    </xf>
    <xf numFmtId="164" fontId="11" fillId="0" borderId="77" xfId="21" applyFont="1" applyFill="1" applyBorder="1" applyAlignment="1">
      <alignment vertical="top" wrapText="1"/>
    </xf>
    <xf numFmtId="0" fontId="34" fillId="0" borderId="38" xfId="3" applyFont="1" applyBorder="1" applyAlignment="1">
      <alignment vertical="top" wrapText="1"/>
    </xf>
    <xf numFmtId="0" fontId="11" fillId="0" borderId="65" xfId="6" applyNumberFormat="1" applyFont="1" applyFill="1" applyBorder="1" applyAlignment="1">
      <alignment horizontal="center" vertical="top" wrapText="1"/>
    </xf>
    <xf numFmtId="0" fontId="11" fillId="0" borderId="75" xfId="6" applyNumberFormat="1" applyFont="1" applyFill="1" applyBorder="1" applyAlignment="1">
      <alignment horizontal="center" vertical="top" wrapText="1"/>
    </xf>
    <xf numFmtId="164" fontId="11" fillId="0" borderId="59" xfId="6" applyFont="1" applyFill="1" applyBorder="1" applyAlignment="1">
      <alignment horizontal="center" vertical="top" wrapText="1"/>
    </xf>
    <xf numFmtId="164" fontId="11" fillId="0" borderId="59" xfId="6" applyFont="1" applyFill="1" applyBorder="1" applyAlignment="1">
      <alignment horizontal="left" vertical="top" wrapText="1"/>
    </xf>
    <xf numFmtId="0" fontId="11" fillId="0" borderId="2" xfId="3" applyFont="1" applyBorder="1" applyAlignment="1">
      <alignment horizontal="center" vertical="top"/>
    </xf>
    <xf numFmtId="0" fontId="11" fillId="10" borderId="5" xfId="4" applyFont="1" applyFill="1" applyBorder="1" applyAlignment="1">
      <alignment horizontal="left" vertical="top" wrapText="1"/>
    </xf>
    <xf numFmtId="164" fontId="11" fillId="0" borderId="11" xfId="6" applyFont="1" applyFill="1" applyBorder="1" applyAlignment="1">
      <alignment horizontal="center" vertical="center"/>
    </xf>
    <xf numFmtId="165" fontId="10" fillId="25" borderId="26" xfId="3" applyNumberFormat="1" applyFont="1" applyFill="1" applyBorder="1" applyAlignment="1">
      <alignment horizontal="center" vertical="top"/>
    </xf>
    <xf numFmtId="164" fontId="11" fillId="0" borderId="68" xfId="6" applyFont="1" applyBorder="1" applyAlignment="1">
      <alignment wrapText="1"/>
    </xf>
    <xf numFmtId="164" fontId="11" fillId="0" borderId="3" xfId="6" applyFont="1" applyFill="1" applyBorder="1" applyAlignment="1">
      <alignment horizontal="center" vertical="center" wrapText="1"/>
    </xf>
    <xf numFmtId="164" fontId="11" fillId="0" borderId="32" xfId="21" applyFont="1" applyFill="1" applyBorder="1" applyAlignment="1">
      <alignment horizontal="center" vertical="center" wrapText="1"/>
    </xf>
    <xf numFmtId="164" fontId="11" fillId="0" borderId="46" xfId="21" applyFont="1" applyFill="1" applyBorder="1" applyAlignment="1">
      <alignment vertical="top" wrapText="1"/>
    </xf>
    <xf numFmtId="0" fontId="11" fillId="0" borderId="78" xfId="3" applyFont="1" applyBorder="1" applyAlignment="1">
      <alignment horizontal="left" vertical="top" wrapText="1"/>
    </xf>
    <xf numFmtId="164" fontId="11" fillId="0" borderId="0" xfId="6" applyFont="1" applyFill="1" applyBorder="1" applyAlignment="1">
      <alignment horizontal="center" vertical="center"/>
    </xf>
    <xf numFmtId="164" fontId="11" fillId="0" borderId="39" xfId="6" applyFont="1" applyFill="1" applyBorder="1" applyAlignment="1">
      <alignment horizontal="left" vertical="top"/>
    </xf>
    <xf numFmtId="164" fontId="11" fillId="0" borderId="34" xfId="6" applyFont="1" applyBorder="1" applyAlignment="1">
      <alignment horizontal="left" vertical="top"/>
    </xf>
    <xf numFmtId="0" fontId="11" fillId="0" borderId="40" xfId="3" applyFont="1" applyBorder="1" applyAlignment="1">
      <alignment horizontal="left" vertical="top" wrapText="1"/>
    </xf>
    <xf numFmtId="0" fontId="11" fillId="0" borderId="3" xfId="6" applyNumberFormat="1" applyFont="1" applyFill="1" applyBorder="1" applyAlignment="1">
      <alignment horizontal="center" vertical="center" wrapText="1"/>
    </xf>
    <xf numFmtId="0" fontId="11" fillId="0" borderId="32" xfId="6" applyNumberFormat="1" applyFont="1" applyFill="1" applyBorder="1" applyAlignment="1">
      <alignment horizontal="center" vertical="center" wrapText="1"/>
    </xf>
    <xf numFmtId="164" fontId="11" fillId="0" borderId="32" xfId="6" applyFont="1" applyFill="1" applyBorder="1" applyAlignment="1">
      <alignment horizontal="center" vertical="center" wrapText="1"/>
    </xf>
    <xf numFmtId="164" fontId="11" fillId="0" borderId="46" xfId="6" applyFont="1" applyBorder="1" applyAlignment="1">
      <alignment vertical="center" wrapText="1"/>
    </xf>
    <xf numFmtId="49" fontId="10" fillId="11" borderId="5" xfId="3" applyNumberFormat="1" applyFont="1" applyFill="1" applyBorder="1" applyAlignment="1">
      <alignment horizontal="center" vertical="top"/>
    </xf>
    <xf numFmtId="0" fontId="11" fillId="0" borderId="8" xfId="6" applyNumberFormat="1" applyFont="1" applyBorder="1" applyAlignment="1">
      <alignment horizontal="center" vertical="center"/>
    </xf>
    <xf numFmtId="164" fontId="11" fillId="0" borderId="70" xfId="6" applyFont="1" applyBorder="1" applyAlignment="1">
      <alignment horizontal="left" vertical="top"/>
    </xf>
    <xf numFmtId="164" fontId="11" fillId="0" borderId="72" xfId="6" applyFont="1" applyBorder="1" applyAlignment="1">
      <alignment horizontal="left" vertical="top"/>
    </xf>
    <xf numFmtId="165" fontId="10" fillId="11" borderId="26" xfId="3" applyNumberFormat="1" applyFont="1" applyFill="1" applyBorder="1" applyAlignment="1">
      <alignment horizontal="center" vertical="top"/>
    </xf>
    <xf numFmtId="0" fontId="11" fillId="0" borderId="65" xfId="6" applyNumberFormat="1" applyFont="1" applyBorder="1" applyAlignment="1">
      <alignment horizontal="center" vertical="center" wrapText="1"/>
    </xf>
    <xf numFmtId="164" fontId="11" fillId="7" borderId="75" xfId="6" applyFont="1" applyFill="1" applyBorder="1" applyAlignment="1">
      <alignment horizontal="left" vertical="center" wrapText="1"/>
    </xf>
    <xf numFmtId="164" fontId="11" fillId="7" borderId="59" xfId="6" applyFont="1" applyFill="1" applyBorder="1" applyAlignment="1">
      <alignment horizontal="left" vertical="center" wrapText="1"/>
    </xf>
    <xf numFmtId="164" fontId="11" fillId="7" borderId="59" xfId="6" applyFont="1" applyFill="1" applyBorder="1" applyAlignment="1">
      <alignment horizontal="left" vertical="top" wrapText="1"/>
    </xf>
    <xf numFmtId="0" fontId="11" fillId="5" borderId="11" xfId="6" applyNumberFormat="1" applyFont="1" applyFill="1" applyBorder="1" applyAlignment="1">
      <alignment horizontal="center" vertical="center" wrapText="1"/>
    </xf>
    <xf numFmtId="164" fontId="11" fillId="7" borderId="53" xfId="6" applyFont="1" applyFill="1" applyBorder="1" applyAlignment="1">
      <alignment horizontal="center" vertical="center" wrapText="1"/>
    </xf>
    <xf numFmtId="164" fontId="11" fillId="0" borderId="0" xfId="6" applyFont="1" applyBorder="1" applyAlignment="1">
      <alignment wrapText="1"/>
    </xf>
    <xf numFmtId="0" fontId="11" fillId="5" borderId="3" xfId="6" applyNumberFormat="1" applyFont="1" applyFill="1" applyBorder="1" applyAlignment="1">
      <alignment horizontal="center" vertical="center" wrapText="1"/>
    </xf>
    <xf numFmtId="164" fontId="11" fillId="7" borderId="32" xfId="6" applyFont="1" applyFill="1" applyBorder="1" applyAlignment="1">
      <alignment horizontal="center" vertical="center" wrapText="1"/>
    </xf>
    <xf numFmtId="0" fontId="11" fillId="0" borderId="61" xfId="6" applyNumberFormat="1" applyFont="1" applyBorder="1" applyAlignment="1">
      <alignment horizontal="center" vertical="center"/>
    </xf>
    <xf numFmtId="164" fontId="11" fillId="0" borderId="1" xfId="6" applyFont="1" applyBorder="1" applyAlignment="1">
      <alignment horizontal="left" vertical="top"/>
    </xf>
    <xf numFmtId="164" fontId="11" fillId="0" borderId="42" xfId="6" applyFont="1" applyBorder="1" applyAlignment="1">
      <alignment horizontal="left" vertical="top"/>
    </xf>
    <xf numFmtId="164" fontId="0" fillId="0" borderId="22" xfId="6" applyFont="1" applyBorder="1" applyAlignment="1">
      <alignment vertical="top" wrapText="1"/>
    </xf>
    <xf numFmtId="49" fontId="10" fillId="3" borderId="21" xfId="3" applyNumberFormat="1" applyFont="1" applyFill="1" applyBorder="1" applyAlignment="1">
      <alignment horizontal="center" vertical="top"/>
    </xf>
    <xf numFmtId="0" fontId="11" fillId="0" borderId="60" xfId="6" applyNumberFormat="1" applyFont="1" applyBorder="1" applyAlignment="1">
      <alignment horizontal="center" vertical="center"/>
    </xf>
    <xf numFmtId="164" fontId="0" fillId="0" borderId="15" xfId="6" applyFont="1" applyBorder="1" applyAlignment="1">
      <alignment vertical="top" wrapText="1"/>
    </xf>
    <xf numFmtId="0" fontId="11" fillId="0" borderId="13" xfId="3" applyFont="1" applyBorder="1" applyAlignment="1">
      <alignment horizontal="center" vertical="top"/>
    </xf>
    <xf numFmtId="0" fontId="11" fillId="0" borderId="79" xfId="6" applyNumberFormat="1" applyFont="1" applyBorder="1" applyAlignment="1">
      <alignment horizontal="center" vertical="center"/>
    </xf>
    <xf numFmtId="164" fontId="11" fillId="0" borderId="18" xfId="6" applyFont="1" applyBorder="1" applyAlignment="1">
      <alignment horizontal="left" vertical="top"/>
    </xf>
    <xf numFmtId="164" fontId="11" fillId="0" borderId="47" xfId="6" applyFont="1" applyBorder="1" applyAlignment="1">
      <alignment horizontal="left" vertical="top"/>
    </xf>
    <xf numFmtId="0" fontId="11" fillId="5" borderId="60" xfId="6" applyNumberFormat="1" applyFont="1" applyFill="1" applyBorder="1" applyAlignment="1">
      <alignment vertical="center" wrapText="1"/>
    </xf>
    <xf numFmtId="164" fontId="11" fillId="7" borderId="0" xfId="6" applyFont="1" applyFill="1" applyBorder="1" applyAlignment="1">
      <alignment horizontal="center" vertical="center" wrapText="1"/>
    </xf>
    <xf numFmtId="164" fontId="11" fillId="7" borderId="34" xfId="6" applyFont="1" applyFill="1" applyBorder="1" applyAlignment="1">
      <alignment horizontal="center" vertical="center" wrapText="1"/>
    </xf>
    <xf numFmtId="0" fontId="11" fillId="0" borderId="76" xfId="3" applyFont="1" applyBorder="1" applyAlignment="1">
      <alignment vertical="top" wrapText="1"/>
    </xf>
    <xf numFmtId="0" fontId="11" fillId="0" borderId="63" xfId="6" applyNumberFormat="1" applyFont="1" applyFill="1" applyBorder="1" applyAlignment="1">
      <alignment horizontal="center" vertical="top" wrapText="1"/>
    </xf>
    <xf numFmtId="170" fontId="11" fillId="7" borderId="63" xfId="6" applyNumberFormat="1" applyFont="1" applyFill="1" applyBorder="1" applyAlignment="1">
      <alignment horizontal="left" vertical="top" wrapText="1"/>
    </xf>
    <xf numFmtId="164" fontId="11" fillId="7" borderId="32" xfId="6" applyFont="1" applyFill="1" applyBorder="1" applyAlignment="1">
      <alignment horizontal="left" vertical="top" wrapText="1"/>
    </xf>
    <xf numFmtId="164" fontId="11" fillId="0" borderId="61" xfId="6" applyFont="1" applyBorder="1" applyAlignment="1">
      <alignment horizontal="center" vertical="center"/>
    </xf>
    <xf numFmtId="164" fontId="11" fillId="0" borderId="61" xfId="6" applyFont="1" applyBorder="1" applyAlignment="1">
      <alignment horizontal="left" vertical="top"/>
    </xf>
    <xf numFmtId="164" fontId="11" fillId="0" borderId="23" xfId="6" applyFont="1" applyBorder="1" applyAlignment="1">
      <alignment horizontal="left" vertical="top"/>
    </xf>
    <xf numFmtId="164" fontId="11" fillId="0" borderId="21" xfId="6" applyFont="1" applyBorder="1" applyAlignment="1">
      <alignment horizontal="left" vertical="top" wrapText="1"/>
    </xf>
    <xf numFmtId="49" fontId="10" fillId="10" borderId="20" xfId="3" applyNumberFormat="1" applyFont="1" applyFill="1" applyBorder="1" applyAlignment="1">
      <alignment vertical="top"/>
    </xf>
    <xf numFmtId="164" fontId="11" fillId="0" borderId="60" xfId="6" applyFont="1" applyBorder="1" applyAlignment="1">
      <alignment horizontal="center" vertical="center"/>
    </xf>
    <xf numFmtId="164" fontId="11" fillId="0" borderId="60" xfId="6" applyFont="1" applyBorder="1" applyAlignment="1">
      <alignment horizontal="left" vertical="top"/>
    </xf>
    <xf numFmtId="164" fontId="11" fillId="0" borderId="14" xfId="6" applyFont="1" applyBorder="1" applyAlignment="1">
      <alignment horizontal="left" vertical="top" wrapText="1"/>
    </xf>
    <xf numFmtId="49" fontId="10" fillId="10" borderId="13" xfId="3" applyNumberFormat="1" applyFont="1" applyFill="1" applyBorder="1" applyAlignment="1">
      <alignment vertical="top"/>
    </xf>
    <xf numFmtId="164" fontId="11" fillId="0" borderId="62" xfId="6" applyFont="1" applyBorder="1" applyAlignment="1">
      <alignment horizontal="center" vertical="center"/>
    </xf>
    <xf numFmtId="164" fontId="11" fillId="0" borderId="62" xfId="6" applyFont="1" applyBorder="1" applyAlignment="1">
      <alignment horizontal="left" vertical="top"/>
    </xf>
    <xf numFmtId="164" fontId="11" fillId="0" borderId="16" xfId="6" applyFont="1" applyBorder="1" applyAlignment="1">
      <alignment horizontal="left" vertical="top"/>
    </xf>
    <xf numFmtId="164" fontId="11" fillId="0" borderId="6" xfId="6" applyFont="1" applyBorder="1" applyAlignment="1">
      <alignment horizontal="left" vertical="top" wrapText="1"/>
    </xf>
    <xf numFmtId="0" fontId="7" fillId="5" borderId="27" xfId="3" applyFill="1" applyBorder="1" applyAlignment="1">
      <alignment horizontal="center" vertical="top" wrapText="1"/>
    </xf>
    <xf numFmtId="49" fontId="10" fillId="10" borderId="5" xfId="3" applyNumberFormat="1" applyFont="1" applyFill="1" applyBorder="1" applyAlignment="1">
      <alignment vertical="top"/>
    </xf>
    <xf numFmtId="164" fontId="11" fillId="0" borderId="74" xfId="6" applyFont="1" applyBorder="1" applyAlignment="1">
      <alignment horizontal="center" vertical="center"/>
    </xf>
    <xf numFmtId="164" fontId="11" fillId="0" borderId="74" xfId="6" applyFont="1" applyBorder="1" applyAlignment="1">
      <alignment horizontal="left" vertical="top"/>
    </xf>
    <xf numFmtId="164" fontId="11" fillId="0" borderId="80" xfId="6" applyFont="1" applyBorder="1" applyAlignment="1">
      <alignment horizontal="left" vertical="top" wrapText="1"/>
    </xf>
    <xf numFmtId="165" fontId="10" fillId="11" borderId="52" xfId="3" applyNumberFormat="1" applyFont="1" applyFill="1" applyBorder="1" applyAlignment="1">
      <alignment horizontal="center" vertical="top"/>
    </xf>
    <xf numFmtId="164" fontId="11" fillId="5" borderId="64" xfId="6" applyFont="1" applyFill="1" applyBorder="1" applyAlignment="1">
      <alignment horizontal="center" vertical="center" wrapText="1"/>
    </xf>
    <xf numFmtId="164" fontId="11" fillId="7" borderId="67" xfId="6" applyFont="1" applyFill="1" applyBorder="1" applyAlignment="1">
      <alignment horizontal="center" vertical="center" wrapText="1"/>
    </xf>
    <xf numFmtId="164" fontId="11" fillId="0" borderId="37" xfId="6" applyFont="1" applyBorder="1" applyAlignment="1">
      <alignment wrapText="1"/>
    </xf>
    <xf numFmtId="164" fontId="11" fillId="5" borderId="63" xfId="6" applyFont="1" applyFill="1" applyBorder="1" applyAlignment="1">
      <alignment horizontal="center" vertical="center" wrapText="1"/>
    </xf>
    <xf numFmtId="164" fontId="11" fillId="7" borderId="63" xfId="6" applyFont="1" applyFill="1" applyBorder="1" applyAlignment="1">
      <alignment horizontal="center" vertical="center" wrapText="1"/>
    </xf>
    <xf numFmtId="164" fontId="11" fillId="0" borderId="44" xfId="6" applyFont="1" applyBorder="1" applyAlignment="1">
      <alignment vertical="center" wrapText="1"/>
    </xf>
    <xf numFmtId="164" fontId="11" fillId="0" borderId="71" xfId="6" applyFont="1" applyBorder="1" applyAlignment="1">
      <alignment horizontal="center" vertical="center" wrapText="1"/>
    </xf>
    <xf numFmtId="164" fontId="11" fillId="0" borderId="70" xfId="6" applyFont="1" applyBorder="1" applyAlignment="1">
      <alignment horizontal="center" vertical="center" wrapText="1"/>
    </xf>
    <xf numFmtId="164" fontId="11" fillId="0" borderId="7" xfId="6" applyFont="1" applyBorder="1" applyAlignment="1">
      <alignment vertical="top" wrapText="1"/>
    </xf>
    <xf numFmtId="0" fontId="46" fillId="0" borderId="8" xfId="3" applyFont="1" applyBorder="1" applyAlignment="1">
      <alignment vertical="top" wrapText="1"/>
    </xf>
    <xf numFmtId="0" fontId="46" fillId="0" borderId="8" xfId="3" applyFont="1" applyBorder="1" applyAlignment="1">
      <alignment vertical="top" textRotation="90" wrapText="1"/>
    </xf>
    <xf numFmtId="49" fontId="10" fillId="0" borderId="8" xfId="3" applyNumberFormat="1" applyFont="1" applyBorder="1" applyAlignment="1">
      <alignment vertical="top" wrapText="1"/>
    </xf>
    <xf numFmtId="0" fontId="10" fillId="0" borderId="8" xfId="3" applyFont="1" applyBorder="1"/>
    <xf numFmtId="0" fontId="10" fillId="0" borderId="7" xfId="3" applyFont="1" applyBorder="1"/>
    <xf numFmtId="164" fontId="78" fillId="4" borderId="8" xfId="6" applyFont="1" applyFill="1" applyBorder="1" applyAlignment="1">
      <alignment horizontal="center" vertical="center" wrapText="1"/>
    </xf>
    <xf numFmtId="164" fontId="46" fillId="4" borderId="8" xfId="6" applyFont="1" applyFill="1" applyBorder="1" applyAlignment="1">
      <alignment vertical="top" wrapText="1"/>
    </xf>
    <xf numFmtId="0" fontId="46" fillId="4" borderId="8" xfId="3" applyFont="1" applyFill="1" applyBorder="1" applyAlignment="1">
      <alignment vertical="top" wrapText="1"/>
    </xf>
    <xf numFmtId="0" fontId="46" fillId="4" borderId="8" xfId="3" applyFont="1" applyFill="1" applyBorder="1" applyAlignment="1">
      <alignment vertical="top" textRotation="90" wrapText="1"/>
    </xf>
    <xf numFmtId="49" fontId="10" fillId="4" borderId="8" xfId="3" applyNumberFormat="1" applyFont="1" applyFill="1" applyBorder="1" applyAlignment="1">
      <alignment vertical="top" wrapText="1"/>
    </xf>
    <xf numFmtId="0" fontId="10" fillId="4" borderId="8" xfId="3" applyFont="1" applyFill="1" applyBorder="1"/>
    <xf numFmtId="0" fontId="7" fillId="0" borderId="27" xfId="3" applyBorder="1"/>
    <xf numFmtId="164" fontId="29" fillId="4" borderId="8" xfId="6" applyFont="1" applyFill="1" applyBorder="1" applyAlignment="1">
      <alignment horizontal="center" vertical="center"/>
    </xf>
    <xf numFmtId="164" fontId="11" fillId="4" borderId="8" xfId="6" applyFont="1" applyFill="1" applyBorder="1" applyAlignment="1">
      <alignment vertical="top"/>
    </xf>
    <xf numFmtId="164" fontId="11" fillId="4" borderId="7" xfId="6" applyFont="1" applyFill="1" applyBorder="1" applyAlignment="1">
      <alignment vertical="top"/>
    </xf>
    <xf numFmtId="0" fontId="10" fillId="4" borderId="26" xfId="3" applyFont="1" applyFill="1" applyBorder="1" applyAlignment="1">
      <alignment horizontal="center" vertical="top"/>
    </xf>
    <xf numFmtId="164" fontId="29" fillId="0" borderId="1" xfId="6" applyFont="1" applyBorder="1" applyAlignment="1">
      <alignment horizontal="center" vertical="center"/>
    </xf>
    <xf numFmtId="164" fontId="11" fillId="0" borderId="23" xfId="6" applyFont="1" applyBorder="1" applyAlignment="1">
      <alignment horizontal="center" vertical="top"/>
    </xf>
    <xf numFmtId="164" fontId="11" fillId="0" borderId="21" xfId="6" applyFont="1" applyBorder="1" applyAlignment="1">
      <alignment horizontal="left" vertical="top"/>
    </xf>
    <xf numFmtId="0" fontId="11" fillId="10" borderId="20" xfId="3" applyFont="1" applyFill="1" applyBorder="1" applyAlignment="1">
      <alignment horizontal="left" vertical="top"/>
    </xf>
    <xf numFmtId="0" fontId="11" fillId="0" borderId="5" xfId="3" applyFont="1" applyBorder="1" applyAlignment="1">
      <alignment horizontal="center" vertical="top"/>
    </xf>
    <xf numFmtId="164" fontId="29" fillId="0" borderId="11" xfId="6" applyFont="1" applyBorder="1" applyAlignment="1">
      <alignment horizontal="center" vertical="center"/>
    </xf>
    <xf numFmtId="164" fontId="11" fillId="0" borderId="37" xfId="6" applyFont="1" applyBorder="1" applyAlignment="1">
      <alignment horizontal="center" vertical="top"/>
    </xf>
    <xf numFmtId="164" fontId="11" fillId="0" borderId="35" xfId="6" applyFont="1" applyBorder="1" applyAlignment="1">
      <alignment horizontal="left" vertical="top"/>
    </xf>
    <xf numFmtId="0" fontId="11" fillId="5" borderId="3" xfId="6" applyNumberFormat="1" applyFont="1" applyFill="1" applyBorder="1" applyAlignment="1">
      <alignment horizontal="center" vertical="top" wrapText="1"/>
    </xf>
    <xf numFmtId="0" fontId="11" fillId="5" borderId="32" xfId="6" applyNumberFormat="1" applyFont="1" applyFill="1" applyBorder="1" applyAlignment="1">
      <alignment horizontal="center" vertical="top" wrapText="1"/>
    </xf>
    <xf numFmtId="164" fontId="11" fillId="7" borderId="53" xfId="6" applyFont="1" applyFill="1" applyBorder="1" applyAlignment="1">
      <alignment horizontal="center" vertical="top" wrapText="1"/>
    </xf>
    <xf numFmtId="164" fontId="11" fillId="0" borderId="0" xfId="6" applyFont="1" applyBorder="1" applyAlignment="1">
      <alignment vertical="top" wrapText="1"/>
    </xf>
    <xf numFmtId="0" fontId="11" fillId="0" borderId="1" xfId="6" applyNumberFormat="1" applyFont="1" applyBorder="1" applyAlignment="1">
      <alignment horizontal="center" vertical="center"/>
    </xf>
    <xf numFmtId="0" fontId="11" fillId="0" borderId="23" xfId="6" applyNumberFormat="1" applyFont="1" applyBorder="1" applyAlignment="1">
      <alignment horizontal="center" vertical="center"/>
    </xf>
    <xf numFmtId="165" fontId="10" fillId="24" borderId="19" xfId="3" applyNumberFormat="1" applyFont="1" applyFill="1" applyBorder="1" applyAlignment="1">
      <alignment horizontal="center" vertical="top"/>
    </xf>
    <xf numFmtId="0" fontId="7" fillId="0" borderId="12" xfId="3" applyBorder="1"/>
    <xf numFmtId="0" fontId="11" fillId="5" borderId="49" xfId="6" applyNumberFormat="1" applyFont="1" applyFill="1" applyBorder="1" applyAlignment="1">
      <alignment horizontal="center" vertical="center"/>
    </xf>
    <xf numFmtId="0" fontId="11" fillId="5" borderId="53" xfId="6" applyNumberFormat="1" applyFont="1" applyFill="1" applyBorder="1" applyAlignment="1">
      <alignment horizontal="center" vertical="center"/>
    </xf>
    <xf numFmtId="164" fontId="11" fillId="0" borderId="53" xfId="6" applyFont="1" applyBorder="1" applyAlignment="1">
      <alignment horizontal="center" vertical="center" wrapText="1"/>
    </xf>
    <xf numFmtId="164" fontId="11" fillId="0" borderId="43" xfId="6" applyFont="1" applyBorder="1" applyAlignment="1">
      <alignment horizontal="left" vertical="top" wrapText="1"/>
    </xf>
    <xf numFmtId="165" fontId="11" fillId="5" borderId="0" xfId="3" applyNumberFormat="1" applyFont="1" applyFill="1" applyAlignment="1">
      <alignment horizontal="center" vertical="top"/>
    </xf>
    <xf numFmtId="165" fontId="11" fillId="5" borderId="19" xfId="3" applyNumberFormat="1" applyFont="1" applyFill="1" applyBorder="1" applyAlignment="1">
      <alignment horizontal="center" vertical="top"/>
    </xf>
    <xf numFmtId="0" fontId="11" fillId="0" borderId="4" xfId="3" applyFont="1" applyBorder="1" applyAlignment="1">
      <alignment horizontal="center" vertical="top"/>
    </xf>
    <xf numFmtId="0" fontId="11" fillId="0" borderId="11" xfId="6" applyNumberFormat="1" applyFont="1" applyBorder="1" applyAlignment="1">
      <alignment horizontal="center" vertical="center"/>
    </xf>
    <xf numFmtId="0" fontId="11" fillId="0" borderId="37" xfId="6" applyNumberFormat="1" applyFont="1" applyBorder="1" applyAlignment="1">
      <alignment horizontal="center" vertical="center"/>
    </xf>
    <xf numFmtId="164" fontId="11" fillId="0" borderId="37" xfId="6" applyFont="1" applyBorder="1" applyAlignment="1">
      <alignment horizontal="left" vertical="top"/>
    </xf>
    <xf numFmtId="0" fontId="11" fillId="5" borderId="49" xfId="6" applyNumberFormat="1" applyFont="1" applyFill="1" applyBorder="1" applyAlignment="1">
      <alignment horizontal="center" vertical="top"/>
    </xf>
    <xf numFmtId="0" fontId="11" fillId="5" borderId="53" xfId="6" applyNumberFormat="1" applyFont="1" applyFill="1" applyBorder="1" applyAlignment="1">
      <alignment horizontal="center" vertical="top"/>
    </xf>
    <xf numFmtId="164" fontId="11" fillId="0" borderId="53" xfId="6" applyFont="1" applyBorder="1" applyAlignment="1">
      <alignment horizontal="center" vertical="top" wrapText="1"/>
    </xf>
    <xf numFmtId="0" fontId="0" fillId="0" borderId="11" xfId="6" applyNumberFormat="1" applyFont="1" applyBorder="1" applyAlignment="1">
      <alignment horizontal="center" vertical="center"/>
    </xf>
    <xf numFmtId="0" fontId="0" fillId="0" borderId="37" xfId="6" applyNumberFormat="1" applyFont="1" applyBorder="1" applyAlignment="1">
      <alignment horizontal="center" vertical="center"/>
    </xf>
    <xf numFmtId="164" fontId="11" fillId="0" borderId="37" xfId="6" applyFont="1" applyBorder="1" applyAlignment="1">
      <alignment horizontal="center" vertical="center" wrapText="1"/>
    </xf>
    <xf numFmtId="164" fontId="0" fillId="0" borderId="43" xfId="6" applyFont="1" applyBorder="1"/>
    <xf numFmtId="0" fontId="10" fillId="11" borderId="41" xfId="3" applyFont="1" applyFill="1" applyBorder="1" applyAlignment="1">
      <alignment horizontal="center" vertical="top"/>
    </xf>
    <xf numFmtId="0" fontId="11" fillId="5" borderId="11" xfId="6" applyNumberFormat="1" applyFont="1" applyFill="1" applyBorder="1" applyAlignment="1">
      <alignment horizontal="center" vertical="center"/>
    </xf>
    <xf numFmtId="0" fontId="11" fillId="5" borderId="37" xfId="6" applyNumberFormat="1" applyFont="1" applyFill="1" applyBorder="1" applyAlignment="1">
      <alignment horizontal="center" vertical="center"/>
    </xf>
    <xf numFmtId="164" fontId="11" fillId="0" borderId="35" xfId="6" applyFont="1" applyBorder="1" applyAlignment="1">
      <alignment horizontal="left" vertical="top" wrapText="1"/>
    </xf>
    <xf numFmtId="165" fontId="11" fillId="11" borderId="43" xfId="3" applyNumberFormat="1" applyFont="1" applyFill="1" applyBorder="1" applyAlignment="1">
      <alignment horizontal="center" vertical="top"/>
    </xf>
    <xf numFmtId="0" fontId="5" fillId="5" borderId="0" xfId="3" applyFont="1" applyFill="1" applyAlignment="1">
      <alignment horizontal="center" vertical="top"/>
    </xf>
    <xf numFmtId="0" fontId="11" fillId="0" borderId="36" xfId="3" applyFont="1" applyBorder="1" applyAlignment="1">
      <alignment vertical="top" wrapText="1"/>
    </xf>
    <xf numFmtId="0" fontId="11" fillId="5" borderId="3" xfId="6" applyNumberFormat="1" applyFont="1" applyFill="1" applyBorder="1" applyAlignment="1">
      <alignment horizontal="center" vertical="center"/>
    </xf>
    <xf numFmtId="0" fontId="11" fillId="5" borderId="32" xfId="6" applyNumberFormat="1" applyFont="1" applyFill="1" applyBorder="1" applyAlignment="1">
      <alignment horizontal="center" vertical="center"/>
    </xf>
    <xf numFmtId="164" fontId="11" fillId="0" borderId="32" xfId="6" applyFont="1" applyBorder="1" applyAlignment="1">
      <alignment horizontal="center" vertical="center" wrapText="1"/>
    </xf>
    <xf numFmtId="0" fontId="11" fillId="0" borderId="8" xfId="6" applyNumberFormat="1" applyFont="1" applyBorder="1" applyAlignment="1">
      <alignment horizontal="center" vertical="top" wrapText="1"/>
    </xf>
    <xf numFmtId="0" fontId="11" fillId="0" borderId="70" xfId="6" applyNumberFormat="1" applyFont="1" applyBorder="1" applyAlignment="1">
      <alignment horizontal="center" vertical="top" wrapText="1"/>
    </xf>
    <xf numFmtId="164" fontId="11" fillId="0" borderId="70" xfId="6" applyFont="1" applyBorder="1" applyAlignment="1">
      <alignment horizontal="center" vertical="top"/>
    </xf>
    <xf numFmtId="0" fontId="10" fillId="0" borderId="8" xfId="3" applyFont="1" applyBorder="1" applyAlignment="1">
      <alignment vertical="top"/>
    </xf>
    <xf numFmtId="164" fontId="78" fillId="4" borderId="27" xfId="6" applyFont="1" applyFill="1" applyBorder="1" applyAlignment="1">
      <alignment horizontal="center" vertical="center" wrapText="1"/>
    </xf>
    <xf numFmtId="164" fontId="46" fillId="4" borderId="27" xfId="6" applyFont="1" applyFill="1" applyBorder="1" applyAlignment="1">
      <alignment vertical="top" wrapText="1"/>
    </xf>
    <xf numFmtId="0" fontId="46" fillId="4" borderId="27" xfId="3" applyFont="1" applyFill="1" applyBorder="1" applyAlignment="1">
      <alignment vertical="top" wrapText="1"/>
    </xf>
    <xf numFmtId="0" fontId="72" fillId="4" borderId="8" xfId="3" applyFont="1" applyFill="1" applyBorder="1" applyAlignment="1">
      <alignment vertical="top"/>
    </xf>
    <xf numFmtId="0" fontId="72" fillId="4" borderId="7" xfId="3" applyFont="1" applyFill="1" applyBorder="1" applyAlignment="1">
      <alignment vertical="top"/>
    </xf>
    <xf numFmtId="164" fontId="29" fillId="4" borderId="1" xfId="6" applyFont="1" applyFill="1" applyBorder="1" applyAlignment="1">
      <alignment horizontal="center" vertical="center"/>
    </xf>
    <xf numFmtId="164" fontId="11" fillId="4" borderId="1" xfId="6" applyFont="1" applyFill="1" applyBorder="1" applyAlignment="1">
      <alignment horizontal="left" vertical="top"/>
    </xf>
    <xf numFmtId="164" fontId="11" fillId="4" borderId="1" xfId="6" applyFont="1" applyFill="1" applyBorder="1" applyAlignment="1">
      <alignment horizontal="center" vertical="top"/>
    </xf>
    <xf numFmtId="165" fontId="10" fillId="4" borderId="20" xfId="3" applyNumberFormat="1" applyFont="1" applyFill="1" applyBorder="1" applyAlignment="1">
      <alignment horizontal="center" vertical="top"/>
    </xf>
    <xf numFmtId="0" fontId="7" fillId="4" borderId="1" xfId="3" applyFill="1" applyBorder="1" applyAlignment="1">
      <alignment horizontal="center" vertical="top" wrapText="1"/>
    </xf>
    <xf numFmtId="0" fontId="7" fillId="4" borderId="21" xfId="3" applyFill="1" applyBorder="1" applyAlignment="1">
      <alignment horizontal="center" vertical="top" wrapText="1"/>
    </xf>
    <xf numFmtId="165" fontId="10" fillId="24" borderId="9" xfId="3" applyNumberFormat="1" applyFont="1" applyFill="1" applyBorder="1" applyAlignment="1">
      <alignment horizontal="center" vertical="top"/>
    </xf>
    <xf numFmtId="170" fontId="11" fillId="5" borderId="3" xfId="6" applyNumberFormat="1" applyFont="1" applyFill="1" applyBorder="1" applyAlignment="1">
      <alignment horizontal="left" vertical="top" wrapText="1"/>
    </xf>
    <xf numFmtId="170" fontId="11" fillId="5" borderId="32" xfId="6" applyNumberFormat="1" applyFont="1" applyFill="1" applyBorder="1" applyAlignment="1">
      <alignment horizontal="left" vertical="top" wrapText="1"/>
    </xf>
    <xf numFmtId="164" fontId="11" fillId="0" borderId="3" xfId="6" applyFont="1" applyBorder="1" applyAlignment="1">
      <alignment vertical="top" wrapText="1"/>
    </xf>
    <xf numFmtId="165" fontId="11" fillId="0" borderId="5" xfId="3" applyNumberFormat="1" applyFont="1" applyBorder="1" applyAlignment="1">
      <alignment horizontal="center" vertical="top"/>
    </xf>
    <xf numFmtId="165" fontId="11" fillId="0" borderId="4" xfId="3" applyNumberFormat="1" applyFont="1" applyBorder="1" applyAlignment="1">
      <alignment horizontal="center" vertical="top"/>
    </xf>
    <xf numFmtId="164" fontId="11" fillId="0" borderId="8" xfId="6" applyFont="1" applyBorder="1" applyAlignment="1">
      <alignment horizontal="center" vertical="center"/>
    </xf>
    <xf numFmtId="164" fontId="11" fillId="0" borderId="70" xfId="6" applyFont="1" applyBorder="1" applyAlignment="1">
      <alignment horizontal="center" vertical="center"/>
    </xf>
    <xf numFmtId="164" fontId="11" fillId="0" borderId="8" xfId="6" applyFont="1" applyBorder="1" applyAlignment="1">
      <alignment horizontal="left" vertical="top"/>
    </xf>
    <xf numFmtId="165" fontId="10" fillId="25" borderId="9" xfId="3" applyNumberFormat="1" applyFont="1" applyFill="1" applyBorder="1" applyAlignment="1">
      <alignment horizontal="center" vertical="top"/>
    </xf>
    <xf numFmtId="0" fontId="11" fillId="5" borderId="27" xfId="6" applyNumberFormat="1" applyFont="1" applyFill="1" applyBorder="1" applyAlignment="1">
      <alignment horizontal="center" vertical="center" wrapText="1"/>
    </xf>
    <xf numFmtId="0" fontId="11" fillId="5" borderId="16" xfId="6" applyNumberFormat="1" applyFont="1" applyFill="1" applyBorder="1" applyAlignment="1">
      <alignment horizontal="center" vertical="center" wrapText="1"/>
    </xf>
    <xf numFmtId="164" fontId="11" fillId="7" borderId="16" xfId="6" applyFont="1" applyFill="1" applyBorder="1" applyAlignment="1">
      <alignment horizontal="center" vertical="center" wrapText="1"/>
    </xf>
    <xf numFmtId="164" fontId="11" fillId="0" borderId="27" xfId="6" applyFont="1" applyBorder="1" applyAlignment="1">
      <alignment vertical="top" wrapText="1"/>
    </xf>
    <xf numFmtId="164" fontId="11" fillId="0" borderId="1" xfId="6" applyFont="1" applyBorder="1" applyAlignment="1">
      <alignment horizontal="center" vertical="center"/>
    </xf>
    <xf numFmtId="164" fontId="11" fillId="0" borderId="24" xfId="6" applyFont="1" applyBorder="1" applyAlignment="1">
      <alignment horizontal="left" vertical="top"/>
    </xf>
    <xf numFmtId="170" fontId="11" fillId="5" borderId="3" xfId="6" applyNumberFormat="1" applyFont="1" applyFill="1" applyBorder="1" applyAlignment="1">
      <alignment horizontal="center" vertical="top" wrapText="1"/>
    </xf>
    <xf numFmtId="170" fontId="11" fillId="5" borderId="32" xfId="6" applyNumberFormat="1" applyFont="1" applyFill="1" applyBorder="1" applyAlignment="1">
      <alignment horizontal="center" vertical="top" wrapText="1"/>
    </xf>
    <xf numFmtId="164" fontId="11" fillId="7" borderId="32" xfId="6" applyFont="1" applyFill="1" applyBorder="1" applyAlignment="1">
      <alignment horizontal="center" vertical="top" wrapText="1"/>
    </xf>
    <xf numFmtId="164" fontId="11" fillId="0" borderId="46" xfId="6" applyFont="1" applyBorder="1" applyAlignment="1">
      <alignment vertical="top" wrapText="1"/>
    </xf>
    <xf numFmtId="164" fontId="29" fillId="0" borderId="18" xfId="6" applyFont="1" applyBorder="1" applyAlignment="1">
      <alignment horizontal="center" vertical="center"/>
    </xf>
    <xf numFmtId="164" fontId="29" fillId="0" borderId="24" xfId="6" applyFont="1" applyBorder="1" applyAlignment="1">
      <alignment horizontal="center" vertical="center"/>
    </xf>
    <xf numFmtId="165" fontId="10" fillId="11" borderId="19" xfId="3" applyNumberFormat="1" applyFont="1" applyFill="1" applyBorder="1" applyAlignment="1">
      <alignment horizontal="center" vertical="top"/>
    </xf>
    <xf numFmtId="0" fontId="10" fillId="11" borderId="20" xfId="3" applyFont="1" applyFill="1" applyBorder="1" applyAlignment="1">
      <alignment horizontal="center" vertical="top"/>
    </xf>
    <xf numFmtId="0" fontId="7" fillId="11" borderId="1" xfId="3" applyFill="1" applyBorder="1" applyAlignment="1">
      <alignment vertical="top" wrapText="1"/>
    </xf>
    <xf numFmtId="164" fontId="29" fillId="5" borderId="11" xfId="6" applyFont="1" applyFill="1" applyBorder="1" applyAlignment="1">
      <alignment horizontal="center" vertical="center" wrapText="1"/>
    </xf>
    <xf numFmtId="164" fontId="29" fillId="5" borderId="37" xfId="6" applyFont="1" applyFill="1" applyBorder="1" applyAlignment="1">
      <alignment horizontal="center" vertical="center" wrapText="1"/>
    </xf>
    <xf numFmtId="164" fontId="11" fillId="7" borderId="37" xfId="6" applyFont="1" applyFill="1" applyBorder="1" applyAlignment="1">
      <alignment horizontal="center" vertical="center" wrapText="1"/>
    </xf>
    <xf numFmtId="164" fontId="11" fillId="0" borderId="77" xfId="6" applyFont="1" applyBorder="1" applyAlignment="1">
      <alignment wrapText="1"/>
    </xf>
    <xf numFmtId="165" fontId="11" fillId="11" borderId="51" xfId="3" applyNumberFormat="1" applyFont="1" applyFill="1" applyBorder="1" applyAlignment="1">
      <alignment horizontal="center" vertical="top"/>
    </xf>
    <xf numFmtId="164" fontId="29" fillId="5" borderId="3" xfId="6" applyFont="1" applyFill="1" applyBorder="1" applyAlignment="1">
      <alignment horizontal="center" vertical="center" wrapText="1"/>
    </xf>
    <xf numFmtId="164" fontId="29" fillId="5" borderId="32" xfId="6" applyFont="1" applyFill="1" applyBorder="1" applyAlignment="1">
      <alignment horizontal="center" vertical="center" wrapText="1"/>
    </xf>
    <xf numFmtId="165" fontId="11" fillId="11" borderId="54" xfId="3" applyNumberFormat="1" applyFont="1" applyFill="1" applyBorder="1" applyAlignment="1">
      <alignment horizontal="center" vertical="top"/>
    </xf>
    <xf numFmtId="164" fontId="11" fillId="0" borderId="23" xfId="6" applyFont="1" applyBorder="1" applyAlignment="1">
      <alignment horizontal="center" vertical="center"/>
    </xf>
    <xf numFmtId="0" fontId="7" fillId="5" borderId="14" xfId="3" applyFill="1" applyBorder="1" applyAlignment="1">
      <alignment horizontal="center" vertical="top" wrapText="1"/>
    </xf>
    <xf numFmtId="0" fontId="11" fillId="0" borderId="0" xfId="6" applyNumberFormat="1" applyFont="1" applyBorder="1" applyAlignment="1">
      <alignment horizontal="center" vertical="center"/>
    </xf>
    <xf numFmtId="0" fontId="11" fillId="0" borderId="39" xfId="6" applyNumberFormat="1" applyFont="1" applyBorder="1" applyAlignment="1">
      <alignment horizontal="center" vertical="center"/>
    </xf>
    <xf numFmtId="164" fontId="11" fillId="0" borderId="34" xfId="6" applyFont="1" applyBorder="1" applyAlignment="1">
      <alignment vertical="center"/>
    </xf>
    <xf numFmtId="165" fontId="11" fillId="0" borderId="12" xfId="3" applyNumberFormat="1" applyFont="1" applyBorder="1" applyAlignment="1">
      <alignment horizontal="center" vertical="top"/>
    </xf>
    <xf numFmtId="0" fontId="11" fillId="0" borderId="12" xfId="3" applyFont="1" applyBorder="1" applyAlignment="1">
      <alignment horizontal="center" vertical="top"/>
    </xf>
    <xf numFmtId="0" fontId="11" fillId="0" borderId="49" xfId="6" applyNumberFormat="1" applyFont="1" applyBorder="1" applyAlignment="1">
      <alignment horizontal="center" vertical="center"/>
    </xf>
    <xf numFmtId="0" fontId="11" fillId="0" borderId="53" xfId="6" applyNumberFormat="1" applyFont="1" applyBorder="1" applyAlignment="1">
      <alignment horizontal="center" vertical="center"/>
    </xf>
    <xf numFmtId="164" fontId="11" fillId="0" borderId="68" xfId="6" applyFont="1" applyBorder="1" applyAlignment="1">
      <alignment vertical="center"/>
    </xf>
    <xf numFmtId="0" fontId="11" fillId="7" borderId="3" xfId="6" applyNumberFormat="1" applyFont="1" applyFill="1" applyBorder="1" applyAlignment="1">
      <alignment horizontal="center" vertical="top" wrapText="1"/>
    </xf>
    <xf numFmtId="0" fontId="11" fillId="7" borderId="32" xfId="6" applyNumberFormat="1" applyFont="1" applyFill="1" applyBorder="1" applyAlignment="1">
      <alignment horizontal="center" vertical="top" wrapText="1"/>
    </xf>
    <xf numFmtId="164" fontId="11" fillId="0" borderId="46" xfId="6" applyFont="1" applyBorder="1" applyAlignment="1">
      <alignment horizontal="left" vertical="top" wrapText="1"/>
    </xf>
    <xf numFmtId="165" fontId="11" fillId="0" borderId="54" xfId="3" applyNumberFormat="1" applyFont="1" applyBorder="1" applyAlignment="1">
      <alignment horizontal="center" vertical="top"/>
    </xf>
    <xf numFmtId="0" fontId="11" fillId="10" borderId="26" xfId="3" applyFont="1" applyFill="1" applyBorder="1" applyAlignment="1">
      <alignment vertical="top" wrapText="1"/>
    </xf>
    <xf numFmtId="49" fontId="10" fillId="6" borderId="2" xfId="3" applyNumberFormat="1" applyFont="1" applyFill="1" applyBorder="1" applyAlignment="1">
      <alignment vertical="top"/>
    </xf>
    <xf numFmtId="49" fontId="10" fillId="3" borderId="30" xfId="3" applyNumberFormat="1" applyFont="1" applyFill="1" applyBorder="1" applyAlignment="1">
      <alignment vertical="top"/>
    </xf>
    <xf numFmtId="164" fontId="11" fillId="0" borderId="11" xfId="6" applyFont="1" applyBorder="1" applyAlignment="1">
      <alignment horizontal="center" vertical="center"/>
    </xf>
    <xf numFmtId="165" fontId="10" fillId="11" borderId="9" xfId="3" applyNumberFormat="1" applyFont="1" applyFill="1" applyBorder="1" applyAlignment="1">
      <alignment horizontal="center" vertical="top"/>
    </xf>
    <xf numFmtId="0" fontId="11" fillId="7" borderId="49" xfId="6" applyNumberFormat="1" applyFont="1" applyFill="1" applyBorder="1" applyAlignment="1">
      <alignment horizontal="center" vertical="center" wrapText="1"/>
    </xf>
    <xf numFmtId="164" fontId="11" fillId="7" borderId="68" xfId="6" applyFont="1" applyFill="1" applyBorder="1" applyAlignment="1">
      <alignment horizontal="center" vertical="center" wrapText="1"/>
    </xf>
    <xf numFmtId="164" fontId="11" fillId="0" borderId="68" xfId="6" applyFont="1" applyBorder="1" applyAlignment="1">
      <alignment horizontal="left" vertical="top" wrapText="1"/>
    </xf>
    <xf numFmtId="165" fontId="11" fillId="11" borderId="12" xfId="3" applyNumberFormat="1" applyFont="1" applyFill="1" applyBorder="1" applyAlignment="1">
      <alignment horizontal="center" vertical="top"/>
    </xf>
    <xf numFmtId="0" fontId="10" fillId="11" borderId="13" xfId="3" applyFont="1" applyFill="1" applyBorder="1" applyAlignment="1">
      <alignment horizontal="center" vertical="top"/>
    </xf>
    <xf numFmtId="0" fontId="11" fillId="7" borderId="3" xfId="6" applyNumberFormat="1" applyFont="1" applyFill="1" applyBorder="1" applyAlignment="1">
      <alignment horizontal="center" vertical="center" wrapText="1"/>
    </xf>
    <xf numFmtId="0" fontId="10" fillId="11" borderId="13" xfId="3" applyFont="1" applyFill="1" applyBorder="1" applyAlignment="1">
      <alignment horizontal="center" textRotation="90" wrapText="1"/>
    </xf>
    <xf numFmtId="0" fontId="11" fillId="5" borderId="49" xfId="6" applyNumberFormat="1" applyFont="1" applyFill="1" applyBorder="1" applyAlignment="1">
      <alignment horizontal="center" vertical="center" wrapText="1"/>
    </xf>
    <xf numFmtId="0" fontId="11" fillId="5" borderId="53" xfId="6" applyNumberFormat="1" applyFont="1" applyFill="1" applyBorder="1" applyAlignment="1">
      <alignment horizontal="center" vertical="center" wrapText="1"/>
    </xf>
    <xf numFmtId="165" fontId="11" fillId="11" borderId="4" xfId="3" applyNumberFormat="1" applyFont="1" applyFill="1" applyBorder="1" applyAlignment="1">
      <alignment horizontal="center" vertical="top"/>
    </xf>
    <xf numFmtId="164" fontId="11" fillId="0" borderId="71" xfId="6" applyFont="1" applyBorder="1" applyAlignment="1">
      <alignment horizontal="center" vertical="top" wrapText="1"/>
    </xf>
    <xf numFmtId="164" fontId="11" fillId="0" borderId="70" xfId="6" applyFont="1" applyBorder="1" applyAlignment="1">
      <alignment horizontal="center" vertical="top" wrapText="1"/>
    </xf>
    <xf numFmtId="164" fontId="11" fillId="0" borderId="8" xfId="6" applyFont="1" applyBorder="1" applyAlignment="1">
      <alignment vertical="top" wrapText="1"/>
    </xf>
    <xf numFmtId="0" fontId="10" fillId="0" borderId="7" xfId="3" applyFont="1" applyBorder="1" applyAlignment="1">
      <alignment horizontal="center" vertical="center"/>
    </xf>
    <xf numFmtId="164" fontId="0" fillId="4" borderId="8" xfId="6" applyFont="1" applyFill="1" applyBorder="1" applyAlignment="1">
      <alignment horizontal="center" vertical="top" wrapText="1"/>
    </xf>
    <xf numFmtId="164" fontId="0" fillId="4" borderId="8" xfId="6" applyFont="1" applyFill="1" applyBorder="1" applyAlignment="1">
      <alignment vertical="top" wrapText="1"/>
    </xf>
    <xf numFmtId="0" fontId="7" fillId="4" borderId="8" xfId="3" applyFill="1" applyBorder="1" applyAlignment="1">
      <alignment vertical="top" wrapText="1"/>
    </xf>
    <xf numFmtId="0" fontId="7" fillId="4" borderId="8" xfId="3" applyFill="1" applyBorder="1" applyAlignment="1">
      <alignment vertical="top" textRotation="90" wrapText="1"/>
    </xf>
    <xf numFmtId="0" fontId="11" fillId="4" borderId="8" xfId="3" applyFont="1" applyFill="1" applyBorder="1" applyAlignment="1">
      <alignment vertical="top" wrapText="1"/>
    </xf>
    <xf numFmtId="164" fontId="11" fillId="0" borderId="18" xfId="6" applyFont="1" applyFill="1" applyBorder="1" applyAlignment="1">
      <alignment horizontal="center" vertical="center"/>
    </xf>
    <xf numFmtId="164" fontId="11" fillId="0" borderId="24" xfId="6" applyFont="1" applyBorder="1" applyAlignment="1">
      <alignment horizontal="center" vertical="center"/>
    </xf>
    <xf numFmtId="164" fontId="11" fillId="0" borderId="47" xfId="6" applyFont="1" applyBorder="1" applyAlignment="1">
      <alignment horizontal="center" vertical="center" wrapText="1"/>
    </xf>
    <xf numFmtId="164" fontId="11" fillId="0" borderId="17" xfId="6" applyFont="1" applyBorder="1" applyAlignment="1">
      <alignment vertical="top" wrapText="1"/>
    </xf>
    <xf numFmtId="0" fontId="10" fillId="0" borderId="1" xfId="3" applyFont="1" applyBorder="1" applyAlignment="1">
      <alignment horizontal="left" vertical="top"/>
    </xf>
    <xf numFmtId="0" fontId="10" fillId="0" borderId="1" xfId="3" applyFont="1" applyBorder="1" applyAlignment="1">
      <alignment horizontal="left" vertical="top" textRotation="90"/>
    </xf>
    <xf numFmtId="0" fontId="10" fillId="0" borderId="21" xfId="3" applyFont="1" applyBorder="1" applyAlignment="1">
      <alignment vertical="top"/>
    </xf>
    <xf numFmtId="0" fontId="11" fillId="0" borderId="67" xfId="6" applyNumberFormat="1" applyFont="1" applyFill="1" applyBorder="1" applyAlignment="1">
      <alignment horizontal="center" vertical="top"/>
    </xf>
    <xf numFmtId="170" fontId="11" fillId="0" borderId="49" xfId="6" applyNumberFormat="1" applyFont="1" applyBorder="1" applyAlignment="1">
      <alignment horizontal="center" vertical="top"/>
    </xf>
    <xf numFmtId="164" fontId="11" fillId="0" borderId="68" xfId="6" applyFont="1" applyBorder="1" applyAlignment="1">
      <alignment horizontal="center" vertical="top"/>
    </xf>
    <xf numFmtId="164" fontId="11" fillId="0" borderId="2" xfId="6" applyFont="1" applyBorder="1" applyAlignment="1">
      <alignment vertical="top" wrapText="1"/>
    </xf>
    <xf numFmtId="0" fontId="10" fillId="0" borderId="27" xfId="3" applyFont="1" applyBorder="1" applyAlignment="1">
      <alignment horizontal="left" vertical="top"/>
    </xf>
    <xf numFmtId="0" fontId="10" fillId="0" borderId="27" xfId="3" applyFont="1" applyBorder="1" applyAlignment="1">
      <alignment horizontal="left" vertical="top" textRotation="90"/>
    </xf>
    <xf numFmtId="0" fontId="11" fillId="0" borderId="27" xfId="3" applyFont="1" applyBorder="1" applyAlignment="1">
      <alignment horizontal="left" vertical="top"/>
    </xf>
    <xf numFmtId="0" fontId="10" fillId="0" borderId="6" xfId="3" applyFont="1" applyBorder="1" applyAlignment="1">
      <alignment vertical="top"/>
    </xf>
    <xf numFmtId="0" fontId="10" fillId="3" borderId="8" xfId="3" applyFont="1" applyFill="1" applyBorder="1" applyAlignment="1">
      <alignment horizontal="center" vertical="center"/>
    </xf>
    <xf numFmtId="0" fontId="7" fillId="2" borderId="8" xfId="3" applyFill="1" applyBorder="1"/>
    <xf numFmtId="0" fontId="10" fillId="3" borderId="8" xfId="3" applyFont="1" applyFill="1" applyBorder="1" applyAlignment="1">
      <alignment horizontal="left" vertical="top"/>
    </xf>
    <xf numFmtId="0" fontId="10" fillId="3" borderId="8" xfId="3" applyFont="1" applyFill="1" applyBorder="1" applyAlignment="1">
      <alignment horizontal="left" vertical="top" textRotation="90"/>
    </xf>
    <xf numFmtId="0" fontId="72" fillId="2" borderId="8" xfId="3" applyFont="1" applyFill="1" applyBorder="1" applyAlignment="1">
      <alignment vertical="center"/>
    </xf>
    <xf numFmtId="0" fontId="11" fillId="0" borderId="0" xfId="3" applyFont="1" applyAlignment="1">
      <alignment horizontal="center" vertical="center"/>
    </xf>
    <xf numFmtId="0" fontId="11" fillId="0" borderId="0" xfId="3" applyFont="1" applyAlignment="1">
      <alignment horizontal="center" vertical="center" wrapText="1"/>
    </xf>
    <xf numFmtId="0" fontId="15" fillId="0" borderId="0" xfId="20" applyFont="1" applyAlignment="1">
      <alignment vertical="top" wrapText="1"/>
    </xf>
    <xf numFmtId="166" fontId="10" fillId="0" borderId="4" xfId="3" applyNumberFormat="1" applyFont="1" applyBorder="1" applyAlignment="1">
      <alignment horizontal="center" vertical="center" wrapText="1"/>
    </xf>
    <xf numFmtId="166" fontId="10" fillId="0" borderId="5" xfId="3" applyNumberFormat="1" applyFont="1" applyBorder="1" applyAlignment="1">
      <alignment horizontal="center" vertical="center" wrapText="1"/>
    </xf>
    <xf numFmtId="0" fontId="10" fillId="0" borderId="6" xfId="3" applyFont="1" applyBorder="1" applyAlignment="1">
      <alignment vertical="center" wrapText="1"/>
    </xf>
    <xf numFmtId="0" fontId="7" fillId="0" borderId="19" xfId="3" applyBorder="1"/>
    <xf numFmtId="0" fontId="7" fillId="0" borderId="21" xfId="3" applyBorder="1"/>
    <xf numFmtId="0" fontId="12" fillId="9" borderId="8" xfId="3" applyFont="1" applyFill="1" applyBorder="1" applyAlignment="1">
      <alignment vertical="top"/>
    </xf>
    <xf numFmtId="0" fontId="7" fillId="0" borderId="14" xfId="3" applyBorder="1"/>
    <xf numFmtId="49" fontId="10" fillId="2" borderId="1" xfId="14" applyNumberFormat="1" applyFont="1" applyFill="1" applyBorder="1" applyAlignment="1">
      <alignment vertical="top"/>
    </xf>
    <xf numFmtId="165" fontId="10" fillId="2" borderId="20" xfId="14" applyNumberFormat="1" applyFont="1" applyFill="1" applyBorder="1" applyAlignment="1">
      <alignment horizontal="center" vertical="top"/>
    </xf>
    <xf numFmtId="49" fontId="10" fillId="3" borderId="45" xfId="3" applyNumberFormat="1" applyFont="1" applyFill="1" applyBorder="1" applyAlignment="1">
      <alignment horizontal="center" vertical="top" wrapText="1"/>
    </xf>
    <xf numFmtId="0" fontId="11" fillId="4" borderId="8" xfId="3" applyFont="1" applyFill="1" applyBorder="1" applyAlignment="1">
      <alignment vertical="top"/>
    </xf>
    <xf numFmtId="9" fontId="12" fillId="0" borderId="19" xfId="3" applyNumberFormat="1" applyFont="1" applyBorder="1" applyAlignment="1">
      <alignment horizontal="center" vertical="top"/>
    </xf>
    <xf numFmtId="9" fontId="12" fillId="0" borderId="22" xfId="3" applyNumberFormat="1" applyFont="1" applyBorder="1" applyAlignment="1">
      <alignment horizontal="center" vertical="top"/>
    </xf>
    <xf numFmtId="9" fontId="11" fillId="0" borderId="1" xfId="3" applyNumberFormat="1" applyFont="1" applyBorder="1" applyAlignment="1">
      <alignment horizontal="center" vertical="top"/>
    </xf>
    <xf numFmtId="9" fontId="12" fillId="0" borderId="38" xfId="3" applyNumberFormat="1" applyFont="1" applyBorder="1" applyAlignment="1">
      <alignment horizontal="center" vertical="top"/>
    </xf>
    <xf numFmtId="165" fontId="11" fillId="0" borderId="13" xfId="3" applyNumberFormat="1" applyFont="1" applyBorder="1" applyAlignment="1">
      <alignment horizontal="center" vertical="center"/>
    </xf>
    <xf numFmtId="0" fontId="12" fillId="0" borderId="54" xfId="3" applyFont="1" applyBorder="1" applyAlignment="1">
      <alignment horizontal="left" vertical="top" wrapText="1"/>
    </xf>
    <xf numFmtId="0" fontId="12" fillId="0" borderId="44" xfId="3" applyFont="1" applyBorder="1" applyAlignment="1">
      <alignment horizontal="left" vertical="top" wrapText="1"/>
    </xf>
    <xf numFmtId="0" fontId="11" fillId="0" borderId="3" xfId="3" applyFont="1" applyBorder="1" applyAlignment="1">
      <alignment horizontal="center" vertical="top" wrapText="1"/>
    </xf>
    <xf numFmtId="0" fontId="11" fillId="5" borderId="3" xfId="3" applyFont="1" applyFill="1" applyBorder="1" applyAlignment="1">
      <alignment horizontal="left" vertical="top" wrapText="1"/>
    </xf>
    <xf numFmtId="165" fontId="11" fillId="11" borderId="2" xfId="3" applyNumberFormat="1" applyFont="1" applyFill="1" applyBorder="1" applyAlignment="1">
      <alignment horizontal="center" vertical="center"/>
    </xf>
    <xf numFmtId="0" fontId="10" fillId="11" borderId="2" xfId="3" applyFont="1" applyFill="1" applyBorder="1" applyAlignment="1">
      <alignment horizontal="center" vertical="center"/>
    </xf>
    <xf numFmtId="9" fontId="11" fillId="0" borderId="23" xfId="3" applyNumberFormat="1" applyFont="1" applyBorder="1" applyAlignment="1">
      <alignment horizontal="center" vertical="top"/>
    </xf>
    <xf numFmtId="165" fontId="10" fillId="24" borderId="26" xfId="3" applyNumberFormat="1" applyFont="1" applyFill="1" applyBorder="1" applyAlignment="1">
      <alignment horizontal="center" vertical="center"/>
    </xf>
    <xf numFmtId="0" fontId="10" fillId="24" borderId="26" xfId="3" applyFont="1" applyFill="1" applyBorder="1" applyAlignment="1">
      <alignment horizontal="center" vertical="center"/>
    </xf>
    <xf numFmtId="9" fontId="12" fillId="0" borderId="4" xfId="3" applyNumberFormat="1" applyFont="1" applyBorder="1" applyAlignment="1">
      <alignment horizontal="center" vertical="top"/>
    </xf>
    <xf numFmtId="9" fontId="11" fillId="0" borderId="27" xfId="3" applyNumberFormat="1" applyFont="1" applyBorder="1" applyAlignment="1">
      <alignment horizontal="center" vertical="top"/>
    </xf>
    <xf numFmtId="9" fontId="11" fillId="0" borderId="16" xfId="3" applyNumberFormat="1" applyFont="1" applyBorder="1" applyAlignment="1">
      <alignment horizontal="center" vertical="top"/>
    </xf>
    <xf numFmtId="0" fontId="11" fillId="0" borderId="16" xfId="3" applyFont="1" applyBorder="1" applyAlignment="1">
      <alignment horizontal="left" vertical="top"/>
    </xf>
    <xf numFmtId="0" fontId="11" fillId="0" borderId="27" xfId="3" applyFont="1" applyBorder="1" applyAlignment="1">
      <alignment horizontal="left" vertical="top" wrapText="1"/>
    </xf>
    <xf numFmtId="165" fontId="11" fillId="0" borderId="5" xfId="3" applyNumberFormat="1" applyFont="1" applyBorder="1" applyAlignment="1">
      <alignment horizontal="center" vertical="center"/>
    </xf>
    <xf numFmtId="0" fontId="11" fillId="0" borderId="29" xfId="3" applyFont="1" applyBorder="1" applyAlignment="1">
      <alignment horizontal="left" vertical="top" wrapText="1"/>
    </xf>
    <xf numFmtId="0" fontId="11" fillId="0" borderId="23" xfId="3" applyFont="1" applyBorder="1" applyAlignment="1">
      <alignment horizontal="center" vertical="top" wrapText="1"/>
    </xf>
    <xf numFmtId="165" fontId="10" fillId="11" borderId="52" xfId="3" applyNumberFormat="1" applyFont="1" applyFill="1" applyBorder="1" applyAlignment="1">
      <alignment horizontal="center" vertical="center"/>
    </xf>
    <xf numFmtId="0" fontId="10" fillId="11" borderId="52" xfId="3" applyFont="1" applyFill="1" applyBorder="1" applyAlignment="1">
      <alignment horizontal="center" vertical="center"/>
    </xf>
    <xf numFmtId="0" fontId="11" fillId="0" borderId="28" xfId="3" applyFont="1" applyBorder="1" applyAlignment="1">
      <alignment horizontal="left" vertical="top" wrapText="1"/>
    </xf>
    <xf numFmtId="0" fontId="11" fillId="0" borderId="45" xfId="3" applyFont="1" applyBorder="1" applyAlignment="1">
      <alignment horizontal="left" vertical="top" wrapText="1"/>
    </xf>
    <xf numFmtId="0" fontId="7" fillId="0" borderId="1" xfId="3" applyBorder="1"/>
    <xf numFmtId="0" fontId="7" fillId="0" borderId="23" xfId="3" applyBorder="1"/>
    <xf numFmtId="0" fontId="7" fillId="0" borderId="1" xfId="3" applyBorder="1" applyAlignment="1">
      <alignment horizontal="left" vertical="top" wrapText="1"/>
    </xf>
    <xf numFmtId="0" fontId="10" fillId="24" borderId="17" xfId="3" applyFont="1" applyFill="1" applyBorder="1" applyAlignment="1">
      <alignment horizontal="center" vertical="top"/>
    </xf>
    <xf numFmtId="0" fontId="7" fillId="0" borderId="4" xfId="3" applyBorder="1"/>
    <xf numFmtId="0" fontId="7" fillId="0" borderId="45" xfId="3" applyBorder="1"/>
    <xf numFmtId="0" fontId="7" fillId="0" borderId="16" xfId="3" applyBorder="1"/>
    <xf numFmtId="0" fontId="7" fillId="0" borderId="27" xfId="3" applyBorder="1" applyAlignment="1">
      <alignment horizontal="left" vertical="top" wrapText="1"/>
    </xf>
    <xf numFmtId="0" fontId="7" fillId="0" borderId="65" xfId="3" applyBorder="1"/>
    <xf numFmtId="0" fontId="7" fillId="0" borderId="75" xfId="3" applyBorder="1"/>
    <xf numFmtId="0" fontId="7" fillId="0" borderId="65" xfId="3" applyBorder="1" applyAlignment="1">
      <alignment horizontal="left" vertical="top" wrapText="1"/>
    </xf>
    <xf numFmtId="0" fontId="11" fillId="0" borderId="3" xfId="3" applyFont="1" applyBorder="1" applyAlignment="1">
      <alignment horizontal="left" vertical="top" wrapText="1"/>
    </xf>
    <xf numFmtId="0" fontId="11" fillId="5" borderId="9" xfId="3" applyFont="1" applyFill="1" applyBorder="1" applyAlignment="1">
      <alignment horizontal="center" vertical="center" wrapText="1"/>
    </xf>
    <xf numFmtId="0" fontId="11" fillId="5" borderId="66" xfId="3" applyFont="1" applyFill="1" applyBorder="1" applyAlignment="1">
      <alignment horizontal="center" vertical="center" wrapText="1"/>
    </xf>
    <xf numFmtId="0" fontId="11" fillId="5" borderId="8" xfId="3" applyFont="1" applyFill="1" applyBorder="1" applyAlignment="1">
      <alignment horizontal="center" vertical="center" wrapText="1"/>
    </xf>
    <xf numFmtId="0" fontId="11" fillId="5" borderId="70" xfId="3" applyFont="1" applyFill="1" applyBorder="1" applyAlignment="1">
      <alignment horizontal="center" vertical="center" wrapText="1"/>
    </xf>
    <xf numFmtId="0" fontId="11" fillId="0" borderId="72" xfId="3" applyFont="1" applyBorder="1" applyAlignment="1">
      <alignment vertical="top"/>
    </xf>
    <xf numFmtId="9" fontId="11" fillId="4" borderId="8" xfId="3" applyNumberFormat="1" applyFont="1" applyFill="1" applyBorder="1" applyAlignment="1">
      <alignment horizontal="center" vertical="top"/>
    </xf>
    <xf numFmtId="0" fontId="11" fillId="4" borderId="8" xfId="3" applyFont="1" applyFill="1" applyBorder="1" applyAlignment="1">
      <alignment horizontal="left" vertical="top"/>
    </xf>
    <xf numFmtId="49" fontId="10" fillId="10" borderId="21" xfId="3" applyNumberFormat="1" applyFont="1" applyFill="1" applyBorder="1" applyAlignment="1">
      <alignment horizontal="center" vertical="top" wrapText="1"/>
    </xf>
    <xf numFmtId="0" fontId="12" fillId="0" borderId="54" xfId="3" applyFont="1" applyBorder="1" applyAlignment="1">
      <alignment horizontal="center" vertical="center" wrapText="1"/>
    </xf>
    <xf numFmtId="0" fontId="11" fillId="0" borderId="32" xfId="3" applyFont="1" applyBorder="1" applyAlignment="1">
      <alignment vertical="top"/>
    </xf>
    <xf numFmtId="49" fontId="10" fillId="10" borderId="6" xfId="3" applyNumberFormat="1" applyFont="1" applyFill="1" applyBorder="1" applyAlignment="1">
      <alignment horizontal="center" vertical="top" wrapText="1"/>
    </xf>
    <xf numFmtId="9" fontId="11" fillId="0" borderId="0" xfId="3" applyNumberFormat="1" applyFont="1" applyAlignment="1">
      <alignment horizontal="left" vertical="top"/>
    </xf>
    <xf numFmtId="0" fontId="11" fillId="0" borderId="39" xfId="3" applyFont="1" applyBorder="1" applyAlignment="1">
      <alignment horizontal="left" vertical="top"/>
    </xf>
    <xf numFmtId="0" fontId="7" fillId="10" borderId="0" xfId="3" applyFill="1" applyAlignment="1">
      <alignment horizontal="center" vertical="top" wrapText="1"/>
    </xf>
    <xf numFmtId="49" fontId="10" fillId="11" borderId="20" xfId="3" applyNumberFormat="1" applyFont="1" applyFill="1" applyBorder="1" applyAlignment="1">
      <alignment vertical="top" wrapText="1"/>
    </xf>
    <xf numFmtId="0" fontId="34" fillId="0" borderId="12" xfId="3" applyFont="1" applyBorder="1"/>
    <xf numFmtId="0" fontId="34" fillId="0" borderId="15" xfId="3" applyFont="1" applyBorder="1"/>
    <xf numFmtId="9" fontId="11" fillId="0" borderId="11" xfId="3" applyNumberFormat="1" applyFont="1" applyBorder="1" applyAlignment="1">
      <alignment horizontal="left" vertical="top"/>
    </xf>
    <xf numFmtId="49" fontId="11" fillId="7" borderId="36" xfId="3" applyNumberFormat="1" applyFont="1" applyFill="1" applyBorder="1" applyAlignment="1">
      <alignment horizontal="center" vertical="center" wrapText="1"/>
    </xf>
    <xf numFmtId="49" fontId="11" fillId="7" borderId="38" xfId="3" applyNumberFormat="1" applyFont="1" applyFill="1" applyBorder="1" applyAlignment="1">
      <alignment horizontal="center" vertical="center" wrapText="1"/>
    </xf>
    <xf numFmtId="49" fontId="11" fillId="7" borderId="11" xfId="3" applyNumberFormat="1" applyFont="1" applyFill="1" applyBorder="1" applyAlignment="1">
      <alignment horizontal="center" vertical="center" wrapText="1"/>
    </xf>
    <xf numFmtId="49" fontId="11" fillId="7" borderId="37" xfId="3" applyNumberFormat="1" applyFont="1" applyFill="1" applyBorder="1" applyAlignment="1">
      <alignment horizontal="center" vertical="center" wrapText="1"/>
    </xf>
    <xf numFmtId="0" fontId="11" fillId="0" borderId="53" xfId="3" applyFont="1" applyBorder="1" applyAlignment="1">
      <alignment vertical="top"/>
    </xf>
    <xf numFmtId="49" fontId="11" fillId="7" borderId="51" xfId="3" applyNumberFormat="1" applyFont="1" applyFill="1" applyBorder="1" applyAlignment="1">
      <alignment vertical="top" wrapText="1"/>
    </xf>
    <xf numFmtId="49" fontId="11" fillId="7" borderId="4" xfId="3" applyNumberFormat="1" applyFont="1" applyFill="1" applyBorder="1" applyAlignment="1">
      <alignment vertical="top" wrapText="1"/>
    </xf>
    <xf numFmtId="9" fontId="11" fillId="0" borderId="39" xfId="3" applyNumberFormat="1" applyFont="1" applyBorder="1" applyAlignment="1">
      <alignment horizontal="center" vertical="top"/>
    </xf>
    <xf numFmtId="0" fontId="11" fillId="0" borderId="34" xfId="3" applyFont="1" applyBorder="1" applyAlignment="1">
      <alignment horizontal="left" vertical="top"/>
    </xf>
    <xf numFmtId="0" fontId="10" fillId="0" borderId="13" xfId="3" applyFont="1" applyBorder="1" applyAlignment="1">
      <alignment horizontal="center" vertical="top"/>
    </xf>
    <xf numFmtId="0" fontId="11" fillId="0" borderId="50" xfId="3" applyFont="1" applyBorder="1" applyAlignment="1">
      <alignment horizontal="left" vertical="top" wrapText="1"/>
    </xf>
    <xf numFmtId="0" fontId="11" fillId="0" borderId="49" xfId="3" applyFont="1" applyBorder="1" applyAlignment="1">
      <alignment horizontal="center" vertical="center" wrapText="1"/>
    </xf>
    <xf numFmtId="0" fontId="11" fillId="0" borderId="53" xfId="3" applyFont="1" applyBorder="1" applyAlignment="1">
      <alignment horizontal="center" vertical="center" wrapText="1"/>
    </xf>
    <xf numFmtId="165" fontId="11" fillId="7" borderId="53" xfId="3" applyNumberFormat="1" applyFont="1" applyFill="1" applyBorder="1" applyAlignment="1">
      <alignment horizontal="center" vertical="center" wrapText="1"/>
    </xf>
    <xf numFmtId="0" fontId="11" fillId="0" borderId="37" xfId="3" applyFont="1" applyBorder="1" applyAlignment="1">
      <alignment horizontal="left" vertical="top" wrapText="1"/>
    </xf>
    <xf numFmtId="0" fontId="7" fillId="0" borderId="77" xfId="3" applyBorder="1" applyAlignment="1">
      <alignment vertical="top" wrapText="1"/>
    </xf>
    <xf numFmtId="2" fontId="11" fillId="11" borderId="52" xfId="3" applyNumberFormat="1" applyFont="1" applyFill="1" applyBorder="1" applyAlignment="1">
      <alignment horizontal="center" vertical="center"/>
    </xf>
    <xf numFmtId="165" fontId="11" fillId="7" borderId="37" xfId="3" applyNumberFormat="1" applyFont="1" applyFill="1" applyBorder="1" applyAlignment="1">
      <alignment horizontal="center" vertical="center" wrapText="1"/>
    </xf>
    <xf numFmtId="0" fontId="11" fillId="0" borderId="77" xfId="3" applyFont="1" applyBorder="1" applyAlignment="1">
      <alignment horizontal="left" vertical="top" wrapText="1"/>
    </xf>
    <xf numFmtId="165" fontId="11" fillId="11" borderId="10" xfId="3" applyNumberFormat="1" applyFont="1" applyFill="1" applyBorder="1" applyAlignment="1">
      <alignment horizontal="center" vertical="center"/>
    </xf>
    <xf numFmtId="165" fontId="11" fillId="11" borderId="58" xfId="3" applyNumberFormat="1" applyFont="1" applyFill="1" applyBorder="1" applyAlignment="1">
      <alignment horizontal="center" vertical="center"/>
    </xf>
    <xf numFmtId="0" fontId="11" fillId="0" borderId="3" xfId="3" applyFont="1" applyBorder="1" applyAlignment="1">
      <alignment horizontal="center" vertical="center" wrapText="1"/>
    </xf>
    <xf numFmtId="165" fontId="11" fillId="7" borderId="32" xfId="3" applyNumberFormat="1" applyFont="1" applyFill="1" applyBorder="1" applyAlignment="1">
      <alignment horizontal="center" vertical="center" wrapText="1"/>
    </xf>
    <xf numFmtId="0" fontId="11" fillId="0" borderId="36" xfId="3" applyFont="1" applyBorder="1" applyAlignment="1">
      <alignment horizontal="center" vertical="top" wrapText="1"/>
    </xf>
    <xf numFmtId="0" fontId="11" fillId="0" borderId="38" xfId="3" applyFont="1" applyBorder="1" applyAlignment="1">
      <alignment horizontal="center" vertical="top" wrapText="1"/>
    </xf>
    <xf numFmtId="0" fontId="11" fillId="0" borderId="8" xfId="3" applyFont="1" applyBorder="1" applyAlignment="1">
      <alignment horizontal="center" vertical="top" wrapText="1"/>
    </xf>
    <xf numFmtId="0" fontId="11" fillId="0" borderId="70" xfId="3" applyFont="1" applyBorder="1" applyAlignment="1">
      <alignment vertical="top"/>
    </xf>
    <xf numFmtId="0" fontId="11" fillId="0" borderId="7" xfId="3" applyFont="1" applyBorder="1" applyAlignment="1">
      <alignment vertical="top"/>
    </xf>
    <xf numFmtId="0" fontId="10" fillId="0" borderId="8" xfId="3" applyFont="1" applyBorder="1" applyAlignment="1">
      <alignment vertical="center"/>
    </xf>
    <xf numFmtId="0" fontId="10" fillId="0" borderId="8" xfId="3" applyFont="1" applyBorder="1" applyAlignment="1">
      <alignment vertical="center" textRotation="90"/>
    </xf>
    <xf numFmtId="0" fontId="10" fillId="0" borderId="7" xfId="3" applyFont="1" applyBorder="1" applyAlignment="1">
      <alignment vertical="center"/>
    </xf>
    <xf numFmtId="0" fontId="10" fillId="4" borderId="0" xfId="3" applyFont="1" applyFill="1"/>
    <xf numFmtId="0" fontId="10" fillId="4" borderId="0" xfId="3" applyFont="1" applyFill="1" applyAlignment="1">
      <alignment vertical="top"/>
    </xf>
    <xf numFmtId="3" fontId="11" fillId="0" borderId="8" xfId="3" applyNumberFormat="1" applyFont="1" applyBorder="1" applyAlignment="1">
      <alignment horizontal="center" vertical="center"/>
    </xf>
    <xf numFmtId="0" fontId="11" fillId="0" borderId="26" xfId="3" applyFont="1" applyBorder="1" applyAlignment="1">
      <alignment horizontal="center" vertical="center"/>
    </xf>
    <xf numFmtId="0" fontId="11" fillId="0" borderId="26" xfId="3" applyFont="1" applyBorder="1" applyAlignment="1">
      <alignment vertical="center" wrapText="1"/>
    </xf>
    <xf numFmtId="0" fontId="11" fillId="2" borderId="8" xfId="3" applyFont="1" applyFill="1" applyBorder="1"/>
    <xf numFmtId="0" fontId="10" fillId="3" borderId="8" xfId="3" applyFont="1" applyFill="1" applyBorder="1" applyAlignment="1">
      <alignment horizontal="left"/>
    </xf>
    <xf numFmtId="0" fontId="10" fillId="3" borderId="8" xfId="3" applyFont="1" applyFill="1" applyBorder="1" applyAlignment="1">
      <alignment horizontal="left" textRotation="90"/>
    </xf>
    <xf numFmtId="0" fontId="10" fillId="2" borderId="7" xfId="3" applyFont="1" applyFill="1" applyBorder="1"/>
    <xf numFmtId="0" fontId="7" fillId="0" borderId="0" xfId="3" applyAlignment="1">
      <alignment vertical="center"/>
    </xf>
    <xf numFmtId="0" fontId="7" fillId="0" borderId="0" xfId="3" applyAlignment="1">
      <alignment horizontal="center" vertical="top"/>
    </xf>
    <xf numFmtId="0" fontId="29" fillId="0" borderId="0" xfId="3" applyFont="1" applyAlignment="1">
      <alignment vertical="top"/>
    </xf>
    <xf numFmtId="0" fontId="11" fillId="0" borderId="0" xfId="3" applyFont="1" applyAlignment="1">
      <alignment vertical="top"/>
    </xf>
    <xf numFmtId="0" fontId="11" fillId="0" borderId="54" xfId="0" applyFont="1" applyBorder="1" applyAlignment="1">
      <alignment horizontal="left" vertical="center" wrapText="1"/>
    </xf>
    <xf numFmtId="0" fontId="12" fillId="0" borderId="0" xfId="3" applyFont="1" applyAlignment="1">
      <alignment vertical="top"/>
    </xf>
    <xf numFmtId="0" fontId="7" fillId="0" borderId="51" xfId="1" applyBorder="1" applyAlignment="1">
      <alignment horizontal="center" vertical="top" wrapText="1"/>
    </xf>
    <xf numFmtId="166" fontId="10" fillId="0" borderId="9" xfId="0" applyNumberFormat="1" applyFont="1" applyBorder="1" applyAlignment="1">
      <alignment horizontal="center" vertical="center" wrapText="1"/>
    </xf>
    <xf numFmtId="0" fontId="10" fillId="0" borderId="6" xfId="0" applyFont="1" applyBorder="1" applyAlignment="1">
      <alignment horizontal="center" vertical="center" wrapText="1"/>
    </xf>
    <xf numFmtId="49" fontId="12" fillId="0" borderId="0" xfId="3" applyNumberFormat="1" applyFont="1" applyAlignment="1">
      <alignment vertical="center"/>
    </xf>
    <xf numFmtId="49" fontId="12" fillId="0" borderId="0" xfId="3" applyNumberFormat="1" applyFont="1" applyAlignment="1">
      <alignment horizontal="center" vertical="top"/>
    </xf>
    <xf numFmtId="165" fontId="10" fillId="9" borderId="26" xfId="3" applyNumberFormat="1" applyFont="1" applyFill="1" applyBorder="1" applyAlignment="1">
      <alignment horizontal="center" vertical="center"/>
    </xf>
    <xf numFmtId="165" fontId="10" fillId="2" borderId="26" xfId="14" applyNumberFormat="1" applyFont="1" applyFill="1" applyBorder="1" applyAlignment="1">
      <alignment horizontal="center" vertical="center"/>
    </xf>
    <xf numFmtId="49" fontId="16" fillId="3" borderId="66" xfId="3" applyNumberFormat="1" applyFont="1" applyFill="1" applyBorder="1" applyAlignment="1">
      <alignment horizontal="center" vertical="top" wrapText="1"/>
    </xf>
    <xf numFmtId="165" fontId="10" fillId="4" borderId="20" xfId="3" applyNumberFormat="1" applyFont="1" applyFill="1" applyBorder="1" applyAlignment="1">
      <alignment horizontal="center" vertical="center"/>
    </xf>
    <xf numFmtId="0" fontId="10" fillId="4" borderId="20" xfId="3" applyFont="1" applyFill="1" applyBorder="1" applyAlignment="1">
      <alignment horizontal="center" vertical="center"/>
    </xf>
    <xf numFmtId="49" fontId="16" fillId="3" borderId="20" xfId="3" applyNumberFormat="1" applyFont="1" applyFill="1" applyBorder="1" applyAlignment="1">
      <alignment horizontal="center" vertical="top"/>
    </xf>
    <xf numFmtId="9" fontId="11" fillId="0" borderId="55" xfId="3" applyNumberFormat="1" applyFont="1" applyBorder="1" applyAlignment="1">
      <alignment horizontal="left" vertical="top" wrapText="1"/>
    </xf>
    <xf numFmtId="9" fontId="11" fillId="0" borderId="24" xfId="3" applyNumberFormat="1" applyFont="1" applyBorder="1" applyAlignment="1">
      <alignment horizontal="center" vertical="top" wrapText="1"/>
    </xf>
    <xf numFmtId="0" fontId="11" fillId="0" borderId="24" xfId="3" applyFont="1" applyBorder="1" applyAlignment="1">
      <alignment horizontal="center" vertical="top" wrapText="1"/>
    </xf>
    <xf numFmtId="0" fontId="11" fillId="0" borderId="41" xfId="3" applyFont="1" applyBorder="1" applyAlignment="1">
      <alignment horizontal="left" vertical="top" wrapText="1"/>
    </xf>
    <xf numFmtId="165" fontId="10" fillId="26" borderId="26" xfId="3" applyNumberFormat="1" applyFont="1" applyFill="1" applyBorder="1" applyAlignment="1">
      <alignment horizontal="center" vertical="center"/>
    </xf>
    <xf numFmtId="0" fontId="10" fillId="26" borderId="26" xfId="3" applyFont="1" applyFill="1" applyBorder="1" applyAlignment="1">
      <alignment horizontal="center" vertical="center"/>
    </xf>
    <xf numFmtId="0" fontId="11" fillId="0" borderId="75" xfId="3" applyFont="1" applyBorder="1" applyAlignment="1">
      <alignment horizontal="center" vertical="top" wrapText="1"/>
    </xf>
    <xf numFmtId="0" fontId="11" fillId="0" borderId="75" xfId="3" applyFont="1" applyBorder="1" applyAlignment="1">
      <alignment horizontal="center" vertical="center" wrapText="1"/>
    </xf>
    <xf numFmtId="0" fontId="10" fillId="0" borderId="20" xfId="3" applyFont="1" applyBorder="1" applyAlignment="1">
      <alignment horizontal="center" vertical="center"/>
    </xf>
    <xf numFmtId="49" fontId="16" fillId="3" borderId="13" xfId="3" applyNumberFormat="1" applyFont="1" applyFill="1" applyBorder="1" applyAlignment="1">
      <alignment horizontal="center" vertical="top"/>
    </xf>
    <xf numFmtId="0" fontId="11" fillId="0" borderId="76" xfId="3" applyFont="1" applyBorder="1" applyAlignment="1">
      <alignment horizontal="left" vertical="top" wrapText="1"/>
    </xf>
    <xf numFmtId="165" fontId="11" fillId="11" borderId="26" xfId="3" applyNumberFormat="1" applyFont="1" applyFill="1" applyBorder="1" applyAlignment="1">
      <alignment horizontal="center" vertical="center"/>
    </xf>
    <xf numFmtId="0" fontId="10" fillId="11" borderId="26" xfId="3" applyFont="1" applyFill="1" applyBorder="1" applyAlignment="1">
      <alignment horizontal="center" vertical="center"/>
    </xf>
    <xf numFmtId="0" fontId="11" fillId="0" borderId="76" xfId="3" applyFont="1" applyBorder="1" applyAlignment="1">
      <alignment horizontal="left" vertical="center" wrapText="1"/>
    </xf>
    <xf numFmtId="165" fontId="11" fillId="11" borderId="9" xfId="3" applyNumberFormat="1" applyFont="1" applyFill="1" applyBorder="1" applyAlignment="1">
      <alignment horizontal="center" vertical="center"/>
    </xf>
    <xf numFmtId="0" fontId="11" fillId="11" borderId="26" xfId="3" applyFont="1" applyFill="1" applyBorder="1" applyAlignment="1">
      <alignment horizontal="center" vertical="center"/>
    </xf>
    <xf numFmtId="0" fontId="11" fillId="0" borderId="54" xfId="3" applyFont="1" applyBorder="1" applyAlignment="1">
      <alignment horizontal="left" vertical="top" wrapText="1"/>
    </xf>
    <xf numFmtId="0" fontId="11" fillId="0" borderId="46" xfId="3" applyFont="1" applyBorder="1" applyAlignment="1">
      <alignment vertical="top" wrapText="1"/>
    </xf>
    <xf numFmtId="165" fontId="11" fillId="11" borderId="4" xfId="3" applyNumberFormat="1" applyFont="1" applyFill="1" applyBorder="1" applyAlignment="1">
      <alignment horizontal="center" vertical="center"/>
    </xf>
    <xf numFmtId="165" fontId="11" fillId="11" borderId="5" xfId="3" applyNumberFormat="1" applyFont="1" applyFill="1" applyBorder="1" applyAlignment="1">
      <alignment horizontal="center" vertical="center"/>
    </xf>
    <xf numFmtId="0" fontId="10" fillId="11" borderId="13" xfId="3" applyFont="1" applyFill="1" applyBorder="1" applyAlignment="1">
      <alignment horizontal="center" vertical="center"/>
    </xf>
    <xf numFmtId="9" fontId="11" fillId="0" borderId="12" xfId="3" applyNumberFormat="1" applyFont="1" applyBorder="1" applyAlignment="1">
      <alignment horizontal="left" vertical="top" wrapText="1"/>
    </xf>
    <xf numFmtId="9" fontId="11" fillId="0" borderId="34" xfId="3" applyNumberFormat="1" applyFont="1" applyBorder="1" applyAlignment="1">
      <alignment horizontal="center" vertical="top" wrapText="1"/>
    </xf>
    <xf numFmtId="0" fontId="11" fillId="0" borderId="34" xfId="3" applyFont="1" applyBorder="1" applyAlignment="1">
      <alignment horizontal="center" vertical="top" wrapText="1"/>
    </xf>
    <xf numFmtId="0" fontId="11" fillId="0" borderId="15" xfId="3" applyFont="1" applyBorder="1" applyAlignment="1">
      <alignment horizontal="left" vertical="top" wrapText="1"/>
    </xf>
    <xf numFmtId="165" fontId="10" fillId="26" borderId="9" xfId="3" applyNumberFormat="1" applyFont="1" applyFill="1" applyBorder="1" applyAlignment="1">
      <alignment horizontal="center" vertical="center"/>
    </xf>
    <xf numFmtId="165" fontId="10" fillId="26" borderId="7" xfId="3" applyNumberFormat="1" applyFont="1" applyFill="1" applyBorder="1" applyAlignment="1">
      <alignment horizontal="center" vertical="center"/>
    </xf>
    <xf numFmtId="0" fontId="10" fillId="26" borderId="17" xfId="3" applyFont="1" applyFill="1" applyBorder="1" applyAlignment="1">
      <alignment horizontal="center" vertical="center"/>
    </xf>
    <xf numFmtId="165" fontId="11" fillId="0" borderId="0" xfId="3" applyNumberFormat="1" applyFont="1" applyAlignment="1">
      <alignment horizontal="center" vertical="center"/>
    </xf>
    <xf numFmtId="0" fontId="11" fillId="0" borderId="21" xfId="3" applyFont="1" applyBorder="1" applyAlignment="1">
      <alignment horizontal="center" vertical="center"/>
    </xf>
    <xf numFmtId="165" fontId="11" fillId="0" borderId="9" xfId="3" applyNumberFormat="1" applyFont="1" applyBorder="1" applyAlignment="1">
      <alignment horizontal="center" vertical="center"/>
    </xf>
    <xf numFmtId="165" fontId="11" fillId="0" borderId="26" xfId="3" applyNumberFormat="1" applyFont="1" applyBorder="1" applyAlignment="1">
      <alignment horizontal="center" vertical="center"/>
    </xf>
    <xf numFmtId="0" fontId="11" fillId="0" borderId="7" xfId="3" applyFont="1" applyBorder="1" applyAlignment="1">
      <alignment horizontal="center" vertical="center"/>
    </xf>
    <xf numFmtId="9" fontId="11" fillId="0" borderId="25" xfId="3" applyNumberFormat="1" applyFont="1" applyBorder="1" applyAlignment="1">
      <alignment horizontal="left" vertical="top" wrapText="1"/>
    </xf>
    <xf numFmtId="0" fontId="11" fillId="0" borderId="47" xfId="3" applyFont="1" applyBorder="1" applyAlignment="1">
      <alignment horizontal="center" vertical="top" wrapText="1"/>
    </xf>
    <xf numFmtId="165" fontId="10" fillId="11" borderId="19" xfId="3" applyNumberFormat="1" applyFont="1" applyFill="1" applyBorder="1" applyAlignment="1">
      <alignment horizontal="center" vertical="center"/>
    </xf>
    <xf numFmtId="165" fontId="10" fillId="11" borderId="20" xfId="3" applyNumberFormat="1" applyFont="1" applyFill="1" applyBorder="1" applyAlignment="1">
      <alignment horizontal="center" vertical="center"/>
    </xf>
    <xf numFmtId="0" fontId="10" fillId="11" borderId="20" xfId="3" applyFont="1" applyFill="1" applyBorder="1" applyAlignment="1">
      <alignment horizontal="center" vertical="center"/>
    </xf>
    <xf numFmtId="0" fontId="7" fillId="10" borderId="21" xfId="3" applyFill="1" applyBorder="1" applyAlignment="1">
      <alignment horizontal="center" vertical="top" wrapText="1"/>
    </xf>
    <xf numFmtId="0" fontId="11" fillId="0" borderId="78" xfId="3" applyFont="1" applyBorder="1" applyAlignment="1">
      <alignment horizontal="left" wrapText="1"/>
    </xf>
    <xf numFmtId="0" fontId="11" fillId="0" borderId="53" xfId="3" applyFont="1" applyBorder="1" applyAlignment="1">
      <alignment horizontal="center" wrapText="1"/>
    </xf>
    <xf numFmtId="49" fontId="10" fillId="10" borderId="14" xfId="3" applyNumberFormat="1" applyFont="1" applyFill="1" applyBorder="1" applyAlignment="1">
      <alignment horizontal="center" vertical="top" wrapText="1"/>
    </xf>
    <xf numFmtId="0" fontId="11" fillId="0" borderId="33" xfId="3" applyFont="1" applyBorder="1" applyAlignment="1">
      <alignment horizontal="left" wrapText="1"/>
    </xf>
    <xf numFmtId="0" fontId="11" fillId="0" borderId="32" xfId="3" applyFont="1" applyBorder="1" applyAlignment="1">
      <alignment horizontal="center" wrapText="1"/>
    </xf>
    <xf numFmtId="0" fontId="11" fillId="0" borderId="69" xfId="3" applyFont="1" applyBorder="1" applyAlignment="1">
      <alignment horizontal="left" vertical="center" wrapText="1"/>
    </xf>
    <xf numFmtId="0" fontId="10" fillId="0" borderId="8" xfId="3" applyFont="1" applyBorder="1" applyAlignment="1">
      <alignment vertical="center" wrapText="1"/>
    </xf>
    <xf numFmtId="0" fontId="10" fillId="0" borderId="8" xfId="3" applyFont="1" applyBorder="1" applyAlignment="1">
      <alignment horizontal="center" vertical="top" wrapText="1"/>
    </xf>
    <xf numFmtId="0" fontId="10" fillId="0" borderId="8" xfId="3" applyFont="1" applyBorder="1" applyAlignment="1">
      <alignment vertical="top" textRotation="90" wrapText="1"/>
    </xf>
    <xf numFmtId="0" fontId="10" fillId="0" borderId="8" xfId="3" applyFont="1" applyBorder="1" applyAlignment="1">
      <alignment vertical="top" wrapText="1"/>
    </xf>
    <xf numFmtId="49" fontId="16" fillId="4" borderId="26" xfId="3" applyNumberFormat="1" applyFont="1" applyFill="1" applyBorder="1" applyAlignment="1">
      <alignment horizontal="center" vertical="top"/>
    </xf>
    <xf numFmtId="49" fontId="16" fillId="3" borderId="7" xfId="3" applyNumberFormat="1" applyFont="1" applyFill="1" applyBorder="1" applyAlignment="1">
      <alignment horizontal="center" vertical="top"/>
    </xf>
    <xf numFmtId="0" fontId="10" fillId="4" borderId="72" xfId="3" applyFont="1" applyFill="1" applyBorder="1" applyAlignment="1">
      <alignment horizontal="left" wrapText="1"/>
    </xf>
    <xf numFmtId="0" fontId="10" fillId="4" borderId="72" xfId="3" applyFont="1" applyFill="1" applyBorder="1" applyAlignment="1">
      <alignment horizontal="center" wrapText="1"/>
    </xf>
    <xf numFmtId="0" fontId="10" fillId="4" borderId="8" xfId="3" applyFont="1" applyFill="1" applyBorder="1" applyAlignment="1">
      <alignment horizontal="center" wrapText="1"/>
    </xf>
    <xf numFmtId="0" fontId="10" fillId="4" borderId="8" xfId="3" applyFont="1" applyFill="1" applyBorder="1" applyAlignment="1">
      <alignment vertical="center" wrapText="1"/>
    </xf>
    <xf numFmtId="0" fontId="10" fillId="4" borderId="8" xfId="3" applyFont="1" applyFill="1" applyBorder="1" applyAlignment="1">
      <alignment vertical="top" textRotation="90" wrapText="1"/>
    </xf>
    <xf numFmtId="0" fontId="10" fillId="4" borderId="8" xfId="3" applyFont="1" applyFill="1" applyBorder="1" applyAlignment="1">
      <alignment vertical="top" wrapText="1"/>
    </xf>
    <xf numFmtId="49" fontId="16" fillId="4" borderId="21" xfId="3" applyNumberFormat="1" applyFont="1" applyFill="1" applyBorder="1" applyAlignment="1">
      <alignment horizontal="center" vertical="top"/>
    </xf>
    <xf numFmtId="49" fontId="16" fillId="3" borderId="6" xfId="3" applyNumberFormat="1" applyFont="1" applyFill="1" applyBorder="1" applyAlignment="1">
      <alignment horizontal="center" vertical="top"/>
    </xf>
    <xf numFmtId="165" fontId="11" fillId="0" borderId="70" xfId="3" applyNumberFormat="1" applyFont="1" applyBorder="1" applyAlignment="1">
      <alignment horizontal="left" vertical="center"/>
    </xf>
    <xf numFmtId="165" fontId="11" fillId="0" borderId="70" xfId="3" applyNumberFormat="1" applyFont="1" applyBorder="1" applyAlignment="1">
      <alignment horizontal="center" vertical="center"/>
    </xf>
    <xf numFmtId="0" fontId="11" fillId="0" borderId="8" xfId="3" applyFont="1" applyBorder="1" applyAlignment="1">
      <alignment vertical="top" wrapText="1"/>
    </xf>
    <xf numFmtId="0" fontId="3" fillId="2" borderId="9" xfId="3" applyFont="1" applyFill="1" applyBorder="1" applyAlignment="1">
      <alignment horizontal="left" vertical="top"/>
    </xf>
    <xf numFmtId="0" fontId="3" fillId="2" borderId="8" xfId="3" applyFont="1" applyFill="1" applyBorder="1" applyAlignment="1">
      <alignment vertical="top"/>
    </xf>
    <xf numFmtId="0" fontId="3" fillId="2" borderId="7" xfId="3" applyFont="1" applyFill="1" applyBorder="1" applyAlignment="1">
      <alignment vertical="top"/>
    </xf>
    <xf numFmtId="0" fontId="3" fillId="2" borderId="8" xfId="3" applyFont="1" applyFill="1" applyBorder="1" applyAlignment="1">
      <alignment vertical="center"/>
    </xf>
    <xf numFmtId="0" fontId="3" fillId="2" borderId="8" xfId="3" applyFont="1" applyFill="1" applyBorder="1" applyAlignment="1">
      <alignment horizontal="center" vertical="top"/>
    </xf>
    <xf numFmtId="0" fontId="3" fillId="2" borderId="8" xfId="3" applyFont="1" applyFill="1" applyBorder="1" applyAlignment="1">
      <alignment vertical="top" textRotation="90"/>
    </xf>
    <xf numFmtId="0" fontId="10" fillId="2" borderId="8" xfId="3" applyFont="1" applyFill="1" applyBorder="1" applyAlignment="1">
      <alignment vertical="center"/>
    </xf>
    <xf numFmtId="0" fontId="46" fillId="2" borderId="8" xfId="3" applyFont="1" applyFill="1" applyBorder="1" applyAlignment="1">
      <alignment vertical="top"/>
    </xf>
    <xf numFmtId="49" fontId="16" fillId="2" borderId="7" xfId="3" applyNumberFormat="1" applyFont="1" applyFill="1" applyBorder="1" applyAlignment="1">
      <alignment horizontal="center" vertical="top"/>
    </xf>
    <xf numFmtId="49" fontId="10" fillId="2" borderId="9" xfId="14" applyNumberFormat="1" applyFont="1" applyFill="1" applyBorder="1" applyAlignment="1">
      <alignment horizontal="left" vertical="top"/>
    </xf>
    <xf numFmtId="49" fontId="10" fillId="2" borderId="8" xfId="14" applyNumberFormat="1" applyFont="1" applyFill="1" applyBorder="1" applyAlignment="1">
      <alignment vertical="top"/>
    </xf>
    <xf numFmtId="49" fontId="10" fillId="2" borderId="7" xfId="14" applyNumberFormat="1" applyFont="1" applyFill="1" applyBorder="1" applyAlignment="1">
      <alignment vertical="top"/>
    </xf>
    <xf numFmtId="165" fontId="10" fillId="2" borderId="7" xfId="14" applyNumberFormat="1" applyFont="1" applyFill="1" applyBorder="1" applyAlignment="1">
      <alignment horizontal="center" vertical="center"/>
    </xf>
    <xf numFmtId="49" fontId="16" fillId="3" borderId="26" xfId="3" applyNumberFormat="1" applyFont="1" applyFill="1" applyBorder="1" applyAlignment="1">
      <alignment horizontal="center" vertical="top" wrapText="1"/>
    </xf>
    <xf numFmtId="0" fontId="11" fillId="4" borderId="9" xfId="3" applyFont="1" applyFill="1" applyBorder="1" applyAlignment="1">
      <alignment horizontal="left" vertical="top"/>
    </xf>
    <xf numFmtId="0" fontId="11" fillId="4" borderId="21" xfId="3" applyFont="1" applyFill="1" applyBorder="1" applyAlignment="1">
      <alignment vertical="top"/>
    </xf>
    <xf numFmtId="165" fontId="10" fillId="4" borderId="21" xfId="3" applyNumberFormat="1" applyFont="1" applyFill="1" applyBorder="1" applyAlignment="1">
      <alignment horizontal="center" vertical="center"/>
    </xf>
    <xf numFmtId="0" fontId="11" fillId="0" borderId="29" xfId="3" applyFont="1" applyBorder="1" applyAlignment="1">
      <alignment horizontal="left" vertical="center"/>
    </xf>
    <xf numFmtId="165" fontId="10" fillId="13" borderId="26" xfId="3" applyNumberFormat="1" applyFont="1" applyFill="1" applyBorder="1" applyAlignment="1">
      <alignment horizontal="center" vertical="center"/>
    </xf>
    <xf numFmtId="165" fontId="10" fillId="13" borderId="7" xfId="3" applyNumberFormat="1" applyFont="1" applyFill="1" applyBorder="1" applyAlignment="1">
      <alignment horizontal="center" vertical="center"/>
    </xf>
    <xf numFmtId="0" fontId="10" fillId="26" borderId="41" xfId="3" applyFont="1" applyFill="1" applyBorder="1" applyAlignment="1">
      <alignment horizontal="center" vertical="center"/>
    </xf>
    <xf numFmtId="0" fontId="11" fillId="0" borderId="76" xfId="3" applyFont="1" applyBorder="1" applyAlignment="1">
      <alignment horizontal="left" vertical="center"/>
    </xf>
    <xf numFmtId="165" fontId="11" fillId="0" borderId="80" xfId="3" applyNumberFormat="1" applyFont="1" applyBorder="1" applyAlignment="1">
      <alignment horizontal="center" vertical="center"/>
    </xf>
    <xf numFmtId="165" fontId="11" fillId="0" borderId="52" xfId="3" applyNumberFormat="1" applyFont="1" applyBorder="1" applyAlignment="1">
      <alignment horizontal="center" vertical="center"/>
    </xf>
    <xf numFmtId="0" fontId="10" fillId="0" borderId="21" xfId="3" applyFont="1" applyBorder="1" applyAlignment="1">
      <alignment horizontal="center" vertical="center"/>
    </xf>
    <xf numFmtId="0" fontId="11" fillId="0" borderId="78" xfId="3" applyFont="1" applyBorder="1" applyAlignment="1">
      <alignment horizontal="left" vertical="center"/>
    </xf>
    <xf numFmtId="165" fontId="11" fillId="0" borderId="43" xfId="3" applyNumberFormat="1" applyFont="1" applyBorder="1" applyAlignment="1">
      <alignment horizontal="center" vertical="center"/>
    </xf>
    <xf numFmtId="165" fontId="11" fillId="0" borderId="58" xfId="3" applyNumberFormat="1" applyFont="1" applyBorder="1" applyAlignment="1">
      <alignment horizontal="center" vertical="center"/>
    </xf>
    <xf numFmtId="0" fontId="10" fillId="0" borderId="56" xfId="3" applyFont="1" applyBorder="1" applyAlignment="1">
      <alignment horizontal="center" vertical="center"/>
    </xf>
    <xf numFmtId="49" fontId="10" fillId="11" borderId="6" xfId="3" applyNumberFormat="1" applyFont="1" applyFill="1" applyBorder="1" applyAlignment="1">
      <alignment vertical="top" wrapText="1"/>
    </xf>
    <xf numFmtId="165" fontId="10" fillId="13" borderId="71" xfId="3" applyNumberFormat="1" applyFont="1" applyFill="1" applyBorder="1" applyAlignment="1">
      <alignment horizontal="center" vertical="center"/>
    </xf>
    <xf numFmtId="0" fontId="10" fillId="26" borderId="7" xfId="3" applyFont="1" applyFill="1" applyBorder="1" applyAlignment="1">
      <alignment horizontal="center" vertical="center"/>
    </xf>
    <xf numFmtId="0" fontId="10" fillId="0" borderId="14" xfId="3" applyFont="1" applyBorder="1" applyAlignment="1">
      <alignment horizontal="center" vertical="center"/>
    </xf>
    <xf numFmtId="0" fontId="11" fillId="0" borderId="33" xfId="3" applyFont="1" applyBorder="1" applyAlignment="1">
      <alignment horizontal="left" vertical="center"/>
    </xf>
    <xf numFmtId="0" fontId="10" fillId="0" borderId="44" xfId="3" applyFont="1" applyBorder="1" applyAlignment="1">
      <alignment horizontal="center" vertical="center"/>
    </xf>
    <xf numFmtId="0" fontId="11" fillId="0" borderId="34" xfId="3" applyFont="1" applyBorder="1" applyAlignment="1">
      <alignment horizontal="center" vertical="top"/>
    </xf>
    <xf numFmtId="0" fontId="11" fillId="0" borderId="33" xfId="3" applyFont="1" applyBorder="1" applyAlignment="1">
      <alignment horizontal="left" vertical="top" wrapText="1"/>
    </xf>
    <xf numFmtId="0" fontId="11" fillId="0" borderId="46" xfId="3" applyFont="1" applyBorder="1" applyAlignment="1">
      <alignment horizontal="center" vertical="top"/>
    </xf>
    <xf numFmtId="0" fontId="0" fillId="0" borderId="121" xfId="0" applyBorder="1" applyAlignment="1">
      <alignment horizontal="left" vertical="center" wrapText="1"/>
    </xf>
    <xf numFmtId="0" fontId="0" fillId="0" borderId="122" xfId="0" applyBorder="1" applyAlignment="1">
      <alignment vertical="center" wrapText="1"/>
    </xf>
    <xf numFmtId="0" fontId="0" fillId="0" borderId="123" xfId="0" applyBorder="1" applyAlignment="1">
      <alignment vertical="center" wrapText="1"/>
    </xf>
    <xf numFmtId="9" fontId="11" fillId="0" borderId="23" xfId="3" applyNumberFormat="1" applyFont="1" applyBorder="1" applyAlignment="1">
      <alignment horizontal="center" vertical="center"/>
    </xf>
    <xf numFmtId="165" fontId="10" fillId="0" borderId="35" xfId="3" applyNumberFormat="1" applyFont="1" applyBorder="1" applyAlignment="1">
      <alignment horizontal="center" vertical="center"/>
    </xf>
    <xf numFmtId="165" fontId="10" fillId="0" borderId="10" xfId="3" applyNumberFormat="1" applyFont="1" applyBorder="1" applyAlignment="1">
      <alignment horizontal="center" vertical="center"/>
    </xf>
    <xf numFmtId="0" fontId="10" fillId="24" borderId="64" xfId="3" applyFont="1" applyFill="1" applyBorder="1" applyAlignment="1">
      <alignment horizontal="center" vertical="center"/>
    </xf>
    <xf numFmtId="0" fontId="10" fillId="24" borderId="41" xfId="3" applyFont="1" applyFill="1" applyBorder="1" applyAlignment="1">
      <alignment horizontal="center" vertical="center"/>
    </xf>
    <xf numFmtId="0" fontId="0" fillId="0" borderId="124" xfId="0" applyBorder="1" applyAlignment="1">
      <alignment horizontal="left" vertical="center" wrapText="1"/>
    </xf>
    <xf numFmtId="0" fontId="0" fillId="0" borderId="125" xfId="0" applyBorder="1" applyAlignment="1">
      <alignment vertical="center" wrapText="1"/>
    </xf>
    <xf numFmtId="0" fontId="0" fillId="0" borderId="126" xfId="0" applyBorder="1" applyAlignment="1">
      <alignment vertical="center" wrapText="1"/>
    </xf>
    <xf numFmtId="1" fontId="11" fillId="0" borderId="16" xfId="3" applyNumberFormat="1" applyFont="1" applyBorder="1" applyAlignment="1">
      <alignment horizontal="center" vertical="center"/>
    </xf>
    <xf numFmtId="0" fontId="11" fillId="0" borderId="31" xfId="3" applyFont="1" applyBorder="1" applyAlignment="1">
      <alignment horizontal="center" vertical="center"/>
    </xf>
    <xf numFmtId="0" fontId="10" fillId="0" borderId="64" xfId="3" applyFont="1" applyBorder="1" applyAlignment="1">
      <alignment horizontal="center" vertical="center"/>
    </xf>
    <xf numFmtId="0" fontId="11" fillId="10" borderId="5" xfId="3" applyFont="1" applyFill="1" applyBorder="1" applyAlignment="1">
      <alignment vertical="top"/>
    </xf>
    <xf numFmtId="0" fontId="0" fillId="0" borderId="127" xfId="0" applyBorder="1" applyAlignment="1">
      <alignment horizontal="left" vertical="center" wrapText="1"/>
    </xf>
    <xf numFmtId="0" fontId="0" fillId="0" borderId="128" xfId="0" applyBorder="1" applyAlignment="1">
      <alignment vertical="center" wrapText="1"/>
    </xf>
    <xf numFmtId="0" fontId="0" fillId="0" borderId="129" xfId="0" applyBorder="1" applyAlignment="1">
      <alignment vertical="center" wrapText="1"/>
    </xf>
    <xf numFmtId="1" fontId="11" fillId="0" borderId="32" xfId="3" applyNumberFormat="1" applyFont="1" applyBorder="1" applyAlignment="1">
      <alignment horizontal="center" vertical="center"/>
    </xf>
    <xf numFmtId="0" fontId="11" fillId="0" borderId="30" xfId="3" applyFont="1" applyBorder="1" applyAlignment="1">
      <alignment horizontal="left" vertical="top" wrapText="1"/>
    </xf>
    <xf numFmtId="9" fontId="11" fillId="0" borderId="37" xfId="3" applyNumberFormat="1" applyFont="1" applyBorder="1" applyAlignment="1">
      <alignment horizontal="center" vertical="center"/>
    </xf>
    <xf numFmtId="0" fontId="11" fillId="10" borderId="13" xfId="4" applyFont="1" applyFill="1" applyBorder="1" applyAlignment="1">
      <alignment vertical="top" wrapText="1"/>
    </xf>
    <xf numFmtId="165" fontId="10" fillId="0" borderId="43" xfId="3" applyNumberFormat="1" applyFont="1" applyBorder="1" applyAlignment="1">
      <alignment horizontal="center" vertical="center"/>
    </xf>
    <xf numFmtId="165" fontId="10" fillId="0" borderId="58" xfId="3" applyNumberFormat="1" applyFont="1" applyBorder="1" applyAlignment="1">
      <alignment horizontal="center" vertical="center"/>
    </xf>
    <xf numFmtId="0" fontId="10" fillId="0" borderId="67" xfId="3" applyFont="1" applyBorder="1" applyAlignment="1">
      <alignment horizontal="center" vertical="center"/>
    </xf>
    <xf numFmtId="0" fontId="11" fillId="10" borderId="5" xfId="4" applyFont="1" applyFill="1" applyBorder="1" applyAlignment="1">
      <alignment vertical="top" wrapText="1"/>
    </xf>
    <xf numFmtId="0" fontId="11" fillId="0" borderId="29" xfId="3" applyFont="1" applyBorder="1" applyAlignment="1">
      <alignment horizontal="center" vertical="center"/>
    </xf>
    <xf numFmtId="49" fontId="59" fillId="0" borderId="0" xfId="3" applyNumberFormat="1" applyFont="1" applyAlignment="1">
      <alignment horizontal="center" vertical="center" textRotation="90"/>
    </xf>
    <xf numFmtId="1" fontId="11" fillId="0" borderId="33" xfId="3" applyNumberFormat="1" applyFont="1" applyBorder="1" applyAlignment="1">
      <alignment horizontal="left" vertical="center" wrapText="1"/>
    </xf>
    <xf numFmtId="0" fontId="8" fillId="0" borderId="44" xfId="22" applyFont="1" applyBorder="1" applyAlignment="1">
      <alignment horizontal="left" vertical="top" wrapText="1"/>
    </xf>
    <xf numFmtId="165" fontId="11" fillId="0" borderId="14" xfId="3" applyNumberFormat="1" applyFont="1" applyBorder="1" applyAlignment="1">
      <alignment horizontal="center" vertical="center"/>
    </xf>
    <xf numFmtId="0" fontId="11" fillId="0" borderId="60" xfId="3" applyFont="1" applyBorder="1" applyAlignment="1">
      <alignment horizontal="center" vertical="center"/>
    </xf>
    <xf numFmtId="0" fontId="11" fillId="10" borderId="4" xfId="3" applyFont="1" applyFill="1" applyBorder="1" applyAlignment="1">
      <alignment vertical="top" wrapText="1"/>
    </xf>
    <xf numFmtId="9" fontId="11" fillId="0" borderId="29" xfId="3" applyNumberFormat="1" applyFont="1" applyBorder="1" applyAlignment="1">
      <alignment horizontal="left" vertical="center" wrapText="1"/>
    </xf>
    <xf numFmtId="0" fontId="11" fillId="0" borderId="24" xfId="3" applyFont="1" applyBorder="1" applyAlignment="1">
      <alignment horizontal="center" vertical="top"/>
    </xf>
    <xf numFmtId="0" fontId="11" fillId="0" borderId="14" xfId="3" applyFont="1" applyBorder="1" applyAlignment="1">
      <alignment horizontal="center" vertical="center"/>
    </xf>
    <xf numFmtId="9" fontId="11" fillId="0" borderId="47" xfId="3" applyNumberFormat="1" applyFont="1" applyBorder="1" applyAlignment="1">
      <alignment horizontal="center" vertical="center"/>
    </xf>
    <xf numFmtId="9" fontId="11" fillId="0" borderId="24" xfId="3" applyNumberFormat="1" applyFont="1" applyBorder="1" applyAlignment="1">
      <alignment horizontal="center" vertical="center"/>
    </xf>
    <xf numFmtId="1" fontId="11" fillId="5" borderId="46" xfId="3" applyNumberFormat="1" applyFont="1" applyFill="1" applyBorder="1" applyAlignment="1">
      <alignment horizontal="center" vertical="center"/>
    </xf>
    <xf numFmtId="1" fontId="11" fillId="5" borderId="32" xfId="3" applyNumberFormat="1" applyFont="1" applyFill="1" applyBorder="1" applyAlignment="1">
      <alignment horizontal="center" vertical="center"/>
    </xf>
    <xf numFmtId="9" fontId="11" fillId="0" borderId="25" xfId="3" applyNumberFormat="1" applyFont="1" applyBorder="1" applyAlignment="1">
      <alignment horizontal="left" vertical="center" wrapText="1"/>
    </xf>
    <xf numFmtId="0" fontId="11" fillId="0" borderId="24" xfId="3" applyFont="1" applyBorder="1" applyAlignment="1">
      <alignment horizontal="left" vertical="center"/>
    </xf>
    <xf numFmtId="0" fontId="11" fillId="0" borderId="33" xfId="3" applyFont="1" applyBorder="1" applyAlignment="1">
      <alignment horizontal="left" vertical="center" wrapText="1"/>
    </xf>
    <xf numFmtId="0" fontId="11" fillId="0" borderId="30" xfId="3" applyFont="1" applyBorder="1" applyAlignment="1">
      <alignment vertical="top" wrapText="1"/>
    </xf>
    <xf numFmtId="165" fontId="10" fillId="0" borderId="14" xfId="3" applyNumberFormat="1" applyFont="1" applyBorder="1" applyAlignment="1">
      <alignment horizontal="center" vertical="center"/>
    </xf>
    <xf numFmtId="165" fontId="10" fillId="0" borderId="13" xfId="3" applyNumberFormat="1" applyFont="1" applyBorder="1" applyAlignment="1">
      <alignment horizontal="center" vertical="center"/>
    </xf>
    <xf numFmtId="9" fontId="11" fillId="0" borderId="76" xfId="3" applyNumberFormat="1" applyFont="1" applyBorder="1" applyAlignment="1">
      <alignment horizontal="left" vertical="center" wrapText="1"/>
    </xf>
    <xf numFmtId="9" fontId="11" fillId="0" borderId="77" xfId="3" applyNumberFormat="1" applyFont="1" applyBorder="1" applyAlignment="1">
      <alignment horizontal="center" vertical="center"/>
    </xf>
    <xf numFmtId="0" fontId="11" fillId="0" borderId="37" xfId="3" applyFont="1" applyBorder="1" applyAlignment="1">
      <alignment horizontal="left" vertical="center"/>
    </xf>
    <xf numFmtId="165" fontId="10" fillId="0" borderId="80" xfId="3" applyNumberFormat="1" applyFont="1" applyBorder="1" applyAlignment="1">
      <alignment horizontal="center" vertical="center"/>
    </xf>
    <xf numFmtId="0" fontId="11" fillId="0" borderId="80" xfId="3" applyFont="1" applyBorder="1" applyAlignment="1">
      <alignment horizontal="center" vertical="center"/>
    </xf>
    <xf numFmtId="165" fontId="11" fillId="0" borderId="35" xfId="3" applyNumberFormat="1" applyFont="1" applyBorder="1" applyAlignment="1">
      <alignment horizontal="center" vertical="center"/>
    </xf>
    <xf numFmtId="165" fontId="11" fillId="0" borderId="10" xfId="3" applyNumberFormat="1" applyFont="1" applyBorder="1" applyAlignment="1">
      <alignment horizontal="center" vertical="center"/>
    </xf>
    <xf numFmtId="0" fontId="11" fillId="0" borderId="30" xfId="3" applyFont="1" applyBorder="1" applyAlignment="1">
      <alignment horizontal="center" vertical="center"/>
    </xf>
    <xf numFmtId="0" fontId="11" fillId="0" borderId="35" xfId="3" applyFont="1" applyBorder="1" applyAlignment="1">
      <alignment horizontal="center" vertical="center"/>
    </xf>
    <xf numFmtId="0" fontId="11" fillId="0" borderId="43" xfId="3" applyFont="1" applyBorder="1" applyAlignment="1">
      <alignment horizontal="center" vertical="center"/>
    </xf>
    <xf numFmtId="165" fontId="10" fillId="0" borderId="52" xfId="3" applyNumberFormat="1" applyFont="1" applyBorder="1" applyAlignment="1">
      <alignment horizontal="center" vertical="center"/>
    </xf>
    <xf numFmtId="9" fontId="11" fillId="0" borderId="47" xfId="3" applyNumberFormat="1" applyFont="1" applyBorder="1" applyAlignment="1">
      <alignment horizontal="center" vertical="top"/>
    </xf>
    <xf numFmtId="0" fontId="11" fillId="0" borderId="24" xfId="3" applyFont="1" applyBorder="1" applyAlignment="1">
      <alignment horizontal="left" vertical="top"/>
    </xf>
    <xf numFmtId="0" fontId="7" fillId="0" borderId="12" xfId="3" applyBorder="1" applyAlignment="1">
      <alignment horizontal="left"/>
    </xf>
    <xf numFmtId="0" fontId="11" fillId="0" borderId="54" xfId="3" applyFont="1" applyBorder="1" applyAlignment="1">
      <alignment horizontal="left" vertical="center"/>
    </xf>
    <xf numFmtId="9" fontId="11" fillId="0" borderId="25" xfId="3" applyNumberFormat="1" applyFont="1" applyBorder="1" applyAlignment="1">
      <alignment horizontal="left" vertical="center"/>
    </xf>
    <xf numFmtId="0" fontId="11" fillId="0" borderId="25" xfId="3" applyFont="1" applyBorder="1" applyAlignment="1">
      <alignment horizontal="left" vertical="center" wrapText="1"/>
    </xf>
    <xf numFmtId="0" fontId="11" fillId="0" borderId="47" xfId="3" applyFont="1" applyBorder="1" applyAlignment="1">
      <alignment horizontal="left" vertical="center"/>
    </xf>
    <xf numFmtId="0" fontId="11" fillId="0" borderId="73" xfId="3" applyFont="1" applyBorder="1" applyAlignment="1">
      <alignment horizontal="left" vertical="center" wrapText="1"/>
    </xf>
    <xf numFmtId="0" fontId="11" fillId="0" borderId="59" xfId="3" applyFont="1" applyBorder="1" applyAlignment="1">
      <alignment horizontal="left" vertical="center"/>
    </xf>
    <xf numFmtId="0" fontId="11" fillId="0" borderId="75" xfId="3" applyFont="1" applyBorder="1" applyAlignment="1">
      <alignment horizontal="left" vertical="center"/>
    </xf>
    <xf numFmtId="0" fontId="11" fillId="0" borderId="77" xfId="3" applyFont="1" applyBorder="1" applyAlignment="1">
      <alignment horizontal="left" vertical="center"/>
    </xf>
    <xf numFmtId="2" fontId="11" fillId="0" borderId="43" xfId="3" applyNumberFormat="1" applyFont="1" applyBorder="1" applyAlignment="1">
      <alignment horizontal="center" vertical="center"/>
    </xf>
    <xf numFmtId="2" fontId="11" fillId="0" borderId="58" xfId="3" applyNumberFormat="1" applyFont="1" applyBorder="1" applyAlignment="1">
      <alignment horizontal="center" vertical="center"/>
    </xf>
    <xf numFmtId="0" fontId="11" fillId="5" borderId="33" xfId="3" applyFont="1" applyFill="1" applyBorder="1" applyAlignment="1">
      <alignment horizontal="left" vertical="center" wrapText="1"/>
    </xf>
    <xf numFmtId="0" fontId="11" fillId="5" borderId="46" xfId="3" applyFont="1" applyFill="1" applyBorder="1" applyAlignment="1">
      <alignment horizontal="center" vertical="center"/>
    </xf>
    <xf numFmtId="0" fontId="10" fillId="24" borderId="7" xfId="3" applyFont="1" applyFill="1" applyBorder="1" applyAlignment="1">
      <alignment horizontal="center" vertical="center"/>
    </xf>
    <xf numFmtId="9" fontId="11" fillId="0" borderId="55" xfId="3" applyNumberFormat="1" applyFont="1" applyBorder="1" applyAlignment="1">
      <alignment horizontal="left" vertical="center" wrapText="1"/>
    </xf>
    <xf numFmtId="9" fontId="11" fillId="0" borderId="50" xfId="3" applyNumberFormat="1" applyFont="1" applyBorder="1" applyAlignment="1">
      <alignment horizontal="left" vertical="center" wrapText="1"/>
    </xf>
    <xf numFmtId="9" fontId="11" fillId="0" borderId="75" xfId="3" applyNumberFormat="1" applyFont="1" applyBorder="1" applyAlignment="1">
      <alignment horizontal="center" vertical="center"/>
    </xf>
    <xf numFmtId="0" fontId="27" fillId="0" borderId="37" xfId="0" applyFont="1" applyBorder="1" applyAlignment="1">
      <alignment horizontal="center" vertical="top" wrapText="1"/>
    </xf>
    <xf numFmtId="0" fontId="27" fillId="0" borderId="77" xfId="0" applyFont="1" applyBorder="1" applyAlignment="1">
      <alignment horizontal="center" vertical="top" wrapText="1"/>
    </xf>
    <xf numFmtId="9" fontId="11" fillId="0" borderId="36" xfId="3" applyNumberFormat="1" applyFont="1" applyBorder="1" applyAlignment="1">
      <alignment horizontal="left" vertical="center" wrapText="1"/>
    </xf>
    <xf numFmtId="9" fontId="11" fillId="0" borderId="55" xfId="3" applyNumberFormat="1" applyFont="1" applyBorder="1" applyAlignment="1">
      <alignment horizontal="left" vertical="top"/>
    </xf>
    <xf numFmtId="9" fontId="11" fillId="0" borderId="36" xfId="3" applyNumberFormat="1" applyFont="1" applyBorder="1" applyAlignment="1">
      <alignment horizontal="left" vertical="top"/>
    </xf>
    <xf numFmtId="165" fontId="11" fillId="0" borderId="30" xfId="3" applyNumberFormat="1" applyFont="1" applyBorder="1" applyAlignment="1">
      <alignment horizontal="center" vertical="center"/>
    </xf>
    <xf numFmtId="165" fontId="11" fillId="0" borderId="2" xfId="3" applyNumberFormat="1" applyFont="1" applyBorder="1" applyAlignment="1">
      <alignment horizontal="center" vertical="center"/>
    </xf>
    <xf numFmtId="9" fontId="11" fillId="0" borderId="19" xfId="3" applyNumberFormat="1" applyFont="1" applyBorder="1" applyAlignment="1">
      <alignment horizontal="left" vertical="top"/>
    </xf>
    <xf numFmtId="165" fontId="10" fillId="11" borderId="7" xfId="3" applyNumberFormat="1" applyFont="1" applyFill="1" applyBorder="1" applyAlignment="1">
      <alignment horizontal="center" vertical="center"/>
    </xf>
    <xf numFmtId="165" fontId="10" fillId="11" borderId="26" xfId="3" applyNumberFormat="1" applyFont="1" applyFill="1" applyBorder="1" applyAlignment="1">
      <alignment horizontal="center" vertical="center"/>
    </xf>
    <xf numFmtId="0" fontId="10" fillId="11" borderId="7" xfId="3" applyFont="1" applyFill="1" applyBorder="1" applyAlignment="1">
      <alignment horizontal="center" vertical="center"/>
    </xf>
    <xf numFmtId="0" fontId="11" fillId="0" borderId="36" xfId="3" applyFont="1" applyBorder="1" applyAlignment="1">
      <alignment horizontal="left" vertical="top"/>
    </xf>
    <xf numFmtId="0" fontId="11" fillId="0" borderId="77" xfId="3" applyFont="1" applyBorder="1" applyAlignment="1">
      <alignment horizontal="center" vertical="top"/>
    </xf>
    <xf numFmtId="0" fontId="11" fillId="0" borderId="35" xfId="3" applyFont="1" applyBorder="1" applyAlignment="1">
      <alignment wrapText="1"/>
    </xf>
    <xf numFmtId="165" fontId="11" fillId="11" borderId="80" xfId="3" applyNumberFormat="1" applyFont="1" applyFill="1" applyBorder="1" applyAlignment="1">
      <alignment horizontal="center" vertical="center"/>
    </xf>
    <xf numFmtId="165" fontId="11" fillId="11" borderId="52" xfId="3" applyNumberFormat="1" applyFont="1" applyFill="1" applyBorder="1" applyAlignment="1">
      <alignment horizontal="center" vertical="center"/>
    </xf>
    <xf numFmtId="0" fontId="7" fillId="0" borderId="39" xfId="3" applyBorder="1"/>
    <xf numFmtId="165" fontId="11" fillId="11" borderId="35" xfId="3" applyNumberFormat="1" applyFont="1" applyFill="1" applyBorder="1" applyAlignment="1">
      <alignment horizontal="center" vertical="center"/>
    </xf>
    <xf numFmtId="0" fontId="10" fillId="11" borderId="10" xfId="3" applyFont="1" applyFill="1" applyBorder="1" applyAlignment="1">
      <alignment horizontal="center" vertical="center"/>
    </xf>
    <xf numFmtId="0" fontId="11" fillId="0" borderId="54" xfId="3" applyFont="1" applyBorder="1" applyAlignment="1">
      <alignment horizontal="left" vertical="top"/>
    </xf>
    <xf numFmtId="0" fontId="11" fillId="0" borderId="30" xfId="3" applyFont="1" applyBorder="1" applyAlignment="1">
      <alignment wrapText="1"/>
    </xf>
    <xf numFmtId="165" fontId="11" fillId="11" borderId="30" xfId="3" applyNumberFormat="1" applyFont="1" applyFill="1" applyBorder="1" applyAlignment="1">
      <alignment horizontal="center" vertical="center"/>
    </xf>
    <xf numFmtId="0" fontId="7" fillId="0" borderId="39" xfId="3" applyBorder="1" applyAlignment="1">
      <alignment horizontal="center" vertical="top" wrapText="1"/>
    </xf>
    <xf numFmtId="0" fontId="7" fillId="0" borderId="34" xfId="3" applyBorder="1" applyAlignment="1">
      <alignment horizontal="center" vertical="top" wrapText="1"/>
    </xf>
    <xf numFmtId="0" fontId="8" fillId="0" borderId="39" xfId="3" applyFont="1" applyBorder="1" applyAlignment="1">
      <alignment horizontal="center" vertical="top" wrapText="1"/>
    </xf>
    <xf numFmtId="0" fontId="7" fillId="0" borderId="32" xfId="3" applyBorder="1" applyAlignment="1">
      <alignment horizontal="center" vertical="top" wrapText="1"/>
    </xf>
    <xf numFmtId="0" fontId="7" fillId="0" borderId="46" xfId="3" applyBorder="1" applyAlignment="1">
      <alignment horizontal="center" vertical="top" wrapText="1"/>
    </xf>
    <xf numFmtId="0" fontId="8" fillId="0" borderId="32" xfId="3" applyFont="1" applyBorder="1" applyAlignment="1">
      <alignment horizontal="center" vertical="top" wrapText="1"/>
    </xf>
    <xf numFmtId="0" fontId="46" fillId="4" borderId="9" xfId="3" applyFont="1" applyFill="1" applyBorder="1" applyAlignment="1">
      <alignment horizontal="left" vertical="top" wrapText="1"/>
    </xf>
    <xf numFmtId="0" fontId="46" fillId="4" borderId="70" xfId="3" applyFont="1" applyFill="1" applyBorder="1" applyAlignment="1">
      <alignment vertical="top" wrapText="1"/>
    </xf>
    <xf numFmtId="0" fontId="46" fillId="4" borderId="72" xfId="3" applyFont="1" applyFill="1" applyBorder="1" applyAlignment="1">
      <alignment vertical="top" wrapText="1"/>
    </xf>
    <xf numFmtId="0" fontId="46" fillId="4" borderId="8" xfId="3" applyFont="1" applyFill="1" applyBorder="1" applyAlignment="1">
      <alignment vertical="center" wrapText="1"/>
    </xf>
    <xf numFmtId="0" fontId="46" fillId="4" borderId="8" xfId="3" applyFont="1" applyFill="1" applyBorder="1" applyAlignment="1">
      <alignment horizontal="center" vertical="top" wrapText="1"/>
    </xf>
    <xf numFmtId="9" fontId="11" fillId="4" borderId="9" xfId="3" applyNumberFormat="1" applyFont="1" applyFill="1" applyBorder="1" applyAlignment="1">
      <alignment horizontal="left" vertical="top"/>
    </xf>
    <xf numFmtId="9" fontId="11" fillId="4" borderId="23" xfId="3" applyNumberFormat="1" applyFont="1" applyFill="1" applyBorder="1" applyAlignment="1">
      <alignment horizontal="center" vertical="top"/>
    </xf>
    <xf numFmtId="9" fontId="11" fillId="4" borderId="72" xfId="3" applyNumberFormat="1" applyFont="1" applyFill="1" applyBorder="1" applyAlignment="1">
      <alignment horizontal="center" vertical="top"/>
    </xf>
    <xf numFmtId="0" fontId="11" fillId="4" borderId="7" xfId="3" applyFont="1" applyFill="1" applyBorder="1" applyAlignment="1">
      <alignment horizontal="left" vertical="top"/>
    </xf>
    <xf numFmtId="165" fontId="10" fillId="4" borderId="19" xfId="3" applyNumberFormat="1" applyFont="1" applyFill="1" applyBorder="1" applyAlignment="1">
      <alignment horizontal="center" vertical="top"/>
    </xf>
    <xf numFmtId="165" fontId="10" fillId="4" borderId="21" xfId="3" applyNumberFormat="1" applyFont="1" applyFill="1" applyBorder="1" applyAlignment="1">
      <alignment horizontal="center" vertical="top"/>
    </xf>
    <xf numFmtId="0" fontId="11" fillId="0" borderId="55" xfId="3" applyFont="1" applyBorder="1" applyAlignment="1">
      <alignment horizontal="left" vertical="top"/>
    </xf>
    <xf numFmtId="0" fontId="11" fillId="0" borderId="79" xfId="3" applyFont="1" applyBorder="1" applyAlignment="1">
      <alignment horizontal="center" vertical="top"/>
    </xf>
    <xf numFmtId="0" fontId="84" fillId="0" borderId="48" xfId="3" applyFont="1" applyBorder="1" applyAlignment="1">
      <alignment horizontal="left" vertical="top" wrapText="1"/>
    </xf>
    <xf numFmtId="165" fontId="10" fillId="26" borderId="71" xfId="3" applyNumberFormat="1" applyFont="1" applyFill="1" applyBorder="1" applyAlignment="1">
      <alignment horizontal="center" vertical="center"/>
    </xf>
    <xf numFmtId="0" fontId="11" fillId="10" borderId="20" xfId="4" applyFont="1" applyFill="1" applyBorder="1" applyAlignment="1">
      <alignment vertical="center" wrapText="1"/>
    </xf>
    <xf numFmtId="0" fontId="11" fillId="0" borderId="64" xfId="3" applyFont="1" applyBorder="1" applyAlignment="1">
      <alignment horizontal="center" vertical="top"/>
    </xf>
    <xf numFmtId="0" fontId="84" fillId="0" borderId="38" xfId="3" applyFont="1" applyBorder="1" applyAlignment="1">
      <alignment horizontal="left" vertical="top" wrapText="1"/>
    </xf>
    <xf numFmtId="165" fontId="10" fillId="0" borderId="65" xfId="3" applyNumberFormat="1" applyFont="1" applyBorder="1" applyAlignment="1">
      <alignment horizontal="center" vertical="center"/>
    </xf>
    <xf numFmtId="0" fontId="11" fillId="0" borderId="12" xfId="3" applyFont="1" applyBorder="1" applyAlignment="1">
      <alignment horizontal="center" vertical="center"/>
    </xf>
    <xf numFmtId="0" fontId="11" fillId="10" borderId="13" xfId="4" applyFont="1" applyFill="1" applyBorder="1" applyAlignment="1">
      <alignment vertical="center" wrapText="1"/>
    </xf>
    <xf numFmtId="165" fontId="10" fillId="0" borderId="77" xfId="3" applyNumberFormat="1" applyFont="1" applyBorder="1" applyAlignment="1">
      <alignment horizontal="center" vertical="center"/>
    </xf>
    <xf numFmtId="0" fontId="11" fillId="0" borderId="67" xfId="3" applyFont="1" applyBorder="1" applyAlignment="1">
      <alignment horizontal="center" vertical="top"/>
    </xf>
    <xf numFmtId="165" fontId="10" fillId="0" borderId="11" xfId="3" applyNumberFormat="1" applyFont="1" applyBorder="1" applyAlignment="1">
      <alignment horizontal="center" vertical="center"/>
    </xf>
    <xf numFmtId="0" fontId="11" fillId="0" borderId="36" xfId="3" applyFont="1" applyBorder="1" applyAlignment="1">
      <alignment horizontal="center" vertical="center"/>
    </xf>
    <xf numFmtId="0" fontId="8" fillId="0" borderId="37" xfId="3" applyFont="1" applyBorder="1" applyAlignment="1">
      <alignment horizontal="center" vertical="top" wrapText="1"/>
    </xf>
    <xf numFmtId="0" fontId="11" fillId="0" borderId="35" xfId="3" applyFont="1" applyBorder="1" applyAlignment="1">
      <alignment vertical="center" wrapText="1"/>
    </xf>
    <xf numFmtId="165" fontId="11" fillId="0" borderId="11" xfId="3" applyNumberFormat="1" applyFont="1" applyBorder="1" applyAlignment="1">
      <alignment horizontal="center" vertical="center"/>
    </xf>
    <xf numFmtId="165" fontId="11" fillId="0" borderId="3" xfId="3" applyNumberFormat="1" applyFont="1" applyBorder="1" applyAlignment="1">
      <alignment horizontal="center" vertical="center"/>
    </xf>
    <xf numFmtId="0" fontId="11" fillId="0" borderId="54" xfId="3" applyFont="1" applyBorder="1" applyAlignment="1">
      <alignment horizontal="center" vertical="center"/>
    </xf>
    <xf numFmtId="0" fontId="11" fillId="10" borderId="5" xfId="4" applyFont="1" applyFill="1" applyBorder="1" applyAlignment="1">
      <alignment vertical="center" wrapText="1"/>
    </xf>
    <xf numFmtId="0" fontId="11" fillId="0" borderId="75" xfId="3" applyFont="1" applyBorder="1" applyAlignment="1">
      <alignment horizontal="center" vertical="top"/>
    </xf>
    <xf numFmtId="0" fontId="11" fillId="0" borderId="47" xfId="3" applyFont="1" applyBorder="1" applyAlignment="1">
      <alignment horizontal="center" vertical="top"/>
    </xf>
    <xf numFmtId="0" fontId="84" fillId="0" borderId="41" xfId="3" applyFont="1" applyBorder="1" applyAlignment="1">
      <alignment horizontal="left" vertical="top" wrapText="1"/>
    </xf>
    <xf numFmtId="165" fontId="10" fillId="11" borderId="17" xfId="3" applyNumberFormat="1" applyFont="1" applyFill="1" applyBorder="1" applyAlignment="1">
      <alignment horizontal="center" vertical="center"/>
    </xf>
    <xf numFmtId="0" fontId="10" fillId="11" borderId="17" xfId="3" applyFont="1" applyFill="1" applyBorder="1" applyAlignment="1">
      <alignment horizontal="center" vertical="center"/>
    </xf>
    <xf numFmtId="0" fontId="11" fillId="0" borderId="51" xfId="3" applyFont="1" applyBorder="1" applyAlignment="1">
      <alignment horizontal="left" vertical="top"/>
    </xf>
    <xf numFmtId="0" fontId="11" fillId="0" borderId="68" xfId="3" applyFont="1" applyBorder="1" applyAlignment="1">
      <alignment horizontal="center" vertical="top"/>
    </xf>
    <xf numFmtId="0" fontId="11" fillId="0" borderId="43" xfId="3" applyFont="1" applyBorder="1" applyAlignment="1">
      <alignment vertical="center" wrapText="1"/>
    </xf>
    <xf numFmtId="2" fontId="11" fillId="11" borderId="58" xfId="3" applyNumberFormat="1" applyFont="1" applyFill="1" applyBorder="1" applyAlignment="1">
      <alignment horizontal="center" vertical="center"/>
    </xf>
    <xf numFmtId="0" fontId="10" fillId="11" borderId="58" xfId="3" applyFont="1" applyFill="1" applyBorder="1" applyAlignment="1">
      <alignment horizontal="center" vertical="center"/>
    </xf>
    <xf numFmtId="49" fontId="16" fillId="3" borderId="14" xfId="3" applyNumberFormat="1" applyFont="1" applyFill="1" applyBorder="1" applyAlignment="1">
      <alignment horizontal="center" vertical="top"/>
    </xf>
    <xf numFmtId="2" fontId="11" fillId="11" borderId="10" xfId="3" applyNumberFormat="1" applyFont="1" applyFill="1" applyBorder="1" applyAlignment="1">
      <alignment horizontal="center" vertical="center"/>
    </xf>
    <xf numFmtId="0" fontId="11" fillId="0" borderId="16" xfId="3" applyFont="1" applyBorder="1" applyAlignment="1">
      <alignment horizontal="center" vertical="center" wrapText="1"/>
    </xf>
    <xf numFmtId="0" fontId="11" fillId="0" borderId="31" xfId="3" applyFont="1" applyBorder="1" applyAlignment="1">
      <alignment horizontal="center" vertical="center" wrapText="1"/>
    </xf>
    <xf numFmtId="0" fontId="7" fillId="10" borderId="19" xfId="3" applyFill="1" applyBorder="1" applyAlignment="1">
      <alignment horizontal="center" vertical="top" wrapText="1"/>
    </xf>
    <xf numFmtId="49" fontId="16" fillId="3" borderId="21" xfId="3" applyNumberFormat="1" applyFont="1" applyFill="1" applyBorder="1" applyAlignment="1">
      <alignment horizontal="center" vertical="top"/>
    </xf>
    <xf numFmtId="165" fontId="11" fillId="0" borderId="12" xfId="3" applyNumberFormat="1" applyFont="1" applyBorder="1" applyAlignment="1">
      <alignment horizontal="center" vertical="center"/>
    </xf>
    <xf numFmtId="165" fontId="11" fillId="0" borderId="20" xfId="3" applyNumberFormat="1" applyFont="1" applyBorder="1" applyAlignment="1">
      <alignment horizontal="center" vertical="center"/>
    </xf>
    <xf numFmtId="49" fontId="10" fillId="10" borderId="12" xfId="3" applyNumberFormat="1" applyFont="1" applyFill="1" applyBorder="1" applyAlignment="1">
      <alignment vertical="top"/>
    </xf>
    <xf numFmtId="165" fontId="11" fillId="0" borderId="54" xfId="3" applyNumberFormat="1" applyFont="1" applyBorder="1" applyAlignment="1">
      <alignment horizontal="center" vertical="center"/>
    </xf>
    <xf numFmtId="0" fontId="11" fillId="0" borderId="2" xfId="3" applyFont="1" applyBorder="1" applyAlignment="1">
      <alignment horizontal="center" vertical="center"/>
    </xf>
    <xf numFmtId="165" fontId="10" fillId="11" borderId="55" xfId="3" applyNumberFormat="1" applyFont="1" applyFill="1" applyBorder="1" applyAlignment="1">
      <alignment horizontal="center" vertical="center"/>
    </xf>
    <xf numFmtId="165" fontId="10" fillId="11" borderId="41" xfId="3" applyNumberFormat="1" applyFont="1" applyFill="1" applyBorder="1" applyAlignment="1">
      <alignment horizontal="center" vertical="center"/>
    </xf>
    <xf numFmtId="0" fontId="11" fillId="0" borderId="77" xfId="3" applyFont="1" applyBorder="1" applyAlignment="1">
      <alignment horizontal="center" vertical="center" wrapText="1"/>
    </xf>
    <xf numFmtId="0" fontId="11" fillId="0" borderId="64" xfId="3" applyFont="1" applyBorder="1" applyAlignment="1">
      <alignment horizontal="center" vertical="center" wrapText="1"/>
    </xf>
    <xf numFmtId="165" fontId="11" fillId="11" borderId="36" xfId="3" applyNumberFormat="1" applyFont="1" applyFill="1" applyBorder="1" applyAlignment="1">
      <alignment horizontal="center" vertical="center"/>
    </xf>
    <xf numFmtId="0" fontId="11" fillId="0" borderId="78" xfId="3" applyFont="1" applyBorder="1" applyAlignment="1">
      <alignment horizontal="left" vertical="center" wrapText="1"/>
    </xf>
    <xf numFmtId="0" fontId="11" fillId="0" borderId="67" xfId="3" applyFont="1" applyBorder="1" applyAlignment="1">
      <alignment horizontal="center" vertical="center" wrapText="1"/>
    </xf>
    <xf numFmtId="165" fontId="11" fillId="11" borderId="51" xfId="3" applyNumberFormat="1" applyFont="1" applyFill="1" applyBorder="1" applyAlignment="1">
      <alignment horizontal="center" vertical="center"/>
    </xf>
    <xf numFmtId="165" fontId="11" fillId="11" borderId="43" xfId="3" applyNumberFormat="1" applyFont="1" applyFill="1" applyBorder="1" applyAlignment="1">
      <alignment horizontal="center" vertical="center"/>
    </xf>
    <xf numFmtId="0" fontId="11" fillId="0" borderId="46" xfId="3" applyFont="1" applyBorder="1" applyAlignment="1">
      <alignment horizontal="center" vertical="center" wrapText="1"/>
    </xf>
    <xf numFmtId="0" fontId="11" fillId="0" borderId="32" xfId="3" applyFont="1" applyBorder="1" applyAlignment="1">
      <alignment horizontal="left" vertical="top" wrapText="1"/>
    </xf>
    <xf numFmtId="0" fontId="11" fillId="0" borderId="63" xfId="3" applyFont="1" applyBorder="1" applyAlignment="1">
      <alignment horizontal="center" vertical="center" wrapText="1"/>
    </xf>
    <xf numFmtId="165" fontId="11" fillId="11" borderId="54" xfId="3" applyNumberFormat="1" applyFont="1" applyFill="1" applyBorder="1" applyAlignment="1">
      <alignment horizontal="center" vertical="center"/>
    </xf>
    <xf numFmtId="0" fontId="11" fillId="0" borderId="42" xfId="3" applyFont="1" applyBorder="1" applyAlignment="1">
      <alignment horizontal="center" vertical="top" wrapText="1"/>
    </xf>
    <xf numFmtId="49" fontId="11" fillId="7" borderId="23" xfId="3" applyNumberFormat="1" applyFont="1" applyFill="1" applyBorder="1" applyAlignment="1">
      <alignment vertical="center" wrapText="1"/>
    </xf>
    <xf numFmtId="0" fontId="11" fillId="0" borderId="61" xfId="3" applyFont="1" applyBorder="1" applyAlignment="1">
      <alignment horizontal="center" vertical="top" wrapText="1"/>
    </xf>
    <xf numFmtId="0" fontId="11" fillId="0" borderId="21" xfId="3" applyFont="1" applyBorder="1" applyAlignment="1">
      <alignment vertical="center" wrapText="1"/>
    </xf>
    <xf numFmtId="165" fontId="10" fillId="24" borderId="21" xfId="3" applyNumberFormat="1" applyFont="1" applyFill="1" applyBorder="1" applyAlignment="1">
      <alignment horizontal="center" vertical="center"/>
    </xf>
    <xf numFmtId="165" fontId="10" fillId="24" borderId="20" xfId="3" applyNumberFormat="1" applyFont="1" applyFill="1" applyBorder="1" applyAlignment="1">
      <alignment horizontal="center" vertical="center"/>
    </xf>
    <xf numFmtId="0" fontId="10" fillId="24" borderId="13" xfId="3" applyFont="1" applyFill="1" applyBorder="1" applyAlignment="1">
      <alignment horizontal="center" vertical="center"/>
    </xf>
    <xf numFmtId="0" fontId="83" fillId="10" borderId="20" xfId="3" applyFont="1" applyFill="1" applyBorder="1" applyAlignment="1">
      <alignment vertical="center" wrapText="1"/>
    </xf>
    <xf numFmtId="49" fontId="11" fillId="7" borderId="39" xfId="3" applyNumberFormat="1" applyFont="1" applyFill="1" applyBorder="1" applyAlignment="1">
      <alignment vertical="center" wrapText="1"/>
    </xf>
    <xf numFmtId="0" fontId="11" fillId="0" borderId="60" xfId="3" applyFont="1" applyBorder="1" applyAlignment="1">
      <alignment horizontal="center" vertical="top" wrapText="1"/>
    </xf>
    <xf numFmtId="0" fontId="11" fillId="0" borderId="58" xfId="3" applyFont="1" applyBorder="1" applyAlignment="1">
      <alignment horizontal="center" vertical="center"/>
    </xf>
    <xf numFmtId="0" fontId="11" fillId="0" borderId="10" xfId="3" applyFont="1" applyBorder="1" applyAlignment="1">
      <alignment horizontal="center" vertical="center"/>
    </xf>
    <xf numFmtId="0" fontId="83" fillId="10" borderId="13" xfId="3" applyFont="1" applyFill="1" applyBorder="1" applyAlignment="1">
      <alignment vertical="center" wrapText="1"/>
    </xf>
    <xf numFmtId="49" fontId="10" fillId="10" borderId="0" xfId="3" applyNumberFormat="1" applyFont="1" applyFill="1" applyAlignment="1">
      <alignment vertical="top" wrapText="1"/>
    </xf>
    <xf numFmtId="49" fontId="11" fillId="7" borderId="16" xfId="3" applyNumberFormat="1" applyFont="1" applyFill="1" applyBorder="1" applyAlignment="1">
      <alignment vertical="center" wrapText="1"/>
    </xf>
    <xf numFmtId="0" fontId="11" fillId="0" borderId="62" xfId="3" applyFont="1" applyBorder="1" applyAlignment="1">
      <alignment horizontal="center" vertical="top" wrapText="1"/>
    </xf>
    <xf numFmtId="0" fontId="11" fillId="0" borderId="30" xfId="3" applyFont="1" applyBorder="1" applyAlignment="1">
      <alignment vertical="center" wrapText="1"/>
    </xf>
    <xf numFmtId="165" fontId="10" fillId="0" borderId="30" xfId="3" applyNumberFormat="1" applyFont="1" applyBorder="1" applyAlignment="1">
      <alignment horizontal="center" vertical="center"/>
    </xf>
    <xf numFmtId="165" fontId="10" fillId="0" borderId="2" xfId="3" applyNumberFormat="1" applyFont="1" applyBorder="1" applyAlignment="1">
      <alignment horizontal="center" vertical="center"/>
    </xf>
    <xf numFmtId="49" fontId="11" fillId="7" borderId="37" xfId="3" applyNumberFormat="1" applyFont="1" applyFill="1" applyBorder="1" applyAlignment="1">
      <alignment vertical="center" wrapText="1"/>
    </xf>
    <xf numFmtId="0" fontId="11" fillId="0" borderId="67" xfId="3" applyFont="1" applyBorder="1" applyAlignment="1">
      <alignment horizontal="center" vertical="top" wrapText="1"/>
    </xf>
    <xf numFmtId="0" fontId="11" fillId="0" borderId="52" xfId="3" applyFont="1" applyBorder="1" applyAlignment="1">
      <alignment horizontal="center" vertical="center"/>
    </xf>
    <xf numFmtId="49" fontId="11" fillId="7" borderId="32" xfId="3" applyNumberFormat="1" applyFont="1" applyFill="1" applyBorder="1" applyAlignment="1">
      <alignment vertical="center" wrapText="1"/>
    </xf>
    <xf numFmtId="0" fontId="11" fillId="0" borderId="63" xfId="3" applyFont="1" applyBorder="1" applyAlignment="1">
      <alignment horizontal="center" vertical="top" wrapText="1"/>
    </xf>
    <xf numFmtId="49" fontId="16" fillId="3" borderId="5" xfId="3" applyNumberFormat="1" applyFont="1" applyFill="1" applyBorder="1" applyAlignment="1">
      <alignment vertical="top"/>
    </xf>
    <xf numFmtId="0" fontId="11" fillId="0" borderId="23" xfId="3" applyFont="1" applyBorder="1" applyAlignment="1">
      <alignment horizontal="left" vertical="center" wrapText="1"/>
    </xf>
    <xf numFmtId="165" fontId="11" fillId="11" borderId="20" xfId="3" applyNumberFormat="1" applyFont="1" applyFill="1" applyBorder="1" applyAlignment="1">
      <alignment horizontal="center" vertical="center"/>
    </xf>
    <xf numFmtId="0" fontId="11" fillId="11" borderId="20" xfId="3" applyFont="1" applyFill="1" applyBorder="1" applyAlignment="1">
      <alignment horizontal="center" vertical="center"/>
    </xf>
    <xf numFmtId="0" fontId="11" fillId="0" borderId="53" xfId="3" applyFont="1" applyBorder="1" applyAlignment="1">
      <alignment horizontal="left" vertical="center" wrapText="1"/>
    </xf>
    <xf numFmtId="0" fontId="11" fillId="0" borderId="77" xfId="3" applyFont="1" applyBorder="1" applyAlignment="1">
      <alignment horizontal="left" vertical="center" wrapText="1"/>
    </xf>
    <xf numFmtId="165" fontId="11" fillId="11" borderId="13" xfId="3" applyNumberFormat="1" applyFont="1" applyFill="1" applyBorder="1" applyAlignment="1">
      <alignment horizontal="center" vertical="center"/>
    </xf>
    <xf numFmtId="0" fontId="11" fillId="11" borderId="13" xfId="3" applyFont="1" applyFill="1" applyBorder="1" applyAlignment="1">
      <alignment horizontal="center" vertical="center"/>
    </xf>
    <xf numFmtId="49" fontId="11" fillId="7" borderId="53" xfId="3" applyNumberFormat="1" applyFont="1" applyFill="1" applyBorder="1" applyAlignment="1">
      <alignment horizontal="center" vertical="center" wrapText="1"/>
    </xf>
    <xf numFmtId="0" fontId="11" fillId="0" borderId="68" xfId="3" applyFont="1" applyBorder="1" applyAlignment="1">
      <alignment horizontal="left" vertical="center" wrapText="1"/>
    </xf>
    <xf numFmtId="0" fontId="11" fillId="11" borderId="10" xfId="3" applyFont="1" applyFill="1" applyBorder="1" applyAlignment="1">
      <alignment horizontal="center" vertical="center"/>
    </xf>
    <xf numFmtId="0" fontId="11" fillId="0" borderId="49" xfId="3" applyFont="1" applyBorder="1" applyAlignment="1">
      <alignment horizontal="left" vertical="center" wrapText="1"/>
    </xf>
    <xf numFmtId="0" fontId="11" fillId="0" borderId="46" xfId="3" applyFont="1" applyBorder="1" applyAlignment="1">
      <alignment horizontal="left" vertical="top" wrapText="1"/>
    </xf>
    <xf numFmtId="49" fontId="11" fillId="7" borderId="32" xfId="3" applyNumberFormat="1" applyFont="1" applyFill="1" applyBorder="1" applyAlignment="1">
      <alignment horizontal="center" vertical="center" wrapText="1"/>
    </xf>
    <xf numFmtId="0" fontId="11" fillId="11" borderId="2" xfId="3" applyFont="1" applyFill="1" applyBorder="1" applyAlignment="1">
      <alignment horizontal="center" vertical="center"/>
    </xf>
    <xf numFmtId="0" fontId="11" fillId="10" borderId="19" xfId="4" applyFont="1" applyFill="1" applyBorder="1" applyAlignment="1">
      <alignment horizontal="left" vertical="center" wrapText="1"/>
    </xf>
    <xf numFmtId="0" fontId="11" fillId="0" borderId="39" xfId="3" applyFont="1" applyBorder="1" applyAlignment="1">
      <alignment horizontal="center" vertical="top"/>
    </xf>
    <xf numFmtId="0" fontId="7" fillId="0" borderId="15" xfId="3" applyBorder="1" applyAlignment="1">
      <alignment vertical="top" wrapText="1"/>
    </xf>
    <xf numFmtId="0" fontId="7" fillId="0" borderId="45" xfId="3" applyBorder="1" applyAlignment="1">
      <alignment vertical="top" wrapText="1"/>
    </xf>
    <xf numFmtId="165" fontId="10" fillId="11" borderId="5" xfId="3" applyNumberFormat="1" applyFont="1" applyFill="1" applyBorder="1" applyAlignment="1">
      <alignment horizontal="center" vertical="center"/>
    </xf>
    <xf numFmtId="0" fontId="11" fillId="0" borderId="12" xfId="3" applyFont="1" applyBorder="1" applyAlignment="1">
      <alignment horizontal="left" vertical="center"/>
    </xf>
    <xf numFmtId="0" fontId="11" fillId="0" borderId="34" xfId="3" applyFont="1" applyBorder="1" applyAlignment="1">
      <alignment horizontal="center" vertical="center"/>
    </xf>
    <xf numFmtId="0" fontId="11" fillId="0" borderId="15" xfId="3" applyFont="1" applyBorder="1" applyAlignment="1">
      <alignment vertical="top" wrapText="1"/>
    </xf>
    <xf numFmtId="0" fontId="10" fillId="11" borderId="5" xfId="3" applyFont="1" applyFill="1" applyBorder="1" applyAlignment="1">
      <alignment horizontal="center" vertical="center"/>
    </xf>
    <xf numFmtId="49" fontId="10" fillId="10" borderId="1" xfId="3" applyNumberFormat="1" applyFont="1" applyFill="1" applyBorder="1" applyAlignment="1">
      <alignment vertical="top" wrapText="1"/>
    </xf>
    <xf numFmtId="0" fontId="11" fillId="0" borderId="31" xfId="3" applyFont="1" applyBorder="1" applyAlignment="1">
      <alignment horizontal="center" vertical="top"/>
    </xf>
    <xf numFmtId="0" fontId="11" fillId="11" borderId="58" xfId="3" applyFont="1" applyFill="1" applyBorder="1" applyAlignment="1">
      <alignment horizontal="center" vertical="center"/>
    </xf>
    <xf numFmtId="0" fontId="11" fillId="0" borderId="59" xfId="3" applyFont="1" applyBorder="1" applyAlignment="1">
      <alignment horizontal="center" vertical="top"/>
    </xf>
    <xf numFmtId="0" fontId="27" fillId="16" borderId="76" xfId="0" applyFont="1" applyFill="1" applyBorder="1" applyAlignment="1">
      <alignment horizontal="left" vertical="center" wrapText="1"/>
    </xf>
    <xf numFmtId="0" fontId="27" fillId="16" borderId="77" xfId="0" applyFont="1" applyFill="1" applyBorder="1" applyAlignment="1">
      <alignment horizontal="center" vertical="center" wrapText="1"/>
    </xf>
    <xf numFmtId="0" fontId="27" fillId="16" borderId="37" xfId="0" applyFont="1" applyFill="1" applyBorder="1" applyAlignment="1">
      <alignment horizontal="center" vertical="center" wrapText="1"/>
    </xf>
    <xf numFmtId="49" fontId="11" fillId="7" borderId="64" xfId="3" applyNumberFormat="1" applyFont="1" applyFill="1" applyBorder="1" applyAlignment="1">
      <alignment horizontal="center" vertical="center" wrapText="1"/>
    </xf>
    <xf numFmtId="0" fontId="27" fillId="0" borderId="76" xfId="0" applyFont="1" applyBorder="1" applyAlignment="1">
      <alignment horizontal="left" vertical="center" wrapText="1"/>
    </xf>
    <xf numFmtId="0" fontId="27" fillId="0" borderId="77" xfId="0" applyFont="1" applyBorder="1" applyAlignment="1">
      <alignment horizontal="left" vertical="top" wrapText="1"/>
    </xf>
    <xf numFmtId="0" fontId="27" fillId="0" borderId="37" xfId="0" applyFont="1" applyBorder="1" applyAlignment="1">
      <alignment horizontal="center" vertical="center" wrapText="1"/>
    </xf>
    <xf numFmtId="49" fontId="11" fillId="0" borderId="11" xfId="3" applyNumberFormat="1" applyFont="1" applyBorder="1" applyAlignment="1">
      <alignment horizontal="center" vertical="center" wrapText="1"/>
    </xf>
    <xf numFmtId="0" fontId="27" fillId="16" borderId="77" xfId="0" applyFont="1" applyFill="1" applyBorder="1" applyAlignment="1">
      <alignment horizontal="left" vertical="top" wrapText="1"/>
    </xf>
    <xf numFmtId="0" fontId="0" fillId="16" borderId="76" xfId="0" applyFill="1" applyBorder="1" applyAlignment="1">
      <alignment horizontal="left" vertical="center" wrapText="1"/>
    </xf>
    <xf numFmtId="0" fontId="0" fillId="0" borderId="77" xfId="0" applyBorder="1" applyAlignment="1">
      <alignment vertical="top" wrapText="1"/>
    </xf>
    <xf numFmtId="49" fontId="11" fillId="7" borderId="49" xfId="3" applyNumberFormat="1" applyFont="1" applyFill="1" applyBorder="1" applyAlignment="1">
      <alignment horizontal="center" vertical="center" wrapText="1"/>
    </xf>
    <xf numFmtId="0" fontId="11" fillId="0" borderId="56" xfId="3" applyFont="1" applyBorder="1" applyAlignment="1">
      <alignment vertical="top" wrapText="1"/>
    </xf>
    <xf numFmtId="0" fontId="0" fillId="0" borderId="76" xfId="0" applyBorder="1" applyAlignment="1">
      <alignment horizontal="left" vertical="top" wrapText="1"/>
    </xf>
    <xf numFmtId="49" fontId="10" fillId="4" borderId="14" xfId="3" applyNumberFormat="1" applyFont="1" applyFill="1" applyBorder="1" applyAlignment="1">
      <alignment horizontal="center" vertical="top"/>
    </xf>
    <xf numFmtId="0" fontId="27" fillId="0" borderId="76" xfId="0" applyFont="1" applyBorder="1" applyAlignment="1">
      <alignment horizontal="left" vertical="top" wrapText="1"/>
    </xf>
    <xf numFmtId="0" fontId="27" fillId="16" borderId="37" xfId="0" applyFont="1" applyFill="1" applyBorder="1" applyAlignment="1">
      <alignment horizontal="center" vertical="top" wrapText="1"/>
    </xf>
    <xf numFmtId="0" fontId="11" fillId="0" borderId="64" xfId="3" applyFont="1" applyBorder="1" applyAlignment="1">
      <alignment horizontal="center" vertical="top" wrapText="1"/>
    </xf>
    <xf numFmtId="0" fontId="11" fillId="0" borderId="35" xfId="3" applyFont="1" applyBorder="1" applyAlignment="1">
      <alignment horizontal="justify" vertical="center"/>
    </xf>
    <xf numFmtId="0" fontId="85" fillId="0" borderId="76" xfId="0" applyFont="1" applyBorder="1" applyAlignment="1">
      <alignment horizontal="left" vertical="top" wrapText="1"/>
    </xf>
    <xf numFmtId="0" fontId="59" fillId="0" borderId="37" xfId="3" applyFont="1" applyBorder="1" applyAlignment="1">
      <alignment vertical="top" wrapText="1"/>
    </xf>
    <xf numFmtId="0" fontId="59" fillId="0" borderId="64" xfId="3" applyFont="1" applyBorder="1" applyAlignment="1">
      <alignment vertical="top" wrapText="1"/>
    </xf>
    <xf numFmtId="0" fontId="11" fillId="0" borderId="30" xfId="3" applyFont="1" applyBorder="1" applyAlignment="1">
      <alignment horizontal="justify" vertical="center"/>
    </xf>
    <xf numFmtId="0" fontId="0" fillId="4" borderId="76" xfId="0" applyFill="1" applyBorder="1" applyAlignment="1">
      <alignment horizontal="left" vertical="top" wrapText="1"/>
    </xf>
    <xf numFmtId="0" fontId="0" fillId="4" borderId="77" xfId="0" applyFill="1" applyBorder="1" applyAlignment="1">
      <alignment vertical="top" wrapText="1"/>
    </xf>
    <xf numFmtId="0" fontId="0" fillId="4" borderId="37" xfId="0" applyFill="1" applyBorder="1" applyAlignment="1">
      <alignment vertical="top" wrapText="1"/>
    </xf>
    <xf numFmtId="0" fontId="7" fillId="4" borderId="8" xfId="3" applyFill="1" applyBorder="1" applyAlignment="1">
      <alignment vertical="center" wrapText="1"/>
    </xf>
    <xf numFmtId="0" fontId="7" fillId="4" borderId="8" xfId="3" applyFill="1" applyBorder="1" applyAlignment="1">
      <alignment horizontal="center" vertical="top" wrapText="1"/>
    </xf>
    <xf numFmtId="0" fontId="38" fillId="4" borderId="8" xfId="3" applyFont="1" applyFill="1" applyBorder="1" applyAlignment="1">
      <alignment vertical="center" wrapText="1"/>
    </xf>
    <xf numFmtId="49" fontId="3" fillId="4" borderId="8" xfId="3" applyNumberFormat="1" applyFont="1" applyFill="1" applyBorder="1" applyAlignment="1">
      <alignment vertical="top" wrapText="1"/>
    </xf>
    <xf numFmtId="0" fontId="29" fillId="0" borderId="25" xfId="3" applyFont="1" applyBorder="1" applyAlignment="1">
      <alignment horizontal="left" vertical="top" wrapText="1"/>
    </xf>
    <xf numFmtId="0" fontId="29" fillId="0" borderId="18" xfId="3" applyFont="1" applyBorder="1" applyAlignment="1">
      <alignment horizontal="center" vertical="top"/>
    </xf>
    <xf numFmtId="0" fontId="27" fillId="5" borderId="7" xfId="0" applyFont="1" applyFill="1" applyBorder="1" applyAlignment="1">
      <alignment horizontal="left" vertical="top" wrapText="1"/>
    </xf>
    <xf numFmtId="0" fontId="27" fillId="0" borderId="32" xfId="0" applyFont="1" applyBorder="1" applyAlignment="1">
      <alignment horizontal="center" vertical="top" wrapText="1"/>
    </xf>
    <xf numFmtId="0" fontId="7" fillId="0" borderId="4" xfId="3" applyBorder="1" applyAlignment="1">
      <alignment horizontal="left"/>
    </xf>
    <xf numFmtId="0" fontId="10" fillId="3" borderId="9" xfId="3" applyFont="1" applyFill="1" applyBorder="1" applyAlignment="1">
      <alignment horizontal="left" vertical="top"/>
    </xf>
    <xf numFmtId="0" fontId="10" fillId="3" borderId="8" xfId="3" applyFont="1" applyFill="1" applyBorder="1" applyAlignment="1">
      <alignment horizontal="left" vertical="center"/>
    </xf>
    <xf numFmtId="0" fontId="3" fillId="3" borderId="8" xfId="3" applyFont="1" applyFill="1" applyBorder="1" applyAlignment="1">
      <alignment horizontal="left" vertical="center"/>
    </xf>
    <xf numFmtId="0" fontId="3" fillId="3" borderId="8" xfId="3" applyFont="1" applyFill="1" applyBorder="1" applyAlignment="1">
      <alignment horizontal="center" vertical="top"/>
    </xf>
    <xf numFmtId="0" fontId="3" fillId="3" borderId="8" xfId="3" applyFont="1" applyFill="1" applyBorder="1" applyAlignment="1">
      <alignment horizontal="left" vertical="top" textRotation="90"/>
    </xf>
    <xf numFmtId="0" fontId="5" fillId="3" borderId="8" xfId="3" applyFont="1" applyFill="1" applyBorder="1" applyAlignment="1">
      <alignment horizontal="left" vertical="top"/>
    </xf>
    <xf numFmtId="0" fontId="5" fillId="3" borderId="8" xfId="3" applyFont="1" applyFill="1" applyBorder="1" applyAlignment="1">
      <alignment horizontal="left" vertical="center"/>
    </xf>
    <xf numFmtId="0" fontId="3" fillId="3" borderId="8" xfId="3" applyFont="1" applyFill="1" applyBorder="1" applyAlignment="1">
      <alignment horizontal="left" vertical="top"/>
    </xf>
    <xf numFmtId="0" fontId="3" fillId="2" borderId="8" xfId="3" applyFont="1" applyFill="1" applyBorder="1" applyAlignment="1">
      <alignment horizontal="left" vertical="top"/>
    </xf>
    <xf numFmtId="0" fontId="4" fillId="0" borderId="0" xfId="3" applyFont="1" applyAlignment="1">
      <alignment horizontal="center" vertical="top"/>
    </xf>
    <xf numFmtId="49" fontId="5" fillId="0" borderId="0" xfId="3" applyNumberFormat="1" applyFont="1" applyAlignment="1">
      <alignment vertical="top" textRotation="90"/>
    </xf>
    <xf numFmtId="165" fontId="11" fillId="0" borderId="20" xfId="1" applyNumberFormat="1" applyFont="1" applyBorder="1" applyAlignment="1">
      <alignment horizontal="center" vertical="top" wrapText="1"/>
    </xf>
    <xf numFmtId="165" fontId="3" fillId="0" borderId="52" xfId="1" applyNumberFormat="1" applyFont="1" applyBorder="1" applyAlignment="1">
      <alignment horizontal="center" vertical="top" wrapText="1"/>
    </xf>
    <xf numFmtId="0" fontId="10" fillId="9" borderId="2" xfId="23" applyNumberFormat="1" applyFont="1" applyFill="1" applyBorder="1" applyAlignment="1">
      <alignment horizontal="center" vertical="top" wrapText="1"/>
    </xf>
    <xf numFmtId="0" fontId="5" fillId="9" borderId="8" xfId="3" applyFont="1" applyFill="1" applyBorder="1" applyAlignment="1">
      <alignment vertical="top"/>
    </xf>
    <xf numFmtId="0" fontId="11" fillId="9" borderId="7" xfId="3" applyFont="1" applyFill="1" applyBorder="1" applyAlignment="1">
      <alignment vertical="top"/>
    </xf>
    <xf numFmtId="49" fontId="3" fillId="2" borderId="8" xfId="14" applyNumberFormat="1" applyFont="1" applyFill="1" applyBorder="1" applyAlignment="1">
      <alignment vertical="top"/>
    </xf>
    <xf numFmtId="165" fontId="10" fillId="2" borderId="26" xfId="14" applyNumberFormat="1" applyFont="1" applyFill="1" applyBorder="1" applyAlignment="1">
      <alignment horizontal="center" vertical="top"/>
    </xf>
    <xf numFmtId="49" fontId="10" fillId="3" borderId="66" xfId="3" applyNumberFormat="1" applyFont="1" applyFill="1" applyBorder="1" applyAlignment="1">
      <alignment horizontal="center" vertical="top" wrapText="1"/>
    </xf>
    <xf numFmtId="0" fontId="11" fillId="4" borderId="7" xfId="3" applyFont="1" applyFill="1" applyBorder="1" applyAlignment="1">
      <alignment vertical="top"/>
    </xf>
    <xf numFmtId="0" fontId="11" fillId="0" borderId="21" xfId="3" applyFont="1" applyBorder="1" applyAlignment="1">
      <alignment horizontal="center" vertical="top"/>
    </xf>
    <xf numFmtId="0" fontId="10" fillId="0" borderId="1" xfId="3" applyFont="1" applyBorder="1" applyAlignment="1">
      <alignment horizontal="center" vertical="top" wrapText="1"/>
    </xf>
    <xf numFmtId="0" fontId="11" fillId="0" borderId="35" xfId="3" applyFont="1" applyBorder="1" applyAlignment="1">
      <alignment horizontal="center" vertical="top"/>
    </xf>
    <xf numFmtId="165" fontId="11" fillId="0" borderId="45" xfId="3" applyNumberFormat="1" applyFont="1" applyBorder="1" applyAlignment="1">
      <alignment horizontal="center" vertical="top"/>
    </xf>
    <xf numFmtId="0" fontId="11" fillId="0" borderId="6" xfId="3" applyFont="1" applyBorder="1" applyAlignment="1">
      <alignment horizontal="center" vertical="top"/>
    </xf>
    <xf numFmtId="0" fontId="11" fillId="0" borderId="30" xfId="3" applyFont="1" applyBorder="1" applyAlignment="1">
      <alignment horizontal="center" vertical="top"/>
    </xf>
    <xf numFmtId="0" fontId="10" fillId="0" borderId="0" xfId="3" applyFont="1" applyAlignment="1">
      <alignment horizontal="center" vertical="top" wrapText="1"/>
    </xf>
    <xf numFmtId="165" fontId="10" fillId="11" borderId="20" xfId="3" applyNumberFormat="1" applyFont="1" applyFill="1" applyBorder="1" applyAlignment="1">
      <alignment horizontal="center" vertical="top"/>
    </xf>
    <xf numFmtId="165" fontId="10" fillId="11" borderId="21" xfId="3" applyNumberFormat="1" applyFont="1" applyFill="1" applyBorder="1" applyAlignment="1">
      <alignment horizontal="center" vertical="top"/>
    </xf>
    <xf numFmtId="165" fontId="10" fillId="11" borderId="47" xfId="3" applyNumberFormat="1" applyFont="1" applyFill="1" applyBorder="1" applyAlignment="1">
      <alignment horizontal="center" vertical="top"/>
    </xf>
    <xf numFmtId="165" fontId="10" fillId="11" borderId="41" xfId="3" applyNumberFormat="1" applyFont="1" applyFill="1" applyBorder="1" applyAlignment="1">
      <alignment horizontal="center" vertical="top"/>
    </xf>
    <xf numFmtId="0" fontId="11" fillId="0" borderId="32" xfId="14" applyFont="1" applyBorder="1" applyAlignment="1">
      <alignment horizontal="center" vertical="center"/>
    </xf>
    <xf numFmtId="165" fontId="11" fillId="0" borderId="32" xfId="14" applyNumberFormat="1" applyFont="1" applyBorder="1" applyAlignment="1">
      <alignment horizontal="center" vertical="center"/>
    </xf>
    <xf numFmtId="0" fontId="11" fillId="0" borderId="30" xfId="14" applyFont="1" applyBorder="1" applyAlignment="1">
      <alignment vertical="top" wrapText="1"/>
    </xf>
    <xf numFmtId="0" fontId="7" fillId="11" borderId="27" xfId="3" applyFill="1" applyBorder="1" applyAlignment="1">
      <alignment horizontal="center" vertical="center"/>
    </xf>
    <xf numFmtId="0" fontId="7" fillId="11" borderId="5" xfId="3" applyFill="1" applyBorder="1" applyAlignment="1">
      <alignment horizontal="center" vertical="center"/>
    </xf>
    <xf numFmtId="0" fontId="15" fillId="0" borderId="14" xfId="3" applyFont="1" applyBorder="1" applyAlignment="1">
      <alignment vertical="center"/>
    </xf>
    <xf numFmtId="49" fontId="10" fillId="6" borderId="7" xfId="3" applyNumberFormat="1" applyFont="1" applyFill="1" applyBorder="1" applyAlignment="1">
      <alignment horizontal="center" vertical="top"/>
    </xf>
    <xf numFmtId="0" fontId="11" fillId="0" borderId="1" xfId="3" applyFont="1" applyBorder="1" applyAlignment="1">
      <alignment horizontal="center" vertical="center"/>
    </xf>
    <xf numFmtId="0" fontId="11" fillId="5" borderId="23" xfId="3" applyFont="1" applyFill="1" applyBorder="1" applyAlignment="1">
      <alignment horizontal="center" vertical="center" wrapText="1"/>
    </xf>
    <xf numFmtId="165" fontId="11" fillId="7" borderId="39" xfId="3" applyNumberFormat="1" applyFont="1" applyFill="1" applyBorder="1" applyAlignment="1">
      <alignment horizontal="center" vertical="top" wrapText="1"/>
    </xf>
    <xf numFmtId="0" fontId="10" fillId="0" borderId="26" xfId="3" applyFont="1" applyBorder="1" applyAlignment="1">
      <alignment horizontal="center" vertical="top"/>
    </xf>
    <xf numFmtId="0" fontId="15" fillId="0" borderId="0" xfId="3" applyFont="1" applyAlignment="1">
      <alignment vertical="center"/>
    </xf>
    <xf numFmtId="165" fontId="11" fillId="7" borderId="32" xfId="3" applyNumberFormat="1" applyFont="1" applyFill="1" applyBorder="1" applyAlignment="1">
      <alignment horizontal="center" vertical="top" wrapText="1"/>
    </xf>
    <xf numFmtId="0" fontId="11" fillId="5" borderId="30" xfId="3" applyFont="1" applyFill="1" applyBorder="1" applyAlignment="1">
      <alignment horizontal="left" vertical="top" wrapText="1"/>
    </xf>
    <xf numFmtId="0" fontId="11" fillId="5" borderId="77" xfId="3" applyFont="1" applyFill="1" applyBorder="1" applyAlignment="1">
      <alignment horizontal="left" vertical="center"/>
    </xf>
    <xf numFmtId="0" fontId="5" fillId="0" borderId="76" xfId="4" applyFont="1" applyBorder="1" applyAlignment="1">
      <alignment vertical="top" wrapText="1"/>
    </xf>
    <xf numFmtId="0" fontId="11" fillId="5" borderId="38" xfId="3" applyFont="1" applyFill="1" applyBorder="1" applyAlignment="1">
      <alignment horizontal="left" vertical="center" wrapText="1"/>
    </xf>
    <xf numFmtId="0" fontId="11" fillId="5" borderId="39" xfId="3" applyFont="1" applyFill="1" applyBorder="1" applyAlignment="1">
      <alignment horizontal="center" vertical="center"/>
    </xf>
    <xf numFmtId="0" fontId="11" fillId="5" borderId="39" xfId="3" applyFont="1" applyFill="1" applyBorder="1" applyAlignment="1">
      <alignment horizontal="center" vertical="center" wrapText="1"/>
    </xf>
    <xf numFmtId="0" fontId="11" fillId="5" borderId="23" xfId="3" applyFont="1" applyFill="1" applyBorder="1" applyAlignment="1">
      <alignment horizontal="center" vertical="center"/>
    </xf>
    <xf numFmtId="0" fontId="11" fillId="0" borderId="43" xfId="3" applyFont="1" applyBorder="1" applyAlignment="1">
      <alignment horizontal="center" vertical="top"/>
    </xf>
    <xf numFmtId="0" fontId="11" fillId="5" borderId="76" xfId="3" applyFont="1" applyFill="1" applyBorder="1" applyAlignment="1">
      <alignment horizontal="left" vertical="center"/>
    </xf>
    <xf numFmtId="165" fontId="11" fillId="5" borderId="37" xfId="3" applyNumberFormat="1" applyFont="1" applyFill="1" applyBorder="1" applyAlignment="1">
      <alignment horizontal="center" vertical="center" wrapText="1"/>
    </xf>
    <xf numFmtId="0" fontId="11" fillId="5" borderId="35" xfId="3" applyFont="1" applyFill="1" applyBorder="1" applyAlignment="1">
      <alignment vertical="center" wrapText="1"/>
    </xf>
    <xf numFmtId="0" fontId="10" fillId="11" borderId="80" xfId="3" applyFont="1" applyFill="1" applyBorder="1" applyAlignment="1">
      <alignment horizontal="center" vertical="top"/>
    </xf>
    <xf numFmtId="49" fontId="11" fillId="0" borderId="49" xfId="3" applyNumberFormat="1" applyFont="1" applyBorder="1" applyAlignment="1">
      <alignment horizontal="center" vertical="center" wrapText="1"/>
    </xf>
    <xf numFmtId="165" fontId="11" fillId="5" borderId="53" xfId="3" applyNumberFormat="1" applyFont="1" applyFill="1" applyBorder="1" applyAlignment="1">
      <alignment horizontal="left" vertical="center" wrapText="1"/>
    </xf>
    <xf numFmtId="49" fontId="11" fillId="0" borderId="11" xfId="3" applyNumberFormat="1" applyFont="1" applyBorder="1" applyAlignment="1">
      <alignment horizontal="center" vertical="center"/>
    </xf>
    <xf numFmtId="49" fontId="11" fillId="5" borderId="37" xfId="3" applyNumberFormat="1" applyFont="1" applyFill="1" applyBorder="1" applyAlignment="1">
      <alignment horizontal="center" vertical="center"/>
    </xf>
    <xf numFmtId="0" fontId="29" fillId="5" borderId="76" xfId="3" applyFont="1" applyFill="1" applyBorder="1" applyAlignment="1">
      <alignment horizontal="left" vertical="center"/>
    </xf>
    <xf numFmtId="0" fontId="11" fillId="0" borderId="49" xfId="3" applyFont="1" applyBorder="1" applyAlignment="1">
      <alignment horizontal="center" vertical="center"/>
    </xf>
    <xf numFmtId="0" fontId="11" fillId="5" borderId="43" xfId="3" applyFont="1" applyFill="1" applyBorder="1" applyAlignment="1">
      <alignment horizontal="justify" vertical="center"/>
    </xf>
    <xf numFmtId="0" fontId="11" fillId="5" borderId="38" xfId="3" applyFont="1" applyFill="1" applyBorder="1" applyAlignment="1">
      <alignment horizontal="left" vertical="center"/>
    </xf>
    <xf numFmtId="0" fontId="11" fillId="5" borderId="30" xfId="3" applyFont="1" applyFill="1" applyBorder="1" applyAlignment="1">
      <alignment horizontal="justify" vertical="center"/>
    </xf>
    <xf numFmtId="0" fontId="5" fillId="5" borderId="0" xfId="3" applyFont="1" applyFill="1" applyAlignment="1">
      <alignment horizontal="center" vertical="center" wrapText="1"/>
    </xf>
    <xf numFmtId="165" fontId="11" fillId="7" borderId="23" xfId="3" applyNumberFormat="1" applyFont="1" applyFill="1" applyBorder="1" applyAlignment="1">
      <alignment horizontal="center" vertical="center" wrapText="1"/>
    </xf>
    <xf numFmtId="165" fontId="11" fillId="7" borderId="34" xfId="3" applyNumberFormat="1" applyFont="1" applyFill="1" applyBorder="1" applyAlignment="1">
      <alignment horizontal="center" vertical="center" wrapText="1"/>
    </xf>
    <xf numFmtId="0" fontId="86" fillId="0" borderId="0" xfId="3" applyFont="1" applyAlignment="1">
      <alignment vertical="center"/>
    </xf>
    <xf numFmtId="165" fontId="11" fillId="23" borderId="26" xfId="3" applyNumberFormat="1" applyFont="1" applyFill="1" applyBorder="1" applyAlignment="1">
      <alignment horizontal="center" vertical="top"/>
    </xf>
    <xf numFmtId="49" fontId="10" fillId="5" borderId="13" xfId="3" applyNumberFormat="1" applyFont="1" applyFill="1" applyBorder="1" applyAlignment="1">
      <alignment vertical="top" wrapText="1"/>
    </xf>
    <xf numFmtId="165" fontId="11" fillId="0" borderId="6" xfId="3" applyNumberFormat="1" applyFont="1" applyBorder="1" applyAlignment="1">
      <alignment horizontal="center" vertical="top"/>
    </xf>
    <xf numFmtId="0" fontId="11" fillId="0" borderId="18" xfId="3" applyFont="1" applyBorder="1" applyAlignment="1">
      <alignment horizontal="center" vertical="center" wrapText="1"/>
    </xf>
    <xf numFmtId="0" fontId="11" fillId="0" borderId="24" xfId="3" applyFont="1" applyBorder="1" applyAlignment="1">
      <alignment horizontal="center" vertical="center" wrapText="1"/>
    </xf>
    <xf numFmtId="165" fontId="11" fillId="7" borderId="47" xfId="3" applyNumberFormat="1" applyFont="1" applyFill="1" applyBorder="1" applyAlignment="1">
      <alignment horizontal="center" vertical="center" wrapText="1"/>
    </xf>
    <xf numFmtId="0" fontId="11" fillId="0" borderId="48" xfId="3" applyFont="1" applyBorder="1" applyAlignment="1">
      <alignment vertical="center" wrapText="1"/>
    </xf>
    <xf numFmtId="49" fontId="10" fillId="5" borderId="20" xfId="3" applyNumberFormat="1" applyFont="1" applyFill="1" applyBorder="1" applyAlignment="1">
      <alignment vertical="top" wrapText="1"/>
    </xf>
    <xf numFmtId="49" fontId="10" fillId="3" borderId="20" xfId="3" applyNumberFormat="1" applyFont="1" applyFill="1" applyBorder="1" applyAlignment="1">
      <alignment vertical="top"/>
    </xf>
    <xf numFmtId="0" fontId="11" fillId="5" borderId="0" xfId="3" applyFont="1" applyFill="1" applyAlignment="1">
      <alignment horizontal="center" vertical="center" wrapText="1"/>
    </xf>
    <xf numFmtId="0" fontId="29" fillId="0" borderId="76" xfId="3" applyFont="1" applyBorder="1"/>
    <xf numFmtId="165" fontId="11" fillId="7" borderId="46" xfId="3" applyNumberFormat="1" applyFont="1" applyFill="1" applyBorder="1" applyAlignment="1">
      <alignment horizontal="center" vertical="center" wrapText="1"/>
    </xf>
    <xf numFmtId="49" fontId="10" fillId="5" borderId="5" xfId="3" applyNumberFormat="1" applyFont="1" applyFill="1" applyBorder="1" applyAlignment="1">
      <alignment vertical="top" wrapText="1"/>
    </xf>
    <xf numFmtId="0" fontId="11" fillId="0" borderId="65" xfId="3" applyFont="1" applyBorder="1" applyAlignment="1">
      <alignment horizontal="center" vertical="center" wrapText="1"/>
    </xf>
    <xf numFmtId="165" fontId="11" fillId="7" borderId="59" xfId="3" applyNumberFormat="1" applyFont="1" applyFill="1" applyBorder="1" applyAlignment="1">
      <alignment horizontal="center" vertical="center" wrapText="1"/>
    </xf>
    <xf numFmtId="0" fontId="11" fillId="0" borderId="57" xfId="3" applyFont="1" applyBorder="1" applyAlignment="1">
      <alignment vertical="center" wrapText="1"/>
    </xf>
    <xf numFmtId="49" fontId="11" fillId="0" borderId="0" xfId="3" applyNumberFormat="1" applyFont="1" applyAlignment="1">
      <alignment horizontal="center" vertical="center"/>
    </xf>
    <xf numFmtId="49" fontId="11" fillId="0" borderId="39" xfId="3" applyNumberFormat="1" applyFont="1" applyBorder="1" applyAlignment="1">
      <alignment horizontal="center" vertical="center"/>
    </xf>
    <xf numFmtId="165" fontId="11" fillId="7" borderId="68" xfId="3" applyNumberFormat="1" applyFont="1" applyFill="1" applyBorder="1" applyAlignment="1">
      <alignment horizontal="center" vertical="center" wrapText="1"/>
    </xf>
    <xf numFmtId="49" fontId="10" fillId="10" borderId="58" xfId="3" applyNumberFormat="1" applyFont="1" applyFill="1" applyBorder="1" applyAlignment="1">
      <alignment horizontal="center" vertical="top" wrapText="1"/>
    </xf>
    <xf numFmtId="0" fontId="27" fillId="0" borderId="44" xfId="3" applyFont="1" applyBorder="1" applyAlignment="1">
      <alignment vertical="center" wrapText="1"/>
    </xf>
    <xf numFmtId="0" fontId="5" fillId="5" borderId="0" xfId="14" applyFont="1" applyFill="1" applyAlignment="1">
      <alignment horizontal="center" vertical="center"/>
    </xf>
    <xf numFmtId="0" fontId="11" fillId="0" borderId="18" xfId="14" applyFont="1" applyBorder="1" applyAlignment="1">
      <alignment horizontal="center" vertical="center"/>
    </xf>
    <xf numFmtId="0" fontId="11" fillId="0" borderId="24" xfId="14" applyFont="1" applyBorder="1" applyAlignment="1">
      <alignment horizontal="center" vertical="center"/>
    </xf>
    <xf numFmtId="165" fontId="11" fillId="7" borderId="47" xfId="14" applyNumberFormat="1" applyFont="1" applyFill="1" applyBorder="1" applyAlignment="1">
      <alignment horizontal="center" vertical="center" wrapText="1"/>
    </xf>
    <xf numFmtId="0" fontId="27" fillId="0" borderId="48" xfId="14" applyFont="1" applyBorder="1" applyAlignment="1">
      <alignment vertical="center" wrapText="1"/>
    </xf>
    <xf numFmtId="165" fontId="11" fillId="23" borderId="13" xfId="3" applyNumberFormat="1" applyFont="1" applyFill="1" applyBorder="1" applyAlignment="1">
      <alignment horizontal="center" vertical="top"/>
    </xf>
    <xf numFmtId="0" fontId="10" fillId="24" borderId="13" xfId="3" applyFont="1" applyFill="1" applyBorder="1" applyAlignment="1">
      <alignment horizontal="center" vertical="top"/>
    </xf>
    <xf numFmtId="0" fontId="11" fillId="5" borderId="76" xfId="3" applyFont="1" applyFill="1" applyBorder="1" applyAlignment="1">
      <alignment horizontal="left" vertical="center" wrapText="1"/>
    </xf>
    <xf numFmtId="0" fontId="11" fillId="0" borderId="8" xfId="3" applyFont="1" applyBorder="1" applyAlignment="1">
      <alignment horizontal="center" vertical="center" wrapText="1"/>
    </xf>
    <xf numFmtId="165" fontId="11" fillId="7" borderId="72" xfId="3" applyNumberFormat="1" applyFont="1" applyFill="1" applyBorder="1" applyAlignment="1">
      <alignment horizontal="center" vertical="center" wrapText="1"/>
    </xf>
    <xf numFmtId="0" fontId="27" fillId="0" borderId="66" xfId="3" applyFont="1" applyBorder="1" applyAlignment="1">
      <alignment vertical="center" wrapText="1"/>
    </xf>
    <xf numFmtId="165" fontId="11" fillId="0" borderId="7" xfId="3" applyNumberFormat="1" applyFont="1" applyBorder="1" applyAlignment="1">
      <alignment horizontal="center" vertical="top"/>
    </xf>
    <xf numFmtId="165" fontId="11" fillId="0" borderId="26" xfId="3" applyNumberFormat="1" applyFont="1" applyBorder="1" applyAlignment="1">
      <alignment horizontal="center" vertical="top"/>
    </xf>
    <xf numFmtId="0" fontId="11" fillId="0" borderId="26" xfId="3" applyFont="1" applyBorder="1" applyAlignment="1">
      <alignment horizontal="center" vertical="top"/>
    </xf>
    <xf numFmtId="165" fontId="11" fillId="7" borderId="24" xfId="3" applyNumberFormat="1" applyFont="1" applyFill="1" applyBorder="1" applyAlignment="1">
      <alignment horizontal="center" vertical="center" wrapText="1"/>
    </xf>
    <xf numFmtId="0" fontId="11" fillId="0" borderId="27" xfId="3" applyFont="1" applyBorder="1" applyAlignment="1">
      <alignment horizontal="center" vertical="center" wrapText="1"/>
    </xf>
    <xf numFmtId="165" fontId="11" fillId="7" borderId="31" xfId="3" applyNumberFormat="1" applyFont="1" applyFill="1" applyBorder="1" applyAlignment="1">
      <alignment horizontal="center" vertical="center" wrapText="1"/>
    </xf>
    <xf numFmtId="0" fontId="11" fillId="0" borderId="45" xfId="3" applyFont="1" applyBorder="1" applyAlignment="1">
      <alignment vertical="center" wrapText="1"/>
    </xf>
    <xf numFmtId="0" fontId="11" fillId="0" borderId="1" xfId="14" applyFont="1" applyBorder="1" applyAlignment="1">
      <alignment horizontal="center" vertical="center" wrapText="1"/>
    </xf>
    <xf numFmtId="0" fontId="11" fillId="0" borderId="23" xfId="14" applyFont="1" applyBorder="1" applyAlignment="1">
      <alignment horizontal="center" vertical="center" wrapText="1"/>
    </xf>
    <xf numFmtId="165" fontId="11" fillId="7" borderId="42" xfId="14" applyNumberFormat="1" applyFont="1" applyFill="1" applyBorder="1" applyAlignment="1">
      <alignment horizontal="center" vertical="center" wrapText="1"/>
    </xf>
    <xf numFmtId="0" fontId="11" fillId="0" borderId="48" xfId="5" applyFont="1" applyBorder="1" applyAlignment="1">
      <alignment horizontal="left" vertical="top" wrapText="1"/>
    </xf>
    <xf numFmtId="0" fontId="10" fillId="23" borderId="26" xfId="3" applyFont="1" applyFill="1" applyBorder="1" applyAlignment="1">
      <alignment horizontal="center" vertical="top"/>
    </xf>
    <xf numFmtId="165" fontId="11" fillId="7" borderId="37" xfId="14" applyNumberFormat="1" applyFont="1" applyFill="1" applyBorder="1" applyAlignment="1">
      <alignment horizontal="center" vertical="center" wrapText="1"/>
    </xf>
    <xf numFmtId="0" fontId="11" fillId="0" borderId="38" xfId="14" applyFont="1" applyBorder="1" applyAlignment="1">
      <alignment vertical="center" wrapText="1"/>
    </xf>
    <xf numFmtId="0" fontId="29" fillId="0" borderId="76" xfId="3" applyFont="1" applyBorder="1" applyAlignment="1">
      <alignment horizontal="left"/>
    </xf>
    <xf numFmtId="0" fontId="11" fillId="0" borderId="44" xfId="3" applyFont="1" applyBorder="1" applyAlignment="1">
      <alignment vertical="center"/>
    </xf>
    <xf numFmtId="2" fontId="11" fillId="0" borderId="30" xfId="3" applyNumberFormat="1" applyFont="1" applyBorder="1" applyAlignment="1">
      <alignment horizontal="center" vertical="top"/>
    </xf>
    <xf numFmtId="165" fontId="11" fillId="7" borderId="70" xfId="3" applyNumberFormat="1" applyFont="1" applyFill="1" applyBorder="1" applyAlignment="1">
      <alignment horizontal="center" vertical="center" wrapText="1"/>
    </xf>
    <xf numFmtId="0" fontId="10" fillId="11" borderId="7" xfId="3" applyFont="1" applyFill="1" applyBorder="1" applyAlignment="1">
      <alignment horizontal="center" vertical="top"/>
    </xf>
    <xf numFmtId="2" fontId="11" fillId="11" borderId="58" xfId="3" applyNumberFormat="1" applyFont="1" applyFill="1" applyBorder="1" applyAlignment="1">
      <alignment horizontal="center" vertical="top"/>
    </xf>
    <xf numFmtId="0" fontId="11" fillId="5" borderId="44" xfId="3" applyFont="1" applyFill="1" applyBorder="1" applyAlignment="1">
      <alignment vertical="center" wrapText="1"/>
    </xf>
    <xf numFmtId="0" fontId="11" fillId="5" borderId="21" xfId="3" applyFont="1" applyFill="1" applyBorder="1" applyAlignment="1">
      <alignment wrapText="1"/>
    </xf>
    <xf numFmtId="0" fontId="3" fillId="0" borderId="0" xfId="3" applyFont="1" applyAlignment="1">
      <alignment vertical="top"/>
    </xf>
    <xf numFmtId="0" fontId="3" fillId="0" borderId="1" xfId="3" applyFont="1" applyBorder="1" applyAlignment="1">
      <alignment vertical="top"/>
    </xf>
    <xf numFmtId="0" fontId="3" fillId="0" borderId="1" xfId="3" applyFont="1" applyBorder="1" applyAlignment="1">
      <alignment vertical="top" textRotation="90"/>
    </xf>
    <xf numFmtId="0" fontId="3" fillId="0" borderId="21" xfId="3" applyFont="1" applyBorder="1" applyAlignment="1">
      <alignment vertical="top"/>
    </xf>
    <xf numFmtId="0" fontId="3" fillId="0" borderId="27" xfId="3" applyFont="1" applyBorder="1" applyAlignment="1">
      <alignment vertical="top"/>
    </xf>
    <xf numFmtId="0" fontId="3" fillId="0" borderId="27" xfId="3" applyFont="1" applyBorder="1" applyAlignment="1">
      <alignment vertical="top" textRotation="90"/>
    </xf>
    <xf numFmtId="0" fontId="3" fillId="0" borderId="6" xfId="3" applyFont="1" applyBorder="1" applyAlignment="1">
      <alignment vertical="top"/>
    </xf>
    <xf numFmtId="0" fontId="5" fillId="4" borderId="8" xfId="3" applyFont="1" applyFill="1" applyBorder="1" applyAlignment="1">
      <alignment vertical="top"/>
    </xf>
    <xf numFmtId="1" fontId="5" fillId="0" borderId="1" xfId="3" applyNumberFormat="1" applyFont="1" applyBorder="1" applyAlignment="1">
      <alignment horizontal="center" vertical="center"/>
    </xf>
    <xf numFmtId="165" fontId="5" fillId="0" borderId="42" xfId="3" applyNumberFormat="1" applyFont="1" applyBorder="1" applyAlignment="1">
      <alignment horizontal="center" vertical="center" wrapText="1"/>
    </xf>
    <xf numFmtId="165" fontId="5" fillId="7" borderId="1" xfId="3" applyNumberFormat="1" applyFont="1" applyFill="1" applyBorder="1" applyAlignment="1">
      <alignment horizontal="center" vertical="center" wrapText="1"/>
    </xf>
    <xf numFmtId="0" fontId="11" fillId="0" borderId="21" xfId="3" applyFont="1" applyBorder="1" applyAlignment="1">
      <alignment horizontal="justify" vertical="center"/>
    </xf>
    <xf numFmtId="0" fontId="10" fillId="24" borderId="9" xfId="3" applyFont="1" applyFill="1" applyBorder="1" applyAlignment="1">
      <alignment horizontal="center" vertical="top"/>
    </xf>
    <xf numFmtId="0" fontId="11" fillId="0" borderId="0" xfId="3" applyFont="1" applyAlignment="1">
      <alignment wrapText="1"/>
    </xf>
    <xf numFmtId="1" fontId="5" fillId="0" borderId="0" xfId="3" applyNumberFormat="1" applyFont="1" applyAlignment="1">
      <alignment horizontal="center" vertical="center"/>
    </xf>
    <xf numFmtId="1" fontId="5" fillId="0" borderId="49" xfId="3" applyNumberFormat="1" applyFont="1" applyBorder="1" applyAlignment="1">
      <alignment horizontal="center" vertical="center"/>
    </xf>
    <xf numFmtId="1" fontId="5" fillId="0" borderId="53" xfId="3" applyNumberFormat="1" applyFont="1" applyBorder="1" applyAlignment="1">
      <alignment horizontal="center" vertical="center"/>
    </xf>
    <xf numFmtId="165" fontId="27" fillId="0" borderId="53" xfId="3" applyNumberFormat="1" applyFont="1" applyBorder="1" applyAlignment="1">
      <alignment horizontal="center" vertical="center" wrapText="1"/>
    </xf>
    <xf numFmtId="0" fontId="11" fillId="0" borderId="56" xfId="3" applyFont="1" applyBorder="1" applyAlignment="1">
      <alignment horizontal="justify" vertical="center"/>
    </xf>
    <xf numFmtId="165" fontId="11" fillId="0" borderId="0" xfId="3" applyNumberFormat="1" applyFont="1" applyAlignment="1">
      <alignment horizontal="center" vertical="top"/>
    </xf>
    <xf numFmtId="1" fontId="5" fillId="0" borderId="11" xfId="3" applyNumberFormat="1" applyFont="1" applyBorder="1" applyAlignment="1">
      <alignment horizontal="center" vertical="center"/>
    </xf>
    <xf numFmtId="1" fontId="5" fillId="0" borderId="37" xfId="3" applyNumberFormat="1" applyFont="1" applyBorder="1" applyAlignment="1">
      <alignment horizontal="center" vertical="center"/>
    </xf>
    <xf numFmtId="165" fontId="5" fillId="7" borderId="77" xfId="3" applyNumberFormat="1" applyFont="1" applyFill="1" applyBorder="1" applyAlignment="1">
      <alignment horizontal="center" vertical="center" wrapText="1"/>
    </xf>
    <xf numFmtId="0" fontId="11" fillId="0" borderId="38" xfId="3" applyFont="1" applyBorder="1" applyAlignment="1">
      <alignment horizontal="justify" vertical="center"/>
    </xf>
    <xf numFmtId="1" fontId="22" fillId="0" borderId="0" xfId="3" applyNumberFormat="1" applyFont="1" applyAlignment="1">
      <alignment horizontal="center" vertical="center"/>
    </xf>
    <xf numFmtId="1" fontId="22" fillId="0" borderId="65" xfId="3" applyNumberFormat="1" applyFont="1" applyBorder="1" applyAlignment="1">
      <alignment horizontal="center" vertical="center"/>
    </xf>
    <xf numFmtId="1" fontId="22" fillId="0" borderId="75" xfId="3" applyNumberFormat="1" applyFont="1" applyBorder="1" applyAlignment="1">
      <alignment horizontal="center" vertical="center"/>
    </xf>
    <xf numFmtId="165" fontId="22" fillId="7" borderId="59" xfId="3" applyNumberFormat="1" applyFont="1" applyFill="1" applyBorder="1" applyAlignment="1">
      <alignment horizontal="center" vertical="center" wrapText="1"/>
    </xf>
    <xf numFmtId="0" fontId="29" fillId="0" borderId="15" xfId="3" applyFont="1" applyBorder="1" applyAlignment="1">
      <alignment horizontal="justify" vertical="center"/>
    </xf>
    <xf numFmtId="1" fontId="27" fillId="0" borderId="0" xfId="3" applyNumberFormat="1" applyFont="1" applyAlignment="1">
      <alignment horizontal="center" vertical="center"/>
    </xf>
    <xf numFmtId="1" fontId="27" fillId="0" borderId="65" xfId="3" applyNumberFormat="1" applyFont="1" applyBorder="1" applyAlignment="1">
      <alignment horizontal="center" vertical="center"/>
    </xf>
    <xf numFmtId="1" fontId="27" fillId="0" borderId="75" xfId="3" applyNumberFormat="1" applyFont="1" applyBorder="1" applyAlignment="1">
      <alignment horizontal="center" vertical="center"/>
    </xf>
    <xf numFmtId="165" fontId="27" fillId="7" borderId="59" xfId="3" applyNumberFormat="1" applyFont="1" applyFill="1" applyBorder="1" applyAlignment="1">
      <alignment horizontal="center" vertical="center" wrapText="1"/>
    </xf>
    <xf numFmtId="0" fontId="27" fillId="0" borderId="38" xfId="3" applyFont="1" applyBorder="1" applyAlignment="1">
      <alignment horizontal="justify" vertical="center"/>
    </xf>
    <xf numFmtId="0" fontId="27" fillId="0" borderId="0" xfId="3" applyFont="1" applyAlignment="1">
      <alignment horizontal="center" vertical="center"/>
    </xf>
    <xf numFmtId="0" fontId="27" fillId="0" borderId="11" xfId="3" applyFont="1" applyBorder="1" applyAlignment="1">
      <alignment horizontal="center" vertical="center"/>
    </xf>
    <xf numFmtId="0" fontId="27" fillId="0" borderId="37" xfId="3" applyFont="1" applyBorder="1" applyAlignment="1">
      <alignment horizontal="center" vertical="center"/>
    </xf>
    <xf numFmtId="0" fontId="27" fillId="0" borderId="38" xfId="3" applyFont="1" applyBorder="1" applyAlignment="1">
      <alignment wrapText="1"/>
    </xf>
    <xf numFmtId="0" fontId="27" fillId="0" borderId="57" xfId="3" applyFont="1" applyBorder="1" applyAlignment="1">
      <alignment horizontal="justify" vertical="center"/>
    </xf>
    <xf numFmtId="1" fontId="63" fillId="0" borderId="0" xfId="3" applyNumberFormat="1" applyFont="1" applyAlignment="1">
      <alignment horizontal="center" vertical="center"/>
    </xf>
    <xf numFmtId="1" fontId="63" fillId="0" borderId="65" xfId="3" applyNumberFormat="1" applyFont="1" applyBorder="1" applyAlignment="1">
      <alignment horizontal="center" vertical="center"/>
    </xf>
    <xf numFmtId="1" fontId="63" fillId="0" borderId="75" xfId="3" applyNumberFormat="1" applyFont="1" applyBorder="1" applyAlignment="1">
      <alignment horizontal="center" vertical="center"/>
    </xf>
    <xf numFmtId="165" fontId="63" fillId="7" borderId="59" xfId="3" applyNumberFormat="1" applyFont="1" applyFill="1" applyBorder="1" applyAlignment="1">
      <alignment horizontal="center" vertical="center" wrapText="1"/>
    </xf>
    <xf numFmtId="0" fontId="29" fillId="0" borderId="38" xfId="3" applyFont="1" applyBorder="1" applyAlignment="1">
      <alignment horizontal="justify" vertical="center"/>
    </xf>
    <xf numFmtId="0" fontId="27" fillId="0" borderId="31" xfId="3" applyFont="1" applyBorder="1" applyAlignment="1">
      <alignment horizontal="center" vertical="center" wrapText="1"/>
    </xf>
    <xf numFmtId="0" fontId="27" fillId="0" borderId="68" xfId="3" applyFont="1" applyBorder="1" applyAlignment="1">
      <alignment horizontal="center" vertical="center"/>
    </xf>
    <xf numFmtId="0" fontId="27" fillId="0" borderId="56" xfId="3" applyFont="1" applyBorder="1" applyAlignment="1">
      <alignment wrapText="1"/>
    </xf>
    <xf numFmtId="1" fontId="22" fillId="0" borderId="11" xfId="3" applyNumberFormat="1" applyFont="1" applyBorder="1" applyAlignment="1">
      <alignment horizontal="center" vertical="center"/>
    </xf>
    <xf numFmtId="1" fontId="22" fillId="0" borderId="37" xfId="3" applyNumberFormat="1" applyFont="1" applyBorder="1" applyAlignment="1">
      <alignment horizontal="center" vertical="center"/>
    </xf>
    <xf numFmtId="165" fontId="22" fillId="7" borderId="77" xfId="3" applyNumberFormat="1" applyFont="1" applyFill="1" applyBorder="1" applyAlignment="1">
      <alignment horizontal="center" vertical="center" wrapText="1"/>
    </xf>
    <xf numFmtId="0" fontId="29" fillId="0" borderId="56" xfId="3" applyFont="1" applyBorder="1" applyAlignment="1">
      <alignment horizontal="justify" vertical="center"/>
    </xf>
    <xf numFmtId="0" fontId="10" fillId="23" borderId="9" xfId="3" applyFont="1" applyFill="1" applyBorder="1" applyAlignment="1">
      <alignment horizontal="center" vertical="top"/>
    </xf>
    <xf numFmtId="0" fontId="11" fillId="10" borderId="58" xfId="4" applyFont="1" applyFill="1" applyBorder="1" applyAlignment="1">
      <alignment horizontal="left" vertical="top" wrapText="1"/>
    </xf>
    <xf numFmtId="49" fontId="10" fillId="5" borderId="58" xfId="3" applyNumberFormat="1" applyFont="1" applyFill="1" applyBorder="1" applyAlignment="1">
      <alignment horizontal="center" vertical="top" wrapText="1"/>
    </xf>
    <xf numFmtId="49" fontId="10" fillId="11" borderId="49" xfId="3" applyNumberFormat="1" applyFont="1" applyFill="1" applyBorder="1" applyAlignment="1">
      <alignment vertical="top" wrapText="1"/>
    </xf>
    <xf numFmtId="1" fontId="11" fillId="0" borderId="0" xfId="3" applyNumberFormat="1" applyFont="1" applyAlignment="1">
      <alignment horizontal="center" vertical="center"/>
    </xf>
    <xf numFmtId="1" fontId="11" fillId="0" borderId="27" xfId="3" applyNumberFormat="1" applyFont="1" applyBorder="1" applyAlignment="1">
      <alignment horizontal="center" vertical="center"/>
    </xf>
    <xf numFmtId="0" fontId="11" fillId="0" borderId="44" xfId="3" applyFont="1" applyBorder="1" applyAlignment="1">
      <alignment horizontal="justify" vertical="center"/>
    </xf>
    <xf numFmtId="165" fontId="11" fillId="0" borderId="27" xfId="3" applyNumberFormat="1" applyFont="1" applyBorder="1" applyAlignment="1">
      <alignment horizontal="center" vertical="top"/>
    </xf>
    <xf numFmtId="49" fontId="10" fillId="11" borderId="65" xfId="3" applyNumberFormat="1" applyFont="1" applyFill="1" applyBorder="1" applyAlignment="1">
      <alignment vertical="top" wrapText="1"/>
    </xf>
    <xf numFmtId="1" fontId="5" fillId="0" borderId="18" xfId="3" applyNumberFormat="1" applyFont="1" applyBorder="1" applyAlignment="1">
      <alignment horizontal="center" vertical="center"/>
    </xf>
    <xf numFmtId="1" fontId="5" fillId="0" borderId="24" xfId="3" applyNumberFormat="1" applyFont="1" applyBorder="1" applyAlignment="1">
      <alignment horizontal="center" vertical="center"/>
    </xf>
    <xf numFmtId="165" fontId="5" fillId="7" borderId="47" xfId="3" applyNumberFormat="1" applyFont="1" applyFill="1" applyBorder="1" applyAlignment="1">
      <alignment horizontal="center" vertical="center" wrapText="1"/>
    </xf>
    <xf numFmtId="0" fontId="11" fillId="0" borderId="22" xfId="3" applyFont="1" applyBorder="1" applyAlignment="1">
      <alignment horizontal="justify" vertical="center"/>
    </xf>
    <xf numFmtId="165" fontId="10" fillId="11" borderId="55" xfId="3" applyNumberFormat="1" applyFont="1" applyFill="1" applyBorder="1" applyAlignment="1">
      <alignment horizontal="center" vertical="top"/>
    </xf>
    <xf numFmtId="165" fontId="11" fillId="11" borderId="36" xfId="3" applyNumberFormat="1" applyFont="1" applyFill="1" applyBorder="1" applyAlignment="1">
      <alignment horizontal="center" vertical="top"/>
    </xf>
    <xf numFmtId="9" fontId="5" fillId="0" borderId="1" xfId="3" applyNumberFormat="1" applyFont="1" applyBorder="1" applyAlignment="1">
      <alignment horizontal="left" vertical="top"/>
    </xf>
    <xf numFmtId="0" fontId="5" fillId="0" borderId="42" xfId="3" applyFont="1" applyBorder="1" applyAlignment="1">
      <alignment horizontal="left" vertical="top"/>
    </xf>
    <xf numFmtId="0" fontId="5" fillId="0" borderId="22" xfId="3" applyFont="1" applyBorder="1" applyAlignment="1">
      <alignment horizontal="left" vertical="top"/>
    </xf>
    <xf numFmtId="9" fontId="5" fillId="0" borderId="0" xfId="3" applyNumberFormat="1" applyFont="1" applyAlignment="1">
      <alignment horizontal="left" vertical="top"/>
    </xf>
    <xf numFmtId="0" fontId="5" fillId="0" borderId="34" xfId="3" applyFont="1" applyBorder="1" applyAlignment="1">
      <alignment horizontal="left" vertical="top"/>
    </xf>
    <xf numFmtId="0" fontId="5" fillId="0" borderId="15" xfId="3" applyFont="1" applyBorder="1" applyAlignment="1">
      <alignment horizontal="left" vertical="top"/>
    </xf>
    <xf numFmtId="0" fontId="10" fillId="0" borderId="5" xfId="3" applyFont="1" applyBorder="1" applyAlignment="1">
      <alignment horizontal="center" vertical="top"/>
    </xf>
    <xf numFmtId="9" fontId="5" fillId="0" borderId="27" xfId="3" applyNumberFormat="1" applyFont="1" applyBorder="1" applyAlignment="1">
      <alignment horizontal="left" vertical="top"/>
    </xf>
    <xf numFmtId="0" fontId="5" fillId="0" borderId="31" xfId="3" applyFont="1" applyBorder="1" applyAlignment="1">
      <alignment horizontal="left" vertical="top"/>
    </xf>
    <xf numFmtId="0" fontId="5" fillId="0" borderId="45" xfId="3" applyFont="1" applyBorder="1" applyAlignment="1">
      <alignment horizontal="left" vertical="top"/>
    </xf>
    <xf numFmtId="9" fontId="5" fillId="0" borderId="18" xfId="3" applyNumberFormat="1" applyFont="1" applyBorder="1" applyAlignment="1">
      <alignment horizontal="left" vertical="top"/>
    </xf>
    <xf numFmtId="0" fontId="5" fillId="0" borderId="47" xfId="3" applyFont="1" applyBorder="1" applyAlignment="1">
      <alignment horizontal="left" vertical="top"/>
    </xf>
    <xf numFmtId="0" fontId="5" fillId="0" borderId="48" xfId="3" applyFont="1" applyBorder="1" applyAlignment="1">
      <alignment horizontal="left" vertical="top"/>
    </xf>
    <xf numFmtId="0" fontId="11" fillId="5" borderId="38" xfId="3" applyFont="1" applyFill="1" applyBorder="1"/>
    <xf numFmtId="0" fontId="11" fillId="0" borderId="15" xfId="3" applyFont="1" applyBorder="1" applyAlignment="1">
      <alignment horizontal="left" vertical="top"/>
    </xf>
    <xf numFmtId="49" fontId="10" fillId="2" borderId="14" xfId="3" applyNumberFormat="1" applyFont="1" applyFill="1" applyBorder="1" applyAlignment="1">
      <alignment horizontal="center" vertical="top"/>
    </xf>
    <xf numFmtId="0" fontId="11" fillId="0" borderId="31" xfId="3" applyFont="1" applyBorder="1" applyAlignment="1">
      <alignment horizontal="left" vertical="top"/>
    </xf>
    <xf numFmtId="0" fontId="11" fillId="0" borderId="45" xfId="3" applyFont="1" applyBorder="1" applyAlignment="1">
      <alignment horizontal="left" vertical="top"/>
    </xf>
    <xf numFmtId="165" fontId="10" fillId="0" borderId="5" xfId="3" applyNumberFormat="1" applyFont="1" applyBorder="1" applyAlignment="1">
      <alignment horizontal="center" vertical="top"/>
    </xf>
    <xf numFmtId="0" fontId="11" fillId="0" borderId="48" xfId="3" applyFont="1" applyBorder="1" applyAlignment="1">
      <alignment horizontal="left" vertical="top"/>
    </xf>
    <xf numFmtId="0" fontId="11" fillId="0" borderId="76" xfId="3" applyFont="1" applyBorder="1" applyAlignment="1">
      <alignment vertical="center" wrapText="1"/>
    </xf>
    <xf numFmtId="165" fontId="11" fillId="0" borderId="37" xfId="3" applyNumberFormat="1" applyFont="1" applyBorder="1" applyAlignment="1">
      <alignment horizontal="center" vertical="center" wrapText="1"/>
    </xf>
    <xf numFmtId="0" fontId="11" fillId="0" borderId="38" xfId="3" applyFont="1" applyBorder="1" applyAlignment="1">
      <alignment vertical="center"/>
    </xf>
    <xf numFmtId="165" fontId="11" fillId="0" borderId="32" xfId="3" applyNumberFormat="1" applyFont="1" applyBorder="1" applyAlignment="1">
      <alignment horizontal="center" vertical="center" wrapText="1"/>
    </xf>
    <xf numFmtId="0" fontId="11" fillId="0" borderId="27" xfId="14" applyFont="1" applyBorder="1" applyAlignment="1">
      <alignment horizontal="center" vertical="center" wrapText="1"/>
    </xf>
    <xf numFmtId="0" fontId="11" fillId="0" borderId="16" xfId="14" applyFont="1" applyBorder="1" applyAlignment="1">
      <alignment horizontal="center" vertical="center" wrapText="1"/>
    </xf>
    <xf numFmtId="0" fontId="11" fillId="0" borderId="45" xfId="14" applyFont="1" applyBorder="1" applyAlignment="1">
      <alignment horizontal="justify" vertical="center"/>
    </xf>
    <xf numFmtId="0" fontId="11" fillId="0" borderId="18" xfId="3" applyFont="1" applyBorder="1" applyAlignment="1">
      <alignment horizontal="center" vertical="top" wrapText="1"/>
    </xf>
    <xf numFmtId="0" fontId="11" fillId="0" borderId="48" xfId="3" applyFont="1" applyBorder="1" applyAlignment="1">
      <alignment horizontal="justify" vertical="center"/>
    </xf>
    <xf numFmtId="0" fontId="46" fillId="0" borderId="0" xfId="3" applyFont="1" applyAlignment="1">
      <alignment vertical="top" wrapText="1"/>
    </xf>
    <xf numFmtId="0" fontId="46" fillId="0" borderId="0" xfId="3" applyFont="1" applyAlignment="1">
      <alignment vertical="top" textRotation="90" wrapText="1"/>
    </xf>
    <xf numFmtId="49" fontId="10" fillId="0" borderId="0" xfId="3" applyNumberFormat="1" applyFont="1" applyAlignment="1">
      <alignment vertical="top" wrapText="1"/>
    </xf>
    <xf numFmtId="0" fontId="10" fillId="0" borderId="14" xfId="3" applyFont="1" applyBorder="1" applyAlignment="1">
      <alignment vertical="top"/>
    </xf>
    <xf numFmtId="49" fontId="10" fillId="2" borderId="13" xfId="3" applyNumberFormat="1" applyFont="1" applyFill="1" applyBorder="1" applyAlignment="1">
      <alignment horizontal="center" vertical="top"/>
    </xf>
    <xf numFmtId="0" fontId="11" fillId="0" borderId="43" xfId="3" applyFont="1" applyBorder="1" applyAlignment="1">
      <alignment horizontal="justify" vertical="center"/>
    </xf>
    <xf numFmtId="0" fontId="7" fillId="0" borderId="3" xfId="3" applyBorder="1" applyAlignment="1">
      <alignment horizontal="center" vertical="center" wrapText="1"/>
    </xf>
    <xf numFmtId="0" fontId="7" fillId="0" borderId="32" xfId="3" applyBorder="1" applyAlignment="1">
      <alignment horizontal="center" vertical="center" wrapText="1"/>
    </xf>
    <xf numFmtId="0" fontId="46" fillId="0" borderId="27" xfId="3" applyFont="1" applyBorder="1" applyAlignment="1">
      <alignment vertical="top" wrapText="1"/>
    </xf>
    <xf numFmtId="0" fontId="46" fillId="0" borderId="27" xfId="3" applyFont="1" applyBorder="1" applyAlignment="1">
      <alignment vertical="top" textRotation="90" wrapText="1"/>
    </xf>
    <xf numFmtId="49" fontId="10" fillId="0" borderId="27" xfId="3" applyNumberFormat="1" applyFont="1" applyBorder="1" applyAlignment="1">
      <alignment vertical="top" wrapText="1"/>
    </xf>
    <xf numFmtId="0" fontId="10" fillId="2" borderId="8" xfId="3" applyFont="1" applyFill="1" applyBorder="1" applyAlignment="1">
      <alignment horizontal="left" vertical="top" textRotation="90"/>
    </xf>
    <xf numFmtId="0" fontId="11" fillId="0" borderId="1" xfId="3" applyFont="1" applyBorder="1"/>
    <xf numFmtId="165" fontId="10" fillId="0" borderId="0" xfId="16" applyNumberFormat="1" applyFont="1" applyAlignment="1">
      <alignment vertical="top" wrapText="1"/>
    </xf>
    <xf numFmtId="165" fontId="11" fillId="0" borderId="0" xfId="16" applyNumberFormat="1" applyFont="1" applyAlignment="1">
      <alignment vertical="top" wrapText="1"/>
    </xf>
    <xf numFmtId="0" fontId="11" fillId="0" borderId="0" xfId="16" applyFont="1" applyAlignment="1">
      <alignment vertical="top"/>
    </xf>
    <xf numFmtId="165" fontId="9" fillId="0" borderId="0" xfId="16" applyNumberFormat="1" applyFont="1" applyAlignment="1">
      <alignment horizontal="right" vertical="top" wrapText="1"/>
    </xf>
    <xf numFmtId="165" fontId="11" fillId="0" borderId="0" xfId="2" applyNumberFormat="1" applyFont="1" applyAlignment="1">
      <alignment vertical="top" wrapText="1"/>
    </xf>
    <xf numFmtId="0" fontId="87" fillId="0" borderId="0" xfId="16" applyFont="1" applyAlignment="1">
      <alignment vertical="center" wrapText="1"/>
    </xf>
    <xf numFmtId="49" fontId="56" fillId="0" borderId="0" xfId="16" applyNumberFormat="1" applyFont="1" applyAlignment="1">
      <alignment vertical="top" wrapText="1"/>
    </xf>
    <xf numFmtId="49" fontId="12" fillId="0" borderId="0" xfId="16" applyNumberFormat="1" applyFont="1" applyAlignment="1">
      <alignment vertical="top"/>
    </xf>
    <xf numFmtId="49" fontId="11" fillId="0" borderId="0" xfId="16" applyNumberFormat="1" applyFont="1" applyAlignment="1">
      <alignment vertical="top"/>
    </xf>
    <xf numFmtId="165" fontId="5" fillId="0" borderId="19" xfId="1" applyNumberFormat="1" applyFont="1" applyBorder="1" applyAlignment="1">
      <alignment horizontal="center" wrapText="1"/>
    </xf>
    <xf numFmtId="165" fontId="5" fillId="0" borderId="20" xfId="1" applyNumberFormat="1" applyFont="1" applyBorder="1" applyAlignment="1">
      <alignment horizontal="center" wrapText="1"/>
    </xf>
    <xf numFmtId="165" fontId="3" fillId="14" borderId="9" xfId="1" applyNumberFormat="1" applyFont="1" applyFill="1" applyBorder="1" applyAlignment="1">
      <alignment horizontal="center" vertical="top" wrapText="1"/>
    </xf>
    <xf numFmtId="165" fontId="3" fillId="0" borderId="12" xfId="1" applyNumberFormat="1" applyFont="1" applyBorder="1" applyAlignment="1">
      <alignment horizontal="center" vertical="top" wrapText="1"/>
    </xf>
    <xf numFmtId="165" fontId="3" fillId="0" borderId="13" xfId="1" applyNumberFormat="1" applyFont="1" applyBorder="1" applyAlignment="1">
      <alignment horizontal="center" vertical="top" wrapText="1"/>
    </xf>
    <xf numFmtId="0" fontId="5" fillId="5" borderId="13" xfId="16" applyFont="1" applyFill="1" applyBorder="1" applyAlignment="1">
      <alignment horizontal="left" vertical="center" wrapText="1"/>
    </xf>
    <xf numFmtId="165" fontId="3" fillId="9" borderId="9" xfId="1" applyNumberFormat="1" applyFont="1" applyFill="1" applyBorder="1" applyAlignment="1">
      <alignment horizontal="center" vertical="top" wrapText="1"/>
    </xf>
    <xf numFmtId="165" fontId="3" fillId="9" borderId="26" xfId="1" applyNumberFormat="1" applyFont="1" applyFill="1" applyBorder="1" applyAlignment="1">
      <alignment horizontal="center" vertical="top" wrapText="1"/>
    </xf>
    <xf numFmtId="0" fontId="5" fillId="0" borderId="12" xfId="16" applyFont="1" applyBorder="1" applyAlignment="1">
      <alignment horizontal="left" vertical="center" wrapText="1"/>
    </xf>
    <xf numFmtId="0" fontId="5" fillId="0" borderId="36" xfId="16" applyFont="1" applyBorder="1" applyAlignment="1">
      <alignment horizontal="left" vertical="center" wrapText="1"/>
    </xf>
    <xf numFmtId="0" fontId="38" fillId="0" borderId="10" xfId="1" applyFont="1" applyBorder="1" applyAlignment="1">
      <alignment horizontal="left" vertical="top" wrapText="1"/>
    </xf>
    <xf numFmtId="165" fontId="3" fillId="9" borderId="2" xfId="1" applyNumberFormat="1" applyFont="1" applyFill="1" applyBorder="1" applyAlignment="1">
      <alignment horizontal="center" vertical="top" wrapText="1"/>
    </xf>
    <xf numFmtId="49" fontId="11" fillId="0" borderId="27" xfId="16" applyNumberFormat="1" applyFont="1" applyBorder="1" applyAlignment="1">
      <alignment vertical="top"/>
    </xf>
    <xf numFmtId="49" fontId="11" fillId="0" borderId="27" xfId="16" applyNumberFormat="1" applyFont="1" applyBorder="1" applyAlignment="1">
      <alignment vertical="top" textRotation="90"/>
    </xf>
    <xf numFmtId="0" fontId="7" fillId="0" borderId="19" xfId="16" applyBorder="1"/>
    <xf numFmtId="0" fontId="7" fillId="0" borderId="22" xfId="16" applyBorder="1"/>
    <xf numFmtId="0" fontId="11" fillId="9" borderId="9" xfId="16" applyFont="1" applyFill="1" applyBorder="1" applyAlignment="1">
      <alignment vertical="top"/>
    </xf>
    <xf numFmtId="0" fontId="11" fillId="9" borderId="8" xfId="16" applyFont="1" applyFill="1" applyBorder="1" applyAlignment="1">
      <alignment vertical="top"/>
    </xf>
    <xf numFmtId="0" fontId="11" fillId="9" borderId="7" xfId="16" applyFont="1" applyFill="1" applyBorder="1" applyAlignment="1">
      <alignment vertical="top"/>
    </xf>
    <xf numFmtId="0" fontId="7" fillId="0" borderId="12" xfId="16" applyBorder="1"/>
    <xf numFmtId="0" fontId="7" fillId="0" borderId="15" xfId="16" applyBorder="1"/>
    <xf numFmtId="49" fontId="10" fillId="2" borderId="19" xfId="14" applyNumberFormat="1" applyFont="1" applyFill="1" applyBorder="1" applyAlignment="1">
      <alignment vertical="top"/>
    </xf>
    <xf numFmtId="49" fontId="10" fillId="2" borderId="21" xfId="14" applyNumberFormat="1" applyFont="1" applyFill="1" applyBorder="1" applyAlignment="1">
      <alignment vertical="top"/>
    </xf>
    <xf numFmtId="49" fontId="10" fillId="3" borderId="45" xfId="16" applyNumberFormat="1" applyFont="1" applyFill="1" applyBorder="1" applyAlignment="1">
      <alignment horizontal="center" vertical="top" wrapText="1"/>
    </xf>
    <xf numFmtId="0" fontId="11" fillId="4" borderId="9" xfId="16" applyFont="1" applyFill="1" applyBorder="1" applyAlignment="1">
      <alignment vertical="top"/>
    </xf>
    <xf numFmtId="0" fontId="11" fillId="4" borderId="8" xfId="16" applyFont="1" applyFill="1" applyBorder="1" applyAlignment="1">
      <alignment vertical="top"/>
    </xf>
    <xf numFmtId="0" fontId="11" fillId="4" borderId="7" xfId="16" applyFont="1" applyFill="1" applyBorder="1" applyAlignment="1">
      <alignment vertical="top"/>
    </xf>
    <xf numFmtId="165" fontId="10" fillId="4" borderId="26" xfId="16" applyNumberFormat="1" applyFont="1" applyFill="1" applyBorder="1" applyAlignment="1">
      <alignment horizontal="center" vertical="top"/>
    </xf>
    <xf numFmtId="0" fontId="10" fillId="4" borderId="26" xfId="16" applyFont="1" applyFill="1" applyBorder="1" applyAlignment="1">
      <alignment horizontal="center" vertical="top"/>
    </xf>
    <xf numFmtId="49" fontId="10" fillId="6" borderId="26" xfId="16" applyNumberFormat="1" applyFont="1" applyFill="1" applyBorder="1" applyAlignment="1">
      <alignment horizontal="center" vertical="top"/>
    </xf>
    <xf numFmtId="49" fontId="11" fillId="7" borderId="55" xfId="16" applyNumberFormat="1" applyFont="1" applyFill="1" applyBorder="1" applyAlignment="1">
      <alignment horizontal="center" vertical="center" wrapText="1"/>
    </xf>
    <xf numFmtId="0" fontId="11" fillId="5" borderId="24" xfId="16" applyFont="1" applyFill="1" applyBorder="1" applyAlignment="1">
      <alignment horizontal="center" vertical="center"/>
    </xf>
    <xf numFmtId="0" fontId="11" fillId="5" borderId="47" xfId="16" applyFont="1" applyFill="1" applyBorder="1" applyAlignment="1">
      <alignment vertical="center" wrapText="1"/>
    </xf>
    <xf numFmtId="165" fontId="10" fillId="25" borderId="26" xfId="16" applyNumberFormat="1" applyFont="1" applyFill="1" applyBorder="1" applyAlignment="1">
      <alignment horizontal="center" vertical="top"/>
    </xf>
    <xf numFmtId="0" fontId="10" fillId="24" borderId="7" xfId="16" applyFont="1" applyFill="1" applyBorder="1" applyAlignment="1">
      <alignment horizontal="center" vertical="top"/>
    </xf>
    <xf numFmtId="49" fontId="11" fillId="0" borderId="20" xfId="16" applyNumberFormat="1" applyFont="1" applyBorder="1" applyAlignment="1">
      <alignment horizontal="center" vertical="top" wrapText="1"/>
    </xf>
    <xf numFmtId="0" fontId="7" fillId="5" borderId="20" xfId="16" applyFill="1" applyBorder="1" applyAlignment="1">
      <alignment horizontal="center" vertical="top" wrapText="1"/>
    </xf>
    <xf numFmtId="165" fontId="34" fillId="0" borderId="0" xfId="16" applyNumberFormat="1" applyFont="1"/>
    <xf numFmtId="165" fontId="7" fillId="0" borderId="12" xfId="16" applyNumberFormat="1" applyBorder="1"/>
    <xf numFmtId="0" fontId="11" fillId="0" borderId="19" xfId="5" applyFont="1" applyBorder="1" applyAlignment="1">
      <alignment horizontal="center" vertical="top"/>
    </xf>
    <xf numFmtId="0" fontId="11" fillId="0" borderId="42" xfId="5" applyFont="1" applyBorder="1" applyAlignment="1">
      <alignment horizontal="center" vertical="top"/>
    </xf>
    <xf numFmtId="0" fontId="11" fillId="0" borderId="47" xfId="16" applyFont="1" applyBorder="1" applyAlignment="1">
      <alignment horizontal="center" vertical="top" wrapText="1"/>
    </xf>
    <xf numFmtId="0" fontId="11" fillId="0" borderId="47" xfId="16" applyFont="1" applyBorder="1" applyAlignment="1">
      <alignment horizontal="left" vertical="top" wrapText="1"/>
    </xf>
    <xf numFmtId="0" fontId="11" fillId="0" borderId="14" xfId="16" applyFont="1" applyBorder="1" applyAlignment="1">
      <alignment horizontal="center" vertical="top"/>
    </xf>
    <xf numFmtId="49" fontId="11" fillId="0" borderId="13" xfId="16" applyNumberFormat="1" applyFont="1" applyBorder="1" applyAlignment="1">
      <alignment horizontal="center" vertical="top" wrapText="1"/>
    </xf>
    <xf numFmtId="0" fontId="7" fillId="5" borderId="13" xfId="16" applyFill="1" applyBorder="1" applyAlignment="1">
      <alignment horizontal="center" vertical="top" wrapText="1"/>
    </xf>
    <xf numFmtId="49" fontId="10" fillId="4" borderId="13" xfId="16" applyNumberFormat="1" applyFont="1" applyFill="1" applyBorder="1" applyAlignment="1">
      <alignment horizontal="center" vertical="top"/>
    </xf>
    <xf numFmtId="0" fontId="11" fillId="0" borderId="36" xfId="16" applyFont="1" applyBorder="1" applyAlignment="1">
      <alignment horizontal="center" vertical="center"/>
    </xf>
    <xf numFmtId="0" fontId="11" fillId="0" borderId="37" xfId="16" applyFont="1" applyBorder="1" applyAlignment="1">
      <alignment horizontal="center" vertical="center"/>
    </xf>
    <xf numFmtId="0" fontId="11" fillId="0" borderId="77" xfId="16" applyFont="1" applyBorder="1" applyAlignment="1">
      <alignment vertical="center" wrapText="1"/>
    </xf>
    <xf numFmtId="165" fontId="11" fillId="0" borderId="58" xfId="16" applyNumberFormat="1" applyFont="1" applyBorder="1" applyAlignment="1">
      <alignment horizontal="center" vertical="top"/>
    </xf>
    <xf numFmtId="0" fontId="11" fillId="0" borderId="2" xfId="16" applyFont="1" applyBorder="1" applyAlignment="1">
      <alignment horizontal="center" vertical="top"/>
    </xf>
    <xf numFmtId="49" fontId="11" fillId="0" borderId="5" xfId="16" applyNumberFormat="1" applyFont="1" applyBorder="1" applyAlignment="1">
      <alignment horizontal="center" vertical="top" wrapText="1"/>
    </xf>
    <xf numFmtId="49" fontId="11" fillId="7" borderId="36" xfId="16" applyNumberFormat="1" applyFont="1" applyFill="1" applyBorder="1" applyAlignment="1">
      <alignment horizontal="center" vertical="center" wrapText="1"/>
    </xf>
    <xf numFmtId="49" fontId="11" fillId="7" borderId="37" xfId="16" applyNumberFormat="1" applyFont="1" applyFill="1" applyBorder="1" applyAlignment="1">
      <alignment horizontal="center" vertical="center" wrapText="1"/>
    </xf>
    <xf numFmtId="0" fontId="11" fillId="5" borderId="37" xfId="16" applyFont="1" applyFill="1" applyBorder="1" applyAlignment="1">
      <alignment horizontal="center" vertical="center"/>
    </xf>
    <xf numFmtId="0" fontId="11" fillId="5" borderId="77" xfId="16" applyFont="1" applyFill="1" applyBorder="1" applyAlignment="1">
      <alignment vertical="center" wrapText="1"/>
    </xf>
    <xf numFmtId="165" fontId="10" fillId="25" borderId="7" xfId="16" applyNumberFormat="1" applyFont="1" applyFill="1" applyBorder="1" applyAlignment="1">
      <alignment horizontal="center" vertical="top"/>
    </xf>
    <xf numFmtId="0" fontId="11" fillId="0" borderId="51" xfId="16" applyFont="1" applyBorder="1" applyAlignment="1">
      <alignment horizontal="center" vertical="top"/>
    </xf>
    <xf numFmtId="0" fontId="11" fillId="0" borderId="68" xfId="16" applyFont="1" applyBorder="1" applyAlignment="1">
      <alignment vertical="top" wrapText="1"/>
    </xf>
    <xf numFmtId="49" fontId="11" fillId="7" borderId="54" xfId="16" applyNumberFormat="1" applyFont="1" applyFill="1" applyBorder="1" applyAlignment="1">
      <alignment horizontal="center" vertical="center" wrapText="1"/>
    </xf>
    <xf numFmtId="49" fontId="11" fillId="7" borderId="32" xfId="16" applyNumberFormat="1" applyFont="1" applyFill="1" applyBorder="1" applyAlignment="1">
      <alignment horizontal="center" vertical="center" wrapText="1"/>
    </xf>
    <xf numFmtId="0" fontId="11" fillId="5" borderId="32" xfId="16" applyFont="1" applyFill="1" applyBorder="1" applyAlignment="1">
      <alignment horizontal="center" vertical="center"/>
    </xf>
    <xf numFmtId="0" fontId="11" fillId="5" borderId="46" xfId="16" applyFont="1" applyFill="1" applyBorder="1" applyAlignment="1">
      <alignment vertical="center" wrapText="1"/>
    </xf>
    <xf numFmtId="0" fontId="11" fillId="0" borderId="30" xfId="16" applyFont="1" applyBorder="1" applyAlignment="1">
      <alignment horizontal="center" vertical="top"/>
    </xf>
    <xf numFmtId="0" fontId="7" fillId="5" borderId="5" xfId="16" applyFill="1" applyBorder="1" applyAlignment="1">
      <alignment horizontal="center" vertical="top" wrapText="1"/>
    </xf>
    <xf numFmtId="0" fontId="11" fillId="0" borderId="19" xfId="16" applyFont="1" applyBorder="1" applyAlignment="1">
      <alignment vertical="center"/>
    </xf>
    <xf numFmtId="0" fontId="11" fillId="0" borderId="23" xfId="16" applyFont="1" applyBorder="1" applyAlignment="1">
      <alignment vertical="center"/>
    </xf>
    <xf numFmtId="0" fontId="11" fillId="0" borderId="22" xfId="16" applyFont="1" applyBorder="1" applyAlignment="1">
      <alignment vertical="center" wrapText="1"/>
    </xf>
    <xf numFmtId="165" fontId="10" fillId="11" borderId="20" xfId="16" applyNumberFormat="1" applyFont="1" applyFill="1" applyBorder="1" applyAlignment="1">
      <alignment horizontal="center" vertical="top"/>
    </xf>
    <xf numFmtId="0" fontId="10" fillId="11" borderId="41" xfId="16" applyFont="1" applyFill="1" applyBorder="1" applyAlignment="1">
      <alignment horizontal="center" vertical="top"/>
    </xf>
    <xf numFmtId="49" fontId="11" fillId="0" borderId="20" xfId="16" applyNumberFormat="1" applyFont="1" applyBorder="1" applyAlignment="1">
      <alignment vertical="top" wrapText="1"/>
    </xf>
    <xf numFmtId="49" fontId="10" fillId="11" borderId="0" xfId="16" applyNumberFormat="1" applyFont="1" applyFill="1" applyAlignment="1">
      <alignment vertical="top" wrapText="1"/>
    </xf>
    <xf numFmtId="0" fontId="11" fillId="0" borderId="4" xfId="16" applyFont="1" applyBorder="1" applyAlignment="1">
      <alignment vertical="center"/>
    </xf>
    <xf numFmtId="0" fontId="11" fillId="0" borderId="16" xfId="16" applyFont="1" applyBorder="1" applyAlignment="1">
      <alignment vertical="center"/>
    </xf>
    <xf numFmtId="0" fontId="11" fillId="0" borderId="45" xfId="16" applyFont="1" applyBorder="1" applyAlignment="1">
      <alignment vertical="center" wrapText="1"/>
    </xf>
    <xf numFmtId="49" fontId="11" fillId="0" borderId="5" xfId="16" applyNumberFormat="1" applyFont="1" applyBorder="1" applyAlignment="1">
      <alignment vertical="top" wrapText="1"/>
    </xf>
    <xf numFmtId="0" fontId="11" fillId="0" borderId="50" xfId="16" applyFont="1" applyBorder="1" applyAlignment="1">
      <alignment horizontal="center" vertical="center"/>
    </xf>
    <xf numFmtId="0" fontId="11" fillId="0" borderId="75" xfId="16" applyFont="1" applyBorder="1" applyAlignment="1">
      <alignment horizontal="center" vertical="center"/>
    </xf>
    <xf numFmtId="0" fontId="11" fillId="0" borderId="75" xfId="16" applyFont="1" applyBorder="1" applyAlignment="1">
      <alignment vertical="center"/>
    </xf>
    <xf numFmtId="0" fontId="11" fillId="0" borderId="57" xfId="16" applyFont="1" applyBorder="1" applyAlignment="1">
      <alignment vertical="center" wrapText="1"/>
    </xf>
    <xf numFmtId="0" fontId="10" fillId="11" borderId="14" xfId="16" applyFont="1" applyFill="1" applyBorder="1" applyAlignment="1">
      <alignment horizontal="center" vertical="top"/>
    </xf>
    <xf numFmtId="49" fontId="11" fillId="0" borderId="13" xfId="16" applyNumberFormat="1" applyFont="1" applyBorder="1" applyAlignment="1">
      <alignment vertical="top" wrapText="1"/>
    </xf>
    <xf numFmtId="0" fontId="11" fillId="0" borderId="54" xfId="16" applyFont="1" applyBorder="1" applyAlignment="1">
      <alignment horizontal="center" vertical="center"/>
    </xf>
    <xf numFmtId="0" fontId="11" fillId="0" borderId="44" xfId="16" applyFont="1" applyBorder="1" applyAlignment="1">
      <alignment vertical="center" wrapText="1"/>
    </xf>
    <xf numFmtId="49" fontId="10" fillId="11" borderId="27" xfId="16" applyNumberFormat="1" applyFont="1" applyFill="1" applyBorder="1" applyAlignment="1">
      <alignment vertical="top" wrapText="1"/>
    </xf>
    <xf numFmtId="49" fontId="10" fillId="6" borderId="5" xfId="16" applyNumberFormat="1" applyFont="1" applyFill="1" applyBorder="1" applyAlignment="1">
      <alignment horizontal="center" vertical="top"/>
    </xf>
    <xf numFmtId="0" fontId="11" fillId="5" borderId="19" xfId="16" applyFont="1" applyFill="1" applyBorder="1" applyAlignment="1">
      <alignment horizontal="center" vertical="center" wrapText="1"/>
    </xf>
    <xf numFmtId="0" fontId="11" fillId="5" borderId="23" xfId="16" applyFont="1" applyFill="1" applyBorder="1" applyAlignment="1">
      <alignment horizontal="center" vertical="center" wrapText="1"/>
    </xf>
    <xf numFmtId="0" fontId="11" fillId="0" borderId="70" xfId="16" applyFont="1" applyBorder="1" applyAlignment="1">
      <alignment horizontal="center" vertical="center"/>
    </xf>
    <xf numFmtId="0" fontId="11" fillId="0" borderId="66" xfId="16" applyFont="1" applyBorder="1" applyAlignment="1">
      <alignment horizontal="justify" vertical="center"/>
    </xf>
    <xf numFmtId="0" fontId="78" fillId="0" borderId="8" xfId="16" applyFont="1" applyBorder="1" applyAlignment="1">
      <alignment vertical="top" wrapText="1"/>
    </xf>
    <xf numFmtId="0" fontId="46" fillId="0" borderId="8" xfId="16" applyFont="1" applyBorder="1" applyAlignment="1">
      <alignment vertical="top" wrapText="1"/>
    </xf>
    <xf numFmtId="49" fontId="10" fillId="0" borderId="8" xfId="16" applyNumberFormat="1" applyFont="1" applyBorder="1" applyAlignment="1">
      <alignment vertical="top" wrapText="1"/>
    </xf>
    <xf numFmtId="0" fontId="10" fillId="0" borderId="8" xfId="16" applyFont="1" applyBorder="1" applyAlignment="1">
      <alignment vertical="top"/>
    </xf>
    <xf numFmtId="0" fontId="10" fillId="0" borderId="7" xfId="16" applyFont="1" applyBorder="1" applyAlignment="1">
      <alignment vertical="top"/>
    </xf>
    <xf numFmtId="49" fontId="10" fillId="3" borderId="6" xfId="16" applyNumberFormat="1" applyFont="1" applyFill="1" applyBorder="1" applyAlignment="1">
      <alignment horizontal="center" vertical="top"/>
    </xf>
    <xf numFmtId="0" fontId="46" fillId="4" borderId="9" xfId="16" applyFont="1" applyFill="1" applyBorder="1" applyAlignment="1">
      <alignment vertical="top" wrapText="1"/>
    </xf>
    <xf numFmtId="0" fontId="46" fillId="4" borderId="72" xfId="16" applyFont="1" applyFill="1" applyBorder="1" applyAlignment="1">
      <alignment vertical="top" wrapText="1"/>
    </xf>
    <xf numFmtId="0" fontId="46" fillId="4" borderId="8" xfId="16" applyFont="1" applyFill="1" applyBorder="1" applyAlignment="1">
      <alignment vertical="top" wrapText="1"/>
    </xf>
    <xf numFmtId="0" fontId="78" fillId="4" borderId="8" xfId="16" applyFont="1" applyFill="1" applyBorder="1" applyAlignment="1">
      <alignment vertical="top" wrapText="1"/>
    </xf>
    <xf numFmtId="49" fontId="10" fillId="4" borderId="8" xfId="16" applyNumberFormat="1" applyFont="1" applyFill="1" applyBorder="1" applyAlignment="1">
      <alignment vertical="top" wrapText="1"/>
    </xf>
    <xf numFmtId="0" fontId="10" fillId="4" borderId="8" xfId="16" applyFont="1" applyFill="1" applyBorder="1" applyAlignment="1">
      <alignment vertical="top"/>
    </xf>
    <xf numFmtId="0" fontId="10" fillId="4" borderId="7" xfId="16" applyFont="1" applyFill="1" applyBorder="1" applyAlignment="1">
      <alignment vertical="top"/>
    </xf>
    <xf numFmtId="9" fontId="11" fillId="4" borderId="9" xfId="16" applyNumberFormat="1" applyFont="1" applyFill="1" applyBorder="1" applyAlignment="1">
      <alignment horizontal="center" vertical="top"/>
    </xf>
    <xf numFmtId="0" fontId="11" fillId="4" borderId="72" xfId="16" applyFont="1" applyFill="1" applyBorder="1" applyAlignment="1">
      <alignment horizontal="left" vertical="top"/>
    </xf>
    <xf numFmtId="0" fontId="11" fillId="4" borderId="8" xfId="16" applyFont="1" applyFill="1" applyBorder="1" applyAlignment="1">
      <alignment horizontal="left" vertical="top"/>
    </xf>
    <xf numFmtId="0" fontId="11" fillId="4" borderId="7" xfId="16" applyFont="1" applyFill="1" applyBorder="1" applyAlignment="1">
      <alignment horizontal="left" vertical="top"/>
    </xf>
    <xf numFmtId="0" fontId="11" fillId="0" borderId="19" xfId="16" applyFont="1" applyBorder="1" applyAlignment="1">
      <alignment horizontal="center" vertical="center" wrapText="1"/>
    </xf>
    <xf numFmtId="0" fontId="11" fillId="0" borderId="23" xfId="16" applyFont="1" applyBorder="1" applyAlignment="1">
      <alignment horizontal="center" vertical="center" wrapText="1"/>
    </xf>
    <xf numFmtId="165" fontId="10" fillId="24" borderId="26" xfId="16" applyNumberFormat="1" applyFont="1" applyFill="1" applyBorder="1" applyAlignment="1">
      <alignment horizontal="center" vertical="top"/>
    </xf>
    <xf numFmtId="0" fontId="10" fillId="24" borderId="17" xfId="16" applyFont="1" applyFill="1" applyBorder="1" applyAlignment="1">
      <alignment horizontal="center" vertical="top"/>
    </xf>
    <xf numFmtId="49" fontId="11" fillId="0" borderId="20" xfId="16" applyNumberFormat="1" applyFont="1" applyBorder="1" applyAlignment="1">
      <alignment horizontal="center" vertical="top"/>
    </xf>
    <xf numFmtId="49" fontId="10" fillId="5" borderId="13" xfId="16" applyNumberFormat="1" applyFont="1" applyFill="1" applyBorder="1" applyAlignment="1">
      <alignment horizontal="center" vertical="top" wrapText="1"/>
    </xf>
    <xf numFmtId="49" fontId="10" fillId="11" borderId="1" xfId="16" applyNumberFormat="1" applyFont="1" applyFill="1" applyBorder="1" applyAlignment="1">
      <alignment vertical="top" wrapText="1"/>
    </xf>
    <xf numFmtId="0" fontId="11" fillId="0" borderId="4" xfId="16" applyFont="1" applyBorder="1" applyAlignment="1">
      <alignment horizontal="center" vertical="center" wrapText="1"/>
    </xf>
    <xf numFmtId="0" fontId="11" fillId="0" borderId="16" xfId="16" applyFont="1" applyBorder="1" applyAlignment="1">
      <alignment horizontal="center" vertical="center" wrapText="1"/>
    </xf>
    <xf numFmtId="0" fontId="11" fillId="0" borderId="16" xfId="16" applyFont="1" applyBorder="1" applyAlignment="1">
      <alignment horizontal="center" vertical="center"/>
    </xf>
    <xf numFmtId="0" fontId="11" fillId="0" borderId="31" xfId="16" applyFont="1" applyBorder="1" applyAlignment="1">
      <alignment vertical="center" wrapText="1"/>
    </xf>
    <xf numFmtId="165" fontId="11" fillId="0" borderId="20" xfId="16" applyNumberFormat="1" applyFont="1" applyBorder="1" applyAlignment="1">
      <alignment horizontal="center" vertical="top"/>
    </xf>
    <xf numFmtId="0" fontId="11" fillId="0" borderId="13" xfId="16" applyFont="1" applyBorder="1" applyAlignment="1">
      <alignment horizontal="center" vertical="top"/>
    </xf>
    <xf numFmtId="49" fontId="11" fillId="0" borderId="13" xfId="16" applyNumberFormat="1" applyFont="1" applyBorder="1" applyAlignment="1">
      <alignment horizontal="center" vertical="top"/>
    </xf>
    <xf numFmtId="0" fontId="11" fillId="0" borderId="12" xfId="16" applyFont="1" applyBorder="1" applyAlignment="1">
      <alignment horizontal="center" vertical="center" wrapText="1"/>
    </xf>
    <xf numFmtId="0" fontId="11" fillId="0" borderId="39" xfId="16" applyFont="1" applyBorder="1" applyAlignment="1">
      <alignment horizontal="center" vertical="center"/>
    </xf>
    <xf numFmtId="0" fontId="11" fillId="0" borderId="35" xfId="16" applyFont="1" applyBorder="1" applyAlignment="1">
      <alignment horizontal="center" vertical="top"/>
    </xf>
    <xf numFmtId="0" fontId="11" fillId="0" borderId="43" xfId="16" applyFont="1" applyBorder="1" applyAlignment="1">
      <alignment horizontal="center" vertical="top"/>
    </xf>
    <xf numFmtId="49" fontId="11" fillId="0" borderId="5" xfId="16" applyNumberFormat="1" applyFont="1" applyBorder="1" applyAlignment="1">
      <alignment horizontal="center" vertical="top"/>
    </xf>
    <xf numFmtId="0" fontId="11" fillId="0" borderId="19" xfId="16" applyFont="1" applyBorder="1" applyAlignment="1">
      <alignment vertical="center" wrapText="1"/>
    </xf>
    <xf numFmtId="0" fontId="11" fillId="0" borderId="23" xfId="16" applyFont="1" applyBorder="1" applyAlignment="1">
      <alignment vertical="center" wrapText="1"/>
    </xf>
    <xf numFmtId="165" fontId="11" fillId="7" borderId="42" xfId="16" applyNumberFormat="1" applyFont="1" applyFill="1" applyBorder="1" applyAlignment="1">
      <alignment vertical="center" wrapText="1"/>
    </xf>
    <xf numFmtId="0" fontId="11" fillId="0" borderId="47" xfId="16" applyFont="1" applyBorder="1" applyAlignment="1">
      <alignment vertical="top" wrapText="1"/>
    </xf>
    <xf numFmtId="0" fontId="10" fillId="24" borderId="8" xfId="16" applyFont="1" applyFill="1" applyBorder="1" applyAlignment="1">
      <alignment horizontal="center" vertical="top"/>
    </xf>
    <xf numFmtId="0" fontId="11" fillId="0" borderId="36" xfId="16" applyFont="1" applyBorder="1" applyAlignment="1">
      <alignment horizontal="center" vertical="center" wrapText="1"/>
    </xf>
    <xf numFmtId="0" fontId="11" fillId="0" borderId="37" xfId="16" applyFont="1" applyBorder="1" applyAlignment="1">
      <alignment horizontal="center" vertical="center" wrapText="1"/>
    </xf>
    <xf numFmtId="165" fontId="11" fillId="7" borderId="37" xfId="16" applyNumberFormat="1" applyFont="1" applyFill="1" applyBorder="1" applyAlignment="1">
      <alignment horizontal="center" vertical="center" wrapText="1"/>
    </xf>
    <xf numFmtId="0" fontId="11" fillId="0" borderId="77" xfId="16" applyFont="1" applyBorder="1" applyAlignment="1">
      <alignment vertical="top" wrapText="1"/>
    </xf>
    <xf numFmtId="0" fontId="11" fillId="0" borderId="21" xfId="16" applyFont="1" applyBorder="1" applyAlignment="1">
      <alignment horizontal="center" vertical="top"/>
    </xf>
    <xf numFmtId="0" fontId="11" fillId="0" borderId="17" xfId="16" applyFont="1" applyBorder="1" applyAlignment="1">
      <alignment horizontal="center" vertical="top"/>
    </xf>
    <xf numFmtId="0" fontId="11" fillId="0" borderId="58" xfId="16" applyFont="1" applyBorder="1" applyAlignment="1">
      <alignment horizontal="center" vertical="top"/>
    </xf>
    <xf numFmtId="0" fontId="11" fillId="0" borderId="54" xfId="16" applyFont="1" applyBorder="1" applyAlignment="1">
      <alignment horizontal="center" vertical="center" wrapText="1"/>
    </xf>
    <xf numFmtId="0" fontId="11" fillId="0" borderId="32" xfId="16" applyFont="1" applyBorder="1" applyAlignment="1">
      <alignment horizontal="center" vertical="center" wrapText="1"/>
    </xf>
    <xf numFmtId="165" fontId="11" fillId="7" borderId="32" xfId="16" applyNumberFormat="1" applyFont="1" applyFill="1" applyBorder="1" applyAlignment="1">
      <alignment horizontal="center" vertical="center" wrapText="1"/>
    </xf>
    <xf numFmtId="0" fontId="11" fillId="0" borderId="46" xfId="16" applyFont="1" applyBorder="1" applyAlignment="1">
      <alignment vertical="top" wrapText="1"/>
    </xf>
    <xf numFmtId="165" fontId="11" fillId="11" borderId="10" xfId="16" applyNumberFormat="1" applyFont="1" applyFill="1" applyBorder="1" applyAlignment="1">
      <alignment horizontal="center" vertical="top"/>
    </xf>
    <xf numFmtId="0" fontId="10" fillId="11" borderId="10" xfId="16" applyFont="1" applyFill="1" applyBorder="1" applyAlignment="1">
      <alignment horizontal="center" vertical="top"/>
    </xf>
    <xf numFmtId="0" fontId="10" fillId="11" borderId="58" xfId="16" applyFont="1" applyFill="1" applyBorder="1" applyAlignment="1">
      <alignment horizontal="center" vertical="top"/>
    </xf>
    <xf numFmtId="0" fontId="11" fillId="5" borderId="54" xfId="16" applyFont="1" applyFill="1" applyBorder="1" applyAlignment="1">
      <alignment horizontal="center" vertical="center" wrapText="1"/>
    </xf>
    <xf numFmtId="0" fontId="11" fillId="5" borderId="32" xfId="16" applyFont="1" applyFill="1" applyBorder="1" applyAlignment="1">
      <alignment horizontal="center" vertical="center" wrapText="1"/>
    </xf>
    <xf numFmtId="49" fontId="11" fillId="7" borderId="24" xfId="16" applyNumberFormat="1" applyFont="1" applyFill="1" applyBorder="1" applyAlignment="1">
      <alignment horizontal="center" vertical="center" wrapText="1"/>
    </xf>
    <xf numFmtId="0" fontId="11" fillId="5" borderId="48" xfId="16" applyFont="1" applyFill="1" applyBorder="1" applyAlignment="1">
      <alignment vertical="center" wrapText="1"/>
    </xf>
    <xf numFmtId="49" fontId="11" fillId="7" borderId="4" xfId="16" applyNumberFormat="1" applyFont="1" applyFill="1" applyBorder="1" applyAlignment="1">
      <alignment horizontal="center" vertical="center" wrapText="1"/>
    </xf>
    <xf numFmtId="49" fontId="11" fillId="7" borderId="16" xfId="16" applyNumberFormat="1" applyFont="1" applyFill="1" applyBorder="1" applyAlignment="1">
      <alignment horizontal="center" vertical="center" wrapText="1"/>
    </xf>
    <xf numFmtId="0" fontId="11" fillId="5" borderId="16" xfId="16" applyFont="1" applyFill="1" applyBorder="1" applyAlignment="1">
      <alignment horizontal="center" vertical="center"/>
    </xf>
    <xf numFmtId="0" fontId="11" fillId="5" borderId="45" xfId="16" applyFont="1" applyFill="1" applyBorder="1" applyAlignment="1">
      <alignment vertical="center" wrapText="1"/>
    </xf>
    <xf numFmtId="0" fontId="11" fillId="0" borderId="15" xfId="16" applyFont="1" applyBorder="1"/>
    <xf numFmtId="49" fontId="11" fillId="7" borderId="12" xfId="16" applyNumberFormat="1" applyFont="1" applyFill="1" applyBorder="1" applyAlignment="1">
      <alignment horizontal="center" vertical="center" wrapText="1"/>
    </xf>
    <xf numFmtId="49" fontId="11" fillId="7" borderId="39" xfId="16" applyNumberFormat="1" applyFont="1" applyFill="1" applyBorder="1" applyAlignment="1">
      <alignment horizontal="center" vertical="center" wrapText="1"/>
    </xf>
    <xf numFmtId="0" fontId="11" fillId="5" borderId="39" xfId="16" applyFont="1" applyFill="1" applyBorder="1" applyAlignment="1">
      <alignment horizontal="center" vertical="center"/>
    </xf>
    <xf numFmtId="0" fontId="11" fillId="5" borderId="15" xfId="16" applyFont="1" applyFill="1" applyBorder="1" applyAlignment="1">
      <alignment vertical="center" wrapText="1"/>
    </xf>
    <xf numFmtId="165" fontId="10" fillId="25" borderId="20" xfId="16" applyNumberFormat="1" applyFont="1" applyFill="1" applyBorder="1" applyAlignment="1">
      <alignment horizontal="center" vertical="top"/>
    </xf>
    <xf numFmtId="0" fontId="10" fillId="24" borderId="21" xfId="16" applyFont="1" applyFill="1" applyBorder="1" applyAlignment="1">
      <alignment horizontal="center" vertical="top"/>
    </xf>
    <xf numFmtId="0" fontId="11" fillId="5" borderId="37" xfId="16" applyFont="1" applyFill="1" applyBorder="1" applyAlignment="1">
      <alignment vertical="top"/>
    </xf>
    <xf numFmtId="165" fontId="11" fillId="0" borderId="49" xfId="16" applyNumberFormat="1" applyFont="1" applyBorder="1" applyAlignment="1">
      <alignment horizontal="center" vertical="top"/>
    </xf>
    <xf numFmtId="49" fontId="11" fillId="7" borderId="51" xfId="16" applyNumberFormat="1" applyFont="1" applyFill="1" applyBorder="1" applyAlignment="1">
      <alignment horizontal="center" vertical="center" wrapText="1"/>
    </xf>
    <xf numFmtId="49" fontId="11" fillId="7" borderId="53" xfId="16" applyNumberFormat="1" applyFont="1" applyFill="1" applyBorder="1" applyAlignment="1">
      <alignment horizontal="center" vertical="center" wrapText="1"/>
    </xf>
    <xf numFmtId="0" fontId="11" fillId="5" borderId="53" xfId="16" applyFont="1" applyFill="1" applyBorder="1" applyAlignment="1">
      <alignment horizontal="center" vertical="center"/>
    </xf>
    <xf numFmtId="0" fontId="11" fillId="5" borderId="53" xfId="16" applyFont="1" applyFill="1" applyBorder="1" applyAlignment="1">
      <alignment vertical="top"/>
    </xf>
    <xf numFmtId="165" fontId="11" fillId="0" borderId="0" xfId="16" applyNumberFormat="1" applyFont="1" applyAlignment="1">
      <alignment horizontal="center" vertical="top"/>
    </xf>
    <xf numFmtId="165" fontId="11" fillId="0" borderId="6" xfId="16" applyNumberFormat="1" applyFont="1" applyBorder="1" applyAlignment="1">
      <alignment horizontal="center" vertical="top"/>
    </xf>
    <xf numFmtId="165" fontId="11" fillId="0" borderId="5" xfId="16" applyNumberFormat="1" applyFont="1" applyBorder="1" applyAlignment="1">
      <alignment horizontal="center" vertical="top"/>
    </xf>
    <xf numFmtId="0" fontId="11" fillId="5" borderId="38" xfId="16" applyFont="1" applyFill="1" applyBorder="1" applyAlignment="1">
      <alignment vertical="center" wrapText="1"/>
    </xf>
    <xf numFmtId="0" fontId="11" fillId="0" borderId="80" xfId="16" applyFont="1" applyBorder="1" applyAlignment="1">
      <alignment horizontal="center" vertical="top"/>
    </xf>
    <xf numFmtId="0" fontId="11" fillId="0" borderId="52" xfId="16" applyFont="1" applyBorder="1" applyAlignment="1">
      <alignment horizontal="center" vertical="top"/>
    </xf>
    <xf numFmtId="165" fontId="11" fillId="5" borderId="35" xfId="16" applyNumberFormat="1" applyFont="1" applyFill="1" applyBorder="1" applyAlignment="1">
      <alignment horizontal="center" vertical="top"/>
    </xf>
    <xf numFmtId="0" fontId="11" fillId="0" borderId="10" xfId="16" applyFont="1" applyBorder="1" applyAlignment="1">
      <alignment horizontal="center" vertical="top"/>
    </xf>
    <xf numFmtId="49" fontId="11" fillId="0" borderId="4" xfId="16" applyNumberFormat="1" applyFont="1" applyBorder="1" applyAlignment="1">
      <alignment horizontal="center" vertical="center" wrapText="1"/>
    </xf>
    <xf numFmtId="49" fontId="10" fillId="11" borderId="20" xfId="16" applyNumberFormat="1" applyFont="1" applyFill="1" applyBorder="1" applyAlignment="1">
      <alignment vertical="top" wrapText="1"/>
    </xf>
    <xf numFmtId="165" fontId="11" fillId="11" borderId="58" xfId="16" applyNumberFormat="1" applyFont="1" applyFill="1" applyBorder="1" applyAlignment="1">
      <alignment horizontal="center" vertical="top"/>
    </xf>
    <xf numFmtId="49" fontId="10" fillId="11" borderId="13" xfId="16" applyNumberFormat="1" applyFont="1" applyFill="1" applyBorder="1" applyAlignment="1">
      <alignment vertical="top" wrapText="1"/>
    </xf>
    <xf numFmtId="0" fontId="11" fillId="0" borderId="44" xfId="16" applyFont="1" applyBorder="1" applyAlignment="1">
      <alignment horizontal="justify" vertical="center"/>
    </xf>
    <xf numFmtId="0" fontId="11" fillId="5" borderId="12" xfId="16" applyFont="1" applyFill="1" applyBorder="1" applyAlignment="1">
      <alignment horizontal="center" vertical="center" wrapText="1"/>
    </xf>
    <xf numFmtId="0" fontId="11" fillId="5" borderId="39" xfId="16" applyFont="1" applyFill="1" applyBorder="1" applyAlignment="1">
      <alignment horizontal="center" vertical="center" wrapText="1"/>
    </xf>
    <xf numFmtId="0" fontId="11" fillId="0" borderId="15" xfId="16" applyFont="1" applyBorder="1" applyAlignment="1">
      <alignment horizontal="justify" vertical="center"/>
    </xf>
    <xf numFmtId="0" fontId="10" fillId="11" borderId="13" xfId="16" applyFont="1" applyFill="1" applyBorder="1" applyAlignment="1">
      <alignment horizontal="center" vertical="top"/>
    </xf>
    <xf numFmtId="0" fontId="11" fillId="5" borderId="9" xfId="16" applyFont="1" applyFill="1" applyBorder="1" applyAlignment="1">
      <alignment horizontal="center" vertical="center" wrapText="1"/>
    </xf>
    <xf numFmtId="0" fontId="11" fillId="5" borderId="70" xfId="16" applyFont="1" applyFill="1" applyBorder="1" applyAlignment="1">
      <alignment horizontal="center" vertical="center" wrapText="1"/>
    </xf>
    <xf numFmtId="165" fontId="11" fillId="11" borderId="26" xfId="16" applyNumberFormat="1" applyFont="1" applyFill="1" applyBorder="1" applyAlignment="1">
      <alignment horizontal="center" vertical="top"/>
    </xf>
    <xf numFmtId="0" fontId="10" fillId="11" borderId="26" xfId="16" applyFont="1" applyFill="1" applyBorder="1" applyAlignment="1">
      <alignment horizontal="center" vertical="top"/>
    </xf>
    <xf numFmtId="49" fontId="10" fillId="11" borderId="5" xfId="16" applyNumberFormat="1" applyFont="1" applyFill="1" applyBorder="1" applyAlignment="1">
      <alignment vertical="top" wrapText="1"/>
    </xf>
    <xf numFmtId="0" fontId="11" fillId="0" borderId="12" xfId="16" applyFont="1" applyBorder="1" applyAlignment="1">
      <alignment horizontal="left" vertical="top" wrapText="1"/>
    </xf>
    <xf numFmtId="0" fontId="11" fillId="0" borderId="39" xfId="16" applyFont="1" applyBorder="1" applyAlignment="1">
      <alignment horizontal="left" vertical="top" wrapText="1"/>
    </xf>
    <xf numFmtId="0" fontId="11" fillId="0" borderId="15" xfId="16" applyFont="1" applyBorder="1" applyAlignment="1">
      <alignment vertical="center" wrapText="1"/>
    </xf>
    <xf numFmtId="165" fontId="10" fillId="23" borderId="26" xfId="16" applyNumberFormat="1" applyFont="1" applyFill="1" applyBorder="1" applyAlignment="1">
      <alignment horizontal="center" vertical="top"/>
    </xf>
    <xf numFmtId="0" fontId="10" fillId="23" borderId="7" xfId="16" applyFont="1" applyFill="1" applyBorder="1" applyAlignment="1">
      <alignment horizontal="center" vertical="top"/>
    </xf>
    <xf numFmtId="0" fontId="11" fillId="0" borderId="54" xfId="16" applyFont="1" applyBorder="1" applyAlignment="1">
      <alignment horizontal="center" vertical="top" wrapText="1"/>
    </xf>
    <xf numFmtId="0" fontId="11" fillId="0" borderId="34" xfId="16" applyFont="1" applyBorder="1" applyAlignment="1">
      <alignment horizontal="justify" vertical="center"/>
    </xf>
    <xf numFmtId="165" fontId="10" fillId="25" borderId="9" xfId="16" applyNumberFormat="1" applyFont="1" applyFill="1" applyBorder="1" applyAlignment="1">
      <alignment horizontal="center" vertical="top"/>
    </xf>
    <xf numFmtId="0" fontId="10" fillId="23" borderId="26" xfId="16" applyFont="1" applyFill="1" applyBorder="1" applyAlignment="1">
      <alignment horizontal="center" vertical="top"/>
    </xf>
    <xf numFmtId="0" fontId="11" fillId="0" borderId="12" xfId="16" applyFont="1" applyBorder="1" applyAlignment="1">
      <alignment horizontal="center" vertical="top"/>
    </xf>
    <xf numFmtId="0" fontId="11" fillId="0" borderId="54" xfId="16" applyFont="1" applyBorder="1" applyAlignment="1">
      <alignment horizontal="center" vertical="top"/>
    </xf>
    <xf numFmtId="0" fontId="11" fillId="0" borderId="50" xfId="16" applyFont="1" applyBorder="1" applyAlignment="1">
      <alignment horizontal="center" vertical="top"/>
    </xf>
    <xf numFmtId="0" fontId="27" fillId="0" borderId="19" xfId="16" applyFont="1" applyBorder="1" applyAlignment="1">
      <alignment horizontal="center" vertical="top" wrapText="1"/>
    </xf>
    <xf numFmtId="0" fontId="27" fillId="0" borderId="23" xfId="16" applyFont="1" applyBorder="1" applyAlignment="1">
      <alignment horizontal="center" vertical="top" wrapText="1"/>
    </xf>
    <xf numFmtId="0" fontId="27" fillId="0" borderId="42" xfId="16" applyFont="1" applyBorder="1" applyAlignment="1">
      <alignment horizontal="center" vertical="top" wrapText="1"/>
    </xf>
    <xf numFmtId="0" fontId="29" fillId="0" borderId="22" xfId="16" applyFont="1" applyBorder="1" applyAlignment="1">
      <alignment horizontal="justify" vertical="center"/>
    </xf>
    <xf numFmtId="0" fontId="11" fillId="5" borderId="31" xfId="16" applyFont="1" applyFill="1" applyBorder="1" applyAlignment="1">
      <alignment horizontal="center" vertical="center"/>
    </xf>
    <xf numFmtId="0" fontId="11" fillId="5" borderId="44" xfId="16" applyFont="1" applyFill="1" applyBorder="1" applyAlignment="1">
      <alignment vertical="top"/>
    </xf>
    <xf numFmtId="0" fontId="11" fillId="0" borderId="5" xfId="16" applyFont="1" applyBorder="1" applyAlignment="1">
      <alignment horizontal="center"/>
    </xf>
    <xf numFmtId="165" fontId="11" fillId="11" borderId="20" xfId="16" applyNumberFormat="1" applyFont="1" applyFill="1" applyBorder="1" applyAlignment="1">
      <alignment horizontal="center" vertical="top"/>
    </xf>
    <xf numFmtId="49" fontId="11" fillId="5" borderId="50" xfId="16" applyNumberFormat="1" applyFont="1" applyFill="1" applyBorder="1" applyAlignment="1">
      <alignment horizontal="center" vertical="center" wrapText="1"/>
    </xf>
    <xf numFmtId="49" fontId="11" fillId="5" borderId="75" xfId="16" applyNumberFormat="1" applyFont="1" applyFill="1" applyBorder="1" applyAlignment="1">
      <alignment horizontal="center" vertical="center" wrapText="1"/>
    </xf>
    <xf numFmtId="165" fontId="11" fillId="11" borderId="76" xfId="16" applyNumberFormat="1" applyFont="1" applyFill="1" applyBorder="1" applyAlignment="1">
      <alignment horizontal="center" vertical="top"/>
    </xf>
    <xf numFmtId="49" fontId="11" fillId="5" borderId="36" xfId="16" applyNumberFormat="1" applyFont="1" applyFill="1" applyBorder="1" applyAlignment="1">
      <alignment horizontal="center" vertical="center" wrapText="1"/>
    </xf>
    <xf numFmtId="49" fontId="11" fillId="5" borderId="37" xfId="16" applyNumberFormat="1" applyFont="1" applyFill="1" applyBorder="1" applyAlignment="1">
      <alignment horizontal="center" vertical="center" wrapText="1"/>
    </xf>
    <xf numFmtId="0" fontId="11" fillId="0" borderId="68" xfId="16" applyFont="1" applyBorder="1" applyAlignment="1">
      <alignment horizontal="justify" vertical="center"/>
    </xf>
    <xf numFmtId="0" fontId="11" fillId="0" borderId="46" xfId="16" applyFont="1" applyBorder="1" applyAlignment="1">
      <alignment vertical="center" wrapText="1"/>
    </xf>
    <xf numFmtId="49" fontId="11" fillId="0" borderId="19" xfId="16" applyNumberFormat="1" applyFont="1" applyBorder="1" applyAlignment="1">
      <alignment vertical="center" wrapText="1"/>
    </xf>
    <xf numFmtId="49" fontId="11" fillId="0" borderId="23" xfId="16" applyNumberFormat="1" applyFont="1" applyBorder="1" applyAlignment="1">
      <alignment vertical="center" wrapText="1"/>
    </xf>
    <xf numFmtId="49" fontId="11" fillId="0" borderId="12" xfId="16" applyNumberFormat="1" applyFont="1" applyBorder="1" applyAlignment="1">
      <alignment vertical="center" wrapText="1"/>
    </xf>
    <xf numFmtId="49" fontId="11" fillId="0" borderId="39" xfId="16" applyNumberFormat="1" applyFont="1" applyBorder="1" applyAlignment="1">
      <alignment vertical="center" wrapText="1"/>
    </xf>
    <xf numFmtId="0" fontId="11" fillId="0" borderId="39" xfId="16" applyFont="1" applyBorder="1" applyAlignment="1">
      <alignment vertical="center"/>
    </xf>
    <xf numFmtId="1" fontId="11" fillId="0" borderId="4" xfId="24" applyNumberFormat="1" applyFont="1" applyFill="1" applyBorder="1" applyAlignment="1">
      <alignment horizontal="center" vertical="center" wrapText="1"/>
    </xf>
    <xf numFmtId="44" fontId="11" fillId="0" borderId="16" xfId="24" applyFont="1" applyFill="1" applyBorder="1" applyAlignment="1">
      <alignment horizontal="center" vertical="center" wrapText="1"/>
    </xf>
    <xf numFmtId="0" fontId="11" fillId="0" borderId="13" xfId="16" applyFont="1" applyBorder="1" applyAlignment="1">
      <alignment horizontal="center"/>
    </xf>
    <xf numFmtId="0" fontId="7" fillId="0" borderId="4" xfId="16" applyBorder="1"/>
    <xf numFmtId="165" fontId="11" fillId="5" borderId="58" xfId="16" applyNumberFormat="1" applyFont="1" applyFill="1" applyBorder="1" applyAlignment="1">
      <alignment horizontal="center" vertical="top"/>
    </xf>
    <xf numFmtId="0" fontId="11" fillId="5" borderId="22" xfId="16" applyFont="1" applyFill="1" applyBorder="1" applyAlignment="1">
      <alignment vertical="center" wrapText="1"/>
    </xf>
    <xf numFmtId="0" fontId="10" fillId="11" borderId="21" xfId="16" applyFont="1" applyFill="1" applyBorder="1" applyAlignment="1">
      <alignment horizontal="center" vertical="top"/>
    </xf>
    <xf numFmtId="1" fontId="11" fillId="11" borderId="20" xfId="16" applyNumberFormat="1" applyFont="1" applyFill="1" applyBorder="1" applyAlignment="1">
      <alignment horizontal="center" vertical="top"/>
    </xf>
    <xf numFmtId="49" fontId="11" fillId="7" borderId="19" xfId="16" applyNumberFormat="1" applyFont="1" applyFill="1" applyBorder="1" applyAlignment="1">
      <alignment vertical="center" wrapText="1"/>
    </xf>
    <xf numFmtId="49" fontId="11" fillId="7" borderId="23" xfId="16" applyNumberFormat="1" applyFont="1" applyFill="1" applyBorder="1" applyAlignment="1">
      <alignment vertical="center" wrapText="1"/>
    </xf>
    <xf numFmtId="0" fontId="11" fillId="5" borderId="23" xfId="16" applyFont="1" applyFill="1" applyBorder="1" applyAlignment="1">
      <alignment vertical="center"/>
    </xf>
    <xf numFmtId="0" fontId="10" fillId="24" borderId="26" xfId="16" applyFont="1" applyFill="1" applyBorder="1" applyAlignment="1">
      <alignment horizontal="center" vertical="top"/>
    </xf>
    <xf numFmtId="0" fontId="7" fillId="5" borderId="21" xfId="16" applyFill="1" applyBorder="1" applyAlignment="1">
      <alignment horizontal="center" vertical="top" wrapText="1"/>
    </xf>
    <xf numFmtId="49" fontId="11" fillId="7" borderId="12" xfId="16" applyNumberFormat="1" applyFont="1" applyFill="1" applyBorder="1" applyAlignment="1">
      <alignment vertical="center" wrapText="1"/>
    </xf>
    <xf numFmtId="49" fontId="11" fillId="7" borderId="39" xfId="16" applyNumberFormat="1" applyFont="1" applyFill="1" applyBorder="1" applyAlignment="1">
      <alignment vertical="center" wrapText="1"/>
    </xf>
    <xf numFmtId="0" fontId="11" fillId="5" borderId="39" xfId="16" applyFont="1" applyFill="1" applyBorder="1" applyAlignment="1">
      <alignment vertical="center"/>
    </xf>
    <xf numFmtId="0" fontId="11" fillId="5" borderId="12" xfId="16" applyFont="1" applyFill="1" applyBorder="1" applyAlignment="1">
      <alignment horizontal="center" vertical="top"/>
    </xf>
    <xf numFmtId="0" fontId="11" fillId="5" borderId="13" xfId="16" applyFont="1" applyFill="1" applyBorder="1" applyAlignment="1">
      <alignment horizontal="center" vertical="top"/>
    </xf>
    <xf numFmtId="49" fontId="11" fillId="0" borderId="14" xfId="16" applyNumberFormat="1" applyFont="1" applyBorder="1" applyAlignment="1">
      <alignment horizontal="center" vertical="top" wrapText="1"/>
    </xf>
    <xf numFmtId="0" fontId="7" fillId="5" borderId="14" xfId="16" applyFill="1" applyBorder="1" applyAlignment="1">
      <alignment horizontal="center" vertical="top" wrapText="1"/>
    </xf>
    <xf numFmtId="0" fontId="7" fillId="5" borderId="6" xfId="16" applyFill="1" applyBorder="1" applyAlignment="1">
      <alignment horizontal="center" vertical="top" wrapText="1"/>
    </xf>
    <xf numFmtId="0" fontId="11" fillId="5" borderId="6" xfId="16" applyFont="1" applyFill="1" applyBorder="1" applyAlignment="1">
      <alignment horizontal="center" vertical="top"/>
    </xf>
    <xf numFmtId="0" fontId="11" fillId="5" borderId="32" xfId="16" applyFont="1" applyFill="1" applyBorder="1" applyAlignment="1">
      <alignment vertical="center"/>
    </xf>
    <xf numFmtId="0" fontId="11" fillId="5" borderId="6" xfId="16" applyFont="1" applyFill="1" applyBorder="1" applyAlignment="1">
      <alignment vertical="center" wrapText="1"/>
    </xf>
    <xf numFmtId="49" fontId="11" fillId="7" borderId="9" xfId="16" applyNumberFormat="1" applyFont="1" applyFill="1" applyBorder="1" applyAlignment="1">
      <alignment horizontal="center" vertical="center" wrapText="1"/>
    </xf>
    <xf numFmtId="49" fontId="11" fillId="7" borderId="70" xfId="16" applyNumberFormat="1" applyFont="1" applyFill="1" applyBorder="1" applyAlignment="1">
      <alignment horizontal="center" vertical="center" wrapText="1"/>
    </xf>
    <xf numFmtId="0" fontId="11" fillId="5" borderId="70" xfId="16" applyFont="1" applyFill="1" applyBorder="1" applyAlignment="1">
      <alignment vertical="center"/>
    </xf>
    <xf numFmtId="0" fontId="11" fillId="5" borderId="7" xfId="16" applyFont="1" applyFill="1" applyBorder="1" applyAlignment="1">
      <alignment vertical="center" wrapText="1"/>
    </xf>
    <xf numFmtId="0" fontId="11" fillId="5" borderId="14" xfId="16" applyFont="1" applyFill="1" applyBorder="1" applyAlignment="1">
      <alignment horizontal="center" vertical="top"/>
    </xf>
    <xf numFmtId="0" fontId="11" fillId="5" borderId="34" xfId="16" applyFont="1" applyFill="1" applyBorder="1" applyAlignment="1">
      <alignment vertical="center" wrapText="1"/>
    </xf>
    <xf numFmtId="165" fontId="10" fillId="27" borderId="26" xfId="16" applyNumberFormat="1" applyFont="1" applyFill="1" applyBorder="1" applyAlignment="1">
      <alignment horizontal="center" vertical="top"/>
    </xf>
    <xf numFmtId="0" fontId="11" fillId="5" borderId="37" xfId="16" applyFont="1" applyFill="1" applyBorder="1" applyAlignment="1">
      <alignment vertical="center"/>
    </xf>
    <xf numFmtId="0" fontId="11" fillId="5" borderId="46" xfId="16" applyFont="1" applyFill="1" applyBorder="1" applyAlignment="1">
      <alignment vertical="center"/>
    </xf>
    <xf numFmtId="0" fontId="11" fillId="0" borderId="44" xfId="5" applyFont="1" applyBorder="1" applyAlignment="1">
      <alignment vertical="top" wrapText="1"/>
    </xf>
    <xf numFmtId="49" fontId="11" fillId="0" borderId="6" xfId="16" applyNumberFormat="1" applyFont="1" applyBorder="1" applyAlignment="1">
      <alignment horizontal="center" vertical="top" wrapText="1"/>
    </xf>
    <xf numFmtId="0" fontId="11" fillId="0" borderId="6" xfId="16" applyFont="1" applyBorder="1" applyAlignment="1">
      <alignment horizontal="center" vertical="top"/>
    </xf>
    <xf numFmtId="0" fontId="11" fillId="5" borderId="80" xfId="16" applyFont="1" applyFill="1" applyBorder="1" applyAlignment="1">
      <alignment horizontal="center" vertical="top"/>
    </xf>
    <xf numFmtId="49" fontId="29" fillId="7" borderId="19" xfId="16" applyNumberFormat="1" applyFont="1" applyFill="1" applyBorder="1" applyAlignment="1">
      <alignment vertical="center" wrapText="1"/>
    </xf>
    <xf numFmtId="0" fontId="11" fillId="5" borderId="68" xfId="16" applyFont="1" applyFill="1" applyBorder="1" applyAlignment="1">
      <alignment vertical="center"/>
    </xf>
    <xf numFmtId="0" fontId="11" fillId="0" borderId="22" xfId="5" applyFont="1" applyBorder="1" applyAlignment="1">
      <alignment vertical="top" wrapText="1"/>
    </xf>
    <xf numFmtId="165" fontId="10" fillId="11" borderId="13" xfId="16" applyNumberFormat="1" applyFont="1" applyFill="1" applyBorder="1" applyAlignment="1">
      <alignment horizontal="center" vertical="top"/>
    </xf>
    <xf numFmtId="0" fontId="10" fillId="11" borderId="20" xfId="16" applyFont="1" applyFill="1" applyBorder="1" applyAlignment="1">
      <alignment horizontal="center" vertical="top"/>
    </xf>
    <xf numFmtId="0" fontId="7" fillId="11" borderId="0" xfId="16" applyFill="1" applyAlignment="1">
      <alignment vertical="top" wrapText="1"/>
    </xf>
    <xf numFmtId="0" fontId="11" fillId="5" borderId="42" xfId="16" applyFont="1" applyFill="1" applyBorder="1" applyAlignment="1">
      <alignment horizontal="center" vertical="center" wrapText="1"/>
    </xf>
    <xf numFmtId="0" fontId="11" fillId="0" borderId="72" xfId="16" applyFont="1" applyBorder="1" applyAlignment="1">
      <alignment horizontal="center" vertical="center"/>
    </xf>
    <xf numFmtId="0" fontId="11" fillId="0" borderId="66" xfId="16" applyFont="1" applyBorder="1" applyAlignment="1">
      <alignment vertical="center" wrapText="1"/>
    </xf>
    <xf numFmtId="0" fontId="10" fillId="0" borderId="1" xfId="16" applyFont="1" applyBorder="1" applyAlignment="1">
      <alignment vertical="center"/>
    </xf>
    <xf numFmtId="0" fontId="10" fillId="0" borderId="21" xfId="16" applyFont="1" applyBorder="1" applyAlignment="1">
      <alignment vertical="center"/>
    </xf>
    <xf numFmtId="0" fontId="10" fillId="4" borderId="9" xfId="16" applyFont="1" applyFill="1" applyBorder="1" applyAlignment="1">
      <alignment vertical="center"/>
    </xf>
    <xf numFmtId="0" fontId="10" fillId="4" borderId="72" xfId="16" applyFont="1" applyFill="1" applyBorder="1" applyAlignment="1">
      <alignment vertical="center"/>
    </xf>
    <xf numFmtId="0" fontId="10" fillId="4" borderId="8" xfId="16" applyFont="1" applyFill="1" applyBorder="1" applyAlignment="1">
      <alignment vertical="center"/>
    </xf>
    <xf numFmtId="0" fontId="11" fillId="0" borderId="9" xfId="16" applyFont="1" applyBorder="1" applyAlignment="1">
      <alignment horizontal="center" vertical="top"/>
    </xf>
    <xf numFmtId="0" fontId="11" fillId="5" borderId="72" xfId="16" applyFont="1" applyFill="1" applyBorder="1" applyAlignment="1">
      <alignment horizontal="center" vertical="top"/>
    </xf>
    <xf numFmtId="0" fontId="21" fillId="0" borderId="66" xfId="16" applyFont="1" applyBorder="1" applyAlignment="1">
      <alignment horizontal="justify" vertical="center"/>
    </xf>
    <xf numFmtId="0" fontId="10" fillId="0" borderId="8" xfId="16" applyFont="1" applyBorder="1" applyAlignment="1">
      <alignment horizontal="left" vertical="top"/>
    </xf>
    <xf numFmtId="0" fontId="11" fillId="0" borderId="8" xfId="16" applyFont="1" applyBorder="1" applyAlignment="1">
      <alignment horizontal="left" vertical="top"/>
    </xf>
    <xf numFmtId="49" fontId="10" fillId="2" borderId="20" xfId="16" applyNumberFormat="1" applyFont="1" applyFill="1" applyBorder="1" applyAlignment="1">
      <alignment horizontal="center" vertical="top" wrapText="1"/>
    </xf>
    <xf numFmtId="0" fontId="7" fillId="0" borderId="45" xfId="16" applyBorder="1"/>
    <xf numFmtId="0" fontId="10" fillId="3" borderId="9" xfId="16" applyFont="1" applyFill="1" applyBorder="1" applyAlignment="1">
      <alignment horizontal="left" vertical="top"/>
    </xf>
    <xf numFmtId="0" fontId="7" fillId="2" borderId="8" xfId="16" applyFill="1" applyBorder="1"/>
    <xf numFmtId="0" fontId="11" fillId="2" borderId="8" xfId="16" applyFont="1" applyFill="1" applyBorder="1"/>
    <xf numFmtId="0" fontId="10" fillId="3" borderId="27" xfId="16" applyFont="1" applyFill="1" applyBorder="1" applyAlignment="1">
      <alignment horizontal="left" vertical="top"/>
    </xf>
    <xf numFmtId="0" fontId="10" fillId="2" borderId="27" xfId="16" applyFont="1" applyFill="1" applyBorder="1"/>
    <xf numFmtId="0" fontId="4" fillId="0" borderId="1" xfId="16" applyFont="1" applyBorder="1" applyAlignment="1">
      <alignment horizontal="center" vertical="center"/>
    </xf>
    <xf numFmtId="0" fontId="10" fillId="0" borderId="0" xfId="16" applyFont="1" applyAlignment="1">
      <alignment horizontal="center" vertical="center"/>
    </xf>
    <xf numFmtId="0" fontId="2" fillId="0" borderId="0" xfId="15" applyFont="1" applyAlignment="1">
      <alignment vertical="top"/>
    </xf>
    <xf numFmtId="165" fontId="2" fillId="0" borderId="0" xfId="15" applyNumberFormat="1" applyFont="1" applyAlignment="1">
      <alignment vertical="top"/>
    </xf>
    <xf numFmtId="0" fontId="55" fillId="0" borderId="0" xfId="15" applyFont="1" applyAlignment="1">
      <alignment vertical="top"/>
    </xf>
    <xf numFmtId="0" fontId="70" fillId="0" borderId="0" xfId="15" applyFont="1" applyAlignment="1">
      <alignment vertical="top"/>
    </xf>
    <xf numFmtId="0" fontId="9" fillId="0" borderId="0" xfId="15" applyFont="1" applyAlignment="1">
      <alignment horizontal="right" vertical="top" wrapText="1"/>
    </xf>
    <xf numFmtId="165" fontId="70" fillId="0" borderId="0" xfId="15" applyNumberFormat="1" applyFont="1" applyAlignment="1">
      <alignment vertical="top"/>
    </xf>
    <xf numFmtId="49" fontId="56" fillId="0" borderId="0" xfId="15" applyNumberFormat="1" applyFont="1" applyAlignment="1">
      <alignment vertical="top" wrapText="1"/>
    </xf>
    <xf numFmtId="0" fontId="14" fillId="0" borderId="0" xfId="15" applyFont="1" applyAlignment="1">
      <alignment horizontal="center" vertical="top"/>
    </xf>
    <xf numFmtId="49" fontId="12" fillId="0" borderId="0" xfId="15" applyNumberFormat="1" applyFont="1" applyAlignment="1">
      <alignment vertical="top"/>
    </xf>
    <xf numFmtId="49" fontId="12" fillId="0" borderId="0" xfId="15" applyNumberFormat="1" applyFont="1" applyAlignment="1">
      <alignment vertical="top" textRotation="90"/>
    </xf>
    <xf numFmtId="0" fontId="30" fillId="0" borderId="19" xfId="15" applyFont="1" applyBorder="1" applyAlignment="1">
      <alignment horizontal="center" vertical="center" wrapText="1"/>
    </xf>
    <xf numFmtId="0" fontId="27" fillId="0" borderId="12" xfId="15" applyFont="1" applyBorder="1" applyAlignment="1">
      <alignment horizontal="left" vertical="center" wrapText="1"/>
    </xf>
    <xf numFmtId="0" fontId="27" fillId="0" borderId="36" xfId="15" applyFont="1" applyBorder="1" applyAlignment="1">
      <alignment horizontal="left" vertical="center" wrapText="1"/>
    </xf>
    <xf numFmtId="0" fontId="7" fillId="0" borderId="10" xfId="1" applyBorder="1" applyAlignment="1">
      <alignment horizontal="left" vertical="top" wrapText="1"/>
    </xf>
    <xf numFmtId="166" fontId="10" fillId="0" borderId="9" xfId="15" applyNumberFormat="1" applyFont="1" applyBorder="1" applyAlignment="1">
      <alignment horizontal="center" vertical="center" wrapText="1"/>
    </xf>
    <xf numFmtId="166" fontId="10" fillId="0" borderId="26" xfId="15" applyNumberFormat="1" applyFont="1" applyBorder="1" applyAlignment="1">
      <alignment horizontal="center" vertical="center" wrapText="1"/>
    </xf>
    <xf numFmtId="0" fontId="10" fillId="0" borderId="6" xfId="15" applyFont="1" applyBorder="1" applyAlignment="1">
      <alignment horizontal="center" vertical="center" wrapText="1"/>
    </xf>
    <xf numFmtId="49" fontId="10" fillId="3" borderId="66" xfId="15" applyNumberFormat="1" applyFont="1" applyFill="1" applyBorder="1" applyAlignment="1">
      <alignment horizontal="center" vertical="top" wrapText="1"/>
    </xf>
    <xf numFmtId="165" fontId="10" fillId="4" borderId="26" xfId="15" applyNumberFormat="1" applyFont="1" applyFill="1" applyBorder="1" applyAlignment="1">
      <alignment horizontal="center" vertical="top"/>
    </xf>
    <xf numFmtId="49" fontId="10" fillId="6" borderId="26" xfId="15" applyNumberFormat="1" applyFont="1" applyFill="1" applyBorder="1" applyAlignment="1">
      <alignment horizontal="center" vertical="top"/>
    </xf>
    <xf numFmtId="0" fontId="62" fillId="0" borderId="75" xfId="15" applyBorder="1"/>
    <xf numFmtId="9" fontId="11" fillId="0" borderId="74" xfId="15" applyNumberFormat="1" applyFont="1" applyBorder="1" applyAlignment="1">
      <alignment horizontal="center" vertical="top"/>
    </xf>
    <xf numFmtId="0" fontId="11" fillId="0" borderId="74" xfId="15" applyFont="1" applyBorder="1" applyAlignment="1">
      <alignment horizontal="left" vertical="top"/>
    </xf>
    <xf numFmtId="0" fontId="11" fillId="0" borderId="75" xfId="15" applyFont="1" applyBorder="1" applyAlignment="1">
      <alignment horizontal="left" vertical="top"/>
    </xf>
    <xf numFmtId="49" fontId="11" fillId="0" borderId="57" xfId="15" applyNumberFormat="1" applyFont="1" applyBorder="1" applyAlignment="1">
      <alignment horizontal="left" vertical="top" wrapText="1" shrinkToFit="1"/>
    </xf>
    <xf numFmtId="165" fontId="10" fillId="24" borderId="20" xfId="15" applyNumberFormat="1" applyFont="1" applyFill="1" applyBorder="1" applyAlignment="1">
      <alignment horizontal="center" vertical="top"/>
    </xf>
    <xf numFmtId="0" fontId="10" fillId="24" borderId="26" xfId="15" applyFont="1" applyFill="1" applyBorder="1" applyAlignment="1">
      <alignment horizontal="center" vertical="top"/>
    </xf>
    <xf numFmtId="49" fontId="10" fillId="5" borderId="20" xfId="15" applyNumberFormat="1" applyFont="1" applyFill="1" applyBorder="1" applyAlignment="1">
      <alignment vertical="top" wrapText="1"/>
    </xf>
    <xf numFmtId="0" fontId="62" fillId="0" borderId="37" xfId="15" applyBorder="1"/>
    <xf numFmtId="9" fontId="11" fillId="0" borderId="64" xfId="15" applyNumberFormat="1" applyFont="1" applyBorder="1" applyAlignment="1">
      <alignment horizontal="center" vertical="top"/>
    </xf>
    <xf numFmtId="0" fontId="11" fillId="0" borderId="64" xfId="15" applyFont="1" applyBorder="1" applyAlignment="1">
      <alignment horizontal="left" vertical="top"/>
    </xf>
    <xf numFmtId="0" fontId="11" fillId="0" borderId="37" xfId="15" applyFont="1" applyBorder="1" applyAlignment="1">
      <alignment horizontal="left" vertical="top"/>
    </xf>
    <xf numFmtId="49" fontId="11" fillId="0" borderId="38" xfId="15" applyNumberFormat="1" applyFont="1" applyBorder="1" applyAlignment="1">
      <alignment horizontal="left" vertical="top" wrapText="1" shrinkToFit="1"/>
    </xf>
    <xf numFmtId="0" fontId="11" fillId="0" borderId="52" xfId="15" applyFont="1" applyBorder="1" applyAlignment="1">
      <alignment horizontal="center" vertical="top"/>
    </xf>
    <xf numFmtId="49" fontId="10" fillId="5" borderId="13" xfId="15" applyNumberFormat="1" applyFont="1" applyFill="1" applyBorder="1" applyAlignment="1">
      <alignment vertical="top" wrapText="1"/>
    </xf>
    <xf numFmtId="9" fontId="11" fillId="0" borderId="63" xfId="15" applyNumberFormat="1" applyFont="1" applyBorder="1" applyAlignment="1">
      <alignment horizontal="center" vertical="top"/>
    </xf>
    <xf numFmtId="0" fontId="11" fillId="0" borderId="63" xfId="15" applyFont="1" applyBorder="1" applyAlignment="1">
      <alignment horizontal="left" vertical="top"/>
    </xf>
    <xf numFmtId="0" fontId="11" fillId="0" borderId="32" xfId="15" applyFont="1" applyBorder="1" applyAlignment="1">
      <alignment horizontal="left" vertical="top"/>
    </xf>
    <xf numFmtId="49" fontId="11" fillId="0" borderId="44" xfId="15" applyNumberFormat="1" applyFont="1" applyBorder="1" applyAlignment="1">
      <alignment horizontal="left" vertical="top" wrapText="1" shrinkToFit="1"/>
    </xf>
    <xf numFmtId="0" fontId="11" fillId="0" borderId="2" xfId="15" applyFont="1" applyBorder="1" applyAlignment="1">
      <alignment horizontal="center" vertical="top"/>
    </xf>
    <xf numFmtId="49" fontId="10" fillId="5" borderId="5" xfId="15" applyNumberFormat="1" applyFont="1" applyFill="1" applyBorder="1" applyAlignment="1">
      <alignment vertical="top" wrapText="1"/>
    </xf>
    <xf numFmtId="9" fontId="11" fillId="0" borderId="79" xfId="15" applyNumberFormat="1" applyFont="1" applyBorder="1" applyAlignment="1">
      <alignment horizontal="center" vertical="top"/>
    </xf>
    <xf numFmtId="0" fontId="11" fillId="0" borderId="79" xfId="15" applyFont="1" applyBorder="1" applyAlignment="1">
      <alignment horizontal="left" vertical="top"/>
    </xf>
    <xf numFmtId="0" fontId="11" fillId="0" borderId="24" xfId="15" applyFont="1" applyBorder="1" applyAlignment="1">
      <alignment horizontal="left" vertical="top"/>
    </xf>
    <xf numFmtId="49" fontId="11" fillId="0" borderId="41" xfId="15" applyNumberFormat="1" applyFont="1" applyBorder="1" applyAlignment="1">
      <alignment horizontal="left" vertical="top" wrapText="1" shrinkToFit="1"/>
    </xf>
    <xf numFmtId="0" fontId="7" fillId="0" borderId="63" xfId="15" applyFont="1" applyBorder="1"/>
    <xf numFmtId="0" fontId="7" fillId="0" borderId="32" xfId="15" applyFont="1" applyBorder="1"/>
    <xf numFmtId="0" fontId="7" fillId="0" borderId="44" xfId="15" applyFont="1" applyBorder="1"/>
    <xf numFmtId="2" fontId="10" fillId="11" borderId="2" xfId="15" applyNumberFormat="1" applyFont="1" applyFill="1" applyBorder="1" applyAlignment="1">
      <alignment horizontal="center" vertical="top"/>
    </xf>
    <xf numFmtId="0" fontId="34" fillId="0" borderId="0" xfId="15" applyFont="1" applyAlignment="1">
      <alignment vertical="center" wrapText="1"/>
    </xf>
    <xf numFmtId="0" fontId="34" fillId="0" borderId="37" xfId="15" applyFont="1" applyBorder="1" applyAlignment="1">
      <alignment vertical="center" wrapText="1"/>
    </xf>
    <xf numFmtId="0" fontId="29" fillId="0" borderId="61" xfId="15" applyFont="1" applyBorder="1" applyAlignment="1">
      <alignment horizontal="center" vertical="top"/>
    </xf>
    <xf numFmtId="0" fontId="11" fillId="0" borderId="61" xfId="15" applyFont="1" applyBorder="1" applyAlignment="1">
      <alignment horizontal="center" vertical="top" wrapText="1"/>
    </xf>
    <xf numFmtId="0" fontId="11" fillId="0" borderId="23" xfId="15" applyFont="1" applyBorder="1" applyAlignment="1">
      <alignment horizontal="center" vertical="top" wrapText="1"/>
    </xf>
    <xf numFmtId="49" fontId="11" fillId="0" borderId="21" xfId="15" applyNumberFormat="1" applyFont="1" applyBorder="1" applyAlignment="1">
      <alignment horizontal="center" vertical="top" wrapText="1" shrinkToFit="1"/>
    </xf>
    <xf numFmtId="0" fontId="29" fillId="0" borderId="64" xfId="15" applyFont="1" applyBorder="1" applyAlignment="1">
      <alignment horizontal="center" vertical="top" wrapText="1"/>
    </xf>
    <xf numFmtId="165" fontId="11" fillId="7" borderId="64" xfId="15" applyNumberFormat="1" applyFont="1" applyFill="1" applyBorder="1" applyAlignment="1">
      <alignment horizontal="center" vertical="center" wrapText="1"/>
    </xf>
    <xf numFmtId="165" fontId="11" fillId="7" borderId="37" xfId="15" applyNumberFormat="1" applyFont="1" applyFill="1" applyBorder="1" applyAlignment="1">
      <alignment horizontal="center" vertical="center" wrapText="1"/>
    </xf>
    <xf numFmtId="49" fontId="11" fillId="0" borderId="35" xfId="15" applyNumberFormat="1" applyFont="1" applyBorder="1" applyAlignment="1">
      <alignment horizontal="left" vertical="top" wrapText="1" shrinkToFit="1"/>
    </xf>
    <xf numFmtId="0" fontId="29" fillId="0" borderId="63" xfId="15" applyFont="1" applyBorder="1" applyAlignment="1">
      <alignment horizontal="center" vertical="center" wrapText="1"/>
    </xf>
    <xf numFmtId="0" fontId="11" fillId="0" borderId="63" xfId="15" applyFont="1" applyBorder="1" applyAlignment="1">
      <alignment horizontal="center" vertical="center"/>
    </xf>
    <xf numFmtId="49" fontId="11" fillId="0" borderId="30" xfId="15" applyNumberFormat="1" applyFont="1" applyBorder="1" applyAlignment="1">
      <alignment horizontal="left" wrapText="1" shrinkToFit="1"/>
    </xf>
    <xf numFmtId="165" fontId="10" fillId="11" borderId="2" xfId="15" applyNumberFormat="1" applyFont="1" applyFill="1" applyBorder="1" applyAlignment="1">
      <alignment horizontal="center" vertical="top"/>
    </xf>
    <xf numFmtId="0" fontId="12" fillId="0" borderId="60" xfId="15" applyFont="1" applyBorder="1" applyAlignment="1">
      <alignment horizontal="center" vertical="center" wrapText="1"/>
    </xf>
    <xf numFmtId="165" fontId="11" fillId="7" borderId="60" xfId="15" applyNumberFormat="1" applyFont="1" applyFill="1" applyBorder="1" applyAlignment="1">
      <alignment horizontal="center" vertical="center" wrapText="1"/>
    </xf>
    <xf numFmtId="165" fontId="11" fillId="7" borderId="39" xfId="15" applyNumberFormat="1" applyFont="1" applyFill="1" applyBorder="1" applyAlignment="1">
      <alignment horizontal="center" vertical="center" wrapText="1"/>
    </xf>
    <xf numFmtId="0" fontId="11" fillId="0" borderId="14" xfId="15" applyFont="1" applyBorder="1" applyAlignment="1">
      <alignment horizontal="justify" vertical="center"/>
    </xf>
    <xf numFmtId="165" fontId="10" fillId="24" borderId="26" xfId="15" applyNumberFormat="1" applyFont="1" applyFill="1" applyBorder="1" applyAlignment="1">
      <alignment horizontal="center" vertical="top"/>
    </xf>
    <xf numFmtId="0" fontId="7" fillId="5" borderId="20" xfId="15" applyFont="1" applyFill="1" applyBorder="1" applyAlignment="1">
      <alignment vertical="top" wrapText="1"/>
    </xf>
    <xf numFmtId="0" fontId="12" fillId="0" borderId="64" xfId="15" applyFont="1" applyBorder="1" applyAlignment="1">
      <alignment horizontal="center" vertical="center" wrapText="1"/>
    </xf>
    <xf numFmtId="0" fontId="11" fillId="0" borderId="35" xfId="15" applyFont="1" applyBorder="1" applyAlignment="1">
      <alignment horizontal="justify" vertical="center"/>
    </xf>
    <xf numFmtId="165" fontId="10" fillId="0" borderId="0" xfId="15" applyNumberFormat="1" applyFont="1" applyAlignment="1">
      <alignment horizontal="center" vertical="top"/>
    </xf>
    <xf numFmtId="0" fontId="11" fillId="0" borderId="5" xfId="15" applyFont="1" applyBorder="1" applyAlignment="1">
      <alignment horizontal="center" vertical="top"/>
    </xf>
    <xf numFmtId="0" fontId="7" fillId="5" borderId="13" xfId="15" applyFont="1" applyFill="1" applyBorder="1" applyAlignment="1">
      <alignment vertical="top" wrapText="1"/>
    </xf>
    <xf numFmtId="0" fontId="11" fillId="0" borderId="38" xfId="15" applyFont="1" applyBorder="1" applyAlignment="1">
      <alignment horizontal="justify" vertical="center"/>
    </xf>
    <xf numFmtId="0" fontId="11" fillId="0" borderId="77" xfId="15" applyFont="1" applyBorder="1" applyAlignment="1">
      <alignment vertical="top" wrapText="1"/>
    </xf>
    <xf numFmtId="0" fontId="11" fillId="0" borderId="38" xfId="15" applyFont="1" applyBorder="1" applyAlignment="1">
      <alignment vertical="top" wrapText="1"/>
    </xf>
    <xf numFmtId="0" fontId="12" fillId="0" borderId="3" xfId="15" applyFont="1" applyBorder="1" applyAlignment="1">
      <alignment horizontal="center" vertical="center" wrapText="1"/>
    </xf>
    <xf numFmtId="0" fontId="12" fillId="0" borderId="32" xfId="15" applyFont="1" applyBorder="1" applyAlignment="1">
      <alignment horizontal="center" vertical="center" wrapText="1"/>
    </xf>
    <xf numFmtId="165" fontId="12" fillId="7" borderId="32" xfId="15" applyNumberFormat="1" applyFont="1" applyFill="1" applyBorder="1" applyAlignment="1">
      <alignment horizontal="center" vertical="center" wrapText="1"/>
    </xf>
    <xf numFmtId="0" fontId="12" fillId="0" borderId="44" xfId="15" applyFont="1" applyBorder="1" applyAlignment="1">
      <alignment horizontal="justify" vertical="center"/>
    </xf>
    <xf numFmtId="0" fontId="11" fillId="0" borderId="19" xfId="25" applyFont="1" applyBorder="1" applyAlignment="1">
      <alignment horizontal="center" vertical="top" wrapText="1"/>
    </xf>
    <xf numFmtId="0" fontId="11" fillId="0" borderId="24" xfId="15" applyFont="1" applyBorder="1" applyAlignment="1">
      <alignment horizontal="center" vertical="center" wrapText="1"/>
    </xf>
    <xf numFmtId="0" fontId="27" fillId="0" borderId="42" xfId="15" applyFont="1" applyBorder="1" applyAlignment="1">
      <alignment horizontal="center" vertical="top" wrapText="1"/>
    </xf>
    <xf numFmtId="0" fontId="11" fillId="5" borderId="48" xfId="15" applyFont="1" applyFill="1" applyBorder="1" applyAlignment="1">
      <alignment vertical="top" wrapText="1"/>
    </xf>
    <xf numFmtId="0" fontId="10" fillId="0" borderId="0" xfId="15" applyFont="1" applyAlignment="1">
      <alignment vertical="center"/>
    </xf>
    <xf numFmtId="0" fontId="10" fillId="0" borderId="0" xfId="15" applyFont="1" applyAlignment="1">
      <alignment vertical="center" textRotation="90"/>
    </xf>
    <xf numFmtId="0" fontId="10" fillId="0" borderId="14" xfId="15" applyFont="1" applyBorder="1" applyAlignment="1">
      <alignment vertical="center"/>
    </xf>
    <xf numFmtId="49" fontId="6" fillId="4" borderId="13" xfId="15" applyNumberFormat="1" applyFont="1" applyFill="1" applyBorder="1" applyAlignment="1">
      <alignment horizontal="center" vertical="top"/>
    </xf>
    <xf numFmtId="0" fontId="12" fillId="0" borderId="33" xfId="5" applyFont="1" applyBorder="1" applyAlignment="1">
      <alignment horizontal="center" vertical="top"/>
    </xf>
    <xf numFmtId="0" fontId="12" fillId="0" borderId="46" xfId="5" applyFont="1" applyBorder="1" applyAlignment="1">
      <alignment horizontal="center" vertical="top"/>
    </xf>
    <xf numFmtId="0" fontId="89" fillId="0" borderId="46" xfId="15" applyFont="1" applyBorder="1" applyAlignment="1">
      <alignment horizontal="center" vertical="top" wrapText="1"/>
    </xf>
    <xf numFmtId="0" fontId="12" fillId="0" borderId="44" xfId="5" applyFont="1" applyBorder="1" applyAlignment="1">
      <alignment horizontal="left" vertical="top" wrapText="1"/>
    </xf>
    <xf numFmtId="0" fontId="27" fillId="0" borderId="14" xfId="15" applyFont="1" applyBorder="1" applyAlignment="1">
      <alignment vertical="top" wrapText="1"/>
    </xf>
    <xf numFmtId="0" fontId="11" fillId="0" borderId="27" xfId="15" applyFont="1" applyBorder="1" applyAlignment="1">
      <alignment horizontal="center" vertical="top" wrapText="1"/>
    </xf>
    <xf numFmtId="0" fontId="11" fillId="0" borderId="31" xfId="15" applyFont="1" applyBorder="1" applyAlignment="1">
      <alignment horizontal="center" vertical="top" wrapText="1"/>
    </xf>
    <xf numFmtId="0" fontId="11" fillId="5" borderId="45" xfId="15" applyFont="1" applyFill="1" applyBorder="1" applyAlignment="1">
      <alignment vertical="top" wrapText="1"/>
    </xf>
    <xf numFmtId="0" fontId="10" fillId="0" borderId="27" xfId="15" applyFont="1" applyBorder="1" applyAlignment="1">
      <alignment vertical="center"/>
    </xf>
    <xf numFmtId="0" fontId="10" fillId="0" borderId="27" xfId="15" applyFont="1" applyBorder="1" applyAlignment="1">
      <alignment vertical="center" textRotation="90"/>
    </xf>
    <xf numFmtId="0" fontId="10" fillId="0" borderId="6" xfId="15" applyFont="1" applyBorder="1" applyAlignment="1">
      <alignment vertical="center"/>
    </xf>
    <xf numFmtId="49" fontId="6" fillId="4" borderId="20" xfId="15" applyNumberFormat="1" applyFont="1" applyFill="1" applyBorder="1" applyAlignment="1">
      <alignment horizontal="center" vertical="top"/>
    </xf>
    <xf numFmtId="0" fontId="11" fillId="0" borderId="14" xfId="15" applyFont="1" applyBorder="1" applyAlignment="1">
      <alignment vertical="top" wrapText="1"/>
    </xf>
    <xf numFmtId="0" fontId="11" fillId="0" borderId="18" xfId="15" applyFont="1" applyBorder="1" applyAlignment="1">
      <alignment horizontal="center" vertical="top"/>
    </xf>
    <xf numFmtId="0" fontId="11" fillId="0" borderId="24" xfId="15" applyFont="1" applyBorder="1" applyAlignment="1">
      <alignment horizontal="center" vertical="top"/>
    </xf>
    <xf numFmtId="0" fontId="11" fillId="0" borderId="23" xfId="15" applyFont="1" applyBorder="1" applyAlignment="1">
      <alignment horizontal="center" vertical="top"/>
    </xf>
    <xf numFmtId="0" fontId="11" fillId="0" borderId="21" xfId="15" applyFont="1" applyBorder="1" applyAlignment="1">
      <alignment vertical="top" wrapText="1"/>
    </xf>
    <xf numFmtId="0" fontId="6" fillId="0" borderId="1" xfId="15" applyFont="1" applyBorder="1" applyAlignment="1">
      <alignment horizontal="left" vertical="top"/>
    </xf>
    <xf numFmtId="0" fontId="1" fillId="0" borderId="1" xfId="15" applyFont="1" applyBorder="1" applyAlignment="1">
      <alignment horizontal="left" vertical="top"/>
    </xf>
    <xf numFmtId="0" fontId="1" fillId="0" borderId="1" xfId="15" applyFont="1" applyBorder="1" applyAlignment="1">
      <alignment horizontal="left" vertical="top" textRotation="90"/>
    </xf>
    <xf numFmtId="0" fontId="60" fillId="0" borderId="1" xfId="15" applyFont="1" applyBorder="1" applyAlignment="1">
      <alignment horizontal="left" vertical="top"/>
    </xf>
    <xf numFmtId="0" fontId="1" fillId="0" borderId="21" xfId="15" applyFont="1" applyBorder="1" applyAlignment="1">
      <alignment vertical="top"/>
    </xf>
    <xf numFmtId="0" fontId="11" fillId="0" borderId="3" xfId="15" applyFont="1" applyBorder="1" applyAlignment="1">
      <alignment horizontal="center" vertical="top"/>
    </xf>
    <xf numFmtId="0" fontId="11" fillId="0" borderId="32" xfId="15" applyFont="1" applyBorder="1" applyAlignment="1">
      <alignment horizontal="center" vertical="top"/>
    </xf>
    <xf numFmtId="0" fontId="11" fillId="0" borderId="44" xfId="15" applyFont="1" applyBorder="1" applyAlignment="1">
      <alignment vertical="top" wrapText="1"/>
    </xf>
    <xf numFmtId="0" fontId="6" fillId="0" borderId="27" xfId="15" applyFont="1" applyBorder="1" applyAlignment="1">
      <alignment horizontal="left" vertical="top"/>
    </xf>
    <xf numFmtId="0" fontId="1" fillId="0" borderId="27" xfId="15" applyFont="1" applyBorder="1" applyAlignment="1">
      <alignment horizontal="left" vertical="top"/>
    </xf>
    <xf numFmtId="0" fontId="1" fillId="0" borderId="27" xfId="15" applyFont="1" applyBorder="1" applyAlignment="1">
      <alignment horizontal="left" vertical="top" textRotation="90"/>
    </xf>
    <xf numFmtId="0" fontId="60" fillId="0" borderId="27" xfId="15" applyFont="1" applyBorder="1" applyAlignment="1">
      <alignment horizontal="left" vertical="top"/>
    </xf>
    <xf numFmtId="0" fontId="1" fillId="0" borderId="6" xfId="15" applyFont="1" applyBorder="1" applyAlignment="1">
      <alignment vertical="top"/>
    </xf>
    <xf numFmtId="0" fontId="6" fillId="3" borderId="8" xfId="15" applyFont="1" applyFill="1" applyBorder="1" applyAlignment="1">
      <alignment horizontal="left" vertical="top"/>
    </xf>
    <xf numFmtId="0" fontId="7" fillId="2" borderId="8" xfId="15" applyFont="1" applyFill="1" applyBorder="1"/>
    <xf numFmtId="0" fontId="15" fillId="2" borderId="8" xfId="15" applyFont="1" applyFill="1" applyBorder="1"/>
    <xf numFmtId="0" fontId="4" fillId="3" borderId="8" xfId="15" applyFont="1" applyFill="1" applyBorder="1" applyAlignment="1">
      <alignment horizontal="left" vertical="top"/>
    </xf>
    <xf numFmtId="0" fontId="3" fillId="3" borderId="8" xfId="15" applyFont="1" applyFill="1" applyBorder="1" applyAlignment="1">
      <alignment horizontal="left" vertical="top"/>
    </xf>
    <xf numFmtId="0" fontId="3" fillId="3" borderId="8" xfId="15" applyFont="1" applyFill="1" applyBorder="1" applyAlignment="1">
      <alignment horizontal="left" vertical="top" textRotation="90"/>
    </xf>
    <xf numFmtId="0" fontId="3" fillId="2" borderId="8" xfId="15" applyFont="1" applyFill="1" applyBorder="1" applyAlignment="1">
      <alignment horizontal="left" vertical="top"/>
    </xf>
    <xf numFmtId="0" fontId="3" fillId="2" borderId="7" xfId="15" applyFont="1" applyFill="1" applyBorder="1" applyAlignment="1">
      <alignment vertical="top"/>
    </xf>
    <xf numFmtId="0" fontId="4" fillId="0" borderId="1" xfId="15" applyFont="1" applyBorder="1" applyAlignment="1">
      <alignment horizontal="center" vertical="center"/>
    </xf>
    <xf numFmtId="0" fontId="4" fillId="0" borderId="0" xfId="15" applyFont="1" applyAlignment="1">
      <alignment horizontal="center" vertical="center" textRotation="90"/>
    </xf>
    <xf numFmtId="0" fontId="27" fillId="0" borderId="30" xfId="0" applyFont="1" applyBorder="1" applyAlignment="1">
      <alignment horizontal="left" vertical="top" wrapText="1"/>
    </xf>
    <xf numFmtId="0" fontId="27" fillId="0" borderId="54" xfId="0" applyFont="1" applyBorder="1" applyAlignment="1">
      <alignment horizontal="left" vertical="top" wrapText="1"/>
    </xf>
    <xf numFmtId="0" fontId="27" fillId="0" borderId="6" xfId="0" applyFont="1" applyBorder="1" applyAlignment="1">
      <alignment horizontal="left" vertical="top" wrapText="1"/>
    </xf>
    <xf numFmtId="0" fontId="27" fillId="0" borderId="4" xfId="0" applyFont="1" applyBorder="1" applyAlignment="1">
      <alignment horizontal="left" vertical="top" wrapText="1"/>
    </xf>
    <xf numFmtId="0" fontId="27" fillId="0" borderId="14" xfId="0" applyFont="1" applyBorder="1" applyAlignment="1">
      <alignment horizontal="left" vertical="top" wrapText="1"/>
    </xf>
    <xf numFmtId="0" fontId="27" fillId="0" borderId="12" xfId="0" applyFont="1" applyBorder="1" applyAlignment="1">
      <alignment horizontal="left" vertical="top" wrapText="1"/>
    </xf>
    <xf numFmtId="0" fontId="27" fillId="0" borderId="21" xfId="0" applyFont="1" applyBorder="1" applyAlignment="1">
      <alignment horizontal="left" vertical="top" wrapText="1"/>
    </xf>
    <xf numFmtId="0" fontId="27" fillId="0" borderId="19" xfId="0" applyFont="1" applyBorder="1" applyAlignment="1">
      <alignment horizontal="left" vertical="top" wrapText="1"/>
    </xf>
    <xf numFmtId="0" fontId="14" fillId="5" borderId="45" xfId="0" applyFont="1" applyFill="1" applyBorder="1" applyAlignment="1">
      <alignment horizontal="left" vertical="top" wrapText="1"/>
    </xf>
    <xf numFmtId="0" fontId="14" fillId="5" borderId="22" xfId="0" applyFont="1" applyFill="1" applyBorder="1" applyAlignment="1">
      <alignment horizontal="left" vertical="top" wrapText="1"/>
    </xf>
    <xf numFmtId="0" fontId="11" fillId="5" borderId="6" xfId="0" applyFont="1" applyFill="1" applyBorder="1" applyAlignment="1">
      <alignment horizontal="left" vertical="top" wrapText="1"/>
    </xf>
    <xf numFmtId="0" fontId="11" fillId="5" borderId="4" xfId="0" applyFont="1" applyFill="1" applyBorder="1" applyAlignment="1">
      <alignment horizontal="left" vertical="top" wrapText="1"/>
    </xf>
    <xf numFmtId="0" fontId="11" fillId="5" borderId="21" xfId="0" applyFont="1" applyFill="1" applyBorder="1" applyAlignment="1">
      <alignment horizontal="left" vertical="top" wrapText="1"/>
    </xf>
    <xf numFmtId="0" fontId="11" fillId="5" borderId="19" xfId="0" applyFont="1" applyFill="1" applyBorder="1" applyAlignment="1">
      <alignment horizontal="left" vertical="top" wrapText="1"/>
    </xf>
    <xf numFmtId="0" fontId="12" fillId="0" borderId="5"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12" fillId="5" borderId="28" xfId="0" applyFont="1" applyFill="1" applyBorder="1" applyAlignment="1">
      <alignment horizontal="center" vertical="center"/>
    </xf>
    <xf numFmtId="0" fontId="12" fillId="5" borderId="29"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20" xfId="0" applyFont="1" applyFill="1" applyBorder="1" applyAlignment="1">
      <alignment horizontal="center" vertical="center"/>
    </xf>
    <xf numFmtId="0" fontId="21" fillId="16" borderId="6" xfId="0" applyFont="1" applyFill="1" applyBorder="1" applyAlignment="1">
      <alignment horizontal="left" vertical="top" wrapText="1"/>
    </xf>
    <xf numFmtId="0" fontId="21" fillId="16" borderId="4" xfId="0" applyFont="1" applyFill="1" applyBorder="1" applyAlignment="1">
      <alignment horizontal="left" vertical="top" wrapText="1"/>
    </xf>
    <xf numFmtId="0" fontId="21" fillId="16" borderId="21" xfId="0" applyFont="1" applyFill="1" applyBorder="1" applyAlignment="1">
      <alignment horizontal="left" vertical="top" wrapText="1"/>
    </xf>
    <xf numFmtId="0" fontId="21" fillId="16" borderId="19" xfId="0" applyFont="1" applyFill="1" applyBorder="1" applyAlignment="1">
      <alignment horizontal="left" vertical="top" wrapText="1"/>
    </xf>
    <xf numFmtId="0" fontId="21" fillId="0" borderId="30" xfId="0" applyFont="1" applyBorder="1" applyAlignment="1">
      <alignment horizontal="left" vertical="top" wrapText="1"/>
    </xf>
    <xf numFmtId="0" fontId="21" fillId="0" borderId="54" xfId="0" applyFont="1" applyBorder="1" applyAlignment="1">
      <alignment horizontal="left" vertical="top" wrapText="1"/>
    </xf>
    <xf numFmtId="0" fontId="21" fillId="0" borderId="35" xfId="0" applyFont="1" applyBorder="1" applyAlignment="1">
      <alignment horizontal="left" vertical="top" wrapText="1"/>
    </xf>
    <xf numFmtId="0" fontId="21" fillId="0" borderId="36" xfId="0" applyFont="1" applyBorder="1" applyAlignment="1">
      <alignment horizontal="left" vertical="top" wrapText="1"/>
    </xf>
    <xf numFmtId="0" fontId="11" fillId="0" borderId="45" xfId="0" applyFont="1" applyBorder="1" applyAlignment="1">
      <alignment horizontal="center" vertical="top" wrapText="1"/>
    </xf>
    <xf numFmtId="0" fontId="11" fillId="0" borderId="22" xfId="0" applyFont="1" applyBorder="1" applyAlignment="1">
      <alignment horizontal="center" vertical="top" wrapText="1"/>
    </xf>
    <xf numFmtId="0" fontId="11" fillId="0" borderId="28" xfId="0" applyFont="1" applyBorder="1" applyAlignment="1">
      <alignment horizontal="center" vertical="top"/>
    </xf>
    <xf numFmtId="0" fontId="11" fillId="0" borderId="29" xfId="0" applyFont="1" applyBorder="1" applyAlignment="1">
      <alignment horizontal="center" vertical="top"/>
    </xf>
    <xf numFmtId="0" fontId="10" fillId="4" borderId="7" xfId="0" applyFont="1" applyFill="1" applyBorder="1" applyAlignment="1">
      <alignment horizontal="left" vertical="top"/>
    </xf>
    <xf numFmtId="0" fontId="10" fillId="4" borderId="8" xfId="0" applyFont="1" applyFill="1" applyBorder="1" applyAlignment="1">
      <alignment horizontal="left" vertical="top"/>
    </xf>
    <xf numFmtId="0" fontId="10" fillId="4" borderId="9" xfId="0" applyFont="1" applyFill="1" applyBorder="1" applyAlignment="1">
      <alignment horizontal="left" vertical="top"/>
    </xf>
    <xf numFmtId="49" fontId="10" fillId="3" borderId="30" xfId="0" applyNumberFormat="1" applyFont="1" applyFill="1" applyBorder="1" applyAlignment="1">
      <alignment horizontal="center" vertical="top"/>
    </xf>
    <xf numFmtId="49" fontId="10" fillId="3" borderId="14" xfId="0" applyNumberFormat="1" applyFont="1" applyFill="1" applyBorder="1" applyAlignment="1">
      <alignment horizontal="center" vertical="top"/>
    </xf>
    <xf numFmtId="49" fontId="10" fillId="3" borderId="41" xfId="0" applyNumberFormat="1" applyFont="1" applyFill="1" applyBorder="1" applyAlignment="1">
      <alignment horizontal="center" vertical="top"/>
    </xf>
    <xf numFmtId="49" fontId="10" fillId="6" borderId="2" xfId="0" applyNumberFormat="1" applyFont="1" applyFill="1" applyBorder="1" applyAlignment="1">
      <alignment horizontal="center" vertical="top"/>
    </xf>
    <xf numFmtId="49" fontId="10" fillId="6" borderId="13" xfId="0" applyNumberFormat="1" applyFont="1" applyFill="1" applyBorder="1" applyAlignment="1">
      <alignment horizontal="center" vertical="top"/>
    </xf>
    <xf numFmtId="49" fontId="10" fillId="6" borderId="17" xfId="0" applyNumberFormat="1" applyFont="1" applyFill="1" applyBorder="1" applyAlignment="1">
      <alignment horizontal="center" vertical="top"/>
    </xf>
    <xf numFmtId="49" fontId="10" fillId="11" borderId="27" xfId="0" applyNumberFormat="1" applyFont="1" applyFill="1" applyBorder="1" applyAlignment="1">
      <alignment horizontal="center" vertical="top" wrapText="1"/>
    </xf>
    <xf numFmtId="49" fontId="10" fillId="11" borderId="0" xfId="0" applyNumberFormat="1" applyFont="1" applyFill="1" applyAlignment="1">
      <alignment horizontal="center" vertical="top" wrapText="1"/>
    </xf>
    <xf numFmtId="0" fontId="7" fillId="11" borderId="1" xfId="0" applyFont="1" applyFill="1" applyBorder="1" applyAlignment="1">
      <alignment horizontal="center" vertical="top" wrapText="1"/>
    </xf>
    <xf numFmtId="49" fontId="11" fillId="5" borderId="5" xfId="0" applyNumberFormat="1" applyFont="1" applyFill="1" applyBorder="1" applyAlignment="1">
      <alignment horizontal="center" vertical="center" textRotation="90"/>
    </xf>
    <xf numFmtId="49" fontId="11" fillId="5" borderId="13" xfId="0" applyNumberFormat="1" applyFont="1" applyFill="1" applyBorder="1" applyAlignment="1">
      <alignment horizontal="center" vertical="center" textRotation="90"/>
    </xf>
    <xf numFmtId="49" fontId="11" fillId="5" borderId="20" xfId="0" applyNumberFormat="1" applyFont="1" applyFill="1" applyBorder="1" applyAlignment="1">
      <alignment horizontal="center" vertical="center" textRotation="90"/>
    </xf>
    <xf numFmtId="49" fontId="6" fillId="6" borderId="2" xfId="0" applyNumberFormat="1" applyFont="1" applyFill="1" applyBorder="1" applyAlignment="1">
      <alignment horizontal="center" vertical="top"/>
    </xf>
    <xf numFmtId="49" fontId="6" fillId="6" borderId="17" xfId="0" applyNumberFormat="1" applyFont="1" applyFill="1" applyBorder="1" applyAlignment="1">
      <alignment horizontal="center" vertical="top"/>
    </xf>
    <xf numFmtId="49" fontId="6" fillId="11" borderId="27" xfId="0" applyNumberFormat="1" applyFont="1" applyFill="1" applyBorder="1" applyAlignment="1">
      <alignment horizontal="center" vertical="top" wrapText="1"/>
    </xf>
    <xf numFmtId="0" fontId="13" fillId="11" borderId="1" xfId="0" applyFont="1" applyFill="1" applyBorder="1" applyAlignment="1">
      <alignment horizontal="center" vertical="top" wrapText="1"/>
    </xf>
    <xf numFmtId="0" fontId="12" fillId="0" borderId="5" xfId="0" applyFont="1" applyBorder="1" applyAlignment="1">
      <alignment horizontal="center" vertical="center"/>
    </xf>
    <xf numFmtId="0" fontId="12" fillId="0" borderId="20" xfId="0" applyFont="1" applyBorder="1" applyAlignment="1">
      <alignment horizontal="center" vertical="center"/>
    </xf>
    <xf numFmtId="0" fontId="12" fillId="5" borderId="16" xfId="0" applyFont="1" applyFill="1" applyBorder="1" applyAlignment="1">
      <alignment horizontal="center" vertical="center" wrapText="1"/>
    </xf>
    <xf numFmtId="0" fontId="12" fillId="5" borderId="23" xfId="0" applyFont="1" applyFill="1" applyBorder="1" applyAlignment="1">
      <alignment horizontal="center" vertical="center" wrapText="1"/>
    </xf>
    <xf numFmtId="0" fontId="12" fillId="0" borderId="45" xfId="5" applyFont="1" applyBorder="1" applyAlignment="1">
      <alignment horizontal="left" vertical="top" wrapText="1"/>
    </xf>
    <xf numFmtId="0" fontId="12" fillId="0" borderId="22" xfId="5" applyFont="1" applyBorder="1" applyAlignment="1">
      <alignment horizontal="left" vertical="top" wrapText="1"/>
    </xf>
    <xf numFmtId="0" fontId="11" fillId="5" borderId="28" xfId="0" applyFont="1" applyFill="1" applyBorder="1" applyAlignment="1">
      <alignment horizontal="center" vertical="center"/>
    </xf>
    <xf numFmtId="0" fontId="11" fillId="5" borderId="29" xfId="0" applyFont="1" applyFill="1" applyBorder="1" applyAlignment="1">
      <alignment horizontal="center" vertical="center"/>
    </xf>
    <xf numFmtId="0" fontId="12" fillId="5" borderId="16" xfId="0" applyFont="1" applyFill="1" applyBorder="1" applyAlignment="1">
      <alignment horizontal="center" vertical="center"/>
    </xf>
    <xf numFmtId="0" fontId="12" fillId="5" borderId="23" xfId="0" applyFont="1" applyFill="1" applyBorder="1" applyAlignment="1">
      <alignment horizontal="center" vertical="center"/>
    </xf>
    <xf numFmtId="0" fontId="11" fillId="0" borderId="40" xfId="0" applyFont="1" applyBorder="1" applyAlignment="1">
      <alignment horizontal="center" vertical="center"/>
    </xf>
    <xf numFmtId="0" fontId="11" fillId="0" borderId="29" xfId="0" applyFont="1" applyBorder="1" applyAlignment="1">
      <alignment horizontal="center" vertical="center"/>
    </xf>
    <xf numFmtId="0" fontId="21" fillId="0" borderId="45" xfId="0" applyFont="1" applyBorder="1" applyAlignment="1">
      <alignment horizontal="left" vertical="top" wrapText="1"/>
    </xf>
    <xf numFmtId="0" fontId="21" fillId="0" borderId="22" xfId="0" applyFont="1" applyBorder="1" applyAlignment="1">
      <alignment horizontal="left" vertical="top" wrapText="1"/>
    </xf>
    <xf numFmtId="0" fontId="12" fillId="5" borderId="45" xfId="0" applyFont="1" applyFill="1" applyBorder="1" applyAlignment="1">
      <alignment horizontal="left" vertical="top" wrapText="1"/>
    </xf>
    <xf numFmtId="0" fontId="12" fillId="5" borderId="22" xfId="0" applyFont="1" applyFill="1" applyBorder="1" applyAlignment="1">
      <alignment horizontal="left" vertical="top" wrapText="1"/>
    </xf>
    <xf numFmtId="0" fontId="12" fillId="11" borderId="4" xfId="0" applyFont="1" applyFill="1" applyBorder="1" applyAlignment="1">
      <alignment vertical="top" wrapText="1"/>
    </xf>
    <xf numFmtId="0" fontId="12" fillId="11" borderId="19" xfId="0" applyFont="1" applyFill="1" applyBorder="1" applyAlignment="1">
      <alignment vertical="top" wrapText="1"/>
    </xf>
    <xf numFmtId="0" fontId="1" fillId="0" borderId="0" xfId="0" applyFont="1" applyAlignment="1">
      <alignment horizontal="center" vertical="center" wrapText="1"/>
    </xf>
    <xf numFmtId="0" fontId="3" fillId="0" borderId="0" xfId="0" applyFont="1" applyAlignment="1">
      <alignment horizontal="center" vertical="center"/>
    </xf>
    <xf numFmtId="0" fontId="5" fillId="2" borderId="2" xfId="0" applyFont="1" applyFill="1" applyBorder="1" applyAlignment="1">
      <alignment horizontal="center" vertical="center" textRotation="90" wrapText="1"/>
    </xf>
    <xf numFmtId="0" fontId="5" fillId="2" borderId="10" xfId="0" applyFont="1" applyFill="1" applyBorder="1" applyAlignment="1">
      <alignment horizontal="center" vertical="center" textRotation="90" wrapText="1"/>
    </xf>
    <xf numFmtId="0" fontId="5" fillId="2" borderId="17" xfId="0" applyFont="1" applyFill="1" applyBorder="1" applyAlignment="1">
      <alignment horizontal="center" vertical="center" textRotation="90" wrapText="1"/>
    </xf>
    <xf numFmtId="0" fontId="5" fillId="4" borderId="2" xfId="0" applyFont="1" applyFill="1" applyBorder="1" applyAlignment="1">
      <alignment horizontal="center" vertical="center" textRotation="90" wrapText="1"/>
    </xf>
    <xf numFmtId="0" fontId="5" fillId="4" borderId="10" xfId="0" applyFont="1" applyFill="1" applyBorder="1" applyAlignment="1">
      <alignment horizontal="center" vertical="center" textRotation="90" wrapText="1"/>
    </xf>
    <xf numFmtId="0" fontId="5" fillId="4" borderId="17" xfId="0" applyFont="1" applyFill="1" applyBorder="1" applyAlignment="1">
      <alignment horizontal="center" vertical="center" textRotation="90" wrapText="1"/>
    </xf>
    <xf numFmtId="0" fontId="5" fillId="11" borderId="3" xfId="0" applyFont="1" applyFill="1" applyBorder="1" applyAlignment="1">
      <alignment horizontal="center" vertical="center" textRotation="90" wrapText="1"/>
    </xf>
    <xf numFmtId="0" fontId="5" fillId="11" borderId="11" xfId="0" applyFont="1" applyFill="1" applyBorder="1" applyAlignment="1">
      <alignment horizontal="center" vertical="center" textRotation="90" wrapText="1"/>
    </xf>
    <xf numFmtId="0" fontId="5" fillId="11" borderId="18" xfId="0" applyFont="1" applyFill="1" applyBorder="1" applyAlignment="1">
      <alignment horizontal="center" vertical="center" textRotation="90" wrapText="1"/>
    </xf>
    <xf numFmtId="49" fontId="10" fillId="11" borderId="5" xfId="0" applyNumberFormat="1" applyFont="1" applyFill="1" applyBorder="1" applyAlignment="1">
      <alignment horizontal="center" vertical="top" wrapText="1"/>
    </xf>
    <xf numFmtId="49" fontId="10" fillId="11" borderId="13" xfId="0" applyNumberFormat="1" applyFont="1" applyFill="1" applyBorder="1" applyAlignment="1">
      <alignment horizontal="center" vertical="top" wrapText="1"/>
    </xf>
    <xf numFmtId="49" fontId="9" fillId="3" borderId="5" xfId="0" applyNumberFormat="1" applyFont="1" applyFill="1" applyBorder="1" applyAlignment="1">
      <alignment horizontal="center" vertical="top"/>
    </xf>
    <xf numFmtId="49" fontId="9" fillId="3" borderId="13" xfId="0" applyNumberFormat="1" applyFont="1" applyFill="1" applyBorder="1" applyAlignment="1">
      <alignment horizontal="center" vertical="top"/>
    </xf>
    <xf numFmtId="49" fontId="9" fillId="3" borderId="20" xfId="0" applyNumberFormat="1" applyFont="1" applyFill="1" applyBorder="1" applyAlignment="1">
      <alignment horizontal="center" vertical="top"/>
    </xf>
    <xf numFmtId="49" fontId="6" fillId="6" borderId="13" xfId="0" applyNumberFormat="1" applyFont="1" applyFill="1" applyBorder="1" applyAlignment="1">
      <alignment horizontal="center" vertical="top"/>
    </xf>
    <xf numFmtId="49" fontId="6" fillId="6" borderId="20" xfId="0" applyNumberFormat="1" applyFont="1" applyFill="1" applyBorder="1" applyAlignment="1">
      <alignment horizontal="center" vertical="top"/>
    </xf>
    <xf numFmtId="49" fontId="10" fillId="10" borderId="5" xfId="0" applyNumberFormat="1" applyFont="1" applyFill="1" applyBorder="1" applyAlignment="1">
      <alignment horizontal="center" vertical="top" wrapText="1"/>
    </xf>
    <xf numFmtId="49" fontId="10" fillId="10" borderId="13" xfId="0" applyNumberFormat="1" applyFont="1" applyFill="1" applyBorder="1" applyAlignment="1">
      <alignment horizontal="center" vertical="top" wrapText="1"/>
    </xf>
    <xf numFmtId="0" fontId="11" fillId="10" borderId="54" xfId="0" applyFont="1" applyFill="1" applyBorder="1" applyAlignment="1">
      <alignment horizontal="left" vertical="top" wrapText="1"/>
    </xf>
    <xf numFmtId="0" fontId="11" fillId="10" borderId="36" xfId="0" applyFont="1" applyFill="1" applyBorder="1" applyAlignment="1">
      <alignment horizontal="left" vertical="top" wrapText="1"/>
    </xf>
    <xf numFmtId="49" fontId="10" fillId="6" borderId="6" xfId="0" applyNumberFormat="1" applyFont="1" applyFill="1" applyBorder="1" applyAlignment="1">
      <alignment horizontal="center" vertical="top"/>
    </xf>
    <xf numFmtId="49" fontId="10" fillId="6" borderId="14" xfId="0" applyNumberFormat="1" applyFont="1" applyFill="1" applyBorder="1" applyAlignment="1">
      <alignment horizontal="center" vertical="top"/>
    </xf>
    <xf numFmtId="0" fontId="10" fillId="11" borderId="5" xfId="0" applyFont="1" applyFill="1" applyBorder="1" applyAlignment="1">
      <alignment horizontal="center" vertical="center" textRotation="90" wrapText="1"/>
    </xf>
    <xf numFmtId="0" fontId="10" fillId="11" borderId="13" xfId="0" applyFont="1" applyFill="1" applyBorder="1" applyAlignment="1">
      <alignment horizontal="center" vertical="center" textRotation="90" wrapText="1"/>
    </xf>
    <xf numFmtId="0" fontId="10" fillId="11" borderId="20" xfId="0" applyFont="1" applyFill="1" applyBorder="1" applyAlignment="1">
      <alignment horizontal="center" vertical="center" textRotation="90" wrapText="1"/>
    </xf>
    <xf numFmtId="49" fontId="10" fillId="3" borderId="5" xfId="0" applyNumberFormat="1" applyFont="1" applyFill="1" applyBorder="1" applyAlignment="1">
      <alignment horizontal="center" vertical="top"/>
    </xf>
    <xf numFmtId="49" fontId="10" fillId="3" borderId="13" xfId="0" applyNumberFormat="1" applyFont="1" applyFill="1" applyBorder="1" applyAlignment="1">
      <alignment horizontal="center" vertical="top"/>
    </xf>
    <xf numFmtId="49" fontId="10" fillId="3" borderId="6" xfId="0" applyNumberFormat="1" applyFont="1" applyFill="1" applyBorder="1" applyAlignment="1">
      <alignment horizontal="center" vertical="top"/>
    </xf>
    <xf numFmtId="49" fontId="10" fillId="3" borderId="21" xfId="0" applyNumberFormat="1" applyFont="1" applyFill="1" applyBorder="1" applyAlignment="1">
      <alignment horizontal="center" vertical="top"/>
    </xf>
    <xf numFmtId="49" fontId="10" fillId="10" borderId="20" xfId="0" applyNumberFormat="1" applyFont="1" applyFill="1" applyBorder="1" applyAlignment="1">
      <alignment horizontal="center" vertical="top" wrapText="1"/>
    </xf>
    <xf numFmtId="0" fontId="11" fillId="10" borderId="4" xfId="0" applyFont="1" applyFill="1" applyBorder="1" applyAlignment="1">
      <alignment horizontal="left" vertical="top" wrapText="1"/>
    </xf>
    <xf numFmtId="0" fontId="11" fillId="10" borderId="12" xfId="0" applyFont="1" applyFill="1" applyBorder="1" applyAlignment="1">
      <alignment horizontal="left" vertical="top" wrapText="1"/>
    </xf>
    <xf numFmtId="0" fontId="11" fillId="10" borderId="19" xfId="0" applyFont="1" applyFill="1" applyBorder="1" applyAlignment="1">
      <alignment horizontal="left" vertical="top" wrapText="1"/>
    </xf>
    <xf numFmtId="49" fontId="12" fillId="5" borderId="5" xfId="0" applyNumberFormat="1" applyFont="1" applyFill="1" applyBorder="1" applyAlignment="1">
      <alignment horizontal="center" vertical="top"/>
    </xf>
    <xf numFmtId="49" fontId="12" fillId="5" borderId="13" xfId="0" applyNumberFormat="1" applyFont="1" applyFill="1" applyBorder="1" applyAlignment="1">
      <alignment horizontal="center" vertical="top"/>
    </xf>
    <xf numFmtId="49" fontId="12" fillId="5" borderId="20" xfId="0" applyNumberFormat="1" applyFont="1" applyFill="1" applyBorder="1" applyAlignment="1">
      <alignment horizontal="center" vertical="top"/>
    </xf>
    <xf numFmtId="0" fontId="11" fillId="0" borderId="1" xfId="0" applyFont="1" applyBorder="1" applyAlignment="1">
      <alignment horizontal="center"/>
    </xf>
    <xf numFmtId="0" fontId="11" fillId="0" borderId="0" xfId="0" applyFont="1" applyAlignment="1">
      <alignment horizontal="center"/>
    </xf>
    <xf numFmtId="0" fontId="5" fillId="10" borderId="5" xfId="0" applyFont="1" applyFill="1" applyBorder="1" applyAlignment="1">
      <alignment horizontal="center" vertical="center" textRotation="90" wrapText="1"/>
    </xf>
    <xf numFmtId="0" fontId="5" fillId="10" borderId="13" xfId="0" applyFont="1" applyFill="1" applyBorder="1" applyAlignment="1">
      <alignment horizontal="center" vertical="center" textRotation="90" wrapText="1"/>
    </xf>
    <xf numFmtId="0" fontId="5" fillId="10" borderId="20" xfId="0" applyFont="1" applyFill="1" applyBorder="1" applyAlignment="1">
      <alignment horizontal="center" vertical="center" textRotation="90" wrapText="1"/>
    </xf>
    <xf numFmtId="0" fontId="5" fillId="11" borderId="5" xfId="0" applyFont="1" applyFill="1" applyBorder="1" applyAlignment="1">
      <alignment horizontal="center" vertical="center" textRotation="90" wrapText="1"/>
    </xf>
    <xf numFmtId="0" fontId="5" fillId="11" borderId="13" xfId="0" applyFont="1" applyFill="1" applyBorder="1" applyAlignment="1">
      <alignment horizontal="center" vertical="center" textRotation="90" wrapText="1"/>
    </xf>
    <xf numFmtId="0" fontId="5" fillId="11" borderId="20" xfId="0" applyFont="1" applyFill="1" applyBorder="1" applyAlignment="1">
      <alignment horizontal="center" vertical="center" textRotation="90" wrapText="1"/>
    </xf>
    <xf numFmtId="0" fontId="11" fillId="2" borderId="7"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5" xfId="0" applyFont="1" applyBorder="1" applyAlignment="1">
      <alignment horizontal="center" vertical="center"/>
    </xf>
    <xf numFmtId="0" fontId="5" fillId="0" borderId="13" xfId="0" applyFont="1" applyBorder="1" applyAlignment="1">
      <alignment horizontal="center" vertical="center"/>
    </xf>
    <xf numFmtId="0" fontId="5" fillId="0" borderId="20" xfId="0" applyFont="1" applyBorder="1" applyAlignment="1">
      <alignment horizontal="center" vertical="center"/>
    </xf>
    <xf numFmtId="0" fontId="12" fillId="0" borderId="45" xfId="5" applyFont="1" applyBorder="1" applyAlignment="1">
      <alignment horizontal="left" vertical="center" wrapText="1"/>
    </xf>
    <xf numFmtId="0" fontId="12" fillId="0" borderId="22" xfId="5" applyFont="1" applyBorder="1" applyAlignment="1">
      <alignment horizontal="left" vertical="center" wrapText="1"/>
    </xf>
    <xf numFmtId="0" fontId="12" fillId="5" borderId="27" xfId="0" applyFont="1" applyFill="1" applyBorder="1" applyAlignment="1">
      <alignment horizontal="center" vertical="center" wrapText="1"/>
    </xf>
    <xf numFmtId="0" fontId="12" fillId="5" borderId="1" xfId="0" applyFont="1" applyFill="1" applyBorder="1" applyAlignment="1">
      <alignment horizontal="center" vertical="center" wrapText="1"/>
    </xf>
    <xf numFmtId="0" fontId="11" fillId="5" borderId="40" xfId="0" applyFont="1" applyFill="1" applyBorder="1" applyAlignment="1">
      <alignment horizontal="center" vertical="center"/>
    </xf>
    <xf numFmtId="0" fontId="12" fillId="0" borderId="45" xfId="0" applyFont="1" applyBorder="1" applyAlignment="1">
      <alignment horizontal="left" vertical="top" wrapText="1"/>
    </xf>
    <xf numFmtId="0" fontId="12" fillId="0" borderId="22" xfId="0" applyFont="1" applyBorder="1" applyAlignment="1">
      <alignment horizontal="left" vertical="top" wrapText="1"/>
    </xf>
    <xf numFmtId="0" fontId="12" fillId="0" borderId="45" xfId="2" applyFont="1" applyBorder="1" applyAlignment="1">
      <alignment horizontal="left" vertical="top" wrapText="1"/>
    </xf>
    <xf numFmtId="0" fontId="12" fillId="0" borderId="22" xfId="2" applyFont="1" applyBorder="1" applyAlignment="1">
      <alignment horizontal="left" vertical="top" wrapText="1"/>
    </xf>
    <xf numFmtId="49" fontId="2" fillId="5" borderId="2" xfId="0" applyNumberFormat="1" applyFont="1" applyFill="1" applyBorder="1" applyAlignment="1">
      <alignment horizontal="center" vertical="top" textRotation="90"/>
    </xf>
    <xf numFmtId="49" fontId="2" fillId="5" borderId="17" xfId="0" applyNumberFormat="1" applyFont="1" applyFill="1" applyBorder="1" applyAlignment="1">
      <alignment horizontal="center" vertical="top" textRotation="90"/>
    </xf>
    <xf numFmtId="0" fontId="12" fillId="0" borderId="6" xfId="5" applyFont="1" applyBorder="1" applyAlignment="1">
      <alignment horizontal="left" vertical="top" wrapText="1"/>
    </xf>
    <xf numFmtId="0" fontId="12" fillId="0" borderId="21" xfId="5" applyFont="1" applyBorder="1" applyAlignment="1">
      <alignment horizontal="left" vertical="top" wrapText="1"/>
    </xf>
    <xf numFmtId="0" fontId="5" fillId="0" borderId="5" xfId="0" applyFont="1" applyBorder="1" applyAlignment="1">
      <alignment horizontal="center" vertical="center" textRotation="90" wrapText="1"/>
    </xf>
    <xf numFmtId="0" fontId="5" fillId="0" borderId="13" xfId="0" applyFont="1" applyBorder="1" applyAlignment="1">
      <alignment horizontal="center" vertical="center" textRotation="90" wrapText="1"/>
    </xf>
    <xf numFmtId="0" fontId="5" fillId="0" borderId="20" xfId="0" applyFont="1" applyBorder="1" applyAlignment="1">
      <alignment horizontal="center" vertical="center" textRotation="90" wrapText="1"/>
    </xf>
    <xf numFmtId="0" fontId="5" fillId="0" borderId="15" xfId="0" applyFont="1" applyBorder="1" applyAlignment="1">
      <alignment horizontal="center" vertical="center" wrapText="1"/>
    </xf>
    <xf numFmtId="0" fontId="5" fillId="0" borderId="22" xfId="0" applyFont="1" applyBorder="1" applyAlignment="1">
      <alignment horizontal="center" vertical="center" wrapText="1"/>
    </xf>
    <xf numFmtId="49" fontId="2" fillId="5" borderId="5" xfId="0" applyNumberFormat="1" applyFont="1" applyFill="1" applyBorder="1" applyAlignment="1">
      <alignment horizontal="center" vertical="center" textRotation="90"/>
    </xf>
    <xf numFmtId="49" fontId="2" fillId="5" borderId="13" xfId="0" applyNumberFormat="1" applyFont="1" applyFill="1" applyBorder="1" applyAlignment="1">
      <alignment horizontal="center" vertical="center" textRotation="90"/>
    </xf>
    <xf numFmtId="49" fontId="2" fillId="5" borderId="20" xfId="0" applyNumberFormat="1" applyFont="1" applyFill="1" applyBorder="1" applyAlignment="1">
      <alignment horizontal="center" vertical="center" textRotation="90"/>
    </xf>
    <xf numFmtId="0" fontId="11" fillId="11" borderId="5" xfId="0" applyFont="1" applyFill="1" applyBorder="1" applyAlignment="1">
      <alignment horizontal="left" vertical="top" wrapText="1"/>
    </xf>
    <xf numFmtId="0" fontId="11" fillId="11" borderId="20" xfId="0" applyFont="1" applyFill="1" applyBorder="1" applyAlignment="1">
      <alignment horizontal="left" vertical="top" wrapText="1"/>
    </xf>
    <xf numFmtId="0" fontId="11" fillId="11" borderId="6" xfId="0" applyFont="1" applyFill="1" applyBorder="1" applyAlignment="1">
      <alignment horizontal="center" vertical="top" wrapText="1"/>
    </xf>
    <xf numFmtId="0" fontId="11" fillId="11" borderId="27" xfId="0" applyFont="1" applyFill="1" applyBorder="1" applyAlignment="1">
      <alignment horizontal="center" vertical="top" wrapText="1"/>
    </xf>
    <xf numFmtId="0" fontId="11" fillId="11" borderId="4" xfId="0" applyFont="1" applyFill="1" applyBorder="1" applyAlignment="1">
      <alignment horizontal="center" vertical="top" wrapText="1"/>
    </xf>
    <xf numFmtId="0" fontId="11" fillId="11" borderId="14" xfId="0" applyFont="1" applyFill="1" applyBorder="1" applyAlignment="1">
      <alignment horizontal="center" vertical="top" wrapText="1"/>
    </xf>
    <xf numFmtId="0" fontId="11" fillId="11" borderId="0" xfId="0" applyFont="1" applyFill="1" applyAlignment="1">
      <alignment horizontal="center" vertical="top" wrapText="1"/>
    </xf>
    <xf numFmtId="0" fontId="11" fillId="11" borderId="12" xfId="0" applyFont="1" applyFill="1" applyBorder="1" applyAlignment="1">
      <alignment horizontal="center" vertical="top" wrapText="1"/>
    </xf>
    <xf numFmtId="0" fontId="11" fillId="11" borderId="21" xfId="0" applyFont="1" applyFill="1" applyBorder="1" applyAlignment="1">
      <alignment horizontal="center" vertical="top" wrapText="1"/>
    </xf>
    <xf numFmtId="0" fontId="11" fillId="11" borderId="1" xfId="0" applyFont="1" applyFill="1" applyBorder="1" applyAlignment="1">
      <alignment horizontal="center" vertical="top" wrapText="1"/>
    </xf>
    <xf numFmtId="0" fontId="11" fillId="11" borderId="19" xfId="0" applyFont="1" applyFill="1" applyBorder="1" applyAlignment="1">
      <alignment horizontal="center" vertical="top" wrapText="1"/>
    </xf>
    <xf numFmtId="49" fontId="6" fillId="10" borderId="5" xfId="0" applyNumberFormat="1" applyFont="1" applyFill="1" applyBorder="1" applyAlignment="1">
      <alignment horizontal="center" vertical="top" wrapText="1"/>
    </xf>
    <xf numFmtId="49" fontId="6" fillId="10" borderId="20" xfId="0" applyNumberFormat="1" applyFont="1" applyFill="1" applyBorder="1" applyAlignment="1">
      <alignment horizontal="center" vertical="top" wrapText="1"/>
    </xf>
    <xf numFmtId="0" fontId="0" fillId="13" borderId="7" xfId="0" applyFill="1" applyBorder="1" applyAlignment="1">
      <alignment horizontal="center"/>
    </xf>
    <xf numFmtId="0" fontId="0" fillId="13" borderId="9" xfId="0" applyFill="1" applyBorder="1" applyAlignment="1">
      <alignment horizontal="center"/>
    </xf>
    <xf numFmtId="0" fontId="11" fillId="11" borderId="4" xfId="0" applyFont="1" applyFill="1" applyBorder="1" applyAlignment="1">
      <alignment horizontal="left" vertical="top" wrapText="1"/>
    </xf>
    <xf numFmtId="0" fontId="11" fillId="11" borderId="19" xfId="0" applyFont="1" applyFill="1" applyBorder="1" applyAlignment="1">
      <alignment horizontal="left" vertical="top" wrapText="1"/>
    </xf>
    <xf numFmtId="0" fontId="11" fillId="5" borderId="45" xfId="0" applyFont="1" applyFill="1" applyBorder="1" applyAlignment="1">
      <alignment horizontal="left" vertical="top" wrapText="1"/>
    </xf>
    <xf numFmtId="0" fontId="11" fillId="5" borderId="22" xfId="0" applyFont="1" applyFill="1" applyBorder="1" applyAlignment="1">
      <alignment horizontal="left" vertical="top" wrapText="1"/>
    </xf>
    <xf numFmtId="49" fontId="10" fillId="6" borderId="21" xfId="0" applyNumberFormat="1" applyFont="1" applyFill="1" applyBorder="1" applyAlignment="1">
      <alignment horizontal="center" vertical="top"/>
    </xf>
    <xf numFmtId="49" fontId="10" fillId="11" borderId="20" xfId="0" applyNumberFormat="1" applyFont="1" applyFill="1" applyBorder="1" applyAlignment="1">
      <alignment horizontal="center" vertical="top" wrapText="1"/>
    </xf>
    <xf numFmtId="0" fontId="7" fillId="5" borderId="27" xfId="0" applyFont="1" applyFill="1" applyBorder="1" applyAlignment="1">
      <alignment horizontal="center" vertical="top" wrapText="1"/>
    </xf>
    <xf numFmtId="0" fontId="7" fillId="5" borderId="0" xfId="0" applyFont="1" applyFill="1" applyAlignment="1">
      <alignment horizontal="center" vertical="top" wrapText="1"/>
    </xf>
    <xf numFmtId="0" fontId="7" fillId="5" borderId="1" xfId="0" applyFont="1" applyFill="1" applyBorder="1" applyAlignment="1">
      <alignment horizontal="center" vertical="top" wrapText="1"/>
    </xf>
    <xf numFmtId="0" fontId="10" fillId="11" borderId="6" xfId="0" applyFont="1" applyFill="1" applyBorder="1" applyAlignment="1">
      <alignment horizontal="left" vertical="top" wrapText="1"/>
    </xf>
    <xf numFmtId="0" fontId="10" fillId="11" borderId="27" xfId="0" applyFont="1" applyFill="1" applyBorder="1" applyAlignment="1">
      <alignment horizontal="left" vertical="top" wrapText="1"/>
    </xf>
    <xf numFmtId="0" fontId="10" fillId="11" borderId="4" xfId="0" applyFont="1" applyFill="1" applyBorder="1" applyAlignment="1">
      <alignment horizontal="left" vertical="top" wrapText="1"/>
    </xf>
    <xf numFmtId="0" fontId="10" fillId="11" borderId="14" xfId="0" applyFont="1" applyFill="1" applyBorder="1" applyAlignment="1">
      <alignment horizontal="left" vertical="top" wrapText="1"/>
    </xf>
    <xf numFmtId="0" fontId="10" fillId="11" borderId="0" xfId="0" applyFont="1" applyFill="1" applyAlignment="1">
      <alignment horizontal="left" vertical="top" wrapText="1"/>
    </xf>
    <xf numFmtId="0" fontId="10" fillId="11" borderId="12" xfId="0" applyFont="1" applyFill="1" applyBorder="1" applyAlignment="1">
      <alignment horizontal="left" vertical="top" wrapText="1"/>
    </xf>
    <xf numFmtId="49" fontId="10" fillId="4" borderId="5" xfId="0" applyNumberFormat="1" applyFont="1" applyFill="1" applyBorder="1" applyAlignment="1">
      <alignment horizontal="center" vertical="top"/>
    </xf>
    <xf numFmtId="49" fontId="10" fillId="4" borderId="13" xfId="0" applyNumberFormat="1" applyFont="1" applyFill="1" applyBorder="1" applyAlignment="1">
      <alignment horizontal="center" vertical="top"/>
    </xf>
    <xf numFmtId="49" fontId="9" fillId="3" borderId="30" xfId="0" applyNumberFormat="1" applyFont="1" applyFill="1" applyBorder="1" applyAlignment="1">
      <alignment horizontal="center" vertical="top"/>
    </xf>
    <xf numFmtId="49" fontId="9" fillId="3" borderId="41" xfId="0" applyNumberFormat="1" applyFont="1" applyFill="1" applyBorder="1" applyAlignment="1">
      <alignment horizontal="center" vertical="top"/>
    </xf>
    <xf numFmtId="49" fontId="6" fillId="6" borderId="5" xfId="0" applyNumberFormat="1" applyFont="1" applyFill="1" applyBorder="1" applyAlignment="1">
      <alignment horizontal="center" vertical="top"/>
    </xf>
    <xf numFmtId="49" fontId="10" fillId="6" borderId="5" xfId="0" applyNumberFormat="1" applyFont="1" applyFill="1" applyBorder="1" applyAlignment="1">
      <alignment horizontal="center" vertical="top"/>
    </xf>
    <xf numFmtId="49" fontId="10" fillId="6" borderId="20" xfId="0" applyNumberFormat="1" applyFont="1" applyFill="1" applyBorder="1" applyAlignment="1">
      <alignment horizontal="center" vertical="top"/>
    </xf>
    <xf numFmtId="49" fontId="6" fillId="11" borderId="5" xfId="0" applyNumberFormat="1" applyFont="1" applyFill="1" applyBorder="1" applyAlignment="1">
      <alignment horizontal="center" vertical="top" wrapText="1"/>
    </xf>
    <xf numFmtId="49" fontId="6" fillId="11" borderId="20" xfId="0" applyNumberFormat="1" applyFont="1" applyFill="1" applyBorder="1" applyAlignment="1">
      <alignment horizontal="center" vertical="top" wrapText="1"/>
    </xf>
    <xf numFmtId="0" fontId="10" fillId="9" borderId="7" xfId="0" applyFont="1" applyFill="1" applyBorder="1" applyAlignment="1">
      <alignment horizontal="left" vertical="center" wrapText="1"/>
    </xf>
    <xf numFmtId="0" fontId="10" fillId="9" borderId="8" xfId="0" applyFont="1" applyFill="1" applyBorder="1" applyAlignment="1">
      <alignment horizontal="left" vertical="center" wrapText="1"/>
    </xf>
    <xf numFmtId="0" fontId="10" fillId="9" borderId="9" xfId="0" applyFont="1" applyFill="1" applyBorder="1" applyAlignment="1">
      <alignment horizontal="left" vertical="center" wrapText="1"/>
    </xf>
    <xf numFmtId="0" fontId="11" fillId="0" borderId="43" xfId="1" applyFont="1" applyBorder="1" applyAlignment="1">
      <alignment horizontal="left" vertical="top" wrapText="1"/>
    </xf>
    <xf numFmtId="0" fontId="11" fillId="0" borderId="49" xfId="1" applyFont="1" applyBorder="1" applyAlignment="1">
      <alignment horizontal="left" vertical="top" wrapText="1"/>
    </xf>
    <xf numFmtId="0" fontId="7" fillId="0" borderId="49" xfId="1" applyBorder="1" applyAlignment="1">
      <alignment horizontal="left" vertical="top" wrapText="1"/>
    </xf>
    <xf numFmtId="0" fontId="7" fillId="0" borderId="51" xfId="1" applyBorder="1" applyAlignment="1">
      <alignment horizontal="left" vertical="top" wrapText="1"/>
    </xf>
    <xf numFmtId="0" fontId="11" fillId="5" borderId="14" xfId="0" applyFont="1" applyFill="1" applyBorder="1" applyAlignment="1">
      <alignment horizontal="left" vertical="center" wrapText="1"/>
    </xf>
    <xf numFmtId="0" fontId="11" fillId="5" borderId="0" xfId="0" applyFont="1" applyFill="1" applyAlignment="1">
      <alignment horizontal="left" vertical="center" wrapText="1"/>
    </xf>
    <xf numFmtId="0" fontId="11" fillId="5" borderId="12" xfId="0" applyFont="1" applyFill="1" applyBorder="1" applyAlignment="1">
      <alignment horizontal="left" vertical="center" wrapText="1"/>
    </xf>
    <xf numFmtId="0" fontId="30" fillId="14" borderId="7" xfId="0" applyFont="1" applyFill="1" applyBorder="1" applyAlignment="1">
      <alignment horizontal="left" vertical="center" wrapText="1"/>
    </xf>
    <xf numFmtId="0" fontId="30" fillId="14" borderId="8" xfId="0" applyFont="1" applyFill="1" applyBorder="1" applyAlignment="1">
      <alignment horizontal="left" vertical="center" wrapText="1"/>
    </xf>
    <xf numFmtId="0" fontId="30" fillId="14" borderId="9" xfId="0" applyFont="1" applyFill="1" applyBorder="1" applyAlignment="1">
      <alignment horizontal="left" vertical="center" wrapText="1"/>
    </xf>
    <xf numFmtId="0" fontId="27" fillId="0" borderId="30" xfId="0" applyFont="1" applyBorder="1" applyAlignment="1">
      <alignment horizontal="left" vertical="center" wrapText="1"/>
    </xf>
    <xf numFmtId="0" fontId="27" fillId="0" borderId="3" xfId="0" applyFont="1" applyBorder="1" applyAlignment="1">
      <alignment horizontal="left" vertical="center" wrapText="1"/>
    </xf>
    <xf numFmtId="0" fontId="27" fillId="0" borderId="54" xfId="0" applyFont="1" applyBorder="1" applyAlignment="1">
      <alignment horizontal="left" vertical="center" wrapText="1"/>
    </xf>
    <xf numFmtId="0" fontId="27" fillId="0" borderId="21" xfId="0" applyFont="1" applyBorder="1" applyAlignment="1">
      <alignment horizontal="left" vertical="center" wrapText="1"/>
    </xf>
    <xf numFmtId="0" fontId="27" fillId="0" borderId="1" xfId="0" applyFont="1" applyBorder="1" applyAlignment="1">
      <alignment horizontal="left" vertical="center" wrapText="1"/>
    </xf>
    <xf numFmtId="0" fontId="27" fillId="0" borderId="19" xfId="0" applyFont="1" applyBorder="1" applyAlignment="1">
      <alignment horizontal="left" vertical="center" wrapText="1"/>
    </xf>
    <xf numFmtId="0" fontId="11" fillId="0" borderId="35" xfId="1" applyFont="1" applyBorder="1" applyAlignment="1">
      <alignment horizontal="left" vertical="top" wrapText="1"/>
    </xf>
    <xf numFmtId="0" fontId="11" fillId="0" borderId="11" xfId="1" applyFont="1" applyBorder="1" applyAlignment="1">
      <alignment horizontal="left" vertical="top" wrapText="1"/>
    </xf>
    <xf numFmtId="0" fontId="11" fillId="0" borderId="36" xfId="1" applyFont="1" applyBorder="1" applyAlignment="1">
      <alignment horizontal="left" vertical="top" wrapText="1"/>
    </xf>
    <xf numFmtId="0" fontId="13" fillId="11" borderId="20" xfId="0" applyFont="1" applyFill="1" applyBorder="1" applyAlignment="1">
      <alignment horizontal="center" vertical="top" wrapText="1"/>
    </xf>
    <xf numFmtId="0" fontId="11" fillId="0" borderId="14" xfId="0" applyFont="1" applyBorder="1" applyAlignment="1">
      <alignment horizontal="left" vertical="center" wrapText="1"/>
    </xf>
    <xf numFmtId="0" fontId="11" fillId="0" borderId="0" xfId="0" applyFont="1" applyAlignment="1">
      <alignment horizontal="left" vertical="center" wrapText="1"/>
    </xf>
    <xf numFmtId="0" fontId="11" fillId="0" borderId="12" xfId="0" applyFont="1" applyBorder="1" applyAlignment="1">
      <alignment horizontal="left" vertical="center" wrapText="1"/>
    </xf>
    <xf numFmtId="166" fontId="20" fillId="0" borderId="0" xfId="1" applyNumberFormat="1" applyFont="1" applyAlignment="1">
      <alignment horizontal="center" vertical="top" wrapText="1"/>
    </xf>
    <xf numFmtId="0" fontId="11" fillId="0" borderId="0" xfId="1" applyFont="1" applyAlignment="1">
      <alignment horizontal="right" vertical="top"/>
    </xf>
    <xf numFmtId="0" fontId="10" fillId="0" borderId="0" xfId="1" applyFont="1" applyAlignment="1">
      <alignment horizontal="left" vertical="top"/>
    </xf>
    <xf numFmtId="0" fontId="10" fillId="9" borderId="7" xfId="1" applyFont="1" applyFill="1" applyBorder="1" applyAlignment="1">
      <alignment horizontal="left" vertical="top"/>
    </xf>
    <xf numFmtId="0" fontId="10" fillId="9" borderId="8" xfId="1" applyFont="1" applyFill="1" applyBorder="1" applyAlignment="1">
      <alignment horizontal="left" vertical="top"/>
    </xf>
    <xf numFmtId="0" fontId="10" fillId="9" borderId="9" xfId="1" applyFont="1" applyFill="1" applyBorder="1" applyAlignment="1">
      <alignment horizontal="left" vertical="top"/>
    </xf>
    <xf numFmtId="0" fontId="11" fillId="10" borderId="52" xfId="0" applyFont="1" applyFill="1" applyBorder="1" applyAlignment="1">
      <alignment horizontal="left" vertical="top" wrapText="1"/>
    </xf>
    <xf numFmtId="0" fontId="11" fillId="10" borderId="20" xfId="0" applyFont="1" applyFill="1" applyBorder="1" applyAlignment="1">
      <alignment horizontal="left" vertical="top" wrapText="1"/>
    </xf>
    <xf numFmtId="0" fontId="7" fillId="0" borderId="11" xfId="1" applyBorder="1" applyAlignment="1">
      <alignment horizontal="left" vertical="top" wrapText="1"/>
    </xf>
    <xf numFmtId="0" fontId="7" fillId="0" borderId="36" xfId="1" applyBorder="1" applyAlignment="1">
      <alignment horizontal="left" vertical="top" wrapText="1"/>
    </xf>
    <xf numFmtId="0" fontId="11" fillId="0" borderId="35" xfId="2" applyFont="1" applyBorder="1" applyAlignment="1">
      <alignment horizontal="left" vertical="top" wrapText="1"/>
    </xf>
    <xf numFmtId="0" fontId="11" fillId="0" borderId="11" xfId="2" applyFont="1" applyBorder="1" applyAlignment="1">
      <alignment horizontal="left" vertical="top" wrapText="1"/>
    </xf>
    <xf numFmtId="0" fontId="11" fillId="0" borderId="35" xfId="0" applyFont="1" applyBorder="1" applyAlignment="1">
      <alignment horizontal="left" vertical="center" wrapText="1"/>
    </xf>
    <xf numFmtId="0" fontId="11" fillId="0" borderId="11" xfId="0" applyFont="1" applyBorder="1" applyAlignment="1">
      <alignment horizontal="left" vertical="center" wrapText="1"/>
    </xf>
    <xf numFmtId="0" fontId="11" fillId="0" borderId="36" xfId="0" applyFont="1" applyBorder="1" applyAlignment="1">
      <alignment horizontal="left" vertical="center" wrapText="1"/>
    </xf>
    <xf numFmtId="0" fontId="11" fillId="0" borderId="35" xfId="0" applyFont="1" applyBorder="1" applyAlignment="1">
      <alignment horizontal="left" vertical="top" wrapText="1"/>
    </xf>
    <xf numFmtId="0" fontId="11" fillId="0" borderId="11" xfId="0" applyFont="1" applyBorder="1" applyAlignment="1">
      <alignment horizontal="left" vertical="top" wrapText="1"/>
    </xf>
    <xf numFmtId="0" fontId="11" fillId="0" borderId="36" xfId="0" applyFont="1" applyBorder="1" applyAlignment="1">
      <alignment horizontal="left" vertical="top" wrapText="1"/>
    </xf>
    <xf numFmtId="0" fontId="12" fillId="11" borderId="6" xfId="0" applyFont="1" applyFill="1" applyBorder="1" applyAlignment="1">
      <alignment horizontal="center" vertical="top" wrapText="1"/>
    </xf>
    <xf numFmtId="0" fontId="12" fillId="11" borderId="27" xfId="0" applyFont="1" applyFill="1" applyBorder="1" applyAlignment="1">
      <alignment horizontal="center" vertical="top" wrapText="1"/>
    </xf>
    <xf numFmtId="0" fontId="12" fillId="11" borderId="4" xfId="0" applyFont="1" applyFill="1" applyBorder="1" applyAlignment="1">
      <alignment horizontal="center" vertical="top" wrapText="1"/>
    </xf>
    <xf numFmtId="0" fontId="12" fillId="11" borderId="21" xfId="0" applyFont="1" applyFill="1" applyBorder="1" applyAlignment="1">
      <alignment horizontal="center" vertical="top" wrapText="1"/>
    </xf>
    <xf numFmtId="0" fontId="12" fillId="11" borderId="1" xfId="0" applyFont="1" applyFill="1" applyBorder="1" applyAlignment="1">
      <alignment horizontal="center" vertical="top" wrapText="1"/>
    </xf>
    <xf numFmtId="0" fontId="12" fillId="11" borderId="19" xfId="0" applyFont="1" applyFill="1" applyBorder="1" applyAlignment="1">
      <alignment horizontal="center" vertical="top" wrapText="1"/>
    </xf>
    <xf numFmtId="0" fontId="6" fillId="4" borderId="7" xfId="0" applyFont="1" applyFill="1" applyBorder="1" applyAlignment="1">
      <alignment horizontal="right" vertical="top" wrapText="1"/>
    </xf>
    <xf numFmtId="0" fontId="6" fillId="4" borderId="8" xfId="0" applyFont="1" applyFill="1" applyBorder="1" applyAlignment="1">
      <alignment horizontal="right" vertical="top" wrapText="1"/>
    </xf>
    <xf numFmtId="49" fontId="16" fillId="3" borderId="5" xfId="0" applyNumberFormat="1" applyFont="1" applyFill="1" applyBorder="1" applyAlignment="1">
      <alignment horizontal="center" vertical="top"/>
    </xf>
    <xf numFmtId="49" fontId="16" fillId="3" borderId="20" xfId="0" applyNumberFormat="1" applyFont="1" applyFill="1" applyBorder="1" applyAlignment="1">
      <alignment horizontal="center" vertical="top"/>
    </xf>
    <xf numFmtId="0" fontId="11" fillId="10" borderId="5" xfId="0" applyFont="1" applyFill="1" applyBorder="1" applyAlignment="1">
      <alignment horizontal="left" vertical="top" wrapText="1"/>
    </xf>
    <xf numFmtId="49" fontId="6" fillId="11" borderId="13" xfId="0" applyNumberFormat="1" applyFont="1" applyFill="1" applyBorder="1" applyAlignment="1">
      <alignment horizontal="center" vertical="top" wrapText="1"/>
    </xf>
    <xf numFmtId="0" fontId="11" fillId="5" borderId="35" xfId="0" applyFont="1" applyFill="1" applyBorder="1" applyAlignment="1">
      <alignment horizontal="left" vertical="top" wrapText="1"/>
    </xf>
    <xf numFmtId="0" fontId="11" fillId="5" borderId="11" xfId="0" applyFont="1" applyFill="1" applyBorder="1" applyAlignment="1">
      <alignment horizontal="left" vertical="top" wrapText="1"/>
    </xf>
    <xf numFmtId="0" fontId="11" fillId="5" borderId="36" xfId="0" applyFont="1" applyFill="1" applyBorder="1" applyAlignment="1">
      <alignment horizontal="left" vertical="top" wrapText="1"/>
    </xf>
    <xf numFmtId="0" fontId="7" fillId="0" borderId="11" xfId="0" applyFont="1" applyBorder="1" applyAlignment="1">
      <alignment horizontal="left" vertical="top" wrapText="1"/>
    </xf>
    <xf numFmtId="0" fontId="7" fillId="0" borderId="36" xfId="0" applyFont="1" applyBorder="1" applyAlignment="1">
      <alignment horizontal="left" vertical="top" wrapText="1"/>
    </xf>
    <xf numFmtId="0" fontId="11" fillId="5" borderId="14" xfId="0" applyFont="1" applyFill="1" applyBorder="1" applyAlignment="1">
      <alignment horizontal="left" vertical="top" wrapText="1"/>
    </xf>
    <xf numFmtId="0" fontId="7" fillId="0" borderId="0" xfId="0" applyFont="1" applyAlignment="1">
      <alignment horizontal="left" vertical="top" wrapText="1"/>
    </xf>
    <xf numFmtId="0" fontId="7" fillId="0" borderId="12" xfId="0" applyFont="1" applyBorder="1" applyAlignment="1">
      <alignment horizontal="left" vertical="top" wrapText="1"/>
    </xf>
    <xf numFmtId="0" fontId="12" fillId="10" borderId="5" xfId="0" applyFont="1" applyFill="1" applyBorder="1" applyAlignment="1">
      <alignment horizontal="left" vertical="top" wrapText="1"/>
    </xf>
    <xf numFmtId="0" fontId="12" fillId="10" borderId="20" xfId="0" applyFont="1" applyFill="1" applyBorder="1" applyAlignment="1">
      <alignment horizontal="left" vertical="top" wrapText="1"/>
    </xf>
    <xf numFmtId="49" fontId="6" fillId="11" borderId="6" xfId="0" applyNumberFormat="1" applyFont="1" applyFill="1" applyBorder="1" applyAlignment="1">
      <alignment horizontal="center" vertical="top" wrapText="1"/>
    </xf>
    <xf numFmtId="49" fontId="6" fillId="11" borderId="14" xfId="0" applyNumberFormat="1" applyFont="1" applyFill="1" applyBorder="1" applyAlignment="1">
      <alignment horizontal="center" vertical="top" wrapText="1"/>
    </xf>
    <xf numFmtId="49" fontId="6" fillId="11" borderId="21" xfId="0" applyNumberFormat="1" applyFont="1" applyFill="1" applyBorder="1" applyAlignment="1">
      <alignment horizontal="center" vertical="top" wrapText="1"/>
    </xf>
    <xf numFmtId="0" fontId="13" fillId="10" borderId="5" xfId="0" applyFont="1" applyFill="1" applyBorder="1" applyAlignment="1">
      <alignment horizontal="center" vertical="top" wrapText="1"/>
    </xf>
    <xf numFmtId="0" fontId="13" fillId="10" borderId="20" xfId="0" applyFont="1" applyFill="1" applyBorder="1" applyAlignment="1">
      <alignment horizontal="center" vertical="top" wrapText="1"/>
    </xf>
    <xf numFmtId="0" fontId="15" fillId="0" borderId="0" xfId="1" applyFont="1" applyAlignment="1">
      <alignment horizontal="left" vertical="top" wrapText="1"/>
    </xf>
    <xf numFmtId="0" fontId="21" fillId="0" borderId="57" xfId="0" applyFont="1" applyBorder="1" applyAlignment="1">
      <alignment horizontal="left" vertical="top" wrapText="1"/>
    </xf>
    <xf numFmtId="0" fontId="11" fillId="0" borderId="7" xfId="0" applyFont="1" applyBorder="1" applyAlignment="1">
      <alignment horizontal="left" vertical="top" wrapText="1"/>
    </xf>
    <xf numFmtId="0" fontId="11" fillId="0" borderId="9" xfId="0" applyFont="1" applyBorder="1" applyAlignment="1">
      <alignment horizontal="left" vertical="top" wrapText="1"/>
    </xf>
    <xf numFmtId="0" fontId="5" fillId="0" borderId="5" xfId="1" applyFont="1" applyBorder="1" applyAlignment="1">
      <alignment horizontal="center" vertical="center" textRotation="90" wrapText="1"/>
    </xf>
    <xf numFmtId="0" fontId="5" fillId="0" borderId="20" xfId="1" applyFont="1" applyBorder="1" applyAlignment="1">
      <alignment horizontal="center" vertical="center" textRotation="90" wrapText="1"/>
    </xf>
    <xf numFmtId="0" fontId="5" fillId="0" borderId="40" xfId="0" applyFont="1" applyBorder="1" applyAlignment="1">
      <alignment horizontal="center" vertical="center" textRotation="90"/>
    </xf>
    <xf numFmtId="0" fontId="5" fillId="0" borderId="29" xfId="0" applyFont="1" applyBorder="1" applyAlignment="1">
      <alignment horizontal="center" vertical="center" textRotation="90"/>
    </xf>
    <xf numFmtId="0" fontId="5" fillId="0" borderId="60" xfId="0" applyFont="1" applyBorder="1" applyAlignment="1">
      <alignment horizontal="center" vertical="center" textRotation="90"/>
    </xf>
    <xf numFmtId="0" fontId="5" fillId="0" borderId="61" xfId="0" applyFont="1" applyBorder="1" applyAlignment="1">
      <alignment horizontal="center" vertical="center" textRotation="90"/>
    </xf>
    <xf numFmtId="0" fontId="5" fillId="0" borderId="7" xfId="1" applyFont="1" applyBorder="1" applyAlignment="1">
      <alignment horizontal="center" vertical="center"/>
    </xf>
    <xf numFmtId="0" fontId="5" fillId="0" borderId="8" xfId="1" applyFont="1" applyBorder="1" applyAlignment="1">
      <alignment horizontal="center" vertical="center"/>
    </xf>
    <xf numFmtId="0" fontId="5" fillId="0" borderId="9" xfId="1" applyFont="1" applyBorder="1" applyAlignment="1">
      <alignment horizontal="center" vertical="center"/>
    </xf>
    <xf numFmtId="0" fontId="5" fillId="0" borderId="39" xfId="0" applyFont="1" applyBorder="1" applyAlignment="1">
      <alignment horizontal="center" vertical="center" wrapText="1"/>
    </xf>
    <xf numFmtId="0" fontId="5" fillId="0" borderId="23" xfId="0" applyFont="1" applyBorder="1" applyAlignment="1">
      <alignment horizontal="center" vertical="center" wrapText="1"/>
    </xf>
    <xf numFmtId="0" fontId="10" fillId="5" borderId="6" xfId="0" applyFont="1" applyFill="1" applyBorder="1" applyAlignment="1">
      <alignment horizontal="center" vertical="top"/>
    </xf>
    <xf numFmtId="0" fontId="10" fillId="5" borderId="27" xfId="0" applyFont="1" applyFill="1" applyBorder="1" applyAlignment="1">
      <alignment horizontal="center" vertical="top"/>
    </xf>
    <xf numFmtId="0" fontId="10" fillId="5" borderId="31" xfId="0" applyFont="1" applyFill="1" applyBorder="1" applyAlignment="1">
      <alignment horizontal="center" vertical="top"/>
    </xf>
    <xf numFmtId="0" fontId="10" fillId="5" borderId="14" xfId="0" applyFont="1" applyFill="1" applyBorder="1" applyAlignment="1">
      <alignment horizontal="center" vertical="top"/>
    </xf>
    <xf numFmtId="0" fontId="10" fillId="5" borderId="0" xfId="0" applyFont="1" applyFill="1" applyAlignment="1">
      <alignment horizontal="center" vertical="top"/>
    </xf>
    <xf numFmtId="0" fontId="10" fillId="5" borderId="34" xfId="0" applyFont="1" applyFill="1" applyBorder="1" applyAlignment="1">
      <alignment horizontal="center" vertical="top"/>
    </xf>
    <xf numFmtId="49" fontId="11" fillId="5" borderId="5" xfId="0" applyNumberFormat="1" applyFont="1" applyFill="1" applyBorder="1" applyAlignment="1">
      <alignment horizontal="center" vertical="top"/>
    </xf>
    <xf numFmtId="49" fontId="11" fillId="5" borderId="13" xfId="0" applyNumberFormat="1" applyFont="1" applyFill="1" applyBorder="1" applyAlignment="1">
      <alignment horizontal="center" vertical="top"/>
    </xf>
    <xf numFmtId="49" fontId="11" fillId="5" borderId="20" xfId="0" applyNumberFormat="1" applyFont="1" applyFill="1" applyBorder="1" applyAlignment="1">
      <alignment horizontal="center" vertical="top"/>
    </xf>
    <xf numFmtId="0" fontId="10" fillId="11" borderId="6" xfId="0" applyFont="1" applyFill="1" applyBorder="1" applyAlignment="1">
      <alignment horizontal="center" vertical="top" wrapText="1"/>
    </xf>
    <xf numFmtId="0" fontId="10" fillId="11" borderId="27" xfId="0" applyFont="1" applyFill="1" applyBorder="1" applyAlignment="1">
      <alignment horizontal="center" vertical="top" wrapText="1"/>
    </xf>
    <xf numFmtId="0" fontId="10" fillId="11" borderId="4" xfId="0" applyFont="1" applyFill="1" applyBorder="1" applyAlignment="1">
      <alignment horizontal="center" vertical="top" wrapText="1"/>
    </xf>
    <xf numFmtId="0" fontId="10" fillId="11" borderId="14" xfId="0" applyFont="1" applyFill="1" applyBorder="1" applyAlignment="1">
      <alignment horizontal="center" vertical="top" wrapText="1"/>
    </xf>
    <xf numFmtId="0" fontId="10" fillId="11" borderId="0" xfId="0" applyFont="1" applyFill="1" applyAlignment="1">
      <alignment horizontal="center" vertical="top" wrapText="1"/>
    </xf>
    <xf numFmtId="0" fontId="10" fillId="11" borderId="12" xfId="0" applyFont="1" applyFill="1" applyBorder="1" applyAlignment="1">
      <alignment horizontal="center" vertical="top" wrapText="1"/>
    </xf>
    <xf numFmtId="0" fontId="5" fillId="0" borderId="2" xfId="0" applyFont="1" applyBorder="1" applyAlignment="1">
      <alignment horizontal="center" vertical="center" textRotation="90" wrapText="1"/>
    </xf>
    <xf numFmtId="0" fontId="5" fillId="0" borderId="10" xfId="0" applyFont="1" applyBorder="1" applyAlignment="1">
      <alignment horizontal="center" vertical="center" textRotation="90" wrapText="1"/>
    </xf>
    <xf numFmtId="0" fontId="5" fillId="0" borderId="17" xfId="0" applyFont="1" applyBorder="1" applyAlignment="1">
      <alignment horizontal="center" vertical="center" textRotation="90" wrapText="1"/>
    </xf>
    <xf numFmtId="0" fontId="5" fillId="0" borderId="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3" xfId="0" applyFont="1" applyBorder="1" applyAlignment="1">
      <alignment horizontal="center" vertical="center" textRotation="90" wrapText="1"/>
    </xf>
    <xf numFmtId="0" fontId="5" fillId="0" borderId="11" xfId="0" applyFont="1" applyBorder="1" applyAlignment="1">
      <alignment horizontal="center" vertical="center" textRotation="90" wrapText="1"/>
    </xf>
    <xf numFmtId="0" fontId="5" fillId="0" borderId="18" xfId="0" applyFont="1" applyBorder="1" applyAlignment="1">
      <alignment horizontal="center" vertical="center" textRotation="90" wrapText="1"/>
    </xf>
    <xf numFmtId="49" fontId="2" fillId="5" borderId="6" xfId="0" applyNumberFormat="1" applyFont="1" applyFill="1" applyBorder="1" applyAlignment="1">
      <alignment horizontal="center" vertical="center" textRotation="90"/>
    </xf>
    <xf numFmtId="49" fontId="2" fillId="5" borderId="14" xfId="0" applyNumberFormat="1" applyFont="1" applyFill="1" applyBorder="1" applyAlignment="1">
      <alignment horizontal="center" vertical="center" textRotation="90"/>
    </xf>
    <xf numFmtId="49" fontId="2" fillId="5" borderId="21" xfId="0" applyNumberFormat="1" applyFont="1" applyFill="1" applyBorder="1" applyAlignment="1">
      <alignment horizontal="center" vertical="center" textRotation="90"/>
    </xf>
    <xf numFmtId="49" fontId="10" fillId="13" borderId="8" xfId="0" applyNumberFormat="1" applyFont="1" applyFill="1" applyBorder="1" applyAlignment="1">
      <alignment horizontal="center" vertical="top"/>
    </xf>
    <xf numFmtId="49" fontId="10" fillId="13" borderId="9" xfId="0" applyNumberFormat="1" applyFont="1" applyFill="1" applyBorder="1" applyAlignment="1">
      <alignment horizontal="center" vertical="top"/>
    </xf>
    <xf numFmtId="0" fontId="11" fillId="10" borderId="6" xfId="0" applyFont="1" applyFill="1" applyBorder="1" applyAlignment="1">
      <alignment horizontal="left" vertical="top" wrapText="1"/>
    </xf>
    <xf numFmtId="0" fontId="11" fillId="10" borderId="21" xfId="0" applyFont="1" applyFill="1" applyBorder="1" applyAlignment="1">
      <alignment horizontal="left" vertical="top"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13" fillId="5" borderId="4" xfId="0" applyFont="1" applyFill="1" applyBorder="1" applyAlignment="1">
      <alignment horizontal="center" vertical="top" wrapText="1"/>
    </xf>
    <xf numFmtId="0" fontId="13" fillId="5" borderId="19" xfId="0" applyFont="1" applyFill="1" applyBorder="1" applyAlignment="1">
      <alignment horizontal="center" vertical="top" wrapText="1"/>
    </xf>
    <xf numFmtId="0" fontId="10" fillId="0" borderId="8" xfId="1" applyFont="1" applyBorder="1" applyAlignment="1">
      <alignment horizontal="center" vertical="center" wrapText="1"/>
    </xf>
    <xf numFmtId="166" fontId="10" fillId="0" borderId="0" xfId="1" applyNumberFormat="1" applyFont="1" applyAlignment="1">
      <alignment horizontal="center" vertical="center" wrapText="1"/>
    </xf>
    <xf numFmtId="0" fontId="6" fillId="2" borderId="7" xfId="0" applyFont="1" applyFill="1" applyBorder="1" applyAlignment="1">
      <alignment horizontal="right" vertical="top" wrapText="1"/>
    </xf>
    <xf numFmtId="0" fontId="6" fillId="2" borderId="8" xfId="0" applyFont="1" applyFill="1" applyBorder="1" applyAlignment="1">
      <alignment horizontal="right" vertical="top" wrapText="1"/>
    </xf>
    <xf numFmtId="49" fontId="6" fillId="9" borderId="7" xfId="0" applyNumberFormat="1" applyFont="1" applyFill="1" applyBorder="1" applyAlignment="1">
      <alignment horizontal="right" vertical="top"/>
    </xf>
    <xf numFmtId="49" fontId="6" fillId="9" borderId="8" xfId="0" applyNumberFormat="1" applyFont="1" applyFill="1" applyBorder="1" applyAlignment="1">
      <alignment horizontal="right" vertical="top"/>
    </xf>
    <xf numFmtId="0" fontId="6" fillId="8" borderId="1" xfId="0" applyFont="1" applyFill="1" applyBorder="1" applyAlignment="1">
      <alignment horizontal="right" vertical="top" wrapText="1"/>
    </xf>
    <xf numFmtId="0" fontId="6" fillId="8" borderId="19" xfId="0" applyFont="1" applyFill="1" applyBorder="1" applyAlignment="1">
      <alignment horizontal="right" vertical="top" wrapText="1"/>
    </xf>
    <xf numFmtId="0" fontId="12" fillId="9" borderId="7" xfId="0" applyFont="1" applyFill="1" applyBorder="1" applyAlignment="1">
      <alignment horizontal="center" vertical="top"/>
    </xf>
    <xf numFmtId="0" fontId="12" fillId="9" borderId="8" xfId="0" applyFont="1" applyFill="1" applyBorder="1" applyAlignment="1">
      <alignment horizontal="center" vertical="top"/>
    </xf>
    <xf numFmtId="0" fontId="12" fillId="9" borderId="9" xfId="0" applyFont="1" applyFill="1" applyBorder="1" applyAlignment="1">
      <alignment horizontal="center" vertical="top"/>
    </xf>
    <xf numFmtId="49" fontId="10" fillId="0" borderId="0" xfId="1" applyNumberFormat="1" applyFont="1" applyAlignment="1">
      <alignment horizontal="center" vertical="top" wrapText="1"/>
    </xf>
    <xf numFmtId="0" fontId="11" fillId="19" borderId="7" xfId="3" applyFont="1" applyFill="1" applyBorder="1" applyAlignment="1">
      <alignment horizontal="center"/>
    </xf>
    <xf numFmtId="0" fontId="11" fillId="19" borderId="9" xfId="3" applyFont="1" applyFill="1" applyBorder="1" applyAlignment="1">
      <alignment horizontal="center"/>
    </xf>
    <xf numFmtId="0" fontId="11" fillId="0" borderId="6" xfId="3" applyFont="1" applyBorder="1" applyAlignment="1">
      <alignment horizontal="left" vertical="top" wrapText="1"/>
    </xf>
    <xf numFmtId="0" fontId="11" fillId="0" borderId="4" xfId="3" applyFont="1" applyBorder="1" applyAlignment="1">
      <alignment horizontal="left" vertical="top" wrapText="1"/>
    </xf>
    <xf numFmtId="0" fontId="11" fillId="0" borderId="14" xfId="3" applyFont="1" applyBorder="1" applyAlignment="1">
      <alignment horizontal="left" vertical="top" wrapText="1"/>
    </xf>
    <xf numFmtId="0" fontId="11" fillId="0" borderId="12" xfId="3" applyFont="1" applyBorder="1" applyAlignment="1">
      <alignment horizontal="left" vertical="top" wrapText="1"/>
    </xf>
    <xf numFmtId="0" fontId="11" fillId="0" borderId="21" xfId="3" applyFont="1" applyBorder="1" applyAlignment="1">
      <alignment horizontal="left" vertical="top" wrapText="1"/>
    </xf>
    <xf numFmtId="0" fontId="11" fillId="0" borderId="19" xfId="3" applyFont="1" applyBorder="1" applyAlignment="1">
      <alignment horizontal="left" vertical="top" wrapText="1"/>
    </xf>
    <xf numFmtId="0" fontId="11" fillId="19" borderId="7" xfId="3" applyFont="1" applyFill="1" applyBorder="1" applyAlignment="1">
      <alignment horizontal="left"/>
    </xf>
    <xf numFmtId="0" fontId="11" fillId="19" borderId="9" xfId="3" applyFont="1" applyFill="1" applyBorder="1" applyAlignment="1">
      <alignment horizontal="left"/>
    </xf>
    <xf numFmtId="0" fontId="11" fillId="4" borderId="7" xfId="3" applyFont="1" applyFill="1" applyBorder="1" applyAlignment="1">
      <alignment horizontal="left"/>
    </xf>
    <xf numFmtId="0" fontId="11" fillId="4" borderId="9" xfId="3" applyFont="1" applyFill="1" applyBorder="1" applyAlignment="1">
      <alignment horizontal="left"/>
    </xf>
    <xf numFmtId="0" fontId="11" fillId="2" borderId="7" xfId="3" applyFont="1" applyFill="1" applyBorder="1" applyAlignment="1">
      <alignment horizontal="left"/>
    </xf>
    <xf numFmtId="0" fontId="11" fillId="2" borderId="9" xfId="3" applyFont="1" applyFill="1" applyBorder="1" applyAlignment="1">
      <alignment horizontal="left"/>
    </xf>
    <xf numFmtId="0" fontId="11" fillId="9" borderId="7" xfId="3" applyFont="1" applyFill="1" applyBorder="1" applyAlignment="1">
      <alignment horizontal="left"/>
    </xf>
    <xf numFmtId="0" fontId="11" fillId="9" borderId="9" xfId="3" applyFont="1" applyFill="1" applyBorder="1" applyAlignment="1">
      <alignment horizontal="left"/>
    </xf>
    <xf numFmtId="0" fontId="11" fillId="0" borderId="7" xfId="3" applyFont="1" applyBorder="1" applyAlignment="1">
      <alignment horizontal="left"/>
    </xf>
    <xf numFmtId="0" fontId="11" fillId="0" borderId="9" xfId="3" applyFont="1" applyBorder="1" applyAlignment="1">
      <alignment horizontal="left"/>
    </xf>
    <xf numFmtId="0" fontId="11" fillId="0" borderId="6" xfId="3" applyFont="1" applyBorder="1" applyAlignment="1">
      <alignment horizontal="center"/>
    </xf>
    <xf numFmtId="0" fontId="11" fillId="0" borderId="4" xfId="3" applyFont="1" applyBorder="1" applyAlignment="1">
      <alignment horizontal="center"/>
    </xf>
    <xf numFmtId="0" fontId="11" fillId="0" borderId="14" xfId="3" applyFont="1" applyBorder="1" applyAlignment="1">
      <alignment horizontal="center"/>
    </xf>
    <xf numFmtId="0" fontId="11" fillId="0" borderId="12" xfId="3" applyFont="1" applyBorder="1" applyAlignment="1">
      <alignment horizontal="center"/>
    </xf>
    <xf numFmtId="0" fontId="11" fillId="0" borderId="21" xfId="3" applyFont="1" applyBorder="1" applyAlignment="1">
      <alignment horizontal="center"/>
    </xf>
    <xf numFmtId="0" fontId="11" fillId="0" borderId="19" xfId="3" applyFont="1" applyBorder="1" applyAlignment="1">
      <alignment horizontal="center"/>
    </xf>
    <xf numFmtId="0" fontId="11" fillId="4" borderId="7" xfId="3" applyFont="1" applyFill="1" applyBorder="1" applyAlignment="1">
      <alignment horizontal="center"/>
    </xf>
    <xf numFmtId="0" fontId="11" fillId="4" borderId="9" xfId="3" applyFont="1" applyFill="1" applyBorder="1" applyAlignment="1">
      <alignment horizontal="center"/>
    </xf>
    <xf numFmtId="0" fontId="11" fillId="2" borderId="7" xfId="3" applyFont="1" applyFill="1" applyBorder="1" applyAlignment="1">
      <alignment horizontal="center"/>
    </xf>
    <xf numFmtId="0" fontId="11" fillId="2" borderId="9" xfId="3" applyFont="1" applyFill="1" applyBorder="1" applyAlignment="1">
      <alignment horizontal="center"/>
    </xf>
    <xf numFmtId="0" fontId="11" fillId="0" borderId="7" xfId="3" applyFont="1" applyBorder="1" applyAlignment="1">
      <alignment horizontal="center"/>
    </xf>
    <xf numFmtId="0" fontId="11" fillId="0" borderId="9" xfId="3" applyFont="1" applyBorder="1" applyAlignment="1">
      <alignment horizontal="center"/>
    </xf>
    <xf numFmtId="0" fontId="29" fillId="0" borderId="4" xfId="3" applyFont="1" applyBorder="1" applyAlignment="1">
      <alignment horizontal="left" vertical="top" wrapText="1"/>
    </xf>
    <xf numFmtId="0" fontId="29" fillId="0" borderId="14" xfId="3" applyFont="1" applyBorder="1" applyAlignment="1">
      <alignment horizontal="left" vertical="top" wrapText="1"/>
    </xf>
    <xf numFmtId="0" fontId="29" fillId="0" borderId="12" xfId="3" applyFont="1" applyBorder="1" applyAlignment="1">
      <alignment horizontal="left" vertical="top" wrapText="1"/>
    </xf>
    <xf numFmtId="0" fontId="29" fillId="0" borderId="21" xfId="3" applyFont="1" applyBorder="1" applyAlignment="1">
      <alignment horizontal="left" vertical="top" wrapText="1"/>
    </xf>
    <xf numFmtId="0" fontId="29" fillId="0" borderId="19" xfId="3" applyFont="1" applyBorder="1" applyAlignment="1">
      <alignment horizontal="left" vertical="top" wrapText="1"/>
    </xf>
    <xf numFmtId="0" fontId="11" fillId="0" borderId="21" xfId="3" applyFont="1" applyBorder="1" applyAlignment="1">
      <alignment horizontal="center" wrapText="1"/>
    </xf>
    <xf numFmtId="0" fontId="11" fillId="0" borderId="19" xfId="3" applyFont="1" applyBorder="1" applyAlignment="1">
      <alignment horizontal="center" wrapText="1"/>
    </xf>
    <xf numFmtId="0" fontId="11" fillId="0" borderId="6" xfId="3" applyFont="1" applyBorder="1" applyAlignment="1">
      <alignment horizontal="left"/>
    </xf>
    <xf numFmtId="0" fontId="11" fillId="0" borderId="4" xfId="3" applyFont="1" applyBorder="1" applyAlignment="1">
      <alignment horizontal="left"/>
    </xf>
    <xf numFmtId="0" fontId="11" fillId="0" borderId="14" xfId="3" applyFont="1" applyBorder="1" applyAlignment="1">
      <alignment horizontal="left"/>
    </xf>
    <xf numFmtId="0" fontId="11" fillId="0" borderId="12" xfId="3" applyFont="1" applyBorder="1" applyAlignment="1">
      <alignment horizontal="left"/>
    </xf>
    <xf numFmtId="0" fontId="11" fillId="0" borderId="21" xfId="3" applyFont="1" applyBorder="1" applyAlignment="1">
      <alignment horizontal="left"/>
    </xf>
    <xf numFmtId="0" fontId="11" fillId="0" borderId="19" xfId="3" applyFont="1" applyBorder="1" applyAlignment="1">
      <alignment horizontal="left"/>
    </xf>
    <xf numFmtId="0" fontId="11" fillId="4" borderId="21" xfId="3" applyFont="1" applyFill="1" applyBorder="1" applyAlignment="1">
      <alignment horizontal="center"/>
    </xf>
    <xf numFmtId="0" fontId="11" fillId="4" borderId="19" xfId="3" applyFont="1" applyFill="1" applyBorder="1" applyAlignment="1">
      <alignment horizontal="center"/>
    </xf>
    <xf numFmtId="0" fontId="11" fillId="0" borderId="6" xfId="3" applyFont="1" applyBorder="1" applyAlignment="1">
      <alignment horizontal="left" vertical="top"/>
    </xf>
    <xf numFmtId="0" fontId="11" fillId="0" borderId="4" xfId="3" applyFont="1" applyBorder="1" applyAlignment="1">
      <alignment horizontal="left" vertical="top"/>
    </xf>
    <xf numFmtId="0" fontId="11" fillId="0" borderId="14" xfId="3" applyFont="1" applyBorder="1" applyAlignment="1">
      <alignment horizontal="left" vertical="top"/>
    </xf>
    <xf numFmtId="0" fontId="11" fillId="0" borderId="12" xfId="3" applyFont="1" applyBorder="1" applyAlignment="1">
      <alignment horizontal="left" vertical="top"/>
    </xf>
    <xf numFmtId="0" fontId="11" fillId="0" borderId="21" xfId="3" applyFont="1" applyBorder="1" applyAlignment="1">
      <alignment horizontal="left" vertical="top"/>
    </xf>
    <xf numFmtId="0" fontId="11" fillId="0" borderId="19" xfId="3" applyFont="1" applyBorder="1" applyAlignment="1">
      <alignment horizontal="left" vertical="top"/>
    </xf>
    <xf numFmtId="0" fontId="11" fillId="19" borderId="7" xfId="3" applyFont="1" applyFill="1" applyBorder="1" applyAlignment="1">
      <alignment horizontal="left" vertical="top"/>
    </xf>
    <xf numFmtId="0" fontId="11" fillId="19" borderId="9" xfId="3" applyFont="1" applyFill="1" applyBorder="1" applyAlignment="1">
      <alignment horizontal="left" vertical="top"/>
    </xf>
    <xf numFmtId="49" fontId="11" fillId="5" borderId="5" xfId="3" applyNumberFormat="1" applyFont="1" applyFill="1" applyBorder="1" applyAlignment="1">
      <alignment horizontal="center" vertical="top"/>
    </xf>
    <xf numFmtId="49" fontId="11" fillId="5" borderId="13" xfId="3" applyNumberFormat="1" applyFont="1" applyFill="1" applyBorder="1" applyAlignment="1">
      <alignment horizontal="center" vertical="top"/>
    </xf>
    <xf numFmtId="49" fontId="11" fillId="5" borderId="20" xfId="3" applyNumberFormat="1" applyFont="1" applyFill="1" applyBorder="1" applyAlignment="1">
      <alignment horizontal="center" vertical="top"/>
    </xf>
    <xf numFmtId="0" fontId="7" fillId="4" borderId="7" xfId="3" applyFill="1" applyBorder="1" applyAlignment="1">
      <alignment horizontal="center"/>
    </xf>
    <xf numFmtId="0" fontId="7" fillId="4" borderId="8" xfId="3" applyFill="1" applyBorder="1" applyAlignment="1">
      <alignment horizontal="center"/>
    </xf>
    <xf numFmtId="0" fontId="7" fillId="4" borderId="9" xfId="3" applyFill="1" applyBorder="1" applyAlignment="1">
      <alignment horizontal="center"/>
    </xf>
    <xf numFmtId="0" fontId="7" fillId="5" borderId="5" xfId="3" applyFill="1" applyBorder="1" applyAlignment="1">
      <alignment horizontal="center" vertical="top" wrapText="1"/>
    </xf>
    <xf numFmtId="0" fontId="7" fillId="5" borderId="13" xfId="3" applyFill="1" applyBorder="1" applyAlignment="1">
      <alignment horizontal="center" vertical="top" wrapText="1"/>
    </xf>
    <xf numFmtId="0" fontId="7" fillId="5" borderId="20" xfId="3" applyFill="1" applyBorder="1" applyAlignment="1">
      <alignment horizontal="center" vertical="top" wrapText="1"/>
    </xf>
    <xf numFmtId="0" fontId="10" fillId="11" borderId="5" xfId="3" applyFont="1" applyFill="1" applyBorder="1" applyAlignment="1">
      <alignment horizontal="center" vertical="center" textRotation="90" wrapText="1"/>
    </xf>
    <xf numFmtId="0" fontId="10" fillId="11" borderId="13" xfId="3" applyFont="1" applyFill="1" applyBorder="1" applyAlignment="1">
      <alignment horizontal="center" vertical="center" textRotation="90" wrapText="1"/>
    </xf>
    <xf numFmtId="0" fontId="10" fillId="11" borderId="20" xfId="3" applyFont="1" applyFill="1" applyBorder="1" applyAlignment="1">
      <alignment horizontal="center" vertical="center" textRotation="90" wrapText="1"/>
    </xf>
    <xf numFmtId="0" fontId="11" fillId="10" borderId="5" xfId="3" applyFont="1" applyFill="1" applyBorder="1" applyAlignment="1">
      <alignment horizontal="left" vertical="top" wrapText="1"/>
    </xf>
    <xf numFmtId="0" fontId="11" fillId="10" borderId="13" xfId="3" applyFont="1" applyFill="1" applyBorder="1" applyAlignment="1">
      <alignment horizontal="left" vertical="top" wrapText="1"/>
    </xf>
    <xf numFmtId="0" fontId="11" fillId="10" borderId="20" xfId="3" applyFont="1" applyFill="1" applyBorder="1" applyAlignment="1">
      <alignment horizontal="left" vertical="top" wrapText="1"/>
    </xf>
    <xf numFmtId="0" fontId="30" fillId="11" borderId="4" xfId="3" applyFont="1" applyFill="1" applyBorder="1" applyAlignment="1">
      <alignment horizontal="left" vertical="top" wrapText="1"/>
    </xf>
    <xf numFmtId="0" fontId="30" fillId="11" borderId="12" xfId="3" applyFont="1" applyFill="1" applyBorder="1" applyAlignment="1">
      <alignment horizontal="left" vertical="top" wrapText="1"/>
    </xf>
    <xf numFmtId="0" fontId="27" fillId="11" borderId="12" xfId="3" applyFont="1" applyFill="1" applyBorder="1" applyAlignment="1">
      <alignment horizontal="left" vertical="top" wrapText="1"/>
    </xf>
    <xf numFmtId="0" fontId="27" fillId="11" borderId="19" xfId="3" applyFont="1" applyFill="1" applyBorder="1" applyAlignment="1">
      <alignment horizontal="left" vertical="top" wrapText="1"/>
    </xf>
    <xf numFmtId="49" fontId="11" fillId="5" borderId="5" xfId="3" applyNumberFormat="1" applyFont="1" applyFill="1" applyBorder="1" applyAlignment="1">
      <alignment horizontal="center" vertical="center" textRotation="90"/>
    </xf>
    <xf numFmtId="49" fontId="11" fillId="5" borderId="13" xfId="3" applyNumberFormat="1" applyFont="1" applyFill="1" applyBorder="1" applyAlignment="1">
      <alignment horizontal="center" vertical="center" textRotation="90"/>
    </xf>
    <xf numFmtId="49" fontId="11" fillId="5" borderId="5" xfId="3" applyNumberFormat="1" applyFont="1" applyFill="1" applyBorder="1" applyAlignment="1">
      <alignment horizontal="center" vertical="center" textRotation="89"/>
    </xf>
    <xf numFmtId="49" fontId="11" fillId="5" borderId="13" xfId="3" applyNumberFormat="1" applyFont="1" applyFill="1" applyBorder="1" applyAlignment="1">
      <alignment horizontal="center" vertical="center" textRotation="89"/>
    </xf>
    <xf numFmtId="49" fontId="11" fillId="5" borderId="20" xfId="3" applyNumberFormat="1" applyFont="1" applyFill="1" applyBorder="1" applyAlignment="1">
      <alignment horizontal="center" vertical="center" textRotation="89"/>
    </xf>
    <xf numFmtId="0" fontId="10" fillId="2" borderId="1" xfId="3" applyFont="1" applyFill="1" applyBorder="1" applyAlignment="1">
      <alignment horizontal="right" vertical="top" wrapText="1"/>
    </xf>
    <xf numFmtId="0" fontId="10" fillId="2" borderId="19" xfId="3" applyFont="1" applyFill="1" applyBorder="1" applyAlignment="1">
      <alignment horizontal="right" vertical="top" wrapText="1"/>
    </xf>
    <xf numFmtId="0" fontId="30" fillId="11" borderId="5" xfId="3" applyFont="1" applyFill="1" applyBorder="1" applyAlignment="1">
      <alignment horizontal="center" vertical="center" textRotation="90" wrapText="1"/>
    </xf>
    <xf numFmtId="0" fontId="30" fillId="11" borderId="13" xfId="3" applyFont="1" applyFill="1" applyBorder="1" applyAlignment="1">
      <alignment horizontal="center" vertical="center" textRotation="90" wrapText="1"/>
    </xf>
    <xf numFmtId="0" fontId="30" fillId="11" borderId="20" xfId="3" applyFont="1" applyFill="1" applyBorder="1" applyAlignment="1">
      <alignment horizontal="center" vertical="center" textRotation="90" wrapText="1"/>
    </xf>
    <xf numFmtId="0" fontId="10" fillId="11" borderId="4" xfId="3" applyFont="1" applyFill="1" applyBorder="1" applyAlignment="1">
      <alignment horizontal="left" vertical="top" wrapText="1"/>
    </xf>
    <xf numFmtId="0" fontId="10" fillId="11" borderId="12" xfId="3" applyFont="1" applyFill="1" applyBorder="1" applyAlignment="1">
      <alignment horizontal="left" vertical="top" wrapText="1"/>
    </xf>
    <xf numFmtId="0" fontId="11" fillId="11" borderId="12" xfId="3" applyFont="1" applyFill="1" applyBorder="1" applyAlignment="1">
      <alignment horizontal="left" vertical="top" wrapText="1"/>
    </xf>
    <xf numFmtId="0" fontId="11" fillId="11" borderId="19" xfId="3" applyFont="1" applyFill="1" applyBorder="1" applyAlignment="1">
      <alignment horizontal="left" vertical="top" wrapText="1"/>
    </xf>
    <xf numFmtId="0" fontId="11" fillId="10" borderId="13" xfId="0" applyFont="1" applyFill="1" applyBorder="1" applyAlignment="1">
      <alignment horizontal="left" vertical="top" wrapText="1"/>
    </xf>
    <xf numFmtId="49" fontId="11" fillId="5" borderId="20" xfId="3" applyNumberFormat="1" applyFont="1" applyFill="1" applyBorder="1" applyAlignment="1">
      <alignment horizontal="center" vertical="center" textRotation="90"/>
    </xf>
    <xf numFmtId="0" fontId="11" fillId="0" borderId="6" xfId="3" applyFont="1" applyBorder="1" applyAlignment="1">
      <alignment vertical="top" wrapText="1"/>
    </xf>
    <xf numFmtId="0" fontId="11" fillId="0" borderId="4" xfId="3" applyFont="1" applyBorder="1" applyAlignment="1">
      <alignment vertical="top" wrapText="1"/>
    </xf>
    <xf numFmtId="0" fontId="11" fillId="0" borderId="14" xfId="3" applyFont="1" applyBorder="1" applyAlignment="1">
      <alignment vertical="top" wrapText="1"/>
    </xf>
    <xf numFmtId="0" fontId="11" fillId="0" borderId="12" xfId="3" applyFont="1" applyBorder="1" applyAlignment="1">
      <alignment vertical="top" wrapText="1"/>
    </xf>
    <xf numFmtId="0" fontId="11" fillId="0" borderId="21" xfId="3" applyFont="1" applyBorder="1" applyAlignment="1">
      <alignment vertical="top" wrapText="1"/>
    </xf>
    <xf numFmtId="0" fontId="11" fillId="0" borderId="19" xfId="3" applyFont="1" applyBorder="1" applyAlignment="1">
      <alignment vertical="top" wrapText="1"/>
    </xf>
    <xf numFmtId="49" fontId="10" fillId="0" borderId="5" xfId="3" applyNumberFormat="1" applyFont="1" applyBorder="1" applyAlignment="1">
      <alignment horizontal="center" vertical="top" wrapText="1"/>
    </xf>
    <xf numFmtId="49" fontId="10" fillId="0" borderId="13" xfId="3" applyNumberFormat="1" applyFont="1" applyBorder="1" applyAlignment="1">
      <alignment horizontal="center" vertical="top" wrapText="1"/>
    </xf>
    <xf numFmtId="49" fontId="10" fillId="0" borderId="20" xfId="3" applyNumberFormat="1" applyFont="1" applyBorder="1" applyAlignment="1">
      <alignment horizontal="center" vertical="top" wrapText="1"/>
    </xf>
    <xf numFmtId="0" fontId="12" fillId="5" borderId="59" xfId="3" applyFont="1" applyFill="1" applyBorder="1" applyAlignment="1">
      <alignment horizontal="left" vertical="top" wrapText="1"/>
    </xf>
    <xf numFmtId="0" fontId="12" fillId="5" borderId="68" xfId="3" applyFont="1" applyFill="1" applyBorder="1" applyAlignment="1">
      <alignment horizontal="left" vertical="top" wrapText="1"/>
    </xf>
    <xf numFmtId="0" fontId="11" fillId="5" borderId="57" xfId="3" applyFont="1" applyFill="1" applyBorder="1" applyAlignment="1">
      <alignment horizontal="left" vertical="top" wrapText="1"/>
    </xf>
    <xf numFmtId="0" fontId="11" fillId="5" borderId="56" xfId="3" applyFont="1" applyFill="1" applyBorder="1" applyAlignment="1">
      <alignment horizontal="left" vertical="top" wrapText="1"/>
    </xf>
    <xf numFmtId="49" fontId="12" fillId="5" borderId="5" xfId="3" applyNumberFormat="1" applyFont="1" applyFill="1" applyBorder="1" applyAlignment="1">
      <alignment horizontal="center" vertical="top"/>
    </xf>
    <xf numFmtId="49" fontId="12" fillId="5" borderId="13" xfId="3" applyNumberFormat="1" applyFont="1" applyFill="1" applyBorder="1" applyAlignment="1">
      <alignment horizontal="center" vertical="top"/>
    </xf>
    <xf numFmtId="49" fontId="12" fillId="5" borderId="20" xfId="3" applyNumberFormat="1" applyFont="1" applyFill="1" applyBorder="1" applyAlignment="1">
      <alignment horizontal="center" vertical="top"/>
    </xf>
    <xf numFmtId="49" fontId="12" fillId="5" borderId="5" xfId="3" applyNumberFormat="1" applyFont="1" applyFill="1" applyBorder="1" applyAlignment="1">
      <alignment horizontal="center" vertical="center" textRotation="90"/>
    </xf>
    <xf numFmtId="49" fontId="12" fillId="5" borderId="13" xfId="3" applyNumberFormat="1" applyFont="1" applyFill="1" applyBorder="1" applyAlignment="1">
      <alignment horizontal="center" vertical="center" textRotation="90"/>
    </xf>
    <xf numFmtId="49" fontId="12" fillId="5" borderId="20" xfId="3" applyNumberFormat="1" applyFont="1" applyFill="1" applyBorder="1" applyAlignment="1">
      <alignment horizontal="center" vertical="center" textRotation="90"/>
    </xf>
    <xf numFmtId="49" fontId="11" fillId="5" borderId="6" xfId="3" applyNumberFormat="1" applyFont="1" applyFill="1" applyBorder="1" applyAlignment="1">
      <alignment horizontal="center" vertical="top"/>
    </xf>
    <xf numFmtId="49" fontId="11" fillId="5" borderId="14" xfId="3" applyNumberFormat="1" applyFont="1" applyFill="1" applyBorder="1" applyAlignment="1">
      <alignment horizontal="center" vertical="top"/>
    </xf>
    <xf numFmtId="49" fontId="11" fillId="5" borderId="21" xfId="3" applyNumberFormat="1" applyFont="1" applyFill="1" applyBorder="1" applyAlignment="1">
      <alignment horizontal="center" vertical="top"/>
    </xf>
    <xf numFmtId="49" fontId="10" fillId="6" borderId="5" xfId="3" applyNumberFormat="1" applyFont="1" applyFill="1" applyBorder="1" applyAlignment="1">
      <alignment horizontal="center" vertical="top"/>
    </xf>
    <xf numFmtId="49" fontId="10" fillId="6" borderId="13" xfId="3" applyNumberFormat="1" applyFont="1" applyFill="1" applyBorder="1" applyAlignment="1">
      <alignment horizontal="center" vertical="top"/>
    </xf>
    <xf numFmtId="49" fontId="10" fillId="6" borderId="20" xfId="3" applyNumberFormat="1" applyFont="1" applyFill="1" applyBorder="1" applyAlignment="1">
      <alignment horizontal="center" vertical="top"/>
    </xf>
    <xf numFmtId="49" fontId="41" fillId="5" borderId="5" xfId="3" applyNumberFormat="1" applyFont="1" applyFill="1" applyBorder="1" applyAlignment="1">
      <alignment horizontal="center" vertical="center" textRotation="90"/>
    </xf>
    <xf numFmtId="0" fontId="30" fillId="11" borderId="6" xfId="3" applyFont="1" applyFill="1" applyBorder="1" applyAlignment="1">
      <alignment horizontal="center" vertical="center" textRotation="90" wrapText="1"/>
    </xf>
    <xf numFmtId="0" fontId="30" fillId="11" borderId="14" xfId="3" applyFont="1" applyFill="1" applyBorder="1" applyAlignment="1">
      <alignment horizontal="center" vertical="center" textRotation="90" wrapText="1"/>
    </xf>
    <xf numFmtId="0" fontId="30" fillId="11" borderId="21" xfId="3" applyFont="1" applyFill="1" applyBorder="1" applyAlignment="1">
      <alignment horizontal="center" vertical="center" textRotation="90" wrapText="1"/>
    </xf>
    <xf numFmtId="0" fontId="10" fillId="4" borderId="7" xfId="3" applyFont="1" applyFill="1" applyBorder="1" applyAlignment="1">
      <alignment horizontal="right" vertical="top" wrapText="1"/>
    </xf>
    <xf numFmtId="0" fontId="10" fillId="4" borderId="8" xfId="3" applyFont="1" applyFill="1" applyBorder="1" applyAlignment="1">
      <alignment horizontal="right" vertical="top" wrapText="1"/>
    </xf>
    <xf numFmtId="0" fontId="10" fillId="4" borderId="9" xfId="3" applyFont="1" applyFill="1" applyBorder="1" applyAlignment="1">
      <alignment horizontal="right" vertical="top" wrapText="1"/>
    </xf>
    <xf numFmtId="49" fontId="11" fillId="5" borderId="2" xfId="3" applyNumberFormat="1" applyFont="1" applyFill="1" applyBorder="1" applyAlignment="1">
      <alignment horizontal="center" vertical="center" textRotation="90"/>
    </xf>
    <xf numFmtId="49" fontId="11" fillId="5" borderId="17" xfId="3" applyNumberFormat="1" applyFont="1" applyFill="1" applyBorder="1" applyAlignment="1">
      <alignment horizontal="center" vertical="center" textRotation="90"/>
    </xf>
    <xf numFmtId="49" fontId="11" fillId="0" borderId="5" xfId="3" applyNumberFormat="1" applyFont="1" applyBorder="1" applyAlignment="1">
      <alignment horizontal="center" vertical="center" textRotation="90"/>
    </xf>
    <xf numFmtId="49" fontId="11" fillId="0" borderId="13" xfId="3" applyNumberFormat="1" applyFont="1" applyBorder="1" applyAlignment="1">
      <alignment horizontal="center" vertical="center" textRotation="90"/>
    </xf>
    <xf numFmtId="49" fontId="11" fillId="0" borderId="20" xfId="3" applyNumberFormat="1" applyFont="1" applyBorder="1" applyAlignment="1">
      <alignment horizontal="center" vertical="center" textRotation="90"/>
    </xf>
    <xf numFmtId="49" fontId="10" fillId="10" borderId="4" xfId="3" applyNumberFormat="1" applyFont="1" applyFill="1" applyBorder="1" applyAlignment="1">
      <alignment horizontal="center" vertical="top" wrapText="1"/>
    </xf>
    <xf numFmtId="49" fontId="10" fillId="10" borderId="12" xfId="3" applyNumberFormat="1" applyFont="1" applyFill="1" applyBorder="1" applyAlignment="1">
      <alignment horizontal="center" vertical="top" wrapText="1"/>
    </xf>
    <xf numFmtId="49" fontId="10" fillId="10" borderId="19" xfId="3" applyNumberFormat="1" applyFont="1" applyFill="1" applyBorder="1" applyAlignment="1">
      <alignment horizontal="center" vertical="top" wrapText="1"/>
    </xf>
    <xf numFmtId="49" fontId="10" fillId="11" borderId="5" xfId="3" applyNumberFormat="1" applyFont="1" applyFill="1" applyBorder="1" applyAlignment="1">
      <alignment horizontal="center" vertical="top" wrapText="1"/>
    </xf>
    <xf numFmtId="49" fontId="10" fillId="11" borderId="13" xfId="3" applyNumberFormat="1" applyFont="1" applyFill="1" applyBorder="1" applyAlignment="1">
      <alignment horizontal="center" vertical="top" wrapText="1"/>
    </xf>
    <xf numFmtId="49" fontId="10" fillId="11" borderId="20" xfId="3" applyNumberFormat="1" applyFont="1" applyFill="1" applyBorder="1" applyAlignment="1">
      <alignment horizontal="center" vertical="top" wrapText="1"/>
    </xf>
    <xf numFmtId="0" fontId="6" fillId="4" borderId="1" xfId="3" applyFont="1" applyFill="1" applyBorder="1" applyAlignment="1">
      <alignment horizontal="right" vertical="top" wrapText="1"/>
    </xf>
    <xf numFmtId="0" fontId="6" fillId="4" borderId="19" xfId="3" applyFont="1" applyFill="1" applyBorder="1" applyAlignment="1">
      <alignment horizontal="right" vertical="top" wrapText="1"/>
    </xf>
    <xf numFmtId="0" fontId="10" fillId="5" borderId="7" xfId="3" applyFont="1" applyFill="1" applyBorder="1" applyAlignment="1">
      <alignment horizontal="center" vertical="top"/>
    </xf>
    <xf numFmtId="0" fontId="10" fillId="5" borderId="8" xfId="3" applyFont="1" applyFill="1" applyBorder="1" applyAlignment="1">
      <alignment horizontal="center" vertical="top"/>
    </xf>
    <xf numFmtId="0" fontId="11" fillId="9" borderId="5" xfId="3" applyFont="1" applyFill="1" applyBorder="1" applyAlignment="1">
      <alignment horizontal="left" vertical="top" wrapText="1"/>
    </xf>
    <xf numFmtId="0" fontId="11" fillId="9" borderId="13" xfId="3" applyFont="1" applyFill="1" applyBorder="1" applyAlignment="1">
      <alignment horizontal="left" vertical="top" wrapText="1"/>
    </xf>
    <xf numFmtId="0" fontId="11" fillId="9" borderId="20" xfId="3" applyFont="1" applyFill="1" applyBorder="1" applyAlignment="1">
      <alignment horizontal="left" vertical="top" wrapText="1"/>
    </xf>
    <xf numFmtId="49" fontId="11" fillId="5" borderId="6" xfId="3" applyNumberFormat="1" applyFont="1" applyFill="1" applyBorder="1" applyAlignment="1">
      <alignment horizontal="left" vertical="top"/>
    </xf>
    <xf numFmtId="49" fontId="11" fillId="5" borderId="14" xfId="3" applyNumberFormat="1" applyFont="1" applyFill="1" applyBorder="1" applyAlignment="1">
      <alignment horizontal="left" vertical="top"/>
    </xf>
    <xf numFmtId="49" fontId="11" fillId="5" borderId="21" xfId="3" applyNumberFormat="1" applyFont="1" applyFill="1" applyBorder="1" applyAlignment="1">
      <alignment horizontal="left" vertical="top"/>
    </xf>
    <xf numFmtId="49" fontId="10" fillId="10" borderId="5" xfId="3" applyNumberFormat="1" applyFont="1" applyFill="1" applyBorder="1" applyAlignment="1">
      <alignment horizontal="center" vertical="top" wrapText="1"/>
    </xf>
    <xf numFmtId="49" fontId="10" fillId="10" borderId="13" xfId="3" applyNumberFormat="1" applyFont="1" applyFill="1" applyBorder="1" applyAlignment="1">
      <alignment horizontal="center" vertical="top" wrapText="1"/>
    </xf>
    <xf numFmtId="49" fontId="10" fillId="10" borderId="20" xfId="3" applyNumberFormat="1" applyFont="1" applyFill="1" applyBorder="1" applyAlignment="1">
      <alignment horizontal="center" vertical="top" wrapText="1"/>
    </xf>
    <xf numFmtId="0" fontId="6" fillId="2" borderId="1" xfId="3" applyFont="1" applyFill="1" applyBorder="1" applyAlignment="1">
      <alignment horizontal="right" vertical="top" wrapText="1"/>
    </xf>
    <xf numFmtId="0" fontId="6" fillId="2" borderId="19" xfId="3" applyFont="1" applyFill="1" applyBorder="1" applyAlignment="1">
      <alignment horizontal="right" vertical="top" wrapText="1"/>
    </xf>
    <xf numFmtId="49" fontId="10" fillId="6" borderId="6" xfId="3" applyNumberFormat="1" applyFont="1" applyFill="1" applyBorder="1" applyAlignment="1">
      <alignment horizontal="center" vertical="top"/>
    </xf>
    <xf numFmtId="49" fontId="10" fillId="6" borderId="14" xfId="3" applyNumberFormat="1" applyFont="1" applyFill="1" applyBorder="1" applyAlignment="1">
      <alignment horizontal="center" vertical="top"/>
    </xf>
    <xf numFmtId="49" fontId="10" fillId="6" borderId="21" xfId="3" applyNumberFormat="1" applyFont="1" applyFill="1" applyBorder="1" applyAlignment="1">
      <alignment horizontal="center" vertical="top"/>
    </xf>
    <xf numFmtId="49" fontId="6" fillId="3" borderId="30" xfId="3" applyNumberFormat="1" applyFont="1" applyFill="1" applyBorder="1" applyAlignment="1">
      <alignment horizontal="center" vertical="top"/>
    </xf>
    <xf numFmtId="49" fontId="6" fillId="3" borderId="14" xfId="3" applyNumberFormat="1" applyFont="1" applyFill="1" applyBorder="1" applyAlignment="1">
      <alignment horizontal="center" vertical="top"/>
    </xf>
    <xf numFmtId="49" fontId="6" fillId="3" borderId="41" xfId="3" applyNumberFormat="1" applyFont="1" applyFill="1" applyBorder="1" applyAlignment="1">
      <alignment horizontal="center" vertical="top"/>
    </xf>
    <xf numFmtId="49" fontId="6" fillId="6" borderId="2" xfId="3" applyNumberFormat="1" applyFont="1" applyFill="1" applyBorder="1" applyAlignment="1">
      <alignment horizontal="center" vertical="top"/>
    </xf>
    <xf numFmtId="49" fontId="6" fillId="6" borderId="13" xfId="3" applyNumberFormat="1" applyFont="1" applyFill="1" applyBorder="1" applyAlignment="1">
      <alignment horizontal="center" vertical="top"/>
    </xf>
    <xf numFmtId="49" fontId="6" fillId="6" borderId="17" xfId="3" applyNumberFormat="1" applyFont="1" applyFill="1" applyBorder="1" applyAlignment="1">
      <alignment horizontal="center" vertical="top"/>
    </xf>
    <xf numFmtId="49" fontId="6" fillId="11" borderId="5" xfId="3" applyNumberFormat="1" applyFont="1" applyFill="1" applyBorder="1" applyAlignment="1">
      <alignment horizontal="center" vertical="top" wrapText="1"/>
    </xf>
    <xf numFmtId="49" fontId="6" fillId="11" borderId="13" xfId="3" applyNumberFormat="1" applyFont="1" applyFill="1" applyBorder="1" applyAlignment="1">
      <alignment horizontal="center" vertical="top" wrapText="1"/>
    </xf>
    <xf numFmtId="0" fontId="13" fillId="11" borderId="20" xfId="3" applyFont="1" applyFill="1" applyBorder="1" applyAlignment="1">
      <alignment horizontal="center" vertical="top" wrapText="1"/>
    </xf>
    <xf numFmtId="0" fontId="7" fillId="11" borderId="20" xfId="3" applyFill="1" applyBorder="1" applyAlignment="1">
      <alignment horizontal="center" vertical="top" wrapText="1"/>
    </xf>
    <xf numFmtId="49" fontId="10" fillId="3" borderId="5" xfId="3" applyNumberFormat="1" applyFont="1" applyFill="1" applyBorder="1" applyAlignment="1">
      <alignment horizontal="center" vertical="top"/>
    </xf>
    <xf numFmtId="49" fontId="10" fillId="3" borderId="13" xfId="3" applyNumberFormat="1" applyFont="1" applyFill="1" applyBorder="1" applyAlignment="1">
      <alignment horizontal="center" vertical="top"/>
    </xf>
    <xf numFmtId="49" fontId="10" fillId="3" borderId="20" xfId="3" applyNumberFormat="1" applyFont="1" applyFill="1" applyBorder="1" applyAlignment="1">
      <alignment horizontal="center" vertical="top"/>
    </xf>
    <xf numFmtId="0" fontId="11" fillId="0" borderId="5" xfId="3" applyFont="1" applyBorder="1" applyAlignment="1">
      <alignment horizontal="left" vertical="top" wrapText="1"/>
    </xf>
    <xf numFmtId="0" fontId="11" fillId="0" borderId="13" xfId="3" applyFont="1" applyBorder="1" applyAlignment="1">
      <alignment horizontal="left" vertical="top" wrapText="1"/>
    </xf>
    <xf numFmtId="0" fontId="11" fillId="0" borderId="20" xfId="3" applyFont="1" applyBorder="1" applyAlignment="1">
      <alignment horizontal="left" vertical="top" wrapText="1"/>
    </xf>
    <xf numFmtId="49" fontId="10" fillId="4" borderId="5" xfId="3" applyNumberFormat="1" applyFont="1" applyFill="1" applyBorder="1" applyAlignment="1">
      <alignment horizontal="center" vertical="top"/>
    </xf>
    <xf numFmtId="49" fontId="10" fillId="4" borderId="13" xfId="3" applyNumberFormat="1" applyFont="1" applyFill="1" applyBorder="1" applyAlignment="1">
      <alignment horizontal="center" vertical="top"/>
    </xf>
    <xf numFmtId="49" fontId="10" fillId="4" borderId="20" xfId="3" applyNumberFormat="1" applyFont="1" applyFill="1" applyBorder="1" applyAlignment="1">
      <alignment horizontal="center" vertical="top"/>
    </xf>
    <xf numFmtId="0" fontId="29" fillId="10" borderId="5" xfId="3" applyFont="1" applyFill="1" applyBorder="1" applyAlignment="1">
      <alignment horizontal="left" vertical="top" wrapText="1"/>
    </xf>
    <xf numFmtId="0" fontId="29" fillId="10" borderId="13" xfId="3" applyFont="1" applyFill="1" applyBorder="1" applyAlignment="1">
      <alignment horizontal="left" vertical="top" wrapText="1"/>
    </xf>
    <xf numFmtId="0" fontId="29" fillId="10" borderId="20" xfId="3" applyFont="1" applyFill="1" applyBorder="1" applyAlignment="1">
      <alignment horizontal="left" vertical="top" wrapText="1"/>
    </xf>
    <xf numFmtId="0" fontId="10" fillId="11" borderId="6" xfId="3" applyFont="1" applyFill="1" applyBorder="1" applyAlignment="1">
      <alignment horizontal="center" vertical="center" textRotation="90" wrapText="1"/>
    </xf>
    <xf numFmtId="0" fontId="10" fillId="11" borderId="14" xfId="3" applyFont="1" applyFill="1" applyBorder="1" applyAlignment="1">
      <alignment horizontal="center" vertical="center" textRotation="90" wrapText="1"/>
    </xf>
    <xf numFmtId="0" fontId="10" fillId="11" borderId="21" xfId="3" applyFont="1" applyFill="1" applyBorder="1" applyAlignment="1">
      <alignment horizontal="center" vertical="center" textRotation="90" wrapText="1"/>
    </xf>
    <xf numFmtId="49" fontId="6" fillId="6" borderId="5" xfId="3" applyNumberFormat="1" applyFont="1" applyFill="1" applyBorder="1" applyAlignment="1">
      <alignment horizontal="center" vertical="top"/>
    </xf>
    <xf numFmtId="49" fontId="6" fillId="6" borderId="20" xfId="3" applyNumberFormat="1" applyFont="1" applyFill="1" applyBorder="1" applyAlignment="1">
      <alignment horizontal="center" vertical="top"/>
    </xf>
    <xf numFmtId="0" fontId="11" fillId="10" borderId="5" xfId="14" applyFont="1" applyFill="1" applyBorder="1" applyAlignment="1">
      <alignment horizontal="left" vertical="top" wrapText="1"/>
    </xf>
    <xf numFmtId="0" fontId="11" fillId="10" borderId="13" xfId="14" applyFont="1" applyFill="1" applyBorder="1" applyAlignment="1">
      <alignment horizontal="left" vertical="top" wrapText="1"/>
    </xf>
    <xf numFmtId="0" fontId="46" fillId="10" borderId="5" xfId="3" applyFont="1" applyFill="1" applyBorder="1" applyAlignment="1">
      <alignment horizontal="center" vertical="top" wrapText="1"/>
    </xf>
    <xf numFmtId="0" fontId="46" fillId="10" borderId="13" xfId="3" applyFont="1" applyFill="1" applyBorder="1" applyAlignment="1">
      <alignment horizontal="center" vertical="top" wrapText="1"/>
    </xf>
    <xf numFmtId="0" fontId="46" fillId="10" borderId="20" xfId="3" applyFont="1" applyFill="1" applyBorder="1" applyAlignment="1">
      <alignment horizontal="center" vertical="top" wrapText="1"/>
    </xf>
    <xf numFmtId="0" fontId="10" fillId="11" borderId="6" xfId="3" applyFont="1" applyFill="1" applyBorder="1" applyAlignment="1">
      <alignment horizontal="center" vertical="top" wrapText="1"/>
    </xf>
    <xf numFmtId="0" fontId="11" fillId="11" borderId="27" xfId="3" applyFont="1" applyFill="1" applyBorder="1" applyAlignment="1">
      <alignment horizontal="center" vertical="top" wrapText="1"/>
    </xf>
    <xf numFmtId="0" fontId="11" fillId="11" borderId="4" xfId="3" applyFont="1" applyFill="1" applyBorder="1" applyAlignment="1">
      <alignment horizontal="center" vertical="top" wrapText="1"/>
    </xf>
    <xf numFmtId="0" fontId="10" fillId="11" borderId="14" xfId="3" applyFont="1" applyFill="1" applyBorder="1" applyAlignment="1">
      <alignment horizontal="center" vertical="top" wrapText="1"/>
    </xf>
    <xf numFmtId="0" fontId="11" fillId="11" borderId="0" xfId="3" applyFont="1" applyFill="1" applyAlignment="1">
      <alignment horizontal="center" vertical="top" wrapText="1"/>
    </xf>
    <xf numFmtId="0" fontId="11" fillId="11" borderId="12" xfId="3" applyFont="1" applyFill="1" applyBorder="1" applyAlignment="1">
      <alignment horizontal="center" vertical="top" wrapText="1"/>
    </xf>
    <xf numFmtId="0" fontId="11" fillId="11" borderId="14" xfId="3" applyFont="1" applyFill="1" applyBorder="1" applyAlignment="1">
      <alignment horizontal="center" vertical="top" wrapText="1"/>
    </xf>
    <xf numFmtId="0" fontId="11" fillId="11" borderId="21" xfId="3" applyFont="1" applyFill="1" applyBorder="1" applyAlignment="1">
      <alignment horizontal="center" vertical="top" wrapText="1"/>
    </xf>
    <xf numFmtId="0" fontId="11" fillId="11" borderId="1" xfId="3" applyFont="1" applyFill="1" applyBorder="1" applyAlignment="1">
      <alignment horizontal="center" vertical="top" wrapText="1"/>
    </xf>
    <xf numFmtId="0" fontId="11" fillId="11" borderId="19" xfId="3" applyFont="1" applyFill="1" applyBorder="1" applyAlignment="1">
      <alignment horizontal="center" vertical="top" wrapText="1"/>
    </xf>
    <xf numFmtId="0" fontId="7" fillId="5" borderId="4" xfId="3" applyFill="1" applyBorder="1" applyAlignment="1">
      <alignment horizontal="center" vertical="top" wrapText="1"/>
    </xf>
    <xf numFmtId="0" fontId="7" fillId="5" borderId="12" xfId="3" applyFill="1" applyBorder="1" applyAlignment="1">
      <alignment horizontal="center" vertical="top" wrapText="1"/>
    </xf>
    <xf numFmtId="49" fontId="10" fillId="6" borderId="2" xfId="3" applyNumberFormat="1" applyFont="1" applyFill="1" applyBorder="1" applyAlignment="1">
      <alignment horizontal="center" vertical="top"/>
    </xf>
    <xf numFmtId="49" fontId="10" fillId="6" borderId="17" xfId="3" applyNumberFormat="1" applyFont="1" applyFill="1" applyBorder="1" applyAlignment="1">
      <alignment horizontal="center" vertical="top"/>
    </xf>
    <xf numFmtId="0" fontId="6" fillId="4" borderId="8" xfId="3" applyFont="1" applyFill="1" applyBorder="1" applyAlignment="1">
      <alignment horizontal="right" vertical="top" wrapText="1"/>
    </xf>
    <xf numFmtId="0" fontId="6" fillId="4" borderId="9" xfId="3" applyFont="1" applyFill="1" applyBorder="1" applyAlignment="1">
      <alignment horizontal="right" vertical="top" wrapText="1"/>
    </xf>
    <xf numFmtId="0" fontId="11" fillId="9" borderId="5" xfId="14" applyFont="1" applyFill="1" applyBorder="1" applyAlignment="1">
      <alignment horizontal="left" vertical="top" wrapText="1"/>
    </xf>
    <xf numFmtId="0" fontId="11" fillId="9" borderId="13" xfId="14" applyFont="1" applyFill="1" applyBorder="1" applyAlignment="1">
      <alignment horizontal="left" vertical="top" wrapText="1"/>
    </xf>
    <xf numFmtId="0" fontId="11" fillId="9" borderId="20" xfId="14" applyFont="1" applyFill="1" applyBorder="1" applyAlignment="1">
      <alignment horizontal="left" vertical="top" wrapText="1"/>
    </xf>
    <xf numFmtId="0" fontId="10" fillId="2" borderId="8" xfId="3" applyFont="1" applyFill="1" applyBorder="1" applyAlignment="1">
      <alignment horizontal="right" vertical="top" wrapText="1"/>
    </xf>
    <xf numFmtId="0" fontId="10" fillId="2" borderId="9" xfId="3" applyFont="1" applyFill="1" applyBorder="1" applyAlignment="1">
      <alignment horizontal="right" vertical="top" wrapText="1"/>
    </xf>
    <xf numFmtId="0" fontId="30" fillId="11" borderId="6" xfId="3" applyFont="1" applyFill="1" applyBorder="1" applyAlignment="1">
      <alignment horizontal="center" vertical="top" wrapText="1"/>
    </xf>
    <xf numFmtId="0" fontId="30" fillId="11" borderId="27" xfId="3" applyFont="1" applyFill="1" applyBorder="1" applyAlignment="1">
      <alignment horizontal="center" vertical="top" wrapText="1"/>
    </xf>
    <xf numFmtId="0" fontId="30" fillId="11" borderId="4" xfId="3" applyFont="1" applyFill="1" applyBorder="1" applyAlignment="1">
      <alignment horizontal="center" vertical="top" wrapText="1"/>
    </xf>
    <xf numFmtId="0" fontId="30" fillId="11" borderId="14" xfId="3" applyFont="1" applyFill="1" applyBorder="1" applyAlignment="1">
      <alignment horizontal="center" vertical="top" wrapText="1"/>
    </xf>
    <xf numFmtId="0" fontId="30" fillId="11" borderId="0" xfId="3" applyFont="1" applyFill="1" applyAlignment="1">
      <alignment horizontal="center" vertical="top" wrapText="1"/>
    </xf>
    <xf numFmtId="0" fontId="30" fillId="11" borderId="12" xfId="3" applyFont="1" applyFill="1" applyBorder="1" applyAlignment="1">
      <alignment horizontal="center" vertical="top" wrapText="1"/>
    </xf>
    <xf numFmtId="0" fontId="30" fillId="11" borderId="21" xfId="3" applyFont="1" applyFill="1" applyBorder="1" applyAlignment="1">
      <alignment horizontal="center" vertical="top" wrapText="1"/>
    </xf>
    <xf numFmtId="0" fontId="30" fillId="11" borderId="1" xfId="3" applyFont="1" applyFill="1" applyBorder="1" applyAlignment="1">
      <alignment horizontal="center" vertical="top" wrapText="1"/>
    </xf>
    <xf numFmtId="0" fontId="30" fillId="11" borderId="19" xfId="3" applyFont="1" applyFill="1" applyBorder="1" applyAlignment="1">
      <alignment horizontal="center" vertical="top" wrapText="1"/>
    </xf>
    <xf numFmtId="49" fontId="10" fillId="0" borderId="7" xfId="3" applyNumberFormat="1" applyFont="1" applyBorder="1" applyAlignment="1">
      <alignment horizontal="center" vertical="top" wrapText="1"/>
    </xf>
    <xf numFmtId="49" fontId="10" fillId="0" borderId="8" xfId="3" applyNumberFormat="1" applyFont="1" applyBorder="1" applyAlignment="1">
      <alignment horizontal="center" vertical="top" wrapText="1"/>
    </xf>
    <xf numFmtId="49" fontId="10" fillId="0" borderId="9" xfId="3" applyNumberFormat="1" applyFont="1" applyBorder="1" applyAlignment="1">
      <alignment horizontal="center" vertical="top" wrapText="1"/>
    </xf>
    <xf numFmtId="0" fontId="29" fillId="4" borderId="7" xfId="3" applyFont="1" applyFill="1" applyBorder="1" applyAlignment="1">
      <alignment horizontal="left" vertical="top"/>
    </xf>
    <xf numFmtId="0" fontId="40" fillId="0" borderId="8" xfId="0" applyFont="1" applyBorder="1" applyAlignment="1">
      <alignment horizontal="left" vertical="top"/>
    </xf>
    <xf numFmtId="0" fontId="40" fillId="0" borderId="9" xfId="0" applyFont="1" applyBorder="1" applyAlignment="1">
      <alignment horizontal="left" vertical="top"/>
    </xf>
    <xf numFmtId="0" fontId="29" fillId="2" borderId="7" xfId="3" applyFont="1" applyFill="1" applyBorder="1" applyAlignment="1">
      <alignment horizontal="left" vertical="top"/>
    </xf>
    <xf numFmtId="49" fontId="10" fillId="4" borderId="8" xfId="3" applyNumberFormat="1" applyFont="1" applyFill="1" applyBorder="1" applyAlignment="1">
      <alignment horizontal="left" vertical="top" wrapText="1"/>
    </xf>
    <xf numFmtId="49" fontId="10" fillId="4" borderId="9" xfId="3" applyNumberFormat="1" applyFont="1" applyFill="1" applyBorder="1" applyAlignment="1">
      <alignment horizontal="left" vertical="top" wrapText="1"/>
    </xf>
    <xf numFmtId="0" fontId="11" fillId="0" borderId="59" xfId="3" applyFont="1" applyBorder="1" applyAlignment="1">
      <alignment horizontal="left" vertical="top" wrapText="1"/>
    </xf>
    <xf numFmtId="0" fontId="11" fillId="0" borderId="68" xfId="3" applyFont="1" applyBorder="1" applyAlignment="1">
      <alignment horizontal="left" vertical="top" wrapText="1"/>
    </xf>
    <xf numFmtId="0" fontId="11" fillId="10" borderId="6" xfId="14" applyFont="1" applyFill="1" applyBorder="1" applyAlignment="1">
      <alignment horizontal="left" vertical="top" wrapText="1"/>
    </xf>
    <xf numFmtId="0" fontId="11" fillId="10" borderId="14" xfId="14" applyFont="1" applyFill="1" applyBorder="1" applyAlignment="1">
      <alignment horizontal="left" vertical="top" wrapText="1"/>
    </xf>
    <xf numFmtId="0" fontId="11" fillId="10" borderId="21" xfId="14" applyFont="1" applyFill="1" applyBorder="1" applyAlignment="1">
      <alignment horizontal="left" vertical="top" wrapText="1"/>
    </xf>
    <xf numFmtId="0" fontId="10" fillId="2" borderId="7" xfId="3" applyFont="1" applyFill="1" applyBorder="1" applyAlignment="1">
      <alignment horizontal="right" vertical="top" wrapText="1"/>
    </xf>
    <xf numFmtId="0" fontId="10" fillId="18" borderId="1" xfId="3" applyFont="1" applyFill="1" applyBorder="1" applyAlignment="1">
      <alignment horizontal="right" vertical="top" wrapText="1"/>
    </xf>
    <xf numFmtId="0" fontId="10" fillId="18" borderId="19" xfId="3" applyFont="1" applyFill="1" applyBorder="1" applyAlignment="1">
      <alignment horizontal="right" vertical="top" wrapText="1"/>
    </xf>
    <xf numFmtId="0" fontId="10" fillId="9" borderId="7" xfId="3" applyFont="1" applyFill="1" applyBorder="1" applyAlignment="1">
      <alignment horizontal="right" vertical="top" wrapText="1"/>
    </xf>
    <xf numFmtId="0" fontId="10" fillId="9" borderId="8" xfId="3" applyFont="1" applyFill="1" applyBorder="1" applyAlignment="1">
      <alignment horizontal="right" vertical="top" wrapText="1"/>
    </xf>
    <xf numFmtId="0" fontId="11" fillId="0" borderId="35" xfId="12" applyFont="1" applyBorder="1" applyAlignment="1">
      <alignment horizontal="left" vertical="top" wrapText="1"/>
    </xf>
    <xf numFmtId="0" fontId="11" fillId="0" borderId="11" xfId="12" applyFont="1" applyBorder="1" applyAlignment="1">
      <alignment horizontal="left" vertical="top" wrapText="1"/>
    </xf>
    <xf numFmtId="0" fontId="11" fillId="0" borderId="36" xfId="12" applyFont="1" applyBorder="1" applyAlignment="1">
      <alignment horizontal="left" vertical="top" wrapText="1"/>
    </xf>
    <xf numFmtId="0" fontId="11" fillId="0" borderId="14" xfId="0" applyFont="1" applyBorder="1" applyAlignment="1">
      <alignment horizontal="left" vertical="top" wrapText="1"/>
    </xf>
    <xf numFmtId="0" fontId="11" fillId="0" borderId="0" xfId="0" applyFont="1" applyAlignment="1">
      <alignment horizontal="left" vertical="top" wrapText="1"/>
    </xf>
    <xf numFmtId="0" fontId="11" fillId="0" borderId="12" xfId="0" applyFont="1" applyBorder="1" applyAlignment="1">
      <alignment horizontal="left" vertical="top" wrapText="1"/>
    </xf>
    <xf numFmtId="0" fontId="7" fillId="0" borderId="11" xfId="12" applyBorder="1" applyAlignment="1">
      <alignment horizontal="left" vertical="top" wrapText="1"/>
    </xf>
    <xf numFmtId="0" fontId="7" fillId="0" borderId="36" xfId="12" applyBorder="1" applyAlignment="1">
      <alignment horizontal="left" vertical="top" wrapText="1"/>
    </xf>
    <xf numFmtId="49" fontId="14" fillId="5" borderId="5" xfId="3" applyNumberFormat="1" applyFont="1" applyFill="1" applyBorder="1" applyAlignment="1">
      <alignment horizontal="center" vertical="center" textRotation="90"/>
    </xf>
    <xf numFmtId="49" fontId="14" fillId="5" borderId="13" xfId="3" applyNumberFormat="1" applyFont="1" applyFill="1" applyBorder="1" applyAlignment="1">
      <alignment horizontal="center" vertical="center" textRotation="90"/>
    </xf>
    <xf numFmtId="49" fontId="11" fillId="10" borderId="5" xfId="3" applyNumberFormat="1" applyFont="1" applyFill="1" applyBorder="1" applyAlignment="1">
      <alignment horizontal="center" vertical="top" wrapText="1"/>
    </xf>
    <xf numFmtId="49" fontId="11" fillId="10" borderId="13" xfId="3" applyNumberFormat="1" applyFont="1" applyFill="1" applyBorder="1" applyAlignment="1">
      <alignment horizontal="center" vertical="top" wrapText="1"/>
    </xf>
    <xf numFmtId="49" fontId="11" fillId="10" borderId="20" xfId="3" applyNumberFormat="1" applyFont="1" applyFill="1" applyBorder="1" applyAlignment="1">
      <alignment horizontal="center" vertical="top" wrapText="1"/>
    </xf>
    <xf numFmtId="49" fontId="10" fillId="3" borderId="30" xfId="3" applyNumberFormat="1" applyFont="1" applyFill="1" applyBorder="1" applyAlignment="1">
      <alignment horizontal="center" vertical="top"/>
    </xf>
    <xf numFmtId="49" fontId="10" fillId="3" borderId="14" xfId="3" applyNumberFormat="1" applyFont="1" applyFill="1" applyBorder="1" applyAlignment="1">
      <alignment horizontal="center" vertical="top"/>
    </xf>
    <xf numFmtId="49" fontId="10" fillId="3" borderId="41" xfId="3" applyNumberFormat="1" applyFont="1" applyFill="1" applyBorder="1" applyAlignment="1">
      <alignment horizontal="center" vertical="top"/>
    </xf>
    <xf numFmtId="49" fontId="45" fillId="6" borderId="5" xfId="3" applyNumberFormat="1" applyFont="1" applyFill="1" applyBorder="1" applyAlignment="1">
      <alignment horizontal="center" vertical="top"/>
    </xf>
    <xf numFmtId="49" fontId="45" fillId="6" borderId="13" xfId="3" applyNumberFormat="1" applyFont="1" applyFill="1" applyBorder="1" applyAlignment="1">
      <alignment horizontal="center" vertical="top"/>
    </xf>
    <xf numFmtId="49" fontId="45" fillId="6" borderId="20" xfId="3" applyNumberFormat="1" applyFont="1" applyFill="1" applyBorder="1" applyAlignment="1">
      <alignment horizontal="center" vertical="top"/>
    </xf>
    <xf numFmtId="49" fontId="12" fillId="5" borderId="2" xfId="3" applyNumberFormat="1" applyFont="1" applyFill="1" applyBorder="1" applyAlignment="1">
      <alignment horizontal="center" vertical="center" textRotation="90"/>
    </xf>
    <xf numFmtId="49" fontId="12" fillId="5" borderId="17" xfId="3" applyNumberFormat="1" applyFont="1" applyFill="1" applyBorder="1" applyAlignment="1">
      <alignment horizontal="center" vertical="center" textRotation="90"/>
    </xf>
    <xf numFmtId="0" fontId="10" fillId="4" borderId="1" xfId="3" applyFont="1" applyFill="1" applyBorder="1" applyAlignment="1">
      <alignment horizontal="right" vertical="top" wrapText="1"/>
    </xf>
    <xf numFmtId="0" fontId="10" fillId="4" borderId="19" xfId="3" applyFont="1" applyFill="1" applyBorder="1" applyAlignment="1">
      <alignment horizontal="right" vertical="top" wrapText="1"/>
    </xf>
    <xf numFmtId="49" fontId="11" fillId="5" borderId="5" xfId="14" applyNumberFormat="1" applyFont="1" applyFill="1" applyBorder="1" applyAlignment="1">
      <alignment horizontal="center" vertical="top"/>
    </xf>
    <xf numFmtId="49" fontId="11" fillId="5" borderId="13" xfId="14" applyNumberFormat="1" applyFont="1" applyFill="1" applyBorder="1" applyAlignment="1">
      <alignment horizontal="center" vertical="top"/>
    </xf>
    <xf numFmtId="49" fontId="11" fillId="5" borderId="20" xfId="14" applyNumberFormat="1" applyFont="1" applyFill="1" applyBorder="1" applyAlignment="1">
      <alignment horizontal="center" vertical="top"/>
    </xf>
    <xf numFmtId="0" fontId="10" fillId="0" borderId="8" xfId="12" applyFont="1" applyBorder="1" applyAlignment="1">
      <alignment horizontal="center" vertical="center" wrapText="1"/>
    </xf>
    <xf numFmtId="0" fontId="10" fillId="9" borderId="7" xfId="12" applyFont="1" applyFill="1" applyBorder="1" applyAlignment="1">
      <alignment horizontal="left" vertical="top"/>
    </xf>
    <xf numFmtId="0" fontId="10" fillId="9" borderId="8" xfId="12" applyFont="1" applyFill="1" applyBorder="1" applyAlignment="1">
      <alignment horizontal="left" vertical="top"/>
    </xf>
    <xf numFmtId="0" fontId="10" fillId="9" borderId="9" xfId="12" applyFont="1" applyFill="1" applyBorder="1" applyAlignment="1">
      <alignment horizontal="left" vertical="top"/>
    </xf>
    <xf numFmtId="0" fontId="11" fillId="0" borderId="43" xfId="12" applyFont="1" applyBorder="1" applyAlignment="1">
      <alignment horizontal="left" vertical="top" wrapText="1"/>
    </xf>
    <xf numFmtId="0" fontId="11" fillId="0" borderId="49" xfId="12" applyFont="1" applyBorder="1" applyAlignment="1">
      <alignment horizontal="left" vertical="top" wrapText="1"/>
    </xf>
    <xf numFmtId="0" fontId="11" fillId="0" borderId="51" xfId="12" applyFont="1" applyBorder="1" applyAlignment="1">
      <alignment horizontal="left" vertical="top" wrapText="1"/>
    </xf>
    <xf numFmtId="0" fontId="11" fillId="5" borderId="35" xfId="0" applyFont="1" applyFill="1" applyBorder="1" applyAlignment="1">
      <alignment horizontal="left" vertical="center" wrapText="1"/>
    </xf>
    <xf numFmtId="0" fontId="11" fillId="5" borderId="11" xfId="0" applyFont="1" applyFill="1" applyBorder="1" applyAlignment="1">
      <alignment horizontal="left" vertical="center" wrapText="1"/>
    </xf>
    <xf numFmtId="0" fontId="11" fillId="5" borderId="36" xfId="0" applyFont="1" applyFill="1" applyBorder="1" applyAlignment="1">
      <alignment horizontal="left" vertical="center" wrapText="1"/>
    </xf>
    <xf numFmtId="0" fontId="7" fillId="0" borderId="49" xfId="12" applyBorder="1" applyAlignment="1">
      <alignment horizontal="left" vertical="top" wrapText="1"/>
    </xf>
    <xf numFmtId="0" fontId="7" fillId="0" borderId="51" xfId="12" applyBorder="1" applyAlignment="1">
      <alignment horizontal="left" vertical="top" wrapText="1"/>
    </xf>
    <xf numFmtId="0" fontId="11" fillId="9" borderId="5" xfId="0" applyFont="1" applyFill="1" applyBorder="1" applyAlignment="1">
      <alignment horizontal="left" vertical="top" wrapText="1"/>
    </xf>
    <xf numFmtId="0" fontId="11" fillId="9" borderId="13" xfId="0" applyFont="1" applyFill="1" applyBorder="1" applyAlignment="1">
      <alignment horizontal="left" vertical="top" wrapText="1"/>
    </xf>
    <xf numFmtId="0" fontId="11" fillId="9" borderId="20" xfId="0" applyFont="1" applyFill="1" applyBorder="1" applyAlignment="1">
      <alignment horizontal="left" vertical="top" wrapText="1"/>
    </xf>
    <xf numFmtId="49" fontId="10" fillId="0" borderId="0" xfId="12" applyNumberFormat="1" applyFont="1" applyAlignment="1">
      <alignment horizontal="center" vertical="top" wrapText="1"/>
    </xf>
    <xf numFmtId="0" fontId="10" fillId="2" borderId="7" xfId="3" applyFont="1" applyFill="1" applyBorder="1" applyAlignment="1">
      <alignment horizontal="left"/>
    </xf>
    <xf numFmtId="0" fontId="10" fillId="2" borderId="8" xfId="3" applyFont="1" applyFill="1" applyBorder="1" applyAlignment="1">
      <alignment horizontal="left"/>
    </xf>
    <xf numFmtId="0" fontId="10" fillId="2" borderId="9" xfId="3" applyFont="1" applyFill="1" applyBorder="1" applyAlignment="1">
      <alignment horizontal="left"/>
    </xf>
    <xf numFmtId="0" fontId="11" fillId="0" borderId="35" xfId="13" applyFont="1" applyBorder="1" applyAlignment="1">
      <alignment horizontal="left" vertical="top" wrapText="1"/>
    </xf>
    <xf numFmtId="0" fontId="11" fillId="0" borderId="11" xfId="13" applyFont="1" applyBorder="1" applyAlignment="1">
      <alignment horizontal="left" vertical="top" wrapText="1"/>
    </xf>
    <xf numFmtId="49" fontId="10" fillId="0" borderId="7" xfId="3" applyNumberFormat="1" applyFont="1" applyBorder="1" applyAlignment="1">
      <alignment horizontal="left" vertical="top"/>
    </xf>
    <xf numFmtId="49" fontId="10" fillId="0" borderId="8" xfId="3" applyNumberFormat="1" applyFont="1" applyBorder="1" applyAlignment="1">
      <alignment horizontal="left" vertical="top"/>
    </xf>
    <xf numFmtId="49" fontId="10" fillId="0" borderId="9" xfId="3" applyNumberFormat="1" applyFont="1" applyBorder="1" applyAlignment="1">
      <alignment horizontal="left" vertical="top"/>
    </xf>
    <xf numFmtId="0" fontId="6" fillId="2" borderId="7" xfId="3" applyFont="1" applyFill="1" applyBorder="1" applyAlignment="1">
      <alignment horizontal="right" vertical="top" wrapText="1"/>
    </xf>
    <xf numFmtId="0" fontId="6" fillId="2" borderId="8" xfId="3" applyFont="1" applyFill="1" applyBorder="1" applyAlignment="1">
      <alignment horizontal="right" vertical="top" wrapText="1"/>
    </xf>
    <xf numFmtId="0" fontId="6" fillId="2" borderId="9" xfId="3" applyFont="1" applyFill="1" applyBorder="1" applyAlignment="1">
      <alignment horizontal="right" vertical="top" wrapText="1"/>
    </xf>
    <xf numFmtId="49" fontId="11" fillId="0" borderId="5" xfId="3" applyNumberFormat="1" applyFont="1" applyBorder="1" applyAlignment="1">
      <alignment horizontal="center" vertical="top"/>
    </xf>
    <xf numFmtId="49" fontId="11" fillId="0" borderId="13" xfId="3" applyNumberFormat="1" applyFont="1" applyBorder="1" applyAlignment="1">
      <alignment horizontal="center" vertical="top"/>
    </xf>
    <xf numFmtId="49" fontId="11" fillId="0" borderId="20" xfId="3" applyNumberFormat="1" applyFont="1" applyBorder="1" applyAlignment="1">
      <alignment horizontal="center" vertical="top"/>
    </xf>
    <xf numFmtId="0" fontId="11" fillId="10" borderId="27" xfId="14" applyFont="1" applyFill="1" applyBorder="1" applyAlignment="1">
      <alignment horizontal="left" vertical="top" wrapText="1"/>
    </xf>
    <xf numFmtId="0" fontId="11" fillId="10" borderId="0" xfId="14" applyFont="1" applyFill="1" applyAlignment="1">
      <alignment horizontal="left" vertical="top" wrapText="1"/>
    </xf>
    <xf numFmtId="0" fontId="11" fillId="10" borderId="1" xfId="14" applyFont="1" applyFill="1" applyBorder="1" applyAlignment="1">
      <alignment horizontal="left" vertical="top" wrapText="1"/>
    </xf>
    <xf numFmtId="0" fontId="11" fillId="10" borderId="20" xfId="14" applyFont="1" applyFill="1" applyBorder="1" applyAlignment="1">
      <alignment horizontal="left" vertical="top" wrapText="1"/>
    </xf>
    <xf numFmtId="49" fontId="11" fillId="0" borderId="5" xfId="3" applyNumberFormat="1" applyFont="1" applyBorder="1" applyAlignment="1">
      <alignment horizontal="center" vertical="center" textRotation="90" wrapText="1"/>
    </xf>
    <xf numFmtId="49" fontId="11" fillId="0" borderId="13" xfId="3" applyNumberFormat="1" applyFont="1" applyBorder="1" applyAlignment="1">
      <alignment horizontal="center" vertical="center" textRotation="90" wrapText="1"/>
    </xf>
    <xf numFmtId="49" fontId="11" fillId="0" borderId="20" xfId="3" applyNumberFormat="1" applyFont="1" applyBorder="1" applyAlignment="1">
      <alignment horizontal="center" vertical="center" textRotation="90" wrapText="1"/>
    </xf>
    <xf numFmtId="0" fontId="11" fillId="10" borderId="27" xfId="0" applyFont="1" applyFill="1" applyBorder="1" applyAlignment="1">
      <alignment horizontal="left" vertical="top" wrapText="1"/>
    </xf>
    <xf numFmtId="0" fontId="11" fillId="10" borderId="0" xfId="0" applyFont="1" applyFill="1" applyAlignment="1">
      <alignment horizontal="left" vertical="top" wrapText="1"/>
    </xf>
    <xf numFmtId="0" fontId="11" fillId="10" borderId="1" xfId="0" applyFont="1" applyFill="1" applyBorder="1" applyAlignment="1">
      <alignment horizontal="left" vertical="top" wrapText="1"/>
    </xf>
    <xf numFmtId="0" fontId="11" fillId="11" borderId="4" xfId="3" applyFont="1" applyFill="1" applyBorder="1" applyAlignment="1">
      <alignment horizontal="left" vertical="top" wrapText="1"/>
    </xf>
    <xf numFmtId="49" fontId="14" fillId="5" borderId="5" xfId="3" applyNumberFormat="1" applyFont="1" applyFill="1" applyBorder="1" applyAlignment="1">
      <alignment horizontal="center" vertical="top"/>
    </xf>
    <xf numFmtId="49" fontId="14" fillId="5" borderId="13" xfId="3" applyNumberFormat="1" applyFont="1" applyFill="1" applyBorder="1" applyAlignment="1">
      <alignment horizontal="center" vertical="top"/>
    </xf>
    <xf numFmtId="0" fontId="5" fillId="0" borderId="16" xfId="0" applyFont="1" applyBorder="1" applyAlignment="1">
      <alignment horizontal="center" vertical="center" textRotation="90"/>
    </xf>
    <xf numFmtId="0" fontId="5" fillId="0" borderId="23" xfId="0" applyFont="1" applyBorder="1" applyAlignment="1">
      <alignment horizontal="center" vertical="center" textRotation="90"/>
    </xf>
    <xf numFmtId="0" fontId="5" fillId="0" borderId="12" xfId="0" applyFont="1" applyBorder="1" applyAlignment="1">
      <alignment horizontal="center" vertical="center" textRotation="90"/>
    </xf>
    <xf numFmtId="0" fontId="5" fillId="0" borderId="19" xfId="0" applyFont="1" applyBorder="1" applyAlignment="1">
      <alignment horizontal="center" vertical="center" textRotation="90"/>
    </xf>
    <xf numFmtId="0" fontId="5" fillId="0" borderId="3" xfId="3" applyFont="1" applyBorder="1" applyAlignment="1">
      <alignment horizontal="center" vertical="center" textRotation="90" wrapText="1"/>
    </xf>
    <xf numFmtId="0" fontId="5" fillId="0" borderId="11" xfId="3" applyFont="1" applyBorder="1" applyAlignment="1">
      <alignment horizontal="center" vertical="center" textRotation="90" wrapText="1"/>
    </xf>
    <xf numFmtId="0" fontId="5" fillId="0" borderId="18" xfId="3" applyFont="1" applyBorder="1" applyAlignment="1">
      <alignment horizontal="center" vertical="center" textRotation="90" wrapText="1"/>
    </xf>
    <xf numFmtId="0" fontId="5" fillId="0" borderId="5" xfId="3" applyFont="1" applyBorder="1" applyAlignment="1">
      <alignment horizontal="center" vertical="center" textRotation="90" wrapText="1"/>
    </xf>
    <xf numFmtId="0" fontId="5" fillId="0" borderId="13" xfId="3" applyFont="1" applyBorder="1" applyAlignment="1">
      <alignment horizontal="center" vertical="center" textRotation="90" wrapText="1"/>
    </xf>
    <xf numFmtId="0" fontId="5" fillId="0" borderId="20" xfId="3" applyFont="1" applyBorder="1" applyAlignment="1">
      <alignment horizontal="center" vertical="center" textRotation="90" wrapText="1"/>
    </xf>
    <xf numFmtId="0" fontId="10" fillId="0" borderId="7" xfId="3" applyFont="1" applyBorder="1" applyAlignment="1">
      <alignment horizontal="center" vertical="top"/>
    </xf>
    <xf numFmtId="0" fontId="10" fillId="0" borderId="8" xfId="3" applyFont="1" applyBorder="1" applyAlignment="1">
      <alignment horizontal="center" vertical="top"/>
    </xf>
    <xf numFmtId="0" fontId="10" fillId="0" borderId="9" xfId="3" applyFont="1" applyBorder="1" applyAlignment="1">
      <alignment horizontal="center" vertical="top"/>
    </xf>
    <xf numFmtId="0" fontId="5" fillId="0" borderId="15" xfId="3" applyFont="1" applyBorder="1" applyAlignment="1">
      <alignment horizontal="center" vertical="center" wrapText="1"/>
    </xf>
    <xf numFmtId="0" fontId="5" fillId="0" borderId="22"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7" xfId="12" applyFont="1" applyBorder="1" applyAlignment="1">
      <alignment horizontal="center" vertical="center"/>
    </xf>
    <xf numFmtId="0" fontId="5" fillId="0" borderId="8" xfId="12" applyFont="1" applyBorder="1" applyAlignment="1">
      <alignment horizontal="center" vertical="center"/>
    </xf>
    <xf numFmtId="0" fontId="5" fillId="0" borderId="9" xfId="12" applyFont="1" applyBorder="1" applyAlignment="1">
      <alignment horizontal="center" vertical="center"/>
    </xf>
    <xf numFmtId="0" fontId="5" fillId="0" borderId="2" xfId="3" applyFont="1" applyBorder="1" applyAlignment="1">
      <alignment horizontal="center" vertical="center" textRotation="90" wrapText="1"/>
    </xf>
    <xf numFmtId="0" fontId="5" fillId="0" borderId="10" xfId="3" applyFont="1" applyBorder="1" applyAlignment="1">
      <alignment horizontal="center" vertical="center" textRotation="90" wrapText="1"/>
    </xf>
    <xf numFmtId="0" fontId="5" fillId="0" borderId="17" xfId="3" applyFont="1" applyBorder="1" applyAlignment="1">
      <alignment horizontal="center" vertical="center" textRotation="90" wrapText="1"/>
    </xf>
    <xf numFmtId="0" fontId="10" fillId="2" borderId="7" xfId="3" applyFont="1" applyFill="1" applyBorder="1" applyAlignment="1">
      <alignment horizontal="center" vertical="top" wrapText="1"/>
    </xf>
    <xf numFmtId="0" fontId="10" fillId="2" borderId="8" xfId="3" applyFont="1" applyFill="1" applyBorder="1" applyAlignment="1">
      <alignment horizontal="center" vertical="top" wrapText="1"/>
    </xf>
    <xf numFmtId="0" fontId="10" fillId="2" borderId="9" xfId="3" applyFont="1" applyFill="1" applyBorder="1" applyAlignment="1">
      <alignment horizontal="center" vertical="top" wrapText="1"/>
    </xf>
    <xf numFmtId="0" fontId="10" fillId="2" borderId="7" xfId="3" applyFont="1" applyFill="1" applyBorder="1" applyAlignment="1">
      <alignment horizontal="left" vertical="top"/>
    </xf>
    <xf numFmtId="0" fontId="10" fillId="2" borderId="8" xfId="3" applyFont="1" applyFill="1" applyBorder="1" applyAlignment="1">
      <alignment horizontal="left" vertical="top"/>
    </xf>
    <xf numFmtId="0" fontId="10" fillId="2" borderId="9" xfId="3" applyFont="1" applyFill="1" applyBorder="1" applyAlignment="1">
      <alignment horizontal="left" vertical="top"/>
    </xf>
    <xf numFmtId="0" fontId="5" fillId="0" borderId="5" xfId="12" applyFont="1" applyBorder="1" applyAlignment="1">
      <alignment horizontal="center" vertical="center" textRotation="90" wrapText="1"/>
    </xf>
    <xf numFmtId="0" fontId="5" fillId="0" borderId="20" xfId="12" applyFont="1" applyBorder="1" applyAlignment="1">
      <alignment horizontal="center" vertical="center" textRotation="90" wrapText="1"/>
    </xf>
    <xf numFmtId="0" fontId="11" fillId="10" borderId="5" xfId="0" applyFont="1" applyFill="1" applyBorder="1" applyAlignment="1">
      <alignment vertical="top" wrapText="1"/>
    </xf>
    <xf numFmtId="0" fontId="11" fillId="10" borderId="13" xfId="0" applyFont="1" applyFill="1" applyBorder="1" applyAlignment="1">
      <alignment vertical="top" wrapText="1"/>
    </xf>
    <xf numFmtId="0" fontId="11" fillId="10" borderId="20" xfId="0" applyFont="1" applyFill="1" applyBorder="1" applyAlignment="1">
      <alignment vertical="top" wrapText="1"/>
    </xf>
    <xf numFmtId="49" fontId="11" fillId="5" borderId="5" xfId="3" applyNumberFormat="1" applyFont="1" applyFill="1" applyBorder="1" applyAlignment="1">
      <alignment horizontal="center" vertical="top" wrapText="1"/>
    </xf>
    <xf numFmtId="49" fontId="11" fillId="5" borderId="13" xfId="3" applyNumberFormat="1" applyFont="1" applyFill="1" applyBorder="1" applyAlignment="1">
      <alignment horizontal="center" vertical="top" wrapText="1"/>
    </xf>
    <xf numFmtId="49" fontId="11" fillId="5" borderId="20" xfId="3" applyNumberFormat="1" applyFont="1" applyFill="1" applyBorder="1" applyAlignment="1">
      <alignment horizontal="center" vertical="top" wrapText="1"/>
    </xf>
    <xf numFmtId="0" fontId="6" fillId="11" borderId="4" xfId="3" applyFont="1" applyFill="1" applyBorder="1" applyAlignment="1">
      <alignment horizontal="left" vertical="top" wrapText="1"/>
    </xf>
    <xf numFmtId="0" fontId="6" fillId="11" borderId="12" xfId="3" applyFont="1" applyFill="1" applyBorder="1" applyAlignment="1">
      <alignment horizontal="left" vertical="top" wrapText="1"/>
    </xf>
    <xf numFmtId="0" fontId="11" fillId="5" borderId="15" xfId="3" applyFont="1" applyFill="1" applyBorder="1" applyAlignment="1">
      <alignment horizontal="left" vertical="top" wrapText="1"/>
    </xf>
    <xf numFmtId="49" fontId="11" fillId="0" borderId="6" xfId="3" applyNumberFormat="1" applyFont="1" applyBorder="1" applyAlignment="1">
      <alignment horizontal="center" vertical="center" textRotation="90"/>
    </xf>
    <xf numFmtId="49" fontId="11" fillId="0" borderId="14" xfId="3" applyNumberFormat="1" applyFont="1" applyBorder="1" applyAlignment="1">
      <alignment horizontal="center" vertical="center" textRotation="90"/>
    </xf>
    <xf numFmtId="49" fontId="11" fillId="0" borderId="21" xfId="3" applyNumberFormat="1" applyFont="1" applyBorder="1" applyAlignment="1">
      <alignment horizontal="center" vertical="center" textRotation="90"/>
    </xf>
    <xf numFmtId="49" fontId="11" fillId="5" borderId="2" xfId="3" applyNumberFormat="1" applyFont="1" applyFill="1" applyBorder="1" applyAlignment="1">
      <alignment horizontal="center" vertical="center" textRotation="87"/>
    </xf>
    <xf numFmtId="49" fontId="11" fillId="5" borderId="13" xfId="3" applyNumberFormat="1" applyFont="1" applyFill="1" applyBorder="1" applyAlignment="1">
      <alignment horizontal="center" vertical="center" textRotation="87"/>
    </xf>
    <xf numFmtId="49" fontId="11" fillId="5" borderId="17" xfId="3" applyNumberFormat="1" applyFont="1" applyFill="1" applyBorder="1" applyAlignment="1">
      <alignment horizontal="center" vertical="center" textRotation="87"/>
    </xf>
    <xf numFmtId="49" fontId="11" fillId="10" borderId="27" xfId="3" applyNumberFormat="1" applyFont="1" applyFill="1" applyBorder="1" applyAlignment="1">
      <alignment horizontal="center" vertical="top" wrapText="1"/>
    </xf>
    <xf numFmtId="49" fontId="11" fillId="10" borderId="0" xfId="3" applyNumberFormat="1" applyFont="1" applyFill="1" applyAlignment="1">
      <alignment horizontal="center" vertical="top" wrapText="1"/>
    </xf>
    <xf numFmtId="49" fontId="11" fillId="10" borderId="1" xfId="3" applyNumberFormat="1" applyFont="1" applyFill="1" applyBorder="1" applyAlignment="1">
      <alignment horizontal="center" vertical="top" wrapText="1"/>
    </xf>
    <xf numFmtId="49" fontId="11" fillId="5" borderId="52" xfId="3" applyNumberFormat="1" applyFont="1" applyFill="1" applyBorder="1" applyAlignment="1">
      <alignment horizontal="center" vertical="center" textRotation="90"/>
    </xf>
    <xf numFmtId="0" fontId="10" fillId="10" borderId="5" xfId="3" applyFont="1" applyFill="1" applyBorder="1" applyAlignment="1">
      <alignment horizontal="center" vertical="top" wrapText="1"/>
    </xf>
    <xf numFmtId="0" fontId="10" fillId="10" borderId="13" xfId="3" applyFont="1" applyFill="1" applyBorder="1" applyAlignment="1">
      <alignment horizontal="center" vertical="top" wrapText="1"/>
    </xf>
    <xf numFmtId="0" fontId="10" fillId="10" borderId="20" xfId="3" applyFont="1" applyFill="1" applyBorder="1" applyAlignment="1">
      <alignment horizontal="center" vertical="top" wrapText="1"/>
    </xf>
    <xf numFmtId="0" fontId="11" fillId="10" borderId="4" xfId="3" applyFont="1" applyFill="1" applyBorder="1" applyAlignment="1">
      <alignment horizontal="left" vertical="top" wrapText="1"/>
    </xf>
    <xf numFmtId="0" fontId="11" fillId="10" borderId="12" xfId="3" applyFont="1" applyFill="1" applyBorder="1" applyAlignment="1">
      <alignment horizontal="left" vertical="top" wrapText="1"/>
    </xf>
    <xf numFmtId="0" fontId="11" fillId="10" borderId="19" xfId="3" applyFont="1" applyFill="1" applyBorder="1" applyAlignment="1">
      <alignment horizontal="left" vertical="top" wrapText="1"/>
    </xf>
    <xf numFmtId="0" fontId="27" fillId="0" borderId="5" xfId="3" applyFont="1" applyBorder="1" applyAlignment="1">
      <alignment horizontal="center" vertical="top" wrapText="1"/>
    </xf>
    <xf numFmtId="0" fontId="27" fillId="0" borderId="13" xfId="3" applyFont="1" applyBorder="1" applyAlignment="1">
      <alignment horizontal="center" vertical="top" wrapText="1"/>
    </xf>
    <xf numFmtId="0" fontId="27" fillId="0" borderId="20" xfId="3" applyFont="1" applyBorder="1" applyAlignment="1">
      <alignment horizontal="center" vertical="top" wrapText="1"/>
    </xf>
    <xf numFmtId="0" fontId="54" fillId="0" borderId="0" xfId="12" applyFont="1" applyAlignment="1">
      <alignment horizontal="left" vertical="top" wrapText="1"/>
    </xf>
    <xf numFmtId="0" fontId="5" fillId="2" borderId="2" xfId="3" applyFont="1" applyFill="1" applyBorder="1" applyAlignment="1">
      <alignment horizontal="center" vertical="center" textRotation="90" wrapText="1"/>
    </xf>
    <xf numFmtId="0" fontId="5" fillId="2" borderId="10" xfId="3" applyFont="1" applyFill="1" applyBorder="1" applyAlignment="1">
      <alignment horizontal="center" vertical="center" textRotation="90" wrapText="1"/>
    </xf>
    <xf numFmtId="0" fontId="5" fillId="2" borderId="17" xfId="3" applyFont="1" applyFill="1" applyBorder="1" applyAlignment="1">
      <alignment horizontal="center" vertical="center" textRotation="90" wrapText="1"/>
    </xf>
    <xf numFmtId="0" fontId="5" fillId="4" borderId="2" xfId="3" applyFont="1" applyFill="1" applyBorder="1" applyAlignment="1">
      <alignment horizontal="center" vertical="center" textRotation="90" wrapText="1"/>
    </xf>
    <xf numFmtId="0" fontId="5" fillId="4" borderId="10" xfId="3" applyFont="1" applyFill="1" applyBorder="1" applyAlignment="1">
      <alignment horizontal="center" vertical="center" textRotation="90" wrapText="1"/>
    </xf>
    <xf numFmtId="0" fontId="5" fillId="4" borderId="17" xfId="3" applyFont="1" applyFill="1" applyBorder="1" applyAlignment="1">
      <alignment horizontal="center" vertical="center" textRotation="90" wrapText="1"/>
    </xf>
    <xf numFmtId="0" fontId="5" fillId="11" borderId="3" xfId="3" applyFont="1" applyFill="1" applyBorder="1" applyAlignment="1">
      <alignment horizontal="center" vertical="center" textRotation="90" wrapText="1"/>
    </xf>
    <xf numFmtId="0" fontId="5" fillId="11" borderId="11" xfId="3" applyFont="1" applyFill="1" applyBorder="1" applyAlignment="1">
      <alignment horizontal="center" vertical="center" textRotation="90" wrapText="1"/>
    </xf>
    <xf numFmtId="0" fontId="5" fillId="11" borderId="18" xfId="3" applyFont="1" applyFill="1" applyBorder="1" applyAlignment="1">
      <alignment horizontal="center" vertical="center" textRotation="90" wrapText="1"/>
    </xf>
    <xf numFmtId="0" fontId="5" fillId="0" borderId="4" xfId="3" applyFont="1" applyBorder="1" applyAlignment="1">
      <alignment horizontal="center" vertical="center" wrapText="1"/>
    </xf>
    <xf numFmtId="0" fontId="5" fillId="0" borderId="12" xfId="3" applyFont="1" applyBorder="1" applyAlignment="1">
      <alignment horizontal="center" vertical="center" wrapText="1"/>
    </xf>
    <xf numFmtId="0" fontId="5" fillId="0" borderId="19" xfId="3" applyFont="1" applyBorder="1" applyAlignment="1">
      <alignment horizontal="center" vertical="center" wrapText="1"/>
    </xf>
    <xf numFmtId="0" fontId="10" fillId="11" borderId="6" xfId="3" applyFont="1" applyFill="1" applyBorder="1" applyAlignment="1">
      <alignment horizontal="left" vertical="top" wrapText="1"/>
    </xf>
    <xf numFmtId="0" fontId="11" fillId="11" borderId="27" xfId="3" applyFont="1" applyFill="1" applyBorder="1" applyAlignment="1">
      <alignment horizontal="left" vertical="top" wrapText="1"/>
    </xf>
    <xf numFmtId="0" fontId="10" fillId="11" borderId="14" xfId="3" applyFont="1" applyFill="1" applyBorder="1" applyAlignment="1">
      <alignment horizontal="left" vertical="top" wrapText="1"/>
    </xf>
    <xf numFmtId="0" fontId="11" fillId="11" borderId="0" xfId="3" applyFont="1" applyFill="1" applyAlignment="1">
      <alignment horizontal="left" vertical="top" wrapText="1"/>
    </xf>
    <xf numFmtId="0" fontId="11" fillId="11" borderId="14" xfId="3" applyFont="1" applyFill="1" applyBorder="1" applyAlignment="1">
      <alignment horizontal="left" vertical="top" wrapText="1"/>
    </xf>
    <xf numFmtId="0" fontId="11" fillId="11" borderId="21" xfId="3" applyFont="1" applyFill="1" applyBorder="1" applyAlignment="1">
      <alignment horizontal="left" vertical="top" wrapText="1"/>
    </xf>
    <xf numFmtId="0" fontId="11" fillId="11" borderId="1" xfId="3" applyFont="1" applyFill="1" applyBorder="1" applyAlignment="1">
      <alignment horizontal="left" vertical="top" wrapText="1"/>
    </xf>
    <xf numFmtId="49" fontId="29" fillId="5" borderId="13" xfId="3" applyNumberFormat="1" applyFont="1" applyFill="1" applyBorder="1" applyAlignment="1">
      <alignment horizontal="center" vertical="top"/>
    </xf>
    <xf numFmtId="49" fontId="29" fillId="5" borderId="20" xfId="3" applyNumberFormat="1" applyFont="1" applyFill="1" applyBorder="1" applyAlignment="1">
      <alignment horizontal="center" vertical="top"/>
    </xf>
    <xf numFmtId="49" fontId="11" fillId="5" borderId="2" xfId="3" applyNumberFormat="1" applyFont="1" applyFill="1" applyBorder="1" applyAlignment="1">
      <alignment horizontal="center" vertical="center" textRotation="89"/>
    </xf>
    <xf numFmtId="49" fontId="11" fillId="5" borderId="17" xfId="3" applyNumberFormat="1" applyFont="1" applyFill="1" applyBorder="1" applyAlignment="1">
      <alignment horizontal="center" vertical="center" textRotation="89"/>
    </xf>
    <xf numFmtId="49" fontId="11" fillId="5" borderId="5" xfId="3" applyNumberFormat="1" applyFont="1" applyFill="1" applyBorder="1" applyAlignment="1">
      <alignment horizontal="center" vertical="center" textRotation="88"/>
    </xf>
    <xf numFmtId="49" fontId="11" fillId="5" borderId="13" xfId="3" applyNumberFormat="1" applyFont="1" applyFill="1" applyBorder="1" applyAlignment="1">
      <alignment horizontal="center" vertical="center" textRotation="88"/>
    </xf>
    <xf numFmtId="49" fontId="11" fillId="5" borderId="20" xfId="3" applyNumberFormat="1" applyFont="1" applyFill="1" applyBorder="1" applyAlignment="1">
      <alignment horizontal="center" vertical="center" textRotation="88"/>
    </xf>
    <xf numFmtId="49" fontId="29" fillId="5" borderId="5" xfId="3" applyNumberFormat="1" applyFont="1" applyFill="1" applyBorder="1" applyAlignment="1">
      <alignment horizontal="center" vertical="top"/>
    </xf>
    <xf numFmtId="49" fontId="12" fillId="5" borderId="6" xfId="3" applyNumberFormat="1" applyFont="1" applyFill="1" applyBorder="1" applyAlignment="1">
      <alignment horizontal="center" vertical="top"/>
    </xf>
    <xf numFmtId="49" fontId="12" fillId="5" borderId="14" xfId="3" applyNumberFormat="1" applyFont="1" applyFill="1" applyBorder="1" applyAlignment="1">
      <alignment horizontal="center" vertical="top"/>
    </xf>
    <xf numFmtId="0" fontId="11" fillId="10" borderId="14" xfId="0" applyFont="1" applyFill="1" applyBorder="1" applyAlignment="1">
      <alignment horizontal="left" vertical="top" wrapText="1"/>
    </xf>
    <xf numFmtId="0" fontId="34" fillId="10" borderId="13" xfId="3" applyFont="1" applyFill="1" applyBorder="1" applyAlignment="1">
      <alignment vertical="top" wrapText="1"/>
    </xf>
    <xf numFmtId="0" fontId="34" fillId="10" borderId="20" xfId="3" applyFont="1" applyFill="1" applyBorder="1" applyAlignment="1">
      <alignment vertical="top" wrapText="1"/>
    </xf>
    <xf numFmtId="49" fontId="29" fillId="5" borderId="5" xfId="3" applyNumberFormat="1" applyFont="1" applyFill="1" applyBorder="1" applyAlignment="1">
      <alignment horizontal="center" vertical="center" textRotation="90"/>
    </xf>
    <xf numFmtId="49" fontId="29" fillId="5" borderId="13" xfId="3" applyNumberFormat="1" applyFont="1" applyFill="1" applyBorder="1" applyAlignment="1">
      <alignment horizontal="center" vertical="center" textRotation="90"/>
    </xf>
    <xf numFmtId="49" fontId="29" fillId="5" borderId="20" xfId="3" applyNumberFormat="1" applyFont="1" applyFill="1" applyBorder="1" applyAlignment="1">
      <alignment horizontal="center" vertical="center" textRotation="90"/>
    </xf>
    <xf numFmtId="0" fontId="11" fillId="5" borderId="75" xfId="3" applyFont="1" applyFill="1" applyBorder="1" applyAlignment="1">
      <alignment horizontal="center" vertical="center" wrapText="1"/>
    </xf>
    <xf numFmtId="0" fontId="11" fillId="5" borderId="53" xfId="3" applyFont="1" applyFill="1" applyBorder="1" applyAlignment="1">
      <alignment horizontal="center" vertical="center" wrapText="1"/>
    </xf>
    <xf numFmtId="0" fontId="7" fillId="11" borderId="13" xfId="3" applyFill="1" applyBorder="1" applyAlignment="1">
      <alignment horizontal="center" vertical="top" wrapText="1"/>
    </xf>
    <xf numFmtId="0" fontId="7" fillId="0" borderId="5" xfId="3" applyBorder="1" applyAlignment="1">
      <alignment horizontal="center" vertical="top" wrapText="1"/>
    </xf>
    <xf numFmtId="0" fontId="7" fillId="0" borderId="13" xfId="3" applyBorder="1" applyAlignment="1">
      <alignment horizontal="center" vertical="top" wrapText="1"/>
    </xf>
    <xf numFmtId="0" fontId="7" fillId="0" borderId="20" xfId="3" applyBorder="1" applyAlignment="1">
      <alignment horizontal="center" vertical="top" wrapText="1"/>
    </xf>
    <xf numFmtId="49" fontId="10" fillId="10" borderId="5" xfId="3" applyNumberFormat="1" applyFont="1" applyFill="1" applyBorder="1" applyAlignment="1">
      <alignment horizontal="center" vertical="top"/>
    </xf>
    <xf numFmtId="49" fontId="10" fillId="10" borderId="13" xfId="3" applyNumberFormat="1" applyFont="1" applyFill="1" applyBorder="1" applyAlignment="1">
      <alignment horizontal="center" vertical="top"/>
    </xf>
    <xf numFmtId="49" fontId="10" fillId="10" borderId="20" xfId="3" applyNumberFormat="1" applyFont="1" applyFill="1" applyBorder="1" applyAlignment="1">
      <alignment horizontal="center" vertical="top"/>
    </xf>
    <xf numFmtId="0" fontId="53" fillId="5" borderId="14" xfId="3" applyFont="1" applyFill="1" applyBorder="1" applyAlignment="1">
      <alignment horizontal="center" vertical="center"/>
    </xf>
    <xf numFmtId="0" fontId="5" fillId="5" borderId="2"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5" borderId="17" xfId="0" applyFont="1" applyFill="1" applyBorder="1" applyAlignment="1">
      <alignment horizontal="center" vertical="center" wrapText="1"/>
    </xf>
    <xf numFmtId="0" fontId="27" fillId="0" borderId="6" xfId="3" applyFont="1" applyBorder="1" applyAlignment="1">
      <alignment horizontal="left" vertical="top" wrapText="1"/>
    </xf>
    <xf numFmtId="0" fontId="27" fillId="0" borderId="4" xfId="3" applyFont="1" applyBorder="1" applyAlignment="1">
      <alignment horizontal="left" vertical="top" wrapText="1"/>
    </xf>
    <xf numFmtId="0" fontId="27" fillId="0" borderId="14" xfId="3" applyFont="1" applyBorder="1" applyAlignment="1">
      <alignment horizontal="left" vertical="top" wrapText="1"/>
    </xf>
    <xf numFmtId="0" fontId="27" fillId="0" borderId="12" xfId="3" applyFont="1" applyBorder="1" applyAlignment="1">
      <alignment horizontal="left" vertical="top" wrapText="1"/>
    </xf>
    <xf numFmtId="0" fontId="27" fillId="0" borderId="21" xfId="3" applyFont="1" applyBorder="1" applyAlignment="1">
      <alignment horizontal="left" vertical="top" wrapText="1"/>
    </xf>
    <xf numFmtId="0" fontId="27" fillId="0" borderId="19" xfId="3" applyFont="1" applyBorder="1" applyAlignment="1">
      <alignment horizontal="left" vertical="top" wrapText="1"/>
    </xf>
    <xf numFmtId="0" fontId="11" fillId="0" borderId="6" xfId="3" applyFont="1" applyBorder="1" applyAlignment="1">
      <alignment horizontal="center" wrapText="1"/>
    </xf>
    <xf numFmtId="0" fontId="11" fillId="0" borderId="4" xfId="3" applyFont="1" applyBorder="1" applyAlignment="1">
      <alignment horizontal="center" wrapText="1"/>
    </xf>
    <xf numFmtId="0" fontId="11" fillId="0" borderId="14" xfId="3" applyFont="1" applyBorder="1" applyAlignment="1">
      <alignment horizontal="center" wrapText="1"/>
    </xf>
    <xf numFmtId="0" fontId="11" fillId="0" borderId="12" xfId="3" applyFont="1" applyBorder="1" applyAlignment="1">
      <alignment horizontal="center" wrapText="1"/>
    </xf>
    <xf numFmtId="0" fontId="30" fillId="2" borderId="7" xfId="3" applyFont="1" applyFill="1" applyBorder="1" applyAlignment="1">
      <alignment horizontal="left" vertical="top"/>
    </xf>
    <xf numFmtId="0" fontId="30" fillId="2" borderId="8" xfId="3" applyFont="1" applyFill="1" applyBorder="1" applyAlignment="1">
      <alignment horizontal="left" vertical="top"/>
    </xf>
    <xf numFmtId="0" fontId="30" fillId="2" borderId="9" xfId="3" applyFont="1" applyFill="1" applyBorder="1" applyAlignment="1">
      <alignment horizontal="left" vertical="top"/>
    </xf>
    <xf numFmtId="0" fontId="10" fillId="4" borderId="7" xfId="3" applyFont="1" applyFill="1" applyBorder="1" applyAlignment="1">
      <alignment horizontal="left" vertical="top"/>
    </xf>
    <xf numFmtId="0" fontId="15" fillId="0" borderId="0" xfId="12" applyFont="1" applyAlignment="1">
      <alignment horizontal="left" vertical="top" wrapText="1"/>
    </xf>
    <xf numFmtId="0" fontId="11" fillId="5" borderId="43" xfId="0" applyFont="1" applyFill="1" applyBorder="1" applyAlignment="1">
      <alignment horizontal="left" vertical="top" wrapText="1"/>
    </xf>
    <xf numFmtId="0" fontId="11" fillId="5" borderId="49" xfId="0" applyFont="1" applyFill="1" applyBorder="1" applyAlignment="1">
      <alignment horizontal="left" vertical="top" wrapText="1"/>
    </xf>
    <xf numFmtId="0" fontId="11" fillId="5" borderId="51" xfId="0" applyFont="1" applyFill="1" applyBorder="1" applyAlignment="1">
      <alignment horizontal="left" vertical="top" wrapText="1"/>
    </xf>
    <xf numFmtId="0" fontId="10" fillId="4" borderId="7" xfId="3" applyFont="1" applyFill="1" applyBorder="1" applyAlignment="1">
      <alignment horizontal="center" vertical="top" wrapText="1"/>
    </xf>
    <xf numFmtId="0" fontId="10" fillId="4" borderId="8" xfId="3" applyFont="1" applyFill="1" applyBorder="1" applyAlignment="1">
      <alignment horizontal="center" vertical="top" wrapText="1"/>
    </xf>
    <xf numFmtId="0" fontId="10" fillId="4" borderId="9" xfId="3" applyFont="1" applyFill="1" applyBorder="1" applyAlignment="1">
      <alignment horizontal="center" vertical="top" wrapText="1"/>
    </xf>
    <xf numFmtId="0" fontId="7" fillId="5" borderId="19" xfId="3" applyFill="1" applyBorder="1" applyAlignment="1">
      <alignment horizontal="center" vertical="top" wrapText="1"/>
    </xf>
    <xf numFmtId="0" fontId="7" fillId="5" borderId="0" xfId="3" applyFill="1" applyAlignment="1">
      <alignment horizontal="center" vertical="top" wrapText="1"/>
    </xf>
    <xf numFmtId="0" fontId="1" fillId="0" borderId="0" xfId="3" applyFont="1" applyAlignment="1">
      <alignment horizontal="center" vertical="top" wrapText="1"/>
    </xf>
    <xf numFmtId="0" fontId="10" fillId="5" borderId="9" xfId="3" applyFont="1" applyFill="1" applyBorder="1" applyAlignment="1">
      <alignment horizontal="center" vertical="top"/>
    </xf>
    <xf numFmtId="0" fontId="27" fillId="11" borderId="27" xfId="3" applyFont="1" applyFill="1" applyBorder="1" applyAlignment="1">
      <alignment horizontal="center" vertical="top" wrapText="1"/>
    </xf>
    <xf numFmtId="0" fontId="27" fillId="11" borderId="4" xfId="3" applyFont="1" applyFill="1" applyBorder="1" applyAlignment="1">
      <alignment horizontal="center" vertical="top" wrapText="1"/>
    </xf>
    <xf numFmtId="0" fontId="27" fillId="11" borderId="0" xfId="3" applyFont="1" applyFill="1" applyAlignment="1">
      <alignment horizontal="center" vertical="top" wrapText="1"/>
    </xf>
    <xf numFmtId="0" fontId="27" fillId="11" borderId="12" xfId="3" applyFont="1" applyFill="1" applyBorder="1" applyAlignment="1">
      <alignment horizontal="center" vertical="top" wrapText="1"/>
    </xf>
    <xf numFmtId="0" fontId="27" fillId="11" borderId="14" xfId="3" applyFont="1" applyFill="1" applyBorder="1" applyAlignment="1">
      <alignment horizontal="center" vertical="top" wrapText="1"/>
    </xf>
    <xf numFmtId="0" fontId="27" fillId="11" borderId="21" xfId="3" applyFont="1" applyFill="1" applyBorder="1" applyAlignment="1">
      <alignment horizontal="center" vertical="top" wrapText="1"/>
    </xf>
    <xf numFmtId="0" fontId="27" fillId="11" borderId="1" xfId="3" applyFont="1" applyFill="1" applyBorder="1" applyAlignment="1">
      <alignment horizontal="center" vertical="top" wrapText="1"/>
    </xf>
    <xf numFmtId="0" fontId="27" fillId="11" borderId="19" xfId="3" applyFont="1" applyFill="1" applyBorder="1" applyAlignment="1">
      <alignment horizontal="center" vertical="top" wrapText="1"/>
    </xf>
    <xf numFmtId="0" fontId="11" fillId="5" borderId="75" xfId="3" applyFont="1" applyFill="1" applyBorder="1" applyAlignment="1">
      <alignment horizontal="center" vertical="center"/>
    </xf>
    <xf numFmtId="0" fontId="11" fillId="5" borderId="53" xfId="3" applyFont="1" applyFill="1" applyBorder="1" applyAlignment="1">
      <alignment horizontal="center" vertical="center"/>
    </xf>
    <xf numFmtId="0" fontId="30" fillId="4" borderId="7" xfId="3" applyFont="1" applyFill="1" applyBorder="1" applyAlignment="1">
      <alignment horizontal="left" vertical="top"/>
    </xf>
    <xf numFmtId="0" fontId="30" fillId="4" borderId="8" xfId="3" applyFont="1" applyFill="1" applyBorder="1" applyAlignment="1">
      <alignment horizontal="left" vertical="top"/>
    </xf>
    <xf numFmtId="0" fontId="30" fillId="4" borderId="9" xfId="3" applyFont="1" applyFill="1" applyBorder="1" applyAlignment="1">
      <alignment horizontal="left" vertical="top"/>
    </xf>
    <xf numFmtId="0" fontId="10" fillId="0" borderId="6" xfId="3" applyFont="1" applyBorder="1" applyAlignment="1">
      <alignment horizontal="center" vertical="top"/>
    </xf>
    <xf numFmtId="0" fontId="10" fillId="0" borderId="27" xfId="3" applyFont="1" applyBorder="1" applyAlignment="1">
      <alignment horizontal="center" vertical="top"/>
    </xf>
    <xf numFmtId="0" fontId="10" fillId="0" borderId="4" xfId="3" applyFont="1" applyBorder="1" applyAlignment="1">
      <alignment horizontal="center" vertical="top"/>
    </xf>
    <xf numFmtId="0" fontId="10" fillId="0" borderId="21" xfId="3" applyFont="1" applyBorder="1" applyAlignment="1">
      <alignment horizontal="center" vertical="top"/>
    </xf>
    <xf numFmtId="0" fontId="10" fillId="0" borderId="1" xfId="3" applyFont="1" applyBorder="1" applyAlignment="1">
      <alignment horizontal="center" vertical="top"/>
    </xf>
    <xf numFmtId="0" fontId="10" fillId="0" borderId="19" xfId="3" applyFont="1" applyBorder="1" applyAlignment="1">
      <alignment horizontal="center" vertical="top"/>
    </xf>
    <xf numFmtId="0" fontId="37" fillId="11" borderId="5" xfId="3" applyFont="1" applyFill="1" applyBorder="1" applyAlignment="1">
      <alignment horizontal="center" vertical="center" textRotation="90" wrapText="1"/>
    </xf>
    <xf numFmtId="0" fontId="37" fillId="11" borderId="13" xfId="3" applyFont="1" applyFill="1" applyBorder="1" applyAlignment="1">
      <alignment horizontal="center" vertical="center" textRotation="90" wrapText="1"/>
    </xf>
    <xf numFmtId="0" fontId="37" fillId="11" borderId="20" xfId="3" applyFont="1" applyFill="1" applyBorder="1" applyAlignment="1">
      <alignment horizontal="center" vertical="center" textRotation="90" wrapText="1"/>
    </xf>
    <xf numFmtId="0" fontId="11" fillId="5" borderId="50" xfId="3" applyFont="1" applyFill="1" applyBorder="1" applyAlignment="1">
      <alignment horizontal="center" vertical="center"/>
    </xf>
    <xf numFmtId="0" fontId="11" fillId="5" borderId="51" xfId="3" applyFont="1" applyFill="1" applyBorder="1" applyAlignment="1">
      <alignment horizontal="center" vertical="center"/>
    </xf>
    <xf numFmtId="0" fontId="29" fillId="19" borderId="7" xfId="3" applyFont="1" applyFill="1" applyBorder="1" applyAlignment="1">
      <alignment horizontal="center" vertical="top"/>
    </xf>
    <xf numFmtId="0" fontId="29" fillId="19" borderId="8" xfId="3" applyFont="1" applyFill="1" applyBorder="1" applyAlignment="1">
      <alignment horizontal="center" vertical="top"/>
    </xf>
    <xf numFmtId="0" fontId="29" fillId="19" borderId="9" xfId="3" applyFont="1" applyFill="1" applyBorder="1" applyAlignment="1">
      <alignment horizontal="center" vertical="top"/>
    </xf>
    <xf numFmtId="0" fontId="10" fillId="11" borderId="5" xfId="3" applyFont="1" applyFill="1" applyBorder="1" applyAlignment="1">
      <alignment horizontal="center" vertical="center" textRotation="90"/>
    </xf>
    <xf numFmtId="0" fontId="10" fillId="11" borderId="13" xfId="3" applyFont="1" applyFill="1" applyBorder="1" applyAlignment="1">
      <alignment horizontal="center" vertical="center" textRotation="90"/>
    </xf>
    <xf numFmtId="0" fontId="10" fillId="11" borderId="20" xfId="3" applyFont="1" applyFill="1" applyBorder="1" applyAlignment="1">
      <alignment horizontal="center" vertical="center" textRotation="90"/>
    </xf>
    <xf numFmtId="0" fontId="48" fillId="2" borderId="8" xfId="3" applyFont="1" applyFill="1" applyBorder="1" applyAlignment="1">
      <alignment horizontal="left" vertical="top"/>
    </xf>
    <xf numFmtId="0" fontId="48" fillId="2" borderId="9" xfId="3" applyFont="1" applyFill="1" applyBorder="1" applyAlignment="1">
      <alignment horizontal="left" vertical="top"/>
    </xf>
    <xf numFmtId="49" fontId="9" fillId="3" borderId="5" xfId="3" applyNumberFormat="1" applyFont="1" applyFill="1" applyBorder="1" applyAlignment="1">
      <alignment horizontal="center" vertical="top"/>
    </xf>
    <xf numFmtId="49" fontId="9" fillId="3" borderId="13" xfId="3" applyNumberFormat="1" applyFont="1" applyFill="1" applyBorder="1" applyAlignment="1">
      <alignment horizontal="center" vertical="top"/>
    </xf>
    <xf numFmtId="49" fontId="9" fillId="3" borderId="20" xfId="3" applyNumberFormat="1" applyFont="1" applyFill="1" applyBorder="1" applyAlignment="1">
      <alignment horizontal="center" vertical="top"/>
    </xf>
    <xf numFmtId="49" fontId="2" fillId="5" borderId="5" xfId="3" applyNumberFormat="1" applyFont="1" applyFill="1" applyBorder="1" applyAlignment="1">
      <alignment horizontal="center" vertical="center" textRotation="90"/>
    </xf>
    <xf numFmtId="49" fontId="2" fillId="5" borderId="13" xfId="3" applyNumberFormat="1" applyFont="1" applyFill="1" applyBorder="1" applyAlignment="1">
      <alignment horizontal="center" vertical="center" textRotation="90"/>
    </xf>
    <xf numFmtId="49" fontId="2" fillId="5" borderId="20" xfId="3" applyNumberFormat="1" applyFont="1" applyFill="1" applyBorder="1" applyAlignment="1">
      <alignment horizontal="center" vertical="center" textRotation="90"/>
    </xf>
    <xf numFmtId="0" fontId="58" fillId="11" borderId="14" xfId="3" applyFont="1" applyFill="1" applyBorder="1" applyAlignment="1">
      <alignment horizontal="center" vertical="center" textRotation="90" wrapText="1"/>
    </xf>
    <xf numFmtId="0" fontId="58" fillId="11" borderId="21" xfId="3" applyFont="1" applyFill="1" applyBorder="1" applyAlignment="1">
      <alignment horizontal="center" vertical="center" textRotation="90" wrapText="1"/>
    </xf>
    <xf numFmtId="0" fontId="12" fillId="10" borderId="5" xfId="3" applyFont="1" applyFill="1" applyBorder="1" applyAlignment="1">
      <alignment horizontal="left" vertical="top"/>
    </xf>
    <xf numFmtId="0" fontId="12" fillId="10" borderId="13" xfId="3" applyFont="1" applyFill="1" applyBorder="1" applyAlignment="1">
      <alignment horizontal="left" vertical="top"/>
    </xf>
    <xf numFmtId="0" fontId="12" fillId="10" borderId="20" xfId="3" applyFont="1" applyFill="1" applyBorder="1" applyAlignment="1">
      <alignment horizontal="left" vertical="top"/>
    </xf>
    <xf numFmtId="0" fontId="58" fillId="11" borderId="5" xfId="3" applyFont="1" applyFill="1" applyBorder="1" applyAlignment="1">
      <alignment horizontal="center" vertical="center" textRotation="90" wrapText="1"/>
    </xf>
    <xf numFmtId="0" fontId="58" fillId="11" borderId="13" xfId="3" applyFont="1" applyFill="1" applyBorder="1" applyAlignment="1">
      <alignment horizontal="center" vertical="center" textRotation="90" wrapText="1"/>
    </xf>
    <xf numFmtId="0" fontId="58" fillId="11" borderId="20" xfId="3" applyFont="1" applyFill="1" applyBorder="1" applyAlignment="1">
      <alignment horizontal="center" vertical="center" textRotation="90" wrapText="1"/>
    </xf>
    <xf numFmtId="49" fontId="6" fillId="11" borderId="27" xfId="3" applyNumberFormat="1" applyFont="1" applyFill="1" applyBorder="1" applyAlignment="1">
      <alignment horizontal="center" vertical="top" wrapText="1"/>
    </xf>
    <xf numFmtId="0" fontId="13" fillId="11" borderId="1" xfId="3" applyFont="1" applyFill="1" applyBorder="1" applyAlignment="1">
      <alignment horizontal="center" vertical="top" wrapText="1"/>
    </xf>
    <xf numFmtId="49" fontId="6" fillId="11" borderId="6" xfId="3" applyNumberFormat="1" applyFont="1" applyFill="1" applyBorder="1" applyAlignment="1">
      <alignment horizontal="center" vertical="top" wrapText="1"/>
    </xf>
    <xf numFmtId="0" fontId="13" fillId="11" borderId="21" xfId="3" applyFont="1" applyFill="1" applyBorder="1" applyAlignment="1">
      <alignment horizontal="center" vertical="top" wrapText="1"/>
    </xf>
    <xf numFmtId="0" fontId="58" fillId="11" borderId="6" xfId="3" applyFont="1" applyFill="1" applyBorder="1" applyAlignment="1">
      <alignment horizontal="center" vertical="center" textRotation="90" wrapText="1"/>
    </xf>
    <xf numFmtId="49" fontId="9" fillId="3" borderId="30" xfId="3" applyNumberFormat="1" applyFont="1" applyFill="1" applyBorder="1" applyAlignment="1">
      <alignment horizontal="center" vertical="top"/>
    </xf>
    <xf numFmtId="49" fontId="9" fillId="3" borderId="41" xfId="3" applyNumberFormat="1" applyFont="1" applyFill="1" applyBorder="1" applyAlignment="1">
      <alignment horizontal="center" vertical="top"/>
    </xf>
    <xf numFmtId="49" fontId="6" fillId="10" borderId="5" xfId="3" applyNumberFormat="1" applyFont="1" applyFill="1" applyBorder="1" applyAlignment="1">
      <alignment horizontal="center" vertical="top"/>
    </xf>
    <xf numFmtId="49" fontId="6" fillId="10" borderId="13" xfId="3" applyNumberFormat="1" applyFont="1" applyFill="1" applyBorder="1" applyAlignment="1">
      <alignment horizontal="center" vertical="top"/>
    </xf>
    <xf numFmtId="0" fontId="13" fillId="5" borderId="5" xfId="3" applyFont="1" applyFill="1" applyBorder="1" applyAlignment="1">
      <alignment horizontal="center" vertical="top" wrapText="1"/>
    </xf>
    <xf numFmtId="0" fontId="13" fillId="5" borderId="13" xfId="3" applyFont="1" applyFill="1" applyBorder="1" applyAlignment="1">
      <alignment horizontal="center" vertical="top" wrapText="1"/>
    </xf>
    <xf numFmtId="0" fontId="13" fillId="5" borderId="20" xfId="3" applyFont="1" applyFill="1" applyBorder="1" applyAlignment="1">
      <alignment horizontal="center" vertical="top" wrapText="1"/>
    </xf>
    <xf numFmtId="49" fontId="6" fillId="10" borderId="20" xfId="3" applyNumberFormat="1" applyFont="1" applyFill="1" applyBorder="1" applyAlignment="1">
      <alignment horizontal="center" vertical="top"/>
    </xf>
    <xf numFmtId="49" fontId="12" fillId="5" borderId="5" xfId="3" applyNumberFormat="1" applyFont="1" applyFill="1" applyBorder="1" applyAlignment="1">
      <alignment horizontal="left" vertical="top" wrapText="1"/>
    </xf>
    <xf numFmtId="49" fontId="12" fillId="5" borderId="13" xfId="3" applyNumberFormat="1" applyFont="1" applyFill="1" applyBorder="1" applyAlignment="1">
      <alignment horizontal="left" vertical="top" wrapText="1"/>
    </xf>
    <xf numFmtId="0" fontId="7" fillId="0" borderId="13" xfId="3" applyBorder="1" applyAlignment="1">
      <alignment horizontal="left" vertical="top" wrapText="1"/>
    </xf>
    <xf numFmtId="0" fontId="7" fillId="0" borderId="20" xfId="3" applyBorder="1" applyAlignment="1">
      <alignment horizontal="left" vertical="top" wrapText="1"/>
    </xf>
    <xf numFmtId="0" fontId="6" fillId="4" borderId="7" xfId="3" applyFont="1" applyFill="1" applyBorder="1" applyAlignment="1">
      <alignment horizontal="right" vertical="top" wrapText="1"/>
    </xf>
    <xf numFmtId="0" fontId="10" fillId="11" borderId="27" xfId="3" applyFont="1" applyFill="1" applyBorder="1" applyAlignment="1">
      <alignment horizontal="center" vertical="top" wrapText="1"/>
    </xf>
    <xf numFmtId="0" fontId="10" fillId="11" borderId="4" xfId="3" applyFont="1" applyFill="1" applyBorder="1" applyAlignment="1">
      <alignment horizontal="center" vertical="top" wrapText="1"/>
    </xf>
    <xf numFmtId="0" fontId="10" fillId="11" borderId="0" xfId="3" applyFont="1" applyFill="1" applyAlignment="1">
      <alignment horizontal="center" vertical="top" wrapText="1"/>
    </xf>
    <xf numFmtId="0" fontId="10" fillId="11" borderId="12" xfId="3" applyFont="1" applyFill="1" applyBorder="1" applyAlignment="1">
      <alignment horizontal="center" vertical="top" wrapText="1"/>
    </xf>
    <xf numFmtId="0" fontId="10" fillId="11" borderId="1" xfId="3" applyFont="1" applyFill="1" applyBorder="1" applyAlignment="1">
      <alignment horizontal="center" vertical="top" wrapText="1"/>
    </xf>
    <xf numFmtId="0" fontId="10" fillId="11" borderId="19" xfId="3" applyFont="1" applyFill="1" applyBorder="1" applyAlignment="1">
      <alignment horizontal="center" vertical="top" wrapText="1"/>
    </xf>
    <xf numFmtId="49" fontId="6" fillId="11" borderId="20" xfId="3" applyNumberFormat="1" applyFont="1" applyFill="1" applyBorder="1" applyAlignment="1">
      <alignment horizontal="center" vertical="top" wrapText="1"/>
    </xf>
    <xf numFmtId="0" fontId="11" fillId="9" borderId="7" xfId="3" applyFont="1" applyFill="1" applyBorder="1" applyAlignment="1">
      <alignment horizontal="center" vertical="top"/>
    </xf>
    <xf numFmtId="0" fontId="11" fillId="9" borderId="8" xfId="3" applyFont="1" applyFill="1" applyBorder="1" applyAlignment="1">
      <alignment horizontal="center" vertical="top"/>
    </xf>
    <xf numFmtId="0" fontId="6" fillId="4" borderId="6" xfId="3" applyFont="1" applyFill="1" applyBorder="1" applyAlignment="1">
      <alignment horizontal="right" vertical="top" wrapText="1"/>
    </xf>
    <xf numFmtId="0" fontId="6" fillId="4" borderId="27" xfId="3" applyFont="1" applyFill="1" applyBorder="1" applyAlignment="1">
      <alignment horizontal="right" vertical="top" wrapText="1"/>
    </xf>
    <xf numFmtId="0" fontId="6" fillId="4" borderId="4" xfId="3" applyFont="1" applyFill="1" applyBorder="1" applyAlignment="1">
      <alignment horizontal="right" vertical="top" wrapText="1"/>
    </xf>
    <xf numFmtId="0" fontId="11" fillId="10" borderId="27" xfId="3" applyFont="1" applyFill="1" applyBorder="1" applyAlignment="1">
      <alignment horizontal="left" vertical="top" wrapText="1"/>
    </xf>
    <xf numFmtId="0" fontId="11" fillId="10" borderId="1" xfId="3" applyFont="1" applyFill="1" applyBorder="1" applyAlignment="1">
      <alignment horizontal="left" vertical="top" wrapText="1"/>
    </xf>
    <xf numFmtId="0" fontId="10" fillId="11" borderId="21" xfId="3" applyFont="1" applyFill="1" applyBorder="1" applyAlignment="1">
      <alignment horizontal="center" vertical="top" wrapText="1"/>
    </xf>
    <xf numFmtId="0" fontId="11" fillId="0" borderId="82" xfId="3" applyFont="1" applyBorder="1" applyAlignment="1">
      <alignment horizontal="left" vertical="top" wrapText="1"/>
    </xf>
    <xf numFmtId="0" fontId="11" fillId="0" borderId="56" xfId="3" applyFont="1" applyBorder="1" applyAlignment="1">
      <alignment horizontal="left" vertical="top" wrapText="1"/>
    </xf>
    <xf numFmtId="49" fontId="6" fillId="11" borderId="0" xfId="3" applyNumberFormat="1" applyFont="1" applyFill="1" applyAlignment="1">
      <alignment horizontal="center" vertical="top" wrapText="1"/>
    </xf>
    <xf numFmtId="49" fontId="9" fillId="3" borderId="14" xfId="3" applyNumberFormat="1" applyFont="1" applyFill="1" applyBorder="1" applyAlignment="1">
      <alignment horizontal="center" vertical="top"/>
    </xf>
    <xf numFmtId="0" fontId="10" fillId="4" borderId="8" xfId="3" applyFont="1" applyFill="1" applyBorder="1" applyAlignment="1">
      <alignment horizontal="left" vertical="top"/>
    </xf>
    <xf numFmtId="0" fontId="10" fillId="4" borderId="9" xfId="3" applyFont="1" applyFill="1" applyBorder="1" applyAlignment="1">
      <alignment horizontal="left" vertical="top"/>
    </xf>
    <xf numFmtId="0" fontId="11" fillId="0" borderId="35" xfId="3" applyFont="1" applyBorder="1" applyAlignment="1">
      <alignment horizontal="left" vertical="top" wrapText="1"/>
    </xf>
    <xf numFmtId="0" fontId="11" fillId="0" borderId="36" xfId="3" applyFont="1" applyBorder="1" applyAlignment="1">
      <alignment horizontal="left" vertical="top" wrapText="1"/>
    </xf>
    <xf numFmtId="49" fontId="9" fillId="4" borderId="5" xfId="3" applyNumberFormat="1" applyFont="1" applyFill="1" applyBorder="1" applyAlignment="1">
      <alignment horizontal="center" vertical="top"/>
    </xf>
    <xf numFmtId="49" fontId="9" fillId="4" borderId="20" xfId="3" applyNumberFormat="1" applyFont="1" applyFill="1" applyBorder="1" applyAlignment="1">
      <alignment horizontal="center" vertical="top"/>
    </xf>
    <xf numFmtId="0" fontId="11" fillId="0" borderId="5" xfId="1" applyFont="1" applyBorder="1" applyAlignment="1">
      <alignment horizontal="center" vertical="center" textRotation="90" wrapText="1"/>
    </xf>
    <xf numFmtId="0" fontId="11" fillId="0" borderId="20" xfId="1" applyFont="1" applyBorder="1" applyAlignment="1">
      <alignment horizontal="center" vertical="center" textRotation="90" wrapText="1"/>
    </xf>
    <xf numFmtId="49" fontId="9" fillId="4" borderId="13" xfId="3" applyNumberFormat="1" applyFont="1" applyFill="1" applyBorder="1" applyAlignment="1">
      <alignment horizontal="center" vertical="top"/>
    </xf>
    <xf numFmtId="49" fontId="6" fillId="10" borderId="5" xfId="3" applyNumberFormat="1" applyFont="1" applyFill="1" applyBorder="1" applyAlignment="1">
      <alignment horizontal="left" vertical="top"/>
    </xf>
    <xf numFmtId="49" fontId="6" fillId="10" borderId="20" xfId="3" applyNumberFormat="1" applyFont="1" applyFill="1" applyBorder="1" applyAlignment="1">
      <alignment horizontal="left" vertical="top"/>
    </xf>
    <xf numFmtId="0" fontId="11" fillId="0" borderId="5" xfId="3" applyFont="1" applyBorder="1" applyAlignment="1">
      <alignment horizontal="center" vertical="center" textRotation="90" wrapText="1"/>
    </xf>
    <xf numFmtId="0" fontId="11" fillId="0" borderId="20" xfId="3" applyFont="1" applyBorder="1" applyAlignment="1">
      <alignment horizontal="center" vertical="center" textRotation="90" wrapText="1"/>
    </xf>
    <xf numFmtId="49" fontId="2" fillId="5" borderId="2" xfId="3" applyNumberFormat="1" applyFont="1" applyFill="1" applyBorder="1" applyAlignment="1">
      <alignment horizontal="center" vertical="center" textRotation="90"/>
    </xf>
    <xf numFmtId="49" fontId="2" fillId="5" borderId="17" xfId="3" applyNumberFormat="1" applyFont="1" applyFill="1" applyBorder="1" applyAlignment="1">
      <alignment horizontal="center" vertical="center" textRotation="90"/>
    </xf>
    <xf numFmtId="0" fontId="12" fillId="10" borderId="5" xfId="3" applyFont="1" applyFill="1" applyBorder="1" applyAlignment="1">
      <alignment horizontal="left" vertical="top" wrapText="1"/>
    </xf>
    <xf numFmtId="0" fontId="12" fillId="10" borderId="20" xfId="3" applyFont="1" applyFill="1" applyBorder="1" applyAlignment="1">
      <alignment horizontal="left" vertical="top" wrapText="1"/>
    </xf>
    <xf numFmtId="0" fontId="30" fillId="9" borderId="7" xfId="3" applyFont="1" applyFill="1" applyBorder="1" applyAlignment="1">
      <alignment horizontal="left" vertical="center" wrapText="1"/>
    </xf>
    <xf numFmtId="0" fontId="30" fillId="9" borderId="8" xfId="3" applyFont="1" applyFill="1" applyBorder="1" applyAlignment="1">
      <alignment horizontal="left" vertical="center" wrapText="1"/>
    </xf>
    <xf numFmtId="0" fontId="30" fillId="9" borderId="9" xfId="3" applyFont="1" applyFill="1" applyBorder="1" applyAlignment="1">
      <alignment horizontal="left" vertical="center" wrapText="1"/>
    </xf>
    <xf numFmtId="0" fontId="11" fillId="0" borderId="35" xfId="3" applyFont="1" applyBorder="1" applyAlignment="1">
      <alignment horizontal="left" vertical="center" wrapText="1"/>
    </xf>
    <xf numFmtId="0" fontId="11" fillId="0" borderId="11" xfId="3" applyFont="1" applyBorder="1" applyAlignment="1">
      <alignment horizontal="left" vertical="center" wrapText="1"/>
    </xf>
    <xf numFmtId="0" fontId="11" fillId="0" borderId="14" xfId="3" applyFont="1" applyBorder="1" applyAlignment="1">
      <alignment horizontal="left" vertical="center" wrapText="1"/>
    </xf>
    <xf numFmtId="0" fontId="11" fillId="0" borderId="0" xfId="3" applyFont="1" applyAlignment="1">
      <alignment horizontal="left" vertical="center" wrapText="1"/>
    </xf>
    <xf numFmtId="0" fontId="10" fillId="5" borderId="14" xfId="3" applyFont="1" applyFill="1" applyBorder="1" applyAlignment="1">
      <alignment horizontal="center" vertical="top"/>
    </xf>
    <xf numFmtId="0" fontId="10" fillId="5" borderId="0" xfId="3" applyFont="1" applyFill="1" applyAlignment="1">
      <alignment horizontal="center" vertical="top"/>
    </xf>
    <xf numFmtId="0" fontId="10" fillId="5" borderId="12" xfId="3" applyFont="1" applyFill="1" applyBorder="1" applyAlignment="1">
      <alignment horizontal="center" vertical="top"/>
    </xf>
    <xf numFmtId="0" fontId="10" fillId="5" borderId="21" xfId="3" applyFont="1" applyFill="1" applyBorder="1" applyAlignment="1">
      <alignment horizontal="center" vertical="top"/>
    </xf>
    <xf numFmtId="0" fontId="10" fillId="5" borderId="1" xfId="3" applyFont="1" applyFill="1" applyBorder="1" applyAlignment="1">
      <alignment horizontal="center" vertical="top"/>
    </xf>
    <xf numFmtId="0" fontId="10" fillId="5" borderId="19" xfId="3" applyFont="1" applyFill="1" applyBorder="1" applyAlignment="1">
      <alignment horizontal="center" vertical="top"/>
    </xf>
    <xf numFmtId="0" fontId="30" fillId="14" borderId="7" xfId="3" applyFont="1" applyFill="1" applyBorder="1" applyAlignment="1">
      <alignment horizontal="left" vertical="center" wrapText="1"/>
    </xf>
    <xf numFmtId="0" fontId="30" fillId="14" borderId="8" xfId="3" applyFont="1" applyFill="1" applyBorder="1" applyAlignment="1">
      <alignment horizontal="left" vertical="center" wrapText="1"/>
    </xf>
    <xf numFmtId="0" fontId="30" fillId="14" borderId="9" xfId="3" applyFont="1" applyFill="1" applyBorder="1" applyAlignment="1">
      <alignment horizontal="left" vertical="center" wrapText="1"/>
    </xf>
    <xf numFmtId="0" fontId="27" fillId="0" borderId="30" xfId="3" applyFont="1" applyBorder="1" applyAlignment="1">
      <alignment horizontal="left" vertical="center" wrapText="1"/>
    </xf>
    <xf numFmtId="0" fontId="27" fillId="0" borderId="3" xfId="3" applyFont="1" applyBorder="1" applyAlignment="1">
      <alignment horizontal="left" vertical="center" wrapText="1"/>
    </xf>
    <xf numFmtId="0" fontId="27" fillId="0" borderId="54" xfId="3" applyFont="1" applyBorder="1" applyAlignment="1">
      <alignment horizontal="left" vertical="center" wrapText="1"/>
    </xf>
    <xf numFmtId="0" fontId="27" fillId="0" borderId="21" xfId="3" applyFont="1" applyBorder="1" applyAlignment="1">
      <alignment horizontal="left" vertical="center" wrapText="1"/>
    </xf>
    <xf numFmtId="0" fontId="27" fillId="0" borderId="1" xfId="3" applyFont="1" applyBorder="1" applyAlignment="1">
      <alignment horizontal="left" vertical="center" wrapText="1"/>
    </xf>
    <xf numFmtId="0" fontId="27" fillId="0" borderId="19" xfId="3" applyFont="1" applyBorder="1" applyAlignment="1">
      <alignment horizontal="left" vertical="center" wrapText="1"/>
    </xf>
    <xf numFmtId="0" fontId="3" fillId="0" borderId="8" xfId="1" applyFont="1" applyBorder="1" applyAlignment="1">
      <alignment horizontal="center" vertical="center" wrapText="1"/>
    </xf>
    <xf numFmtId="0" fontId="11" fillId="0" borderId="30" xfId="1" applyFont="1" applyBorder="1" applyAlignment="1">
      <alignment horizontal="left" vertical="top" wrapText="1"/>
    </xf>
    <xf numFmtId="0" fontId="11" fillId="0" borderId="3" xfId="1" applyFont="1" applyBorder="1" applyAlignment="1">
      <alignment horizontal="left" vertical="top" wrapText="1"/>
    </xf>
    <xf numFmtId="0" fontId="11" fillId="5" borderId="14" xfId="3" applyFont="1" applyFill="1" applyBorder="1" applyAlignment="1">
      <alignment horizontal="left" vertical="center" wrapText="1"/>
    </xf>
    <xf numFmtId="0" fontId="11" fillId="5" borderId="0" xfId="3" applyFont="1" applyFill="1" applyAlignment="1">
      <alignment horizontal="left" vertical="center" wrapText="1"/>
    </xf>
    <xf numFmtId="0" fontId="11" fillId="5" borderId="12" xfId="3" applyFont="1" applyFill="1" applyBorder="1" applyAlignment="1">
      <alignment horizontal="left" vertical="center" wrapText="1"/>
    </xf>
    <xf numFmtId="0" fontId="11" fillId="5" borderId="35" xfId="3" applyFont="1" applyFill="1" applyBorder="1" applyAlignment="1">
      <alignment horizontal="left" vertical="top" wrapText="1"/>
    </xf>
    <xf numFmtId="0" fontId="7" fillId="0" borderId="11" xfId="3" applyBorder="1" applyAlignment="1">
      <alignment horizontal="left" vertical="top" wrapText="1"/>
    </xf>
    <xf numFmtId="0" fontId="7" fillId="0" borderId="36" xfId="3" applyBorder="1" applyAlignment="1">
      <alignment horizontal="left" vertical="top" wrapText="1"/>
    </xf>
    <xf numFmtId="0" fontId="11" fillId="5" borderId="14" xfId="3" applyFont="1" applyFill="1" applyBorder="1" applyAlignment="1">
      <alignment horizontal="left" vertical="top" wrapText="1"/>
    </xf>
    <xf numFmtId="0" fontId="7" fillId="0" borderId="0" xfId="3" applyAlignment="1">
      <alignment horizontal="left" vertical="top" wrapText="1"/>
    </xf>
    <xf numFmtId="0" fontId="7" fillId="0" borderId="12" xfId="3" applyBorder="1" applyAlignment="1">
      <alignment horizontal="left" vertical="top" wrapText="1"/>
    </xf>
    <xf numFmtId="0" fontId="11" fillId="0" borderId="5" xfId="3" applyFont="1" applyBorder="1" applyAlignment="1">
      <alignment horizontal="center" vertical="center" wrapText="1"/>
    </xf>
    <xf numFmtId="0" fontId="11" fillId="0" borderId="13" xfId="3" applyFont="1" applyBorder="1" applyAlignment="1">
      <alignment horizontal="center" vertical="center" wrapText="1"/>
    </xf>
    <xf numFmtId="0" fontId="11" fillId="0" borderId="5" xfId="3" applyFont="1" applyBorder="1" applyAlignment="1">
      <alignment horizontal="center" vertical="center"/>
    </xf>
    <xf numFmtId="0" fontId="11" fillId="0" borderId="13" xfId="3" applyFont="1" applyBorder="1" applyAlignment="1">
      <alignment horizontal="center" vertical="center"/>
    </xf>
    <xf numFmtId="0" fontId="10" fillId="5" borderId="6" xfId="3" applyFont="1" applyFill="1" applyBorder="1" applyAlignment="1">
      <alignment horizontal="center" vertical="top"/>
    </xf>
    <xf numFmtId="0" fontId="10" fillId="5" borderId="27" xfId="3" applyFont="1" applyFill="1" applyBorder="1" applyAlignment="1">
      <alignment horizontal="center" vertical="top"/>
    </xf>
    <xf numFmtId="0" fontId="10" fillId="5" borderId="4" xfId="3" applyFont="1" applyFill="1" applyBorder="1" applyAlignment="1">
      <alignment horizontal="center" vertical="top"/>
    </xf>
    <xf numFmtId="0" fontId="5" fillId="10" borderId="5" xfId="3" applyFont="1" applyFill="1" applyBorder="1" applyAlignment="1">
      <alignment horizontal="center" vertical="center" textRotation="90" wrapText="1"/>
    </xf>
    <xf numFmtId="0" fontId="5" fillId="10" borderId="13" xfId="3" applyFont="1" applyFill="1" applyBorder="1" applyAlignment="1">
      <alignment horizontal="center" vertical="center" textRotation="90" wrapText="1"/>
    </xf>
    <xf numFmtId="0" fontId="5" fillId="10" borderId="20" xfId="3" applyFont="1" applyFill="1" applyBorder="1" applyAlignment="1">
      <alignment horizontal="center" vertical="center" textRotation="90" wrapText="1"/>
    </xf>
    <xf numFmtId="0" fontId="5" fillId="11" borderId="5" xfId="3" applyFont="1" applyFill="1" applyBorder="1" applyAlignment="1">
      <alignment horizontal="center" vertical="center" textRotation="90" wrapText="1"/>
    </xf>
    <xf numFmtId="0" fontId="5" fillId="11" borderId="13" xfId="3" applyFont="1" applyFill="1" applyBorder="1" applyAlignment="1">
      <alignment horizontal="center" vertical="center" textRotation="90" wrapText="1"/>
    </xf>
    <xf numFmtId="0" fontId="5" fillId="11" borderId="20" xfId="3" applyFont="1" applyFill="1" applyBorder="1" applyAlignment="1">
      <alignment horizontal="center" vertical="center" textRotation="90" wrapText="1"/>
    </xf>
    <xf numFmtId="0" fontId="5" fillId="0" borderId="5" xfId="3" applyFont="1" applyBorder="1" applyAlignment="1">
      <alignment horizontal="center" vertical="center" textRotation="90"/>
    </xf>
    <xf numFmtId="0" fontId="5" fillId="0" borderId="20" xfId="3" applyFont="1" applyBorder="1" applyAlignment="1">
      <alignment horizontal="center" vertical="center" textRotation="90"/>
    </xf>
    <xf numFmtId="0" fontId="5" fillId="0" borderId="7" xfId="3" applyFont="1" applyBorder="1" applyAlignment="1">
      <alignment horizontal="center" vertical="center" wrapText="1"/>
    </xf>
    <xf numFmtId="0" fontId="5" fillId="0" borderId="8" xfId="3" applyFont="1" applyBorder="1" applyAlignment="1">
      <alignment horizontal="center" vertical="center" wrapText="1"/>
    </xf>
    <xf numFmtId="0" fontId="5" fillId="0" borderId="9" xfId="3" applyFont="1" applyBorder="1" applyAlignment="1">
      <alignment horizontal="center" vertical="center" wrapText="1"/>
    </xf>
    <xf numFmtId="0" fontId="5" fillId="0" borderId="40" xfId="3" applyFont="1" applyBorder="1" applyAlignment="1">
      <alignment horizontal="center" vertical="center" textRotation="90"/>
    </xf>
    <xf numFmtId="0" fontId="5" fillId="0" borderId="29" xfId="3" applyFont="1" applyBorder="1" applyAlignment="1">
      <alignment horizontal="center" vertical="center" textRotation="90"/>
    </xf>
    <xf numFmtId="0" fontId="1" fillId="0" borderId="0" xfId="3" applyFont="1" applyAlignment="1">
      <alignment horizontal="center" vertical="center" wrapText="1"/>
    </xf>
    <xf numFmtId="0" fontId="11" fillId="5" borderId="36" xfId="3" applyFont="1" applyFill="1" applyBorder="1" applyAlignment="1">
      <alignment horizontal="left" vertical="top" wrapText="1"/>
    </xf>
    <xf numFmtId="0" fontId="27" fillId="0" borderId="35" xfId="3" applyFont="1" applyBorder="1" applyAlignment="1">
      <alignment horizontal="left" vertical="top" wrapText="1"/>
    </xf>
    <xf numFmtId="0" fontId="27" fillId="0" borderId="36" xfId="3" applyFont="1" applyBorder="1" applyAlignment="1">
      <alignment horizontal="left" vertical="top" wrapText="1"/>
    </xf>
    <xf numFmtId="0" fontId="46" fillId="11" borderId="13" xfId="3" applyFont="1" applyFill="1" applyBorder="1" applyAlignment="1">
      <alignment horizontal="center" vertical="center" textRotation="90" wrapText="1"/>
    </xf>
    <xf numFmtId="0" fontId="46" fillId="11" borderId="20" xfId="3" applyFont="1" applyFill="1" applyBorder="1" applyAlignment="1">
      <alignment horizontal="center" vertical="center" textRotation="90" wrapText="1"/>
    </xf>
    <xf numFmtId="0" fontId="11" fillId="5" borderId="80" xfId="3" applyFont="1" applyFill="1" applyBorder="1" applyAlignment="1">
      <alignment horizontal="left" vertical="top" wrapText="1"/>
    </xf>
    <xf numFmtId="0" fontId="11" fillId="5" borderId="50" xfId="3" applyFont="1" applyFill="1" applyBorder="1" applyAlignment="1">
      <alignment horizontal="left" vertical="top" wrapText="1"/>
    </xf>
    <xf numFmtId="0" fontId="11" fillId="5" borderId="43" xfId="3" applyFont="1" applyFill="1" applyBorder="1" applyAlignment="1">
      <alignment horizontal="left" vertical="top" wrapText="1"/>
    </xf>
    <xf numFmtId="0" fontId="11" fillId="5" borderId="51" xfId="3" applyFont="1" applyFill="1" applyBorder="1" applyAlignment="1">
      <alignment horizontal="left" vertical="top" wrapText="1"/>
    </xf>
    <xf numFmtId="1" fontId="11" fillId="5" borderId="35" xfId="3" applyNumberFormat="1" applyFont="1" applyFill="1" applyBorder="1" applyAlignment="1">
      <alignment horizontal="left" vertical="top" wrapText="1"/>
    </xf>
    <xf numFmtId="1" fontId="11" fillId="5" borderId="36" xfId="3" applyNumberFormat="1" applyFont="1" applyFill="1" applyBorder="1" applyAlignment="1">
      <alignment horizontal="left" vertical="top" wrapText="1"/>
    </xf>
    <xf numFmtId="0" fontId="11" fillId="0" borderId="11" xfId="3" applyFont="1" applyBorder="1" applyAlignment="1">
      <alignment horizontal="left" vertical="top" wrapText="1"/>
    </xf>
    <xf numFmtId="0" fontId="11" fillId="5" borderId="11" xfId="3" applyFont="1" applyFill="1" applyBorder="1" applyAlignment="1">
      <alignment horizontal="left" vertical="top" wrapText="1"/>
    </xf>
    <xf numFmtId="0" fontId="12" fillId="10" borderId="13" xfId="3" applyFont="1" applyFill="1" applyBorder="1" applyAlignment="1">
      <alignment horizontal="left" vertical="top" wrapText="1"/>
    </xf>
    <xf numFmtId="49" fontId="6" fillId="9" borderId="7" xfId="3" applyNumberFormat="1" applyFont="1" applyFill="1" applyBorder="1" applyAlignment="1">
      <alignment horizontal="right" vertical="top"/>
    </xf>
    <xf numFmtId="49" fontId="6" fillId="9" borderId="8" xfId="3" applyNumberFormat="1" applyFont="1" applyFill="1" applyBorder="1" applyAlignment="1">
      <alignment horizontal="right" vertical="top"/>
    </xf>
    <xf numFmtId="49" fontId="6" fillId="9" borderId="9" xfId="3" applyNumberFormat="1" applyFont="1" applyFill="1" applyBorder="1" applyAlignment="1">
      <alignment horizontal="right" vertical="top"/>
    </xf>
    <xf numFmtId="0" fontId="11" fillId="0" borderId="5" xfId="15" applyFont="1" applyBorder="1" applyAlignment="1">
      <alignment horizontal="left" vertical="top" wrapText="1"/>
    </xf>
    <xf numFmtId="0" fontId="11" fillId="0" borderId="13" xfId="15" applyFont="1" applyBorder="1" applyAlignment="1">
      <alignment horizontal="left" vertical="top" wrapText="1"/>
    </xf>
    <xf numFmtId="0" fontId="11" fillId="0" borderId="20" xfId="15" applyFont="1" applyBorder="1" applyAlignment="1">
      <alignment horizontal="left" vertical="top" wrapText="1"/>
    </xf>
    <xf numFmtId="49" fontId="11" fillId="5" borderId="5" xfId="15" applyNumberFormat="1" applyFont="1" applyFill="1" applyBorder="1" applyAlignment="1">
      <alignment horizontal="center" vertical="top"/>
    </xf>
    <xf numFmtId="49" fontId="11" fillId="5" borderId="13" xfId="15" applyNumberFormat="1" applyFont="1" applyFill="1" applyBorder="1" applyAlignment="1">
      <alignment horizontal="center" vertical="top"/>
    </xf>
    <xf numFmtId="49" fontId="11" fillId="5" borderId="20" xfId="15" applyNumberFormat="1" applyFont="1" applyFill="1" applyBorder="1" applyAlignment="1">
      <alignment horizontal="center" vertical="top"/>
    </xf>
    <xf numFmtId="0" fontId="11" fillId="5" borderId="45" xfId="15" applyFont="1" applyFill="1" applyBorder="1" applyAlignment="1">
      <alignment horizontal="left" vertical="top" wrapText="1"/>
    </xf>
    <xf numFmtId="0" fontId="11" fillId="5" borderId="15" xfId="15" applyFont="1" applyFill="1" applyBorder="1" applyAlignment="1">
      <alignment horizontal="left" vertical="top" wrapText="1"/>
    </xf>
    <xf numFmtId="0" fontId="11" fillId="5" borderId="22" xfId="15" applyFont="1" applyFill="1" applyBorder="1" applyAlignment="1">
      <alignment horizontal="left" vertical="top" wrapText="1"/>
    </xf>
    <xf numFmtId="0" fontId="11" fillId="5" borderId="16" xfId="15" applyFont="1" applyFill="1" applyBorder="1" applyAlignment="1">
      <alignment horizontal="center" vertical="top" wrapText="1"/>
    </xf>
    <xf numFmtId="0" fontId="11" fillId="5" borderId="39" xfId="15" applyFont="1" applyFill="1" applyBorder="1" applyAlignment="1">
      <alignment horizontal="center" vertical="top" wrapText="1"/>
    </xf>
    <xf numFmtId="0" fontId="11" fillId="5" borderId="23" xfId="15" applyFont="1" applyFill="1" applyBorder="1" applyAlignment="1">
      <alignment horizontal="center" vertical="top" wrapText="1"/>
    </xf>
    <xf numFmtId="0" fontId="11" fillId="5" borderId="28" xfId="15" applyFont="1" applyFill="1" applyBorder="1" applyAlignment="1">
      <alignment horizontal="center" vertical="top"/>
    </xf>
    <xf numFmtId="0" fontId="11" fillId="5" borderId="40" xfId="15" applyFont="1" applyFill="1" applyBorder="1" applyAlignment="1">
      <alignment horizontal="center" vertical="top"/>
    </xf>
    <xf numFmtId="0" fontId="11" fillId="5" borderId="29" xfId="15" applyFont="1" applyFill="1" applyBorder="1" applyAlignment="1">
      <alignment horizontal="center" vertical="top"/>
    </xf>
    <xf numFmtId="0" fontId="11" fillId="0" borderId="5" xfId="15" applyFont="1" applyBorder="1" applyAlignment="1">
      <alignment horizontal="center" vertical="center" wrapText="1"/>
    </xf>
    <xf numFmtId="0" fontId="11" fillId="0" borderId="13" xfId="15" applyFont="1" applyBorder="1" applyAlignment="1">
      <alignment horizontal="center" vertical="center" wrapText="1"/>
    </xf>
    <xf numFmtId="0" fontId="11" fillId="0" borderId="20" xfId="15" applyFont="1" applyBorder="1" applyAlignment="1">
      <alignment horizontal="center" vertical="center" wrapText="1"/>
    </xf>
    <xf numFmtId="0" fontId="27" fillId="5" borderId="45" xfId="15" applyFont="1" applyFill="1" applyBorder="1" applyAlignment="1">
      <alignment horizontal="left" vertical="top" wrapText="1"/>
    </xf>
    <xf numFmtId="0" fontId="27" fillId="5" borderId="15" xfId="15" applyFont="1" applyFill="1" applyBorder="1" applyAlignment="1">
      <alignment horizontal="left" vertical="top" wrapText="1"/>
    </xf>
    <xf numFmtId="0" fontId="27" fillId="5" borderId="16" xfId="15" applyFont="1" applyFill="1" applyBorder="1" applyAlignment="1">
      <alignment horizontal="center" vertical="top" wrapText="1"/>
    </xf>
    <xf numFmtId="0" fontId="27" fillId="5" borderId="39" xfId="15" applyFont="1" applyFill="1" applyBorder="1" applyAlignment="1">
      <alignment horizontal="center" vertical="top" wrapText="1"/>
    </xf>
    <xf numFmtId="0" fontId="27" fillId="5" borderId="23" xfId="15" applyFont="1" applyFill="1" applyBorder="1" applyAlignment="1">
      <alignment horizontal="center" vertical="top" wrapText="1"/>
    </xf>
    <xf numFmtId="0" fontId="27" fillId="5" borderId="28" xfId="15" applyFont="1" applyFill="1" applyBorder="1" applyAlignment="1">
      <alignment horizontal="center" vertical="top"/>
    </xf>
    <xf numFmtId="0" fontId="27" fillId="5" borderId="40" xfId="15" applyFont="1" applyFill="1" applyBorder="1" applyAlignment="1">
      <alignment horizontal="center" vertical="top"/>
    </xf>
    <xf numFmtId="0" fontId="27" fillId="5" borderId="29" xfId="15" applyFont="1" applyFill="1" applyBorder="1" applyAlignment="1">
      <alignment horizontal="center" vertical="top"/>
    </xf>
    <xf numFmtId="0" fontId="11" fillId="5" borderId="53" xfId="15" applyFont="1" applyFill="1" applyBorder="1" applyAlignment="1">
      <alignment horizontal="center" vertical="top" wrapText="1"/>
    </xf>
    <xf numFmtId="0" fontId="10" fillId="11" borderId="60" xfId="15" applyFont="1" applyFill="1" applyBorder="1" applyAlignment="1">
      <alignment horizontal="left" vertical="top" wrapText="1"/>
    </xf>
    <xf numFmtId="0" fontId="10" fillId="11" borderId="0" xfId="15" applyFont="1" applyFill="1" applyAlignment="1">
      <alignment horizontal="left" vertical="top" wrapText="1"/>
    </xf>
    <xf numFmtId="0" fontId="10" fillId="11" borderId="12" xfId="15" applyFont="1" applyFill="1" applyBorder="1" applyAlignment="1">
      <alignment horizontal="left" vertical="top" wrapText="1"/>
    </xf>
    <xf numFmtId="0" fontId="3" fillId="11" borderId="5" xfId="3" applyFont="1" applyFill="1" applyBorder="1" applyAlignment="1">
      <alignment horizontal="center" vertical="center" textRotation="90" wrapText="1"/>
    </xf>
    <xf numFmtId="0" fontId="3" fillId="11" borderId="13" xfId="3" applyFont="1" applyFill="1" applyBorder="1" applyAlignment="1">
      <alignment horizontal="center" vertical="center" textRotation="90" wrapText="1"/>
    </xf>
    <xf numFmtId="0" fontId="3" fillId="11" borderId="20" xfId="3" applyFont="1" applyFill="1" applyBorder="1" applyAlignment="1">
      <alignment horizontal="center" vertical="center" textRotation="90" wrapText="1"/>
    </xf>
    <xf numFmtId="0" fontId="6" fillId="5" borderId="7" xfId="15" applyFont="1" applyFill="1" applyBorder="1" applyAlignment="1">
      <alignment horizontal="center" vertical="top"/>
    </xf>
    <xf numFmtId="0" fontId="6" fillId="5" borderId="8" xfId="15" applyFont="1" applyFill="1" applyBorder="1" applyAlignment="1">
      <alignment horizontal="center" vertical="top"/>
    </xf>
    <xf numFmtId="0" fontId="6" fillId="5" borderId="9" xfId="15" applyFont="1" applyFill="1" applyBorder="1" applyAlignment="1">
      <alignment horizontal="center" vertical="top"/>
    </xf>
    <xf numFmtId="0" fontId="11" fillId="0" borderId="7" xfId="15" applyFont="1" applyBorder="1" applyAlignment="1">
      <alignment horizontal="center" vertical="center" wrapText="1"/>
    </xf>
    <xf numFmtId="0" fontId="11" fillId="0" borderId="8" xfId="15" applyFont="1" applyBorder="1" applyAlignment="1">
      <alignment horizontal="center" vertical="center" wrapText="1"/>
    </xf>
    <xf numFmtId="0" fontId="11" fillId="0" borderId="9" xfId="15" applyFont="1" applyBorder="1" applyAlignment="1">
      <alignment horizontal="center" vertical="center" wrapText="1"/>
    </xf>
    <xf numFmtId="0" fontId="11" fillId="0" borderId="5" xfId="15" applyFont="1" applyBorder="1" applyAlignment="1">
      <alignment horizontal="center" vertical="center" textRotation="90" wrapText="1"/>
    </xf>
    <xf numFmtId="0" fontId="11" fillId="0" borderId="20" xfId="15" applyFont="1" applyBorder="1" applyAlignment="1">
      <alignment horizontal="center" vertical="center" textRotation="90" wrapText="1"/>
    </xf>
    <xf numFmtId="0" fontId="1" fillId="2" borderId="7" xfId="15" applyFont="1" applyFill="1" applyBorder="1" applyAlignment="1">
      <alignment horizontal="left" vertical="top"/>
    </xf>
    <xf numFmtId="0" fontId="1" fillId="2" borderId="8" xfId="15" applyFont="1" applyFill="1" applyBorder="1" applyAlignment="1">
      <alignment horizontal="left" vertical="top"/>
    </xf>
    <xf numFmtId="0" fontId="1" fillId="2" borderId="9" xfId="15" applyFont="1" applyFill="1" applyBorder="1" applyAlignment="1">
      <alignment horizontal="left" vertical="top"/>
    </xf>
    <xf numFmtId="49" fontId="10" fillId="0" borderId="5" xfId="15" applyNumberFormat="1" applyFont="1" applyBorder="1" applyAlignment="1">
      <alignment horizontal="center" vertical="top" wrapText="1"/>
    </xf>
    <xf numFmtId="49" fontId="10" fillId="0" borderId="13" xfId="15" applyNumberFormat="1" applyFont="1" applyBorder="1" applyAlignment="1">
      <alignment horizontal="center" vertical="top" wrapText="1"/>
    </xf>
    <xf numFmtId="49" fontId="10" fillId="0" borderId="20" xfId="15" applyNumberFormat="1" applyFont="1" applyBorder="1" applyAlignment="1">
      <alignment horizontal="center" vertical="top" wrapText="1"/>
    </xf>
    <xf numFmtId="49" fontId="10" fillId="10" borderId="5" xfId="15" applyNumberFormat="1" applyFont="1" applyFill="1" applyBorder="1" applyAlignment="1">
      <alignment horizontal="center" vertical="top" wrapText="1"/>
    </xf>
    <xf numFmtId="49" fontId="10" fillId="10" borderId="13" xfId="15" applyNumberFormat="1" applyFont="1" applyFill="1" applyBorder="1" applyAlignment="1">
      <alignment horizontal="center" vertical="top" wrapText="1"/>
    </xf>
    <xf numFmtId="49" fontId="10" fillId="10" borderId="20" xfId="15" applyNumberFormat="1" applyFont="1" applyFill="1" applyBorder="1" applyAlignment="1">
      <alignment horizontal="center" vertical="top" wrapText="1"/>
    </xf>
    <xf numFmtId="49" fontId="59" fillId="5" borderId="5" xfId="15" applyNumberFormat="1" applyFont="1" applyFill="1" applyBorder="1" applyAlignment="1">
      <alignment horizontal="center" vertical="center" textRotation="90"/>
    </xf>
    <xf numFmtId="49" fontId="59" fillId="5" borderId="13" xfId="15" applyNumberFormat="1" applyFont="1" applyFill="1" applyBorder="1" applyAlignment="1">
      <alignment horizontal="center" vertical="center" textRotation="90"/>
    </xf>
    <xf numFmtId="49" fontId="59" fillId="5" borderId="20" xfId="15" applyNumberFormat="1" applyFont="1" applyFill="1" applyBorder="1" applyAlignment="1">
      <alignment horizontal="center" vertical="center" textRotation="90"/>
    </xf>
    <xf numFmtId="0" fontId="5" fillId="5" borderId="35" xfId="15" applyFont="1" applyFill="1" applyBorder="1" applyAlignment="1">
      <alignment horizontal="left" vertical="top" wrapText="1"/>
    </xf>
    <xf numFmtId="0" fontId="38" fillId="0" borderId="11" xfId="15" applyFont="1" applyBorder="1" applyAlignment="1">
      <alignment horizontal="left" vertical="top" wrapText="1"/>
    </xf>
    <xf numFmtId="0" fontId="38" fillId="0" borderId="36" xfId="15" applyFont="1" applyBorder="1" applyAlignment="1">
      <alignment horizontal="left" vertical="top" wrapText="1"/>
    </xf>
    <xf numFmtId="0" fontId="5" fillId="5" borderId="14" xfId="15" applyFont="1" applyFill="1" applyBorder="1" applyAlignment="1">
      <alignment horizontal="left" vertical="top" wrapText="1"/>
    </xf>
    <xf numFmtId="0" fontId="38" fillId="0" borderId="0" xfId="15" applyFont="1" applyAlignment="1">
      <alignment horizontal="left" vertical="top" wrapText="1"/>
    </xf>
    <xf numFmtId="0" fontId="38" fillId="0" borderId="12" xfId="15" applyFont="1" applyBorder="1" applyAlignment="1">
      <alignment horizontal="left" vertical="top" wrapText="1"/>
    </xf>
    <xf numFmtId="0" fontId="5" fillId="0" borderId="35" xfId="15" applyFont="1" applyBorder="1" applyAlignment="1">
      <alignment horizontal="left" vertical="top" wrapText="1"/>
    </xf>
    <xf numFmtId="0" fontId="5" fillId="0" borderId="11" xfId="15" applyFont="1" applyBorder="1" applyAlignment="1">
      <alignment horizontal="left" vertical="top" wrapText="1"/>
    </xf>
    <xf numFmtId="0" fontId="5" fillId="0" borderId="36" xfId="15" applyFont="1" applyBorder="1" applyAlignment="1">
      <alignment horizontal="left" vertical="top" wrapText="1"/>
    </xf>
    <xf numFmtId="0" fontId="5" fillId="0" borderId="14" xfId="15" applyFont="1" applyBorder="1" applyAlignment="1">
      <alignment horizontal="left" vertical="top" wrapText="1"/>
    </xf>
    <xf numFmtId="0" fontId="5" fillId="0" borderId="0" xfId="15" applyFont="1" applyAlignment="1">
      <alignment horizontal="left" vertical="top" wrapText="1"/>
    </xf>
    <xf numFmtId="0" fontId="5" fillId="0" borderId="12" xfId="15" applyFont="1" applyBorder="1" applyAlignment="1">
      <alignment horizontal="left" vertical="top" wrapText="1"/>
    </xf>
    <xf numFmtId="49" fontId="10" fillId="11" borderId="5" xfId="15" applyNumberFormat="1" applyFont="1" applyFill="1" applyBorder="1" applyAlignment="1">
      <alignment horizontal="center" vertical="top" wrapText="1"/>
    </xf>
    <xf numFmtId="49" fontId="10" fillId="11" borderId="13" xfId="15" applyNumberFormat="1" applyFont="1" applyFill="1" applyBorder="1" applyAlignment="1">
      <alignment horizontal="center" vertical="top" wrapText="1"/>
    </xf>
    <xf numFmtId="49" fontId="10" fillId="11" borderId="20" xfId="15" applyNumberFormat="1" applyFont="1" applyFill="1" applyBorder="1" applyAlignment="1">
      <alignment horizontal="center" vertical="top" wrapText="1"/>
    </xf>
    <xf numFmtId="0" fontId="11" fillId="0" borderId="75" xfId="3" applyFont="1" applyBorder="1" applyAlignment="1">
      <alignment horizontal="left" vertical="top" wrapText="1"/>
    </xf>
    <xf numFmtId="0" fontId="11" fillId="0" borderId="39" xfId="3" applyFont="1" applyBorder="1" applyAlignment="1">
      <alignment horizontal="left" vertical="top" wrapText="1"/>
    </xf>
    <xf numFmtId="0" fontId="11" fillId="0" borderId="53" xfId="3" applyFont="1" applyBorder="1" applyAlignment="1">
      <alignment horizontal="left" vertical="top" wrapText="1"/>
    </xf>
    <xf numFmtId="0" fontId="11" fillId="0" borderId="75" xfId="15" applyFont="1" applyBorder="1" applyAlignment="1">
      <alignment horizontal="left" vertical="top" wrapText="1"/>
    </xf>
    <xf numFmtId="0" fontId="11" fillId="0" borderId="39" xfId="15" applyFont="1" applyBorder="1" applyAlignment="1">
      <alignment horizontal="left" vertical="top" wrapText="1"/>
    </xf>
    <xf numFmtId="0" fontId="11" fillId="0" borderId="53" xfId="15" applyFont="1" applyBorder="1" applyAlignment="1">
      <alignment horizontal="left" vertical="top" wrapText="1"/>
    </xf>
    <xf numFmtId="0" fontId="27" fillId="0" borderId="5" xfId="15" applyFont="1" applyBorder="1" applyAlignment="1">
      <alignment horizontal="left" vertical="top" wrapText="1"/>
    </xf>
    <xf numFmtId="0" fontId="28" fillId="0" borderId="13" xfId="15" applyFont="1" applyBorder="1" applyAlignment="1">
      <alignment horizontal="left" vertical="top" wrapText="1"/>
    </xf>
    <xf numFmtId="0" fontId="28" fillId="0" borderId="20" xfId="15" applyFont="1" applyBorder="1" applyAlignment="1">
      <alignment horizontal="left" vertical="top" wrapText="1"/>
    </xf>
    <xf numFmtId="49" fontId="9" fillId="3" borderId="30" xfId="15" applyNumberFormat="1" applyFont="1" applyFill="1" applyBorder="1" applyAlignment="1">
      <alignment horizontal="center" vertical="top"/>
    </xf>
    <xf numFmtId="49" fontId="9" fillId="3" borderId="14" xfId="15" applyNumberFormat="1" applyFont="1" applyFill="1" applyBorder="1" applyAlignment="1">
      <alignment horizontal="center" vertical="top"/>
    </xf>
    <xf numFmtId="49" fontId="9" fillId="3" borderId="41" xfId="15" applyNumberFormat="1" applyFont="1" applyFill="1" applyBorder="1" applyAlignment="1">
      <alignment horizontal="center" vertical="top"/>
    </xf>
    <xf numFmtId="0" fontId="11" fillId="10" borderId="13" xfId="15" applyFont="1" applyFill="1" applyBorder="1" applyAlignment="1">
      <alignment horizontal="left" vertical="top" wrapText="1"/>
    </xf>
    <xf numFmtId="0" fontId="11" fillId="10" borderId="20" xfId="15" applyFont="1" applyFill="1" applyBorder="1" applyAlignment="1">
      <alignment horizontal="left" vertical="top" wrapText="1"/>
    </xf>
    <xf numFmtId="0" fontId="27" fillId="5" borderId="31" xfId="15" applyFont="1" applyFill="1" applyBorder="1" applyAlignment="1">
      <alignment horizontal="center" vertical="top" wrapText="1"/>
    </xf>
    <xf numFmtId="0" fontId="27" fillId="5" borderId="34" xfId="15" applyFont="1" applyFill="1" applyBorder="1" applyAlignment="1">
      <alignment horizontal="center" vertical="top" wrapText="1"/>
    </xf>
    <xf numFmtId="0" fontId="11" fillId="10" borderId="5" xfId="15" applyFont="1" applyFill="1" applyBorder="1" applyAlignment="1">
      <alignment horizontal="left" vertical="top" wrapText="1"/>
    </xf>
    <xf numFmtId="49" fontId="16" fillId="3" borderId="5" xfId="15" applyNumberFormat="1" applyFont="1" applyFill="1" applyBorder="1" applyAlignment="1">
      <alignment horizontal="center" vertical="top"/>
    </xf>
    <xf numFmtId="49" fontId="16" fillId="3" borderId="13" xfId="15" applyNumberFormat="1" applyFont="1" applyFill="1" applyBorder="1" applyAlignment="1">
      <alignment horizontal="center" vertical="top"/>
    </xf>
    <xf numFmtId="49" fontId="16" fillId="3" borderId="20" xfId="15" applyNumberFormat="1" applyFont="1" applyFill="1" applyBorder="1" applyAlignment="1">
      <alignment horizontal="center" vertical="top"/>
    </xf>
    <xf numFmtId="0" fontId="11" fillId="0" borderId="5" xfId="15" applyFont="1" applyBorder="1" applyAlignment="1">
      <alignment horizontal="center" vertical="center"/>
    </xf>
    <xf numFmtId="0" fontId="11" fillId="0" borderId="13" xfId="15" applyFont="1" applyBorder="1" applyAlignment="1">
      <alignment horizontal="center" vertical="center"/>
    </xf>
    <xf numFmtId="0" fontId="11" fillId="0" borderId="20" xfId="15" applyFont="1" applyBorder="1" applyAlignment="1">
      <alignment horizontal="center" vertical="center"/>
    </xf>
    <xf numFmtId="0" fontId="3" fillId="4" borderId="7" xfId="15" applyFont="1" applyFill="1" applyBorder="1" applyAlignment="1">
      <alignment horizontal="left" vertical="top"/>
    </xf>
    <xf numFmtId="0" fontId="3" fillId="4" borderId="8" xfId="15" applyFont="1" applyFill="1" applyBorder="1" applyAlignment="1">
      <alignment horizontal="left" vertical="top"/>
    </xf>
    <xf numFmtId="0" fontId="3" fillId="4" borderId="9" xfId="15" applyFont="1" applyFill="1" applyBorder="1" applyAlignment="1">
      <alignment horizontal="left" vertical="top"/>
    </xf>
    <xf numFmtId="0" fontId="5" fillId="0" borderId="28" xfId="15" applyFont="1" applyBorder="1" applyAlignment="1">
      <alignment horizontal="center" vertical="center" textRotation="90"/>
    </xf>
    <xf numFmtId="0" fontId="5" fillId="0" borderId="29" xfId="15" applyFont="1" applyBorder="1" applyAlignment="1">
      <alignment horizontal="center" vertical="center" textRotation="90"/>
    </xf>
    <xf numFmtId="0" fontId="5" fillId="0" borderId="16" xfId="15" applyFont="1" applyBorder="1" applyAlignment="1">
      <alignment horizontal="center" vertical="center" wrapText="1"/>
    </xf>
    <xf numFmtId="0" fontId="5" fillId="0" borderId="23" xfId="15" applyFont="1" applyBorder="1" applyAlignment="1">
      <alignment horizontal="center" vertical="center" wrapText="1"/>
    </xf>
    <xf numFmtId="49" fontId="10" fillId="10" borderId="62" xfId="15" applyNumberFormat="1" applyFont="1" applyFill="1" applyBorder="1" applyAlignment="1">
      <alignment horizontal="center" vertical="top" wrapText="1"/>
    </xf>
    <xf numFmtId="49" fontId="10" fillId="10" borderId="60" xfId="15" applyNumberFormat="1" applyFont="1" applyFill="1" applyBorder="1" applyAlignment="1">
      <alignment horizontal="center" vertical="top" wrapText="1"/>
    </xf>
    <xf numFmtId="49" fontId="10" fillId="10" borderId="61" xfId="15" applyNumberFormat="1" applyFont="1" applyFill="1" applyBorder="1" applyAlignment="1">
      <alignment horizontal="center" vertical="top" wrapText="1"/>
    </xf>
    <xf numFmtId="0" fontId="10" fillId="11" borderId="62" xfId="15" applyFont="1" applyFill="1" applyBorder="1" applyAlignment="1">
      <alignment horizontal="left" vertical="top" wrapText="1"/>
    </xf>
    <xf numFmtId="0" fontId="10" fillId="11" borderId="27" xfId="15" applyFont="1" applyFill="1" applyBorder="1" applyAlignment="1">
      <alignment horizontal="left" vertical="top" wrapText="1"/>
    </xf>
    <xf numFmtId="0" fontId="10" fillId="11" borderId="4" xfId="15" applyFont="1" applyFill="1" applyBorder="1" applyAlignment="1">
      <alignment horizontal="left" vertical="top" wrapText="1"/>
    </xf>
    <xf numFmtId="0" fontId="10" fillId="11" borderId="61" xfId="15" applyFont="1" applyFill="1" applyBorder="1" applyAlignment="1">
      <alignment horizontal="left" vertical="top" wrapText="1"/>
    </xf>
    <xf numFmtId="0" fontId="10" fillId="11" borderId="1" xfId="15" applyFont="1" applyFill="1" applyBorder="1" applyAlignment="1">
      <alignment horizontal="left" vertical="top" wrapText="1"/>
    </xf>
    <xf numFmtId="0" fontId="10" fillId="11" borderId="19" xfId="15" applyFont="1" applyFill="1" applyBorder="1" applyAlignment="1">
      <alignment horizontal="left" vertical="top" wrapText="1"/>
    </xf>
    <xf numFmtId="49" fontId="11" fillId="5" borderId="58" xfId="15" applyNumberFormat="1" applyFont="1" applyFill="1" applyBorder="1" applyAlignment="1">
      <alignment horizontal="center" vertical="top"/>
    </xf>
    <xf numFmtId="49" fontId="11" fillId="5" borderId="10" xfId="15" applyNumberFormat="1" applyFont="1" applyFill="1" applyBorder="1" applyAlignment="1">
      <alignment horizontal="center" vertical="top"/>
    </xf>
    <xf numFmtId="49" fontId="11" fillId="5" borderId="17" xfId="15" applyNumberFormat="1" applyFont="1" applyFill="1" applyBorder="1" applyAlignment="1">
      <alignment horizontal="center" vertical="top"/>
    </xf>
    <xf numFmtId="0" fontId="1" fillId="0" borderId="0" xfId="15" applyFont="1" applyAlignment="1">
      <alignment horizontal="center" vertical="center" wrapText="1"/>
    </xf>
    <xf numFmtId="0" fontId="1" fillId="0" borderId="0" xfId="15" applyFont="1" applyAlignment="1">
      <alignment horizontal="center" vertical="top" wrapText="1"/>
    </xf>
    <xf numFmtId="49" fontId="10" fillId="6" borderId="5" xfId="15" applyNumberFormat="1" applyFont="1" applyFill="1" applyBorder="1" applyAlignment="1">
      <alignment horizontal="center" vertical="top"/>
    </xf>
    <xf numFmtId="49" fontId="10" fillId="6" borderId="13" xfId="15" applyNumberFormat="1" applyFont="1" applyFill="1" applyBorder="1" applyAlignment="1">
      <alignment horizontal="center" vertical="top"/>
    </xf>
    <xf numFmtId="49" fontId="10" fillId="6" borderId="20" xfId="15" applyNumberFormat="1" applyFont="1" applyFill="1" applyBorder="1" applyAlignment="1">
      <alignment horizontal="center" vertical="top"/>
    </xf>
    <xf numFmtId="0" fontId="27" fillId="5" borderId="31" xfId="15" applyFont="1" applyFill="1" applyBorder="1" applyAlignment="1">
      <alignment horizontal="left" vertical="top" wrapText="1"/>
    </xf>
    <xf numFmtId="0" fontId="27" fillId="5" borderId="34" xfId="15" applyFont="1" applyFill="1" applyBorder="1" applyAlignment="1">
      <alignment horizontal="left" vertical="top" wrapText="1"/>
    </xf>
    <xf numFmtId="0" fontId="27" fillId="5" borderId="42" xfId="15" applyFont="1" applyFill="1" applyBorder="1" applyAlignment="1">
      <alignment horizontal="left" vertical="top" wrapText="1"/>
    </xf>
    <xf numFmtId="49" fontId="10" fillId="11" borderId="6" xfId="15" applyNumberFormat="1" applyFont="1" applyFill="1" applyBorder="1" applyAlignment="1">
      <alignment horizontal="center" vertical="top" wrapText="1"/>
    </xf>
    <xf numFmtId="49" fontId="10" fillId="11" borderId="14" xfId="15" applyNumberFormat="1" applyFont="1" applyFill="1" applyBorder="1" applyAlignment="1">
      <alignment horizontal="center" vertical="top" wrapText="1"/>
    </xf>
    <xf numFmtId="49" fontId="10" fillId="11" borderId="21" xfId="15" applyNumberFormat="1" applyFont="1" applyFill="1" applyBorder="1" applyAlignment="1">
      <alignment horizontal="center" vertical="top" wrapText="1"/>
    </xf>
    <xf numFmtId="0" fontId="3" fillId="11" borderId="4" xfId="3" applyFont="1" applyFill="1" applyBorder="1" applyAlignment="1">
      <alignment horizontal="center" vertical="center" textRotation="90" wrapText="1"/>
    </xf>
    <xf numFmtId="0" fontId="3" fillId="11" borderId="12" xfId="3" applyFont="1" applyFill="1" applyBorder="1" applyAlignment="1">
      <alignment horizontal="center" vertical="center" textRotation="90" wrapText="1"/>
    </xf>
    <xf numFmtId="0" fontId="3" fillId="11" borderId="19" xfId="3" applyFont="1" applyFill="1" applyBorder="1" applyAlignment="1">
      <alignment horizontal="center" vertical="center" textRotation="90" wrapText="1"/>
    </xf>
    <xf numFmtId="49" fontId="10" fillId="10" borderId="28" xfId="15" applyNumberFormat="1" applyFont="1" applyFill="1" applyBorder="1" applyAlignment="1">
      <alignment horizontal="center" vertical="top" wrapText="1"/>
    </xf>
    <xf numFmtId="49" fontId="10" fillId="10" borderId="40" xfId="15" applyNumberFormat="1" applyFont="1" applyFill="1" applyBorder="1" applyAlignment="1">
      <alignment horizontal="center" vertical="top" wrapText="1"/>
    </xf>
    <xf numFmtId="49" fontId="10" fillId="10" borderId="29" xfId="15" applyNumberFormat="1" applyFont="1" applyFill="1" applyBorder="1" applyAlignment="1">
      <alignment horizontal="center" vertical="top" wrapText="1"/>
    </xf>
    <xf numFmtId="49" fontId="59" fillId="5" borderId="58" xfId="15" applyNumberFormat="1" applyFont="1" applyFill="1" applyBorder="1" applyAlignment="1">
      <alignment horizontal="center" vertical="center" textRotation="90"/>
    </xf>
    <xf numFmtId="49" fontId="59" fillId="5" borderId="10" xfId="15" applyNumberFormat="1" applyFont="1" applyFill="1" applyBorder="1" applyAlignment="1">
      <alignment horizontal="center" vertical="center" textRotation="90"/>
    </xf>
    <xf numFmtId="49" fontId="59" fillId="5" borderId="17" xfId="15" applyNumberFormat="1" applyFont="1" applyFill="1" applyBorder="1" applyAlignment="1">
      <alignment horizontal="center" vertical="center" textRotation="90"/>
    </xf>
    <xf numFmtId="0" fontId="10" fillId="11" borderId="6" xfId="15" applyFont="1" applyFill="1" applyBorder="1" applyAlignment="1">
      <alignment horizontal="left" vertical="top" wrapText="1"/>
    </xf>
    <xf numFmtId="0" fontId="10" fillId="11" borderId="14" xfId="15" applyFont="1" applyFill="1" applyBorder="1" applyAlignment="1">
      <alignment horizontal="left" vertical="top" wrapText="1"/>
    </xf>
    <xf numFmtId="0" fontId="10" fillId="11" borderId="21" xfId="15" applyFont="1" applyFill="1" applyBorder="1" applyAlignment="1">
      <alignment horizontal="left" vertical="top" wrapText="1"/>
    </xf>
    <xf numFmtId="0" fontId="11" fillId="5" borderId="31" xfId="15" applyFont="1" applyFill="1" applyBorder="1" applyAlignment="1">
      <alignment horizontal="left" vertical="top" wrapText="1"/>
    </xf>
    <xf numFmtId="0" fontId="11" fillId="5" borderId="34" xfId="15" applyFont="1" applyFill="1" applyBorder="1" applyAlignment="1">
      <alignment horizontal="left" vertical="top" wrapText="1"/>
    </xf>
    <xf numFmtId="0" fontId="11" fillId="5" borderId="42" xfId="15" applyFont="1" applyFill="1" applyBorder="1" applyAlignment="1">
      <alignment horizontal="left" vertical="top" wrapText="1"/>
    </xf>
    <xf numFmtId="0" fontId="11" fillId="5" borderId="31" xfId="15" applyFont="1" applyFill="1" applyBorder="1" applyAlignment="1">
      <alignment horizontal="left" vertical="top"/>
    </xf>
    <xf numFmtId="0" fontId="11" fillId="5" borderId="34" xfId="15" applyFont="1" applyFill="1" applyBorder="1" applyAlignment="1">
      <alignment horizontal="left" vertical="top"/>
    </xf>
    <xf numFmtId="49" fontId="16" fillId="4" borderId="5" xfId="15" applyNumberFormat="1" applyFont="1" applyFill="1" applyBorder="1" applyAlignment="1">
      <alignment horizontal="center" vertical="top"/>
    </xf>
    <xf numFmtId="49" fontId="16" fillId="4" borderId="20" xfId="15" applyNumberFormat="1" applyFont="1" applyFill="1" applyBorder="1" applyAlignment="1">
      <alignment horizontal="center" vertical="top"/>
    </xf>
    <xf numFmtId="49" fontId="10" fillId="11" borderId="45" xfId="15" applyNumberFormat="1" applyFont="1" applyFill="1" applyBorder="1" applyAlignment="1">
      <alignment horizontal="center" vertical="top" wrapText="1"/>
    </xf>
    <xf numFmtId="49" fontId="10" fillId="11" borderId="15" xfId="15" applyNumberFormat="1" applyFont="1" applyFill="1" applyBorder="1" applyAlignment="1">
      <alignment horizontal="center" vertical="top" wrapText="1"/>
    </xf>
    <xf numFmtId="49" fontId="10" fillId="11" borderId="22" xfId="15" applyNumberFormat="1" applyFont="1" applyFill="1" applyBorder="1" applyAlignment="1">
      <alignment horizontal="center" vertical="top" wrapText="1"/>
    </xf>
    <xf numFmtId="49" fontId="10" fillId="0" borderId="6" xfId="15" applyNumberFormat="1" applyFont="1" applyBorder="1" applyAlignment="1">
      <alignment horizontal="center" vertical="top" wrapText="1"/>
    </xf>
    <xf numFmtId="49" fontId="10" fillId="0" borderId="14" xfId="15" applyNumberFormat="1" applyFont="1" applyBorder="1" applyAlignment="1">
      <alignment horizontal="center" vertical="top" wrapText="1"/>
    </xf>
    <xf numFmtId="49" fontId="10" fillId="0" borderId="21" xfId="15" applyNumberFormat="1" applyFont="1" applyBorder="1" applyAlignment="1">
      <alignment horizontal="center" vertical="top" wrapText="1"/>
    </xf>
    <xf numFmtId="0" fontId="10" fillId="4" borderId="21" xfId="15" applyFont="1" applyFill="1" applyBorder="1" applyAlignment="1">
      <alignment horizontal="right" vertical="top" wrapText="1"/>
    </xf>
    <xf numFmtId="0" fontId="10" fillId="4" borderId="1" xfId="15" applyFont="1" applyFill="1" applyBorder="1" applyAlignment="1">
      <alignment horizontal="right" vertical="top" wrapText="1"/>
    </xf>
    <xf numFmtId="49" fontId="10" fillId="10" borderId="74" xfId="15" applyNumberFormat="1" applyFont="1" applyFill="1" applyBorder="1" applyAlignment="1">
      <alignment horizontal="center" vertical="top" wrapText="1"/>
    </xf>
    <xf numFmtId="49" fontId="10" fillId="10" borderId="67" xfId="15" applyNumberFormat="1" applyFont="1" applyFill="1" applyBorder="1" applyAlignment="1">
      <alignment horizontal="center" vertical="top" wrapText="1"/>
    </xf>
    <xf numFmtId="0" fontId="5" fillId="0" borderId="5" xfId="15" applyFont="1" applyBorder="1" applyAlignment="1">
      <alignment horizontal="center" vertical="center" textRotation="90" wrapText="1"/>
    </xf>
    <xf numFmtId="0" fontId="5" fillId="0" borderId="13" xfId="15" applyFont="1" applyBorder="1" applyAlignment="1">
      <alignment horizontal="center" vertical="center" textRotation="90" wrapText="1"/>
    </xf>
    <xf numFmtId="0" fontId="5" fillId="0" borderId="20" xfId="15" applyFont="1" applyBorder="1" applyAlignment="1">
      <alignment horizontal="center" vertical="center" textRotation="90" wrapText="1"/>
    </xf>
    <xf numFmtId="0" fontId="11" fillId="10" borderId="4" xfId="15" applyFont="1" applyFill="1" applyBorder="1" applyAlignment="1">
      <alignment horizontal="left" vertical="top" wrapText="1"/>
    </xf>
    <xf numFmtId="0" fontId="11" fillId="10" borderId="12" xfId="15" applyFont="1" applyFill="1" applyBorder="1" applyAlignment="1">
      <alignment horizontal="left" vertical="top" wrapText="1"/>
    </xf>
    <xf numFmtId="0" fontId="11" fillId="10" borderId="27" xfId="15" applyFont="1" applyFill="1" applyBorder="1" applyAlignment="1">
      <alignment horizontal="left" vertical="top" wrapText="1"/>
    </xf>
    <xf numFmtId="0" fontId="11" fillId="10" borderId="0" xfId="15" applyFont="1" applyFill="1" applyAlignment="1">
      <alignment horizontal="left" vertical="top" wrapText="1"/>
    </xf>
    <xf numFmtId="0" fontId="5" fillId="0" borderId="45" xfId="15" applyFont="1" applyBorder="1" applyAlignment="1">
      <alignment horizontal="center" vertical="center" wrapText="1"/>
    </xf>
    <xf numFmtId="0" fontId="5" fillId="0" borderId="22" xfId="15" applyFont="1" applyBorder="1" applyAlignment="1">
      <alignment horizontal="center" vertical="center" wrapText="1"/>
    </xf>
    <xf numFmtId="0" fontId="5" fillId="11" borderId="5" xfId="15" applyFont="1" applyFill="1" applyBorder="1" applyAlignment="1">
      <alignment horizontal="center" vertical="center" textRotation="90" wrapText="1"/>
    </xf>
    <xf numFmtId="0" fontId="5" fillId="11" borderId="13" xfId="15" applyFont="1" applyFill="1" applyBorder="1" applyAlignment="1">
      <alignment horizontal="center" vertical="center" textRotation="90" wrapText="1"/>
    </xf>
    <xf numFmtId="0" fontId="5" fillId="11" borderId="20" xfId="15" applyFont="1" applyFill="1" applyBorder="1" applyAlignment="1">
      <alignment horizontal="center" vertical="center" textRotation="90" wrapText="1"/>
    </xf>
    <xf numFmtId="0" fontId="5" fillId="10" borderId="5" xfId="15" applyFont="1" applyFill="1" applyBorder="1" applyAlignment="1">
      <alignment horizontal="center" vertical="center" textRotation="90" wrapText="1"/>
    </xf>
    <xf numFmtId="0" fontId="5" fillId="10" borderId="13" xfId="15" applyFont="1" applyFill="1" applyBorder="1" applyAlignment="1">
      <alignment horizontal="center" vertical="center" textRotation="90" wrapText="1"/>
    </xf>
    <xf numFmtId="0" fontId="5" fillId="10" borderId="20" xfId="15" applyFont="1" applyFill="1" applyBorder="1" applyAlignment="1">
      <alignment horizontal="center" vertical="center" textRotation="90" wrapText="1"/>
    </xf>
    <xf numFmtId="0" fontId="11" fillId="5" borderId="31" xfId="15" applyFont="1" applyFill="1" applyBorder="1" applyAlignment="1">
      <alignment horizontal="center" vertical="top"/>
    </xf>
    <xf numFmtId="0" fontId="11" fillId="5" borderId="34" xfId="15" applyFont="1" applyFill="1" applyBorder="1" applyAlignment="1">
      <alignment horizontal="center" vertical="top"/>
    </xf>
    <xf numFmtId="0" fontId="11" fillId="5" borderId="42" xfId="15" applyFont="1" applyFill="1" applyBorder="1" applyAlignment="1">
      <alignment horizontal="center" vertical="top"/>
    </xf>
    <xf numFmtId="0" fontId="5" fillId="2" borderId="2" xfId="15" applyFont="1" applyFill="1" applyBorder="1" applyAlignment="1">
      <alignment horizontal="center" vertical="center" textRotation="90" wrapText="1"/>
    </xf>
    <xf numFmtId="0" fontId="5" fillId="2" borderId="10" xfId="15" applyFont="1" applyFill="1" applyBorder="1" applyAlignment="1">
      <alignment horizontal="center" vertical="center" textRotation="90" wrapText="1"/>
    </xf>
    <xf numFmtId="0" fontId="5" fillId="2" borderId="17" xfId="15" applyFont="1" applyFill="1" applyBorder="1" applyAlignment="1">
      <alignment horizontal="center" vertical="center" textRotation="90" wrapText="1"/>
    </xf>
    <xf numFmtId="0" fontId="5" fillId="4" borderId="2" xfId="15" applyFont="1" applyFill="1" applyBorder="1" applyAlignment="1">
      <alignment horizontal="center" vertical="center" textRotation="90" wrapText="1"/>
    </xf>
    <xf numFmtId="0" fontId="5" fillId="4" borderId="10" xfId="15" applyFont="1" applyFill="1" applyBorder="1" applyAlignment="1">
      <alignment horizontal="center" vertical="center" textRotation="90" wrapText="1"/>
    </xf>
    <xf numFmtId="0" fontId="5" fillId="4" borderId="17" xfId="15" applyFont="1" applyFill="1" applyBorder="1" applyAlignment="1">
      <alignment horizontal="center" vertical="center" textRotation="90" wrapText="1"/>
    </xf>
    <xf numFmtId="0" fontId="5" fillId="11" borderId="3" xfId="15" applyFont="1" applyFill="1" applyBorder="1" applyAlignment="1">
      <alignment horizontal="center" vertical="center" textRotation="90" wrapText="1"/>
    </xf>
    <xf numFmtId="0" fontId="5" fillId="11" borderId="11" xfId="15" applyFont="1" applyFill="1" applyBorder="1" applyAlignment="1">
      <alignment horizontal="center" vertical="center" textRotation="90" wrapText="1"/>
    </xf>
    <xf numFmtId="0" fontId="5" fillId="11" borderId="18" xfId="15" applyFont="1" applyFill="1" applyBorder="1" applyAlignment="1">
      <alignment horizontal="center" vertical="center" textRotation="90" wrapText="1"/>
    </xf>
    <xf numFmtId="0" fontId="5" fillId="0" borderId="4" xfId="15" applyFont="1" applyBorder="1" applyAlignment="1">
      <alignment horizontal="center" vertical="center" wrapText="1"/>
    </xf>
    <xf numFmtId="0" fontId="5" fillId="0" borderId="12" xfId="15" applyFont="1" applyBorder="1" applyAlignment="1">
      <alignment horizontal="center" vertical="center" wrapText="1"/>
    </xf>
    <xf numFmtId="0" fontId="5" fillId="0" borderId="19" xfId="15" applyFont="1" applyBorder="1" applyAlignment="1">
      <alignment horizontal="center" vertical="center" wrapText="1"/>
    </xf>
    <xf numFmtId="0" fontId="5" fillId="0" borderId="3" xfId="15" applyFont="1" applyBorder="1" applyAlignment="1">
      <alignment horizontal="center" vertical="center" textRotation="90" wrapText="1"/>
    </xf>
    <xf numFmtId="0" fontId="5" fillId="0" borderId="11" xfId="15" applyFont="1" applyBorder="1" applyAlignment="1">
      <alignment horizontal="center" vertical="center" textRotation="90" wrapText="1"/>
    </xf>
    <xf numFmtId="0" fontId="5" fillId="0" borderId="18" xfId="15" applyFont="1" applyBorder="1" applyAlignment="1">
      <alignment horizontal="center" vertical="center" textRotation="90" wrapText="1"/>
    </xf>
    <xf numFmtId="49" fontId="59" fillId="0" borderId="13" xfId="15" applyNumberFormat="1" applyFont="1" applyBorder="1" applyAlignment="1">
      <alignment horizontal="center" vertical="center" textRotation="90"/>
    </xf>
    <xf numFmtId="49" fontId="59" fillId="0" borderId="20" xfId="15" applyNumberFormat="1" applyFont="1" applyBorder="1" applyAlignment="1">
      <alignment horizontal="center" vertical="center" textRotation="90"/>
    </xf>
    <xf numFmtId="49" fontId="9" fillId="21" borderId="7" xfId="15" applyNumberFormat="1" applyFont="1" applyFill="1" applyBorder="1" applyAlignment="1">
      <alignment horizontal="center" vertical="top"/>
    </xf>
    <xf numFmtId="49" fontId="9" fillId="21" borderId="8" xfId="15" applyNumberFormat="1" applyFont="1" applyFill="1" applyBorder="1" applyAlignment="1">
      <alignment horizontal="center" vertical="top"/>
    </xf>
    <xf numFmtId="49" fontId="9" fillId="21" borderId="9" xfId="15" applyNumberFormat="1" applyFont="1" applyFill="1" applyBorder="1" applyAlignment="1">
      <alignment horizontal="center" vertical="top"/>
    </xf>
    <xf numFmtId="0" fontId="11" fillId="5" borderId="0" xfId="15" applyFont="1" applyFill="1" applyAlignment="1">
      <alignment horizontal="center" vertical="top" wrapText="1"/>
    </xf>
    <xf numFmtId="0" fontId="11" fillId="5" borderId="1" xfId="15" applyFont="1" applyFill="1" applyBorder="1" applyAlignment="1">
      <alignment horizontal="center" vertical="top" wrapText="1"/>
    </xf>
    <xf numFmtId="0" fontId="11" fillId="5" borderId="12" xfId="15" applyFont="1" applyFill="1" applyBorder="1" applyAlignment="1">
      <alignment horizontal="center" vertical="top"/>
    </xf>
    <xf numFmtId="0" fontId="11" fillId="5" borderId="19" xfId="15" applyFont="1" applyFill="1" applyBorder="1" applyAlignment="1">
      <alignment horizontal="center" vertical="top"/>
    </xf>
    <xf numFmtId="0" fontId="11" fillId="5" borderId="75" xfId="15" applyFont="1" applyFill="1" applyBorder="1" applyAlignment="1">
      <alignment horizontal="center" vertical="top" wrapText="1"/>
    </xf>
    <xf numFmtId="0" fontId="11" fillId="5" borderId="31" xfId="15" applyFont="1" applyFill="1" applyBorder="1" applyAlignment="1">
      <alignment horizontal="center" vertical="top" wrapText="1"/>
    </xf>
    <xf numFmtId="0" fontId="11" fillId="5" borderId="34" xfId="15" applyFont="1" applyFill="1" applyBorder="1" applyAlignment="1">
      <alignment horizontal="center" vertical="top" wrapText="1"/>
    </xf>
    <xf numFmtId="0" fontId="11" fillId="5" borderId="42" xfId="15" applyFont="1" applyFill="1" applyBorder="1" applyAlignment="1">
      <alignment horizontal="center" vertical="top" wrapText="1"/>
    </xf>
    <xf numFmtId="0" fontId="63" fillId="0" borderId="21" xfId="15" applyFont="1" applyBorder="1" applyAlignment="1">
      <alignment horizontal="left" vertical="center" wrapText="1"/>
    </xf>
    <xf numFmtId="0" fontId="63" fillId="0" borderId="1" xfId="15" applyFont="1" applyBorder="1" applyAlignment="1">
      <alignment horizontal="left" vertical="center" wrapText="1"/>
    </xf>
    <xf numFmtId="0" fontId="63" fillId="0" borderId="19" xfId="15" applyFont="1" applyBorder="1" applyAlignment="1">
      <alignment horizontal="left" vertical="center" wrapText="1"/>
    </xf>
    <xf numFmtId="0" fontId="5" fillId="0" borderId="43" xfId="1" applyFont="1" applyBorder="1" applyAlignment="1">
      <alignment horizontal="left" vertical="top" wrapText="1"/>
    </xf>
    <xf numFmtId="0" fontId="5" fillId="0" borderId="49" xfId="1" applyFont="1" applyBorder="1" applyAlignment="1">
      <alignment horizontal="left" vertical="top" wrapText="1"/>
    </xf>
    <xf numFmtId="0" fontId="5" fillId="0" borderId="51" xfId="1" applyFont="1" applyBorder="1" applyAlignment="1">
      <alignment horizontal="left" vertical="top" wrapText="1"/>
    </xf>
    <xf numFmtId="0" fontId="5" fillId="0" borderId="14" xfId="15" applyFont="1" applyBorder="1" applyAlignment="1">
      <alignment horizontal="left" vertical="center" wrapText="1"/>
    </xf>
    <xf numFmtId="0" fontId="5" fillId="0" borderId="0" xfId="15" applyFont="1" applyAlignment="1">
      <alignment horizontal="left" vertical="center" wrapText="1"/>
    </xf>
    <xf numFmtId="0" fontId="5" fillId="0" borderId="12" xfId="15" applyFont="1" applyBorder="1" applyAlignment="1">
      <alignment horizontal="left" vertical="center" wrapText="1"/>
    </xf>
    <xf numFmtId="0" fontId="5" fillId="0" borderId="35" xfId="1" applyFont="1" applyBorder="1" applyAlignment="1">
      <alignment horizontal="left" vertical="top" wrapText="1"/>
    </xf>
    <xf numFmtId="0" fontId="5" fillId="0" borderId="11" xfId="1" applyFont="1" applyBorder="1" applyAlignment="1">
      <alignment horizontal="left" vertical="top" wrapText="1"/>
    </xf>
    <xf numFmtId="0" fontId="38" fillId="0" borderId="11" xfId="1" applyFont="1" applyBorder="1" applyAlignment="1">
      <alignment horizontal="left" vertical="top" wrapText="1"/>
    </xf>
    <xf numFmtId="0" fontId="38" fillId="0" borderId="36" xfId="1" applyFont="1" applyBorder="1" applyAlignment="1">
      <alignment horizontal="left" vertical="top" wrapText="1"/>
    </xf>
    <xf numFmtId="0" fontId="5" fillId="5" borderId="35" xfId="15" applyFont="1" applyFill="1" applyBorder="1" applyAlignment="1">
      <alignment horizontal="left" vertical="center" wrapText="1"/>
    </xf>
    <xf numFmtId="0" fontId="5" fillId="5" borderId="11" xfId="15" applyFont="1" applyFill="1" applyBorder="1" applyAlignment="1">
      <alignment horizontal="left" vertical="center" wrapText="1"/>
    </xf>
    <xf numFmtId="0" fontId="5" fillId="5" borderId="36" xfId="15" applyFont="1" applyFill="1" applyBorder="1" applyAlignment="1">
      <alignment horizontal="left" vertical="center" wrapText="1"/>
    </xf>
    <xf numFmtId="0" fontId="58" fillId="14" borderId="7" xfId="15" applyFont="1" applyFill="1" applyBorder="1" applyAlignment="1">
      <alignment horizontal="left" vertical="center" wrapText="1"/>
    </xf>
    <xf numFmtId="0" fontId="58" fillId="14" borderId="8" xfId="15" applyFont="1" applyFill="1" applyBorder="1" applyAlignment="1">
      <alignment horizontal="left" vertical="center" wrapText="1"/>
    </xf>
    <xf numFmtId="0" fontId="58" fillId="14" borderId="9" xfId="15" applyFont="1" applyFill="1" applyBorder="1" applyAlignment="1">
      <alignment horizontal="left" vertical="center" wrapText="1"/>
    </xf>
    <xf numFmtId="0" fontId="5" fillId="0" borderId="36" xfId="1" applyFont="1" applyBorder="1" applyAlignment="1">
      <alignment horizontal="left" vertical="top" wrapText="1"/>
    </xf>
    <xf numFmtId="0" fontId="3" fillId="9" borderId="7" xfId="15" applyFont="1" applyFill="1" applyBorder="1" applyAlignment="1">
      <alignment horizontal="left" vertical="center" wrapText="1"/>
    </xf>
    <xf numFmtId="0" fontId="3" fillId="9" borderId="8" xfId="15" applyFont="1" applyFill="1" applyBorder="1" applyAlignment="1">
      <alignment horizontal="left" vertical="center" wrapText="1"/>
    </xf>
    <xf numFmtId="0" fontId="3" fillId="9" borderId="9" xfId="15" applyFont="1" applyFill="1" applyBorder="1" applyAlignment="1">
      <alignment horizontal="left" vertical="center" wrapText="1"/>
    </xf>
    <xf numFmtId="0" fontId="5" fillId="0" borderId="30" xfId="1" applyFont="1" applyBorder="1" applyAlignment="1">
      <alignment horizontal="left" vertical="top" wrapText="1"/>
    </xf>
    <xf numFmtId="0" fontId="5" fillId="0" borderId="3" xfId="1" applyFont="1" applyBorder="1" applyAlignment="1">
      <alignment horizontal="left" vertical="top" wrapText="1"/>
    </xf>
    <xf numFmtId="0" fontId="38" fillId="0" borderId="3" xfId="1" applyFont="1" applyBorder="1" applyAlignment="1">
      <alignment horizontal="left" vertical="top" wrapText="1"/>
    </xf>
    <xf numFmtId="0" fontId="38" fillId="0" borderId="54" xfId="1" applyFont="1" applyBorder="1" applyAlignment="1">
      <alignment horizontal="left" vertical="top" wrapText="1"/>
    </xf>
    <xf numFmtId="0" fontId="5" fillId="5" borderId="11" xfId="15" applyFont="1" applyFill="1" applyBorder="1" applyAlignment="1">
      <alignment horizontal="left" vertical="top" wrapText="1"/>
    </xf>
    <xf numFmtId="0" fontId="5" fillId="5" borderId="36" xfId="15" applyFont="1" applyFill="1" applyBorder="1" applyAlignment="1">
      <alignment horizontal="left" vertical="top" wrapText="1"/>
    </xf>
    <xf numFmtId="0" fontId="5" fillId="0" borderId="35" xfId="2" applyFont="1" applyBorder="1" applyAlignment="1">
      <alignment horizontal="left" vertical="top" wrapText="1"/>
    </xf>
    <xf numFmtId="0" fontId="5" fillId="0" borderId="11" xfId="2" applyFont="1" applyBorder="1" applyAlignment="1">
      <alignment horizontal="left" vertical="top" wrapText="1"/>
    </xf>
    <xf numFmtId="0" fontId="5" fillId="0" borderId="35" xfId="15" applyFont="1" applyBorder="1" applyAlignment="1">
      <alignment horizontal="left" vertical="center" wrapText="1"/>
    </xf>
    <xf numFmtId="0" fontId="5" fillId="0" borderId="11" xfId="15" applyFont="1" applyBorder="1" applyAlignment="1">
      <alignment horizontal="left" vertical="center" wrapText="1"/>
    </xf>
    <xf numFmtId="0" fontId="5" fillId="0" borderId="36" xfId="15" applyFont="1" applyBorder="1" applyAlignment="1">
      <alignment horizontal="left" vertical="center" wrapText="1"/>
    </xf>
    <xf numFmtId="0" fontId="63" fillId="0" borderId="30" xfId="15" applyFont="1" applyBorder="1" applyAlignment="1">
      <alignment horizontal="left" vertical="center" wrapText="1"/>
    </xf>
    <xf numFmtId="0" fontId="63" fillId="0" borderId="3" xfId="15" applyFont="1" applyBorder="1" applyAlignment="1">
      <alignment horizontal="left" vertical="center" wrapText="1"/>
    </xf>
    <xf numFmtId="0" fontId="63" fillId="0" borderId="54" xfId="15" applyFont="1" applyBorder="1" applyAlignment="1">
      <alignment horizontal="left" vertical="center" wrapText="1"/>
    </xf>
    <xf numFmtId="0" fontId="6" fillId="2" borderId="7" xfId="15" applyFont="1" applyFill="1" applyBorder="1" applyAlignment="1">
      <alignment horizontal="right" vertical="top" wrapText="1"/>
    </xf>
    <xf numFmtId="0" fontId="6" fillId="2" borderId="8" xfId="15" applyFont="1" applyFill="1" applyBorder="1" applyAlignment="1">
      <alignment horizontal="right" vertical="top" wrapText="1"/>
    </xf>
    <xf numFmtId="0" fontId="6" fillId="2" borderId="9" xfId="15" applyFont="1" applyFill="1" applyBorder="1" applyAlignment="1">
      <alignment horizontal="right" vertical="top" wrapText="1"/>
    </xf>
    <xf numFmtId="49" fontId="9" fillId="5" borderId="7" xfId="15" applyNumberFormat="1" applyFont="1" applyFill="1" applyBorder="1" applyAlignment="1">
      <alignment horizontal="center" vertical="top"/>
    </xf>
    <xf numFmtId="49" fontId="9" fillId="5" borderId="8" xfId="15" applyNumberFormat="1" applyFont="1" applyFill="1" applyBorder="1" applyAlignment="1">
      <alignment horizontal="center" vertical="top"/>
    </xf>
    <xf numFmtId="49" fontId="9" fillId="5" borderId="9" xfId="15" applyNumberFormat="1" applyFont="1" applyFill="1" applyBorder="1" applyAlignment="1">
      <alignment horizontal="center" vertical="top"/>
    </xf>
    <xf numFmtId="49" fontId="6" fillId="9" borderId="7" xfId="15" applyNumberFormat="1" applyFont="1" applyFill="1" applyBorder="1" applyAlignment="1">
      <alignment horizontal="right" vertical="top"/>
    </xf>
    <xf numFmtId="49" fontId="6" fillId="9" borderId="8" xfId="15" applyNumberFormat="1" applyFont="1" applyFill="1" applyBorder="1" applyAlignment="1">
      <alignment horizontal="right" vertical="top"/>
    </xf>
    <xf numFmtId="49" fontId="6" fillId="9" borderId="9" xfId="15" applyNumberFormat="1" applyFont="1" applyFill="1" applyBorder="1" applyAlignment="1">
      <alignment horizontal="right" vertical="top"/>
    </xf>
    <xf numFmtId="0" fontId="6" fillId="4" borderId="7" xfId="15" applyFont="1" applyFill="1" applyBorder="1" applyAlignment="1">
      <alignment horizontal="right" vertical="top" wrapText="1"/>
    </xf>
    <xf numFmtId="0" fontId="6" fillId="4" borderId="8" xfId="15" applyFont="1" applyFill="1" applyBorder="1" applyAlignment="1">
      <alignment horizontal="right" vertical="top" wrapText="1"/>
    </xf>
    <xf numFmtId="0" fontId="6" fillId="4" borderId="9" xfId="15" applyFont="1" applyFill="1" applyBorder="1" applyAlignment="1">
      <alignment horizontal="right" vertical="top" wrapText="1"/>
    </xf>
    <xf numFmtId="49" fontId="6" fillId="6" borderId="2" xfId="15" applyNumberFormat="1" applyFont="1" applyFill="1" applyBorder="1" applyAlignment="1">
      <alignment horizontal="center" vertical="top"/>
    </xf>
    <xf numFmtId="49" fontId="6" fillId="6" borderId="13" xfId="15" applyNumberFormat="1" applyFont="1" applyFill="1" applyBorder="1" applyAlignment="1">
      <alignment horizontal="center" vertical="top"/>
    </xf>
    <xf numFmtId="49" fontId="6" fillId="6" borderId="17" xfId="15" applyNumberFormat="1" applyFont="1" applyFill="1" applyBorder="1" applyAlignment="1">
      <alignment horizontal="center" vertical="top"/>
    </xf>
    <xf numFmtId="49" fontId="10" fillId="11" borderId="27" xfId="15" applyNumberFormat="1" applyFont="1" applyFill="1" applyBorder="1" applyAlignment="1">
      <alignment horizontal="center" vertical="top" wrapText="1"/>
    </xf>
    <xf numFmtId="49" fontId="10" fillId="11" borderId="0" xfId="15" applyNumberFormat="1" applyFont="1" applyFill="1" applyAlignment="1">
      <alignment horizontal="center" vertical="top" wrapText="1"/>
    </xf>
    <xf numFmtId="0" fontId="7" fillId="11" borderId="1" xfId="15" applyFont="1" applyFill="1" applyBorder="1" applyAlignment="1">
      <alignment horizontal="center" vertical="top" wrapText="1"/>
    </xf>
    <xf numFmtId="0" fontId="11" fillId="5" borderId="75" xfId="15" applyFont="1" applyFill="1" applyBorder="1" applyAlignment="1">
      <alignment horizontal="left" vertical="top" wrapText="1"/>
    </xf>
    <xf numFmtId="0" fontId="11" fillId="5" borderId="39" xfId="15" applyFont="1" applyFill="1" applyBorder="1" applyAlignment="1">
      <alignment horizontal="left" vertical="top" wrapText="1"/>
    </xf>
    <xf numFmtId="0" fontId="11" fillId="5" borderId="53" xfId="15" applyFont="1" applyFill="1" applyBorder="1" applyAlignment="1">
      <alignment horizontal="left" vertical="top" wrapText="1"/>
    </xf>
    <xf numFmtId="0" fontId="11" fillId="5" borderId="27" xfId="15" applyFont="1" applyFill="1" applyBorder="1" applyAlignment="1">
      <alignment horizontal="left" vertical="top" wrapText="1"/>
    </xf>
    <xf numFmtId="0" fontId="11" fillId="5" borderId="0" xfId="15" applyFont="1" applyFill="1" applyAlignment="1">
      <alignment horizontal="left" vertical="top" wrapText="1"/>
    </xf>
    <xf numFmtId="0" fontId="11" fillId="5" borderId="1" xfId="15" applyFont="1" applyFill="1" applyBorder="1" applyAlignment="1">
      <alignment horizontal="left" vertical="top" wrapText="1"/>
    </xf>
    <xf numFmtId="0" fontId="11" fillId="5" borderId="4" xfId="15" applyFont="1" applyFill="1" applyBorder="1" applyAlignment="1">
      <alignment horizontal="center" vertical="top"/>
    </xf>
    <xf numFmtId="0" fontId="11" fillId="5" borderId="6" xfId="15" applyFont="1" applyFill="1" applyBorder="1" applyAlignment="1">
      <alignment horizontal="left" vertical="top" wrapText="1"/>
    </xf>
    <xf numFmtId="0" fontId="11" fillId="5" borderId="14" xfId="15" applyFont="1" applyFill="1" applyBorder="1" applyAlignment="1">
      <alignment horizontal="left" vertical="top" wrapText="1"/>
    </xf>
    <xf numFmtId="0" fontId="11" fillId="5" borderId="21" xfId="15" applyFont="1" applyFill="1" applyBorder="1" applyAlignment="1">
      <alignment horizontal="left" vertical="top" wrapText="1"/>
    </xf>
    <xf numFmtId="0" fontId="11" fillId="5" borderId="45" xfId="15" applyFont="1" applyFill="1" applyBorder="1" applyAlignment="1">
      <alignment horizontal="center" vertical="top"/>
    </xf>
    <xf numFmtId="0" fontId="11" fillId="5" borderId="15" xfId="15" applyFont="1" applyFill="1" applyBorder="1" applyAlignment="1">
      <alignment horizontal="center" vertical="top"/>
    </xf>
    <xf numFmtId="0" fontId="11" fillId="5" borderId="22" xfId="15" applyFont="1" applyFill="1" applyBorder="1" applyAlignment="1">
      <alignment horizontal="center" vertical="top"/>
    </xf>
    <xf numFmtId="0" fontId="11" fillId="5" borderId="16" xfId="15" applyFont="1" applyFill="1" applyBorder="1" applyAlignment="1">
      <alignment horizontal="center" vertical="top"/>
    </xf>
    <xf numFmtId="0" fontId="11" fillId="5" borderId="39" xfId="15" applyFont="1" applyFill="1" applyBorder="1" applyAlignment="1">
      <alignment horizontal="center" vertical="top"/>
    </xf>
    <xf numFmtId="0" fontId="11" fillId="5" borderId="23" xfId="15" applyFont="1" applyFill="1" applyBorder="1" applyAlignment="1">
      <alignment horizontal="center" vertical="top"/>
    </xf>
    <xf numFmtId="0" fontId="10" fillId="4" borderId="6" xfId="15" applyFont="1" applyFill="1" applyBorder="1" applyAlignment="1">
      <alignment horizontal="center" vertical="center" wrapText="1"/>
    </xf>
    <xf numFmtId="0" fontId="10" fillId="4" borderId="4" xfId="15" applyFont="1" applyFill="1" applyBorder="1" applyAlignment="1">
      <alignment horizontal="center" vertical="center" wrapText="1"/>
    </xf>
    <xf numFmtId="0" fontId="10" fillId="4" borderId="21" xfId="15" applyFont="1" applyFill="1" applyBorder="1" applyAlignment="1">
      <alignment horizontal="center" vertical="center" wrapText="1"/>
    </xf>
    <xf numFmtId="0" fontId="10" fillId="4" borderId="19" xfId="15" applyFont="1" applyFill="1" applyBorder="1" applyAlignment="1">
      <alignment horizontal="center" vertical="center" wrapText="1"/>
    </xf>
    <xf numFmtId="0" fontId="11" fillId="0" borderId="43" xfId="15" applyFont="1" applyBorder="1" applyAlignment="1">
      <alignment horizontal="left" vertical="top" wrapText="1"/>
    </xf>
    <xf numFmtId="0" fontId="11" fillId="0" borderId="51" xfId="15" applyFont="1" applyBorder="1" applyAlignment="1">
      <alignment horizontal="left" vertical="top" wrapText="1"/>
    </xf>
    <xf numFmtId="0" fontId="10" fillId="9" borderId="7" xfId="15" applyFont="1" applyFill="1" applyBorder="1" applyAlignment="1">
      <alignment horizontal="left" vertical="center" wrapText="1"/>
    </xf>
    <xf numFmtId="0" fontId="10" fillId="9" borderId="8" xfId="15" applyFont="1" applyFill="1" applyBorder="1" applyAlignment="1">
      <alignment horizontal="left" vertical="center" wrapText="1"/>
    </xf>
    <xf numFmtId="0" fontId="10" fillId="9" borderId="9" xfId="15" applyFont="1" applyFill="1" applyBorder="1" applyAlignment="1">
      <alignment horizontal="left" vertical="center" wrapText="1"/>
    </xf>
    <xf numFmtId="0" fontId="10" fillId="4" borderId="7" xfId="15" applyFont="1" applyFill="1" applyBorder="1" applyAlignment="1">
      <alignment horizontal="right" vertical="top" wrapText="1"/>
    </xf>
    <xf numFmtId="0" fontId="10" fillId="4" borderId="8" xfId="15" applyFont="1" applyFill="1" applyBorder="1" applyAlignment="1">
      <alignment horizontal="right" vertical="top" wrapText="1"/>
    </xf>
    <xf numFmtId="0" fontId="10" fillId="11" borderId="5" xfId="15" applyFont="1" applyFill="1" applyBorder="1" applyAlignment="1">
      <alignment horizontal="center" vertical="center" textRotation="90" wrapText="1"/>
    </xf>
    <xf numFmtId="0" fontId="10" fillId="11" borderId="13" xfId="15" applyFont="1" applyFill="1" applyBorder="1" applyAlignment="1">
      <alignment horizontal="center" vertical="center" textRotation="90" wrapText="1"/>
    </xf>
    <xf numFmtId="0" fontId="10" fillId="11" borderId="20" xfId="15" applyFont="1" applyFill="1" applyBorder="1" applyAlignment="1">
      <alignment horizontal="center" vertical="center" textRotation="90" wrapText="1"/>
    </xf>
    <xf numFmtId="49" fontId="10" fillId="3" borderId="5" xfId="15" applyNumberFormat="1" applyFont="1" applyFill="1" applyBorder="1" applyAlignment="1">
      <alignment horizontal="center" vertical="top"/>
    </xf>
    <xf numFmtId="49" fontId="10" fillId="3" borderId="20" xfId="15" applyNumberFormat="1" applyFont="1" applyFill="1" applyBorder="1" applyAlignment="1">
      <alignment horizontal="center" vertical="top"/>
    </xf>
    <xf numFmtId="0" fontId="11" fillId="5" borderId="5" xfId="15" applyFont="1" applyFill="1" applyBorder="1" applyAlignment="1">
      <alignment horizontal="center" vertical="top" wrapText="1"/>
    </xf>
    <xf numFmtId="0" fontId="11" fillId="5" borderId="20" xfId="15" applyFont="1" applyFill="1" applyBorder="1" applyAlignment="1">
      <alignment horizontal="center" vertical="top" wrapText="1"/>
    </xf>
    <xf numFmtId="0" fontId="10" fillId="9" borderId="30" xfId="1" applyFont="1" applyFill="1" applyBorder="1" applyAlignment="1">
      <alignment horizontal="left" vertical="top"/>
    </xf>
    <xf numFmtId="0" fontId="10" fillId="9" borderId="3" xfId="1" applyFont="1" applyFill="1" applyBorder="1" applyAlignment="1">
      <alignment horizontal="left" vertical="top"/>
    </xf>
    <xf numFmtId="0" fontId="10" fillId="9" borderId="54" xfId="1" applyFont="1" applyFill="1" applyBorder="1" applyAlignment="1">
      <alignment horizontal="left" vertical="top"/>
    </xf>
    <xf numFmtId="49" fontId="10" fillId="9" borderId="7" xfId="15" applyNumberFormat="1" applyFont="1" applyFill="1" applyBorder="1" applyAlignment="1">
      <alignment horizontal="right" vertical="top"/>
    </xf>
    <xf numFmtId="49" fontId="10" fillId="9" borderId="8" xfId="15" applyNumberFormat="1" applyFont="1" applyFill="1" applyBorder="1" applyAlignment="1">
      <alignment horizontal="right" vertical="top"/>
    </xf>
    <xf numFmtId="49" fontId="10" fillId="9" borderId="9" xfId="15" applyNumberFormat="1" applyFont="1" applyFill="1" applyBorder="1" applyAlignment="1">
      <alignment horizontal="right" vertical="top"/>
    </xf>
    <xf numFmtId="0" fontId="10" fillId="5" borderId="7" xfId="15" applyFont="1" applyFill="1" applyBorder="1" applyAlignment="1">
      <alignment horizontal="center" vertical="top"/>
    </xf>
    <xf numFmtId="0" fontId="10" fillId="5" borderId="8" xfId="15" applyFont="1" applyFill="1" applyBorder="1" applyAlignment="1">
      <alignment horizontal="center" vertical="top"/>
    </xf>
    <xf numFmtId="0" fontId="10" fillId="5" borderId="9" xfId="15" applyFont="1" applyFill="1" applyBorder="1" applyAlignment="1">
      <alignment horizontal="center" vertical="top"/>
    </xf>
    <xf numFmtId="0" fontId="37" fillId="4" borderId="7" xfId="15" applyFont="1" applyFill="1" applyBorder="1" applyAlignment="1">
      <alignment horizontal="center" vertical="center" wrapText="1"/>
    </xf>
    <xf numFmtId="0" fontId="37" fillId="4" borderId="9" xfId="15" applyFont="1" applyFill="1" applyBorder="1" applyAlignment="1">
      <alignment horizontal="center" vertical="center" wrapText="1"/>
    </xf>
    <xf numFmtId="0" fontId="37" fillId="4" borderId="6" xfId="15" applyFont="1" applyFill="1" applyBorder="1" applyAlignment="1">
      <alignment horizontal="center" vertical="center" wrapText="1"/>
    </xf>
    <xf numFmtId="0" fontId="37" fillId="4" borderId="4" xfId="15" applyFont="1" applyFill="1" applyBorder="1" applyAlignment="1">
      <alignment horizontal="center" vertical="center" wrapText="1"/>
    </xf>
    <xf numFmtId="0" fontId="37" fillId="4" borderId="21" xfId="15" applyFont="1" applyFill="1" applyBorder="1" applyAlignment="1">
      <alignment horizontal="center" vertical="center" wrapText="1"/>
    </xf>
    <xf numFmtId="0" fontId="37" fillId="4" borderId="19" xfId="15" applyFont="1" applyFill="1" applyBorder="1" applyAlignment="1">
      <alignment horizontal="center" vertical="center" wrapText="1"/>
    </xf>
    <xf numFmtId="49" fontId="10" fillId="3" borderId="13" xfId="15" applyNumberFormat="1" applyFont="1" applyFill="1" applyBorder="1" applyAlignment="1">
      <alignment horizontal="center" vertical="top"/>
    </xf>
    <xf numFmtId="0" fontId="10" fillId="5" borderId="6" xfId="15" applyFont="1" applyFill="1" applyBorder="1" applyAlignment="1">
      <alignment horizontal="center" vertical="top"/>
    </xf>
    <xf numFmtId="0" fontId="10" fillId="5" borderId="27" xfId="15" applyFont="1" applyFill="1" applyBorder="1" applyAlignment="1">
      <alignment horizontal="center" vertical="top"/>
    </xf>
    <xf numFmtId="0" fontId="10" fillId="5" borderId="4" xfId="15" applyFont="1" applyFill="1" applyBorder="1" applyAlignment="1">
      <alignment horizontal="center" vertical="top"/>
    </xf>
    <xf numFmtId="49" fontId="10" fillId="4" borderId="5" xfId="15" applyNumberFormat="1" applyFont="1" applyFill="1" applyBorder="1" applyAlignment="1">
      <alignment horizontal="center" vertical="top"/>
    </xf>
    <xf numFmtId="49" fontId="10" fillId="4" borderId="20" xfId="15" applyNumberFormat="1" applyFont="1" applyFill="1" applyBorder="1" applyAlignment="1">
      <alignment horizontal="center" vertical="top"/>
    </xf>
    <xf numFmtId="49" fontId="10" fillId="3" borderId="30" xfId="15" applyNumberFormat="1" applyFont="1" applyFill="1" applyBorder="1" applyAlignment="1">
      <alignment horizontal="center" vertical="top"/>
    </xf>
    <xf numFmtId="49" fontId="10" fillId="3" borderId="41" xfId="15" applyNumberFormat="1" applyFont="1" applyFill="1" applyBorder="1" applyAlignment="1">
      <alignment horizontal="center" vertical="top"/>
    </xf>
    <xf numFmtId="49" fontId="10" fillId="6" borderId="2" xfId="15" applyNumberFormat="1" applyFont="1" applyFill="1" applyBorder="1" applyAlignment="1">
      <alignment horizontal="center" vertical="top"/>
    </xf>
    <xf numFmtId="49" fontId="10" fillId="6" borderId="17" xfId="15" applyNumberFormat="1" applyFont="1" applyFill="1" applyBorder="1" applyAlignment="1">
      <alignment horizontal="center" vertical="top"/>
    </xf>
    <xf numFmtId="0" fontId="11" fillId="11" borderId="1" xfId="15" applyFont="1" applyFill="1" applyBorder="1" applyAlignment="1">
      <alignment horizontal="center" vertical="top" wrapText="1"/>
    </xf>
    <xf numFmtId="49" fontId="11" fillId="5" borderId="6" xfId="15" applyNumberFormat="1" applyFont="1" applyFill="1" applyBorder="1" applyAlignment="1">
      <alignment horizontal="center" vertical="center" textRotation="90"/>
    </xf>
    <xf numFmtId="49" fontId="11" fillId="5" borderId="14" xfId="15" applyNumberFormat="1" applyFont="1" applyFill="1" applyBorder="1" applyAlignment="1">
      <alignment horizontal="center" vertical="center" textRotation="90"/>
    </xf>
    <xf numFmtId="49" fontId="11" fillId="5" borderId="21" xfId="15" applyNumberFormat="1" applyFont="1" applyFill="1" applyBorder="1" applyAlignment="1">
      <alignment horizontal="center" vertical="center" textRotation="90"/>
    </xf>
    <xf numFmtId="49" fontId="11" fillId="5" borderId="4" xfId="15" applyNumberFormat="1" applyFont="1" applyFill="1" applyBorder="1" applyAlignment="1">
      <alignment horizontal="center" vertical="center" textRotation="90"/>
    </xf>
    <xf numFmtId="49" fontId="11" fillId="5" borderId="12" xfId="15" applyNumberFormat="1" applyFont="1" applyFill="1" applyBorder="1" applyAlignment="1">
      <alignment horizontal="center" vertical="center" textRotation="90"/>
    </xf>
    <xf numFmtId="49" fontId="11" fillId="5" borderId="19" xfId="15" applyNumberFormat="1" applyFont="1" applyFill="1" applyBorder="1" applyAlignment="1">
      <alignment horizontal="center" vertical="center" textRotation="90"/>
    </xf>
    <xf numFmtId="0" fontId="10" fillId="11" borderId="6" xfId="15" applyFont="1" applyFill="1" applyBorder="1" applyAlignment="1">
      <alignment horizontal="center" vertical="center" textRotation="90" wrapText="1"/>
    </xf>
    <xf numFmtId="0" fontId="10" fillId="11" borderId="14" xfId="15" applyFont="1" applyFill="1" applyBorder="1" applyAlignment="1">
      <alignment horizontal="center" vertical="center" textRotation="90" wrapText="1"/>
    </xf>
    <xf numFmtId="0" fontId="10" fillId="11" borderId="21" xfId="15" applyFont="1" applyFill="1" applyBorder="1" applyAlignment="1">
      <alignment horizontal="center" vertical="center" textRotation="90" wrapText="1"/>
    </xf>
    <xf numFmtId="49" fontId="10" fillId="2" borderId="5" xfId="15" applyNumberFormat="1" applyFont="1" applyFill="1" applyBorder="1" applyAlignment="1">
      <alignment horizontal="center" vertical="top" wrapText="1"/>
    </xf>
    <xf numFmtId="49" fontId="10" fillId="2" borderId="20" xfId="15" applyNumberFormat="1" applyFont="1" applyFill="1" applyBorder="1" applyAlignment="1">
      <alignment horizontal="center" vertical="top" wrapText="1"/>
    </xf>
    <xf numFmtId="49" fontId="10" fillId="3" borderId="14" xfId="15" applyNumberFormat="1" applyFont="1" applyFill="1" applyBorder="1" applyAlignment="1">
      <alignment horizontal="center" vertical="top"/>
    </xf>
    <xf numFmtId="0" fontId="10" fillId="11" borderId="5" xfId="15" applyFont="1" applyFill="1" applyBorder="1" applyAlignment="1">
      <alignment horizontal="left" vertical="top" wrapText="1"/>
    </xf>
    <xf numFmtId="0" fontId="10" fillId="11" borderId="13" xfId="15" applyFont="1" applyFill="1" applyBorder="1" applyAlignment="1">
      <alignment horizontal="left" vertical="top" wrapText="1"/>
    </xf>
    <xf numFmtId="0" fontId="10" fillId="11" borderId="20" xfId="15" applyFont="1" applyFill="1" applyBorder="1" applyAlignment="1">
      <alignment horizontal="left" vertical="top" wrapText="1"/>
    </xf>
    <xf numFmtId="49" fontId="11" fillId="5" borderId="5" xfId="15" applyNumberFormat="1" applyFont="1" applyFill="1" applyBorder="1" applyAlignment="1">
      <alignment horizontal="center" vertical="center" textRotation="90"/>
    </xf>
    <xf numFmtId="49" fontId="11" fillId="5" borderId="13" xfId="15" applyNumberFormat="1" applyFont="1" applyFill="1" applyBorder="1" applyAlignment="1">
      <alignment horizontal="center" vertical="center" textRotation="90"/>
    </xf>
    <xf numFmtId="49" fontId="11" fillId="5" borderId="20" xfId="15" applyNumberFormat="1" applyFont="1" applyFill="1" applyBorder="1" applyAlignment="1">
      <alignment horizontal="center" vertical="center" textRotation="90"/>
    </xf>
    <xf numFmtId="0" fontId="5" fillId="0" borderId="12" xfId="15" applyFont="1" applyBorder="1" applyAlignment="1">
      <alignment horizontal="center" vertical="center" textRotation="90"/>
    </xf>
    <xf numFmtId="0" fontId="5" fillId="0" borderId="19" xfId="15" applyFont="1" applyBorder="1" applyAlignment="1">
      <alignment horizontal="center" vertical="center" textRotation="90"/>
    </xf>
    <xf numFmtId="0" fontId="5" fillId="0" borderId="2" xfId="15" applyFont="1" applyBorder="1" applyAlignment="1">
      <alignment horizontal="center" vertical="center" textRotation="90" wrapText="1"/>
    </xf>
    <xf numFmtId="0" fontId="5" fillId="0" borderId="10" xfId="15" applyFont="1" applyBorder="1" applyAlignment="1">
      <alignment horizontal="center" vertical="center" textRotation="90" wrapText="1"/>
    </xf>
    <xf numFmtId="0" fontId="5" fillId="0" borderId="17" xfId="15" applyFont="1" applyBorder="1" applyAlignment="1">
      <alignment horizontal="center" vertical="center" textRotation="90" wrapText="1"/>
    </xf>
    <xf numFmtId="0" fontId="5" fillId="0" borderId="14" xfId="15" applyFont="1" applyBorder="1" applyAlignment="1">
      <alignment horizontal="center" vertical="center" wrapText="1"/>
    </xf>
    <xf numFmtId="0" fontId="5" fillId="0" borderId="21" xfId="15" applyFont="1" applyBorder="1" applyAlignment="1">
      <alignment horizontal="center" vertical="center" wrapText="1"/>
    </xf>
    <xf numFmtId="0" fontId="5" fillId="0" borderId="5" xfId="15" applyFont="1" applyBorder="1" applyAlignment="1">
      <alignment horizontal="center" vertical="center" textRotation="90"/>
    </xf>
    <xf numFmtId="0" fontId="5" fillId="0" borderId="20" xfId="15" applyFont="1" applyBorder="1" applyAlignment="1">
      <alignment horizontal="center" vertical="center" textRotation="90"/>
    </xf>
    <xf numFmtId="0" fontId="11" fillId="5" borderId="13" xfId="15" applyFont="1" applyFill="1" applyBorder="1" applyAlignment="1">
      <alignment horizontal="center" vertical="top" wrapText="1"/>
    </xf>
    <xf numFmtId="49" fontId="11" fillId="5" borderId="4" xfId="15" applyNumberFormat="1" applyFont="1" applyFill="1" applyBorder="1" applyAlignment="1">
      <alignment horizontal="center" vertical="top"/>
    </xf>
    <xf numFmtId="49" fontId="11" fillId="5" borderId="12" xfId="15" applyNumberFormat="1" applyFont="1" applyFill="1" applyBorder="1" applyAlignment="1">
      <alignment horizontal="center" vertical="top"/>
    </xf>
    <xf numFmtId="49" fontId="11" fillId="5" borderId="19" xfId="15" applyNumberFormat="1" applyFont="1" applyFill="1" applyBorder="1" applyAlignment="1">
      <alignment horizontal="center" vertical="top"/>
    </xf>
    <xf numFmtId="0" fontId="5" fillId="0" borderId="5" xfId="15" applyFont="1" applyBorder="1" applyAlignment="1">
      <alignment horizontal="center" vertical="center" wrapText="1"/>
    </xf>
    <xf numFmtId="0" fontId="5" fillId="0" borderId="13" xfId="15" applyFont="1" applyBorder="1" applyAlignment="1">
      <alignment horizontal="center" vertical="center" wrapText="1"/>
    </xf>
    <xf numFmtId="0" fontId="5" fillId="0" borderId="20" xfId="15" applyFont="1" applyBorder="1" applyAlignment="1">
      <alignment horizontal="center" vertical="center" wrapText="1"/>
    </xf>
    <xf numFmtId="0" fontId="5" fillId="0" borderId="5" xfId="15" applyFont="1" applyBorder="1" applyAlignment="1">
      <alignment horizontal="center" vertical="center"/>
    </xf>
    <xf numFmtId="0" fontId="5" fillId="0" borderId="13" xfId="15" applyFont="1" applyBorder="1" applyAlignment="1">
      <alignment horizontal="center" vertical="center"/>
    </xf>
    <xf numFmtId="0" fontId="5" fillId="0" borderId="20" xfId="15" applyFont="1" applyBorder="1" applyAlignment="1">
      <alignment horizontal="center" vertical="center"/>
    </xf>
    <xf numFmtId="0" fontId="3" fillId="0" borderId="0" xfId="15" applyFont="1" applyAlignment="1">
      <alignment horizontal="center" vertical="top" wrapText="1"/>
    </xf>
    <xf numFmtId="0" fontId="11" fillId="0" borderId="0" xfId="15" applyFont="1" applyAlignment="1">
      <alignment horizontal="center"/>
    </xf>
    <xf numFmtId="0" fontId="7" fillId="0" borderId="0" xfId="15" applyFont="1" applyAlignment="1">
      <alignment horizontal="left" vertical="top" wrapText="1"/>
    </xf>
    <xf numFmtId="0" fontId="7" fillId="0" borderId="12" xfId="15" applyFont="1" applyBorder="1" applyAlignment="1">
      <alignment horizontal="left" vertical="top" wrapText="1"/>
    </xf>
    <xf numFmtId="0" fontId="11" fillId="5" borderId="14" xfId="15" applyFont="1" applyFill="1" applyBorder="1" applyAlignment="1">
      <alignment horizontal="left" vertical="center" wrapText="1"/>
    </xf>
    <xf numFmtId="0" fontId="11" fillId="5" borderId="0" xfId="15" applyFont="1" applyFill="1" applyAlignment="1">
      <alignment horizontal="left" vertical="center" wrapText="1"/>
    </xf>
    <xf numFmtId="0" fontId="11" fillId="5" borderId="12" xfId="15" applyFont="1" applyFill="1" applyBorder="1" applyAlignment="1">
      <alignment horizontal="left" vertical="center" wrapText="1"/>
    </xf>
    <xf numFmtId="0" fontId="5" fillId="0" borderId="7" xfId="15" applyFont="1" applyBorder="1" applyAlignment="1">
      <alignment horizontal="center" vertical="center" wrapText="1"/>
    </xf>
    <xf numFmtId="0" fontId="5" fillId="0" borderId="8" xfId="15" applyFont="1" applyBorder="1" applyAlignment="1">
      <alignment horizontal="center" vertical="center" wrapText="1"/>
    </xf>
    <xf numFmtId="0" fontId="5" fillId="0" borderId="9" xfId="15" applyFont="1" applyBorder="1" applyAlignment="1">
      <alignment horizontal="center" vertical="center" wrapText="1"/>
    </xf>
    <xf numFmtId="0" fontId="11" fillId="0" borderId="35" xfId="15" applyFont="1" applyBorder="1" applyAlignment="1">
      <alignment horizontal="left" vertical="top" wrapText="1"/>
    </xf>
    <xf numFmtId="0" fontId="11" fillId="0" borderId="11" xfId="15" applyFont="1" applyBorder="1" applyAlignment="1">
      <alignment horizontal="left" vertical="top" wrapText="1"/>
    </xf>
    <xf numFmtId="0" fontId="11" fillId="0" borderId="36" xfId="15" applyFont="1" applyBorder="1" applyAlignment="1">
      <alignment horizontal="left" vertical="top" wrapText="1"/>
    </xf>
    <xf numFmtId="0" fontId="27" fillId="0" borderId="30" xfId="15" applyFont="1" applyBorder="1" applyAlignment="1">
      <alignment horizontal="left" vertical="center" wrapText="1"/>
    </xf>
    <xf numFmtId="0" fontId="27" fillId="0" borderId="3" xfId="15" applyFont="1" applyBorder="1" applyAlignment="1">
      <alignment horizontal="left" vertical="center" wrapText="1"/>
    </xf>
    <xf numFmtId="0" fontId="27" fillId="0" borderId="54" xfId="15" applyFont="1" applyBorder="1" applyAlignment="1">
      <alignment horizontal="left" vertical="center" wrapText="1"/>
    </xf>
    <xf numFmtId="0" fontId="27" fillId="0" borderId="21" xfId="15" applyFont="1" applyBorder="1" applyAlignment="1">
      <alignment horizontal="left" vertical="center" wrapText="1"/>
    </xf>
    <xf numFmtId="0" fontId="27" fillId="0" borderId="1" xfId="15" applyFont="1" applyBorder="1" applyAlignment="1">
      <alignment horizontal="left" vertical="center" wrapText="1"/>
    </xf>
    <xf numFmtId="0" fontId="27" fillId="0" borderId="19" xfId="15" applyFont="1" applyBorder="1" applyAlignment="1">
      <alignment horizontal="left" vertical="center" wrapText="1"/>
    </xf>
    <xf numFmtId="0" fontId="11" fillId="0" borderId="35" xfId="15" applyFont="1" applyBorder="1" applyAlignment="1">
      <alignment horizontal="left" vertical="center" wrapText="1"/>
    </xf>
    <xf numFmtId="0" fontId="11" fillId="0" borderId="11" xfId="15" applyFont="1" applyBorder="1" applyAlignment="1">
      <alignment horizontal="left" vertical="center" wrapText="1"/>
    </xf>
    <xf numFmtId="0" fontId="11" fillId="0" borderId="36" xfId="15" applyFont="1" applyBorder="1" applyAlignment="1">
      <alignment horizontal="left" vertical="center" wrapText="1"/>
    </xf>
    <xf numFmtId="0" fontId="11" fillId="0" borderId="14" xfId="15" applyFont="1" applyBorder="1" applyAlignment="1">
      <alignment horizontal="left" vertical="center" wrapText="1"/>
    </xf>
    <xf numFmtId="0" fontId="11" fillId="0" borderId="0" xfId="15" applyFont="1" applyAlignment="1">
      <alignment horizontal="left" vertical="center" wrapText="1"/>
    </xf>
    <xf numFmtId="0" fontId="11" fillId="0" borderId="12" xfId="15" applyFont="1" applyBorder="1" applyAlignment="1">
      <alignment horizontal="left" vertical="center" wrapText="1"/>
    </xf>
    <xf numFmtId="0" fontId="30" fillId="14" borderId="7" xfId="15" applyFont="1" applyFill="1" applyBorder="1" applyAlignment="1">
      <alignment horizontal="left" vertical="center" wrapText="1"/>
    </xf>
    <xf numFmtId="0" fontId="30" fillId="14" borderId="8" xfId="15" applyFont="1" applyFill="1" applyBorder="1" applyAlignment="1">
      <alignment horizontal="left" vertical="center" wrapText="1"/>
    </xf>
    <xf numFmtId="0" fontId="30" fillId="14" borderId="9" xfId="15" applyFont="1" applyFill="1" applyBorder="1" applyAlignment="1">
      <alignment horizontal="left" vertical="center" wrapText="1"/>
    </xf>
    <xf numFmtId="0" fontId="11" fillId="5" borderId="35" xfId="15" applyFont="1" applyFill="1" applyBorder="1" applyAlignment="1">
      <alignment horizontal="left" vertical="top" wrapText="1"/>
    </xf>
    <xf numFmtId="0" fontId="11" fillId="5" borderId="11" xfId="15" applyFont="1" applyFill="1" applyBorder="1" applyAlignment="1">
      <alignment horizontal="left" vertical="top" wrapText="1"/>
    </xf>
    <xf numFmtId="0" fontId="11" fillId="5" borderId="36" xfId="15" applyFont="1" applyFill="1" applyBorder="1" applyAlignment="1">
      <alignment horizontal="left" vertical="top" wrapText="1"/>
    </xf>
    <xf numFmtId="0" fontId="7" fillId="0" borderId="11" xfId="15" applyFont="1" applyBorder="1" applyAlignment="1">
      <alignment horizontal="left" vertical="top" wrapText="1"/>
    </xf>
    <xf numFmtId="0" fontId="7" fillId="0" borderId="36" xfId="15" applyFont="1" applyBorder="1" applyAlignment="1">
      <alignment horizontal="left" vertical="top" wrapText="1"/>
    </xf>
    <xf numFmtId="49" fontId="11" fillId="5" borderId="27" xfId="15" applyNumberFormat="1" applyFont="1" applyFill="1" applyBorder="1" applyAlignment="1">
      <alignment horizontal="center" vertical="center" textRotation="90"/>
    </xf>
    <xf numFmtId="49" fontId="11" fillId="5" borderId="0" xfId="15" applyNumberFormat="1" applyFont="1" applyFill="1" applyAlignment="1">
      <alignment horizontal="center" vertical="center" textRotation="90"/>
    </xf>
    <xf numFmtId="49" fontId="11" fillId="5" borderId="1" xfId="15" applyNumberFormat="1" applyFont="1" applyFill="1" applyBorder="1" applyAlignment="1">
      <alignment horizontal="center" vertical="center" textRotation="90"/>
    </xf>
    <xf numFmtId="0" fontId="10" fillId="2" borderId="7" xfId="15" applyFont="1" applyFill="1" applyBorder="1" applyAlignment="1">
      <alignment horizontal="right" vertical="top" wrapText="1"/>
    </xf>
    <xf numFmtId="0" fontId="10" fillId="2" borderId="8" xfId="15" applyFont="1" applyFill="1" applyBorder="1" applyAlignment="1">
      <alignment horizontal="right" vertical="top" wrapText="1"/>
    </xf>
    <xf numFmtId="0" fontId="11" fillId="5" borderId="4" xfId="15" applyFont="1" applyFill="1" applyBorder="1" applyAlignment="1">
      <alignment horizontal="center" vertical="top" wrapText="1"/>
    </xf>
    <xf numFmtId="0" fontId="11" fillId="5" borderId="19" xfId="15" applyFont="1" applyFill="1" applyBorder="1" applyAlignment="1">
      <alignment horizontal="center" vertical="top" wrapText="1"/>
    </xf>
    <xf numFmtId="49" fontId="11" fillId="5" borderId="5" xfId="15" applyNumberFormat="1" applyFont="1" applyFill="1" applyBorder="1" applyAlignment="1">
      <alignment horizontal="left" vertical="top" wrapText="1"/>
    </xf>
    <xf numFmtId="0" fontId="7" fillId="0" borderId="13" xfId="15" applyFont="1" applyBorder="1" applyAlignment="1">
      <alignment horizontal="left" vertical="top" wrapText="1"/>
    </xf>
    <xf numFmtId="0" fontId="7" fillId="0" borderId="20" xfId="15" applyFont="1" applyBorder="1" applyAlignment="1">
      <alignment horizontal="left" vertical="top" wrapText="1"/>
    </xf>
    <xf numFmtId="0" fontId="11" fillId="5" borderId="27" xfId="15" applyFont="1" applyFill="1" applyBorder="1" applyAlignment="1">
      <alignment horizontal="center" vertical="top" wrapText="1"/>
    </xf>
    <xf numFmtId="0" fontId="37" fillId="11" borderId="6" xfId="15" applyFont="1" applyFill="1" applyBorder="1" applyAlignment="1">
      <alignment horizontal="left" vertical="top" wrapText="1"/>
    </xf>
    <xf numFmtId="0" fontId="37" fillId="11" borderId="14" xfId="15" applyFont="1" applyFill="1" applyBorder="1" applyAlignment="1">
      <alignment horizontal="left" vertical="top" wrapText="1"/>
    </xf>
    <xf numFmtId="0" fontId="37" fillId="11" borderId="21" xfId="15" applyFont="1" applyFill="1" applyBorder="1" applyAlignment="1">
      <alignment horizontal="left" vertical="top" wrapText="1"/>
    </xf>
    <xf numFmtId="0" fontId="10" fillId="0" borderId="6" xfId="15" applyFont="1" applyBorder="1" applyAlignment="1">
      <alignment horizontal="center" vertical="top"/>
    </xf>
    <xf numFmtId="0" fontId="10" fillId="0" borderId="27" xfId="15" applyFont="1" applyBorder="1" applyAlignment="1">
      <alignment horizontal="center" vertical="top"/>
    </xf>
    <xf numFmtId="0" fontId="10" fillId="0" borderId="4" xfId="15" applyFont="1" applyBorder="1" applyAlignment="1">
      <alignment horizontal="center" vertical="top"/>
    </xf>
    <xf numFmtId="0" fontId="10" fillId="0" borderId="21" xfId="15" applyFont="1" applyBorder="1" applyAlignment="1">
      <alignment horizontal="center" vertical="top"/>
    </xf>
    <xf numFmtId="0" fontId="10" fillId="0" borderId="1" xfId="15" applyFont="1" applyBorder="1" applyAlignment="1">
      <alignment horizontal="center" vertical="top"/>
    </xf>
    <xf numFmtId="0" fontId="10" fillId="0" borderId="19" xfId="15" applyFont="1" applyBorder="1" applyAlignment="1">
      <alignment horizontal="center" vertical="top"/>
    </xf>
    <xf numFmtId="0" fontId="10" fillId="5" borderId="21" xfId="15" applyFont="1" applyFill="1" applyBorder="1" applyAlignment="1">
      <alignment horizontal="center" vertical="top"/>
    </xf>
    <xf numFmtId="0" fontId="10" fillId="5" borderId="1" xfId="15" applyFont="1" applyFill="1" applyBorder="1" applyAlignment="1">
      <alignment horizontal="center" vertical="top"/>
    </xf>
    <xf numFmtId="0" fontId="10" fillId="5" borderId="19" xfId="15" applyFont="1" applyFill="1" applyBorder="1" applyAlignment="1">
      <alignment horizontal="center" vertical="top"/>
    </xf>
    <xf numFmtId="0" fontId="10" fillId="4" borderId="7" xfId="15" applyFont="1" applyFill="1" applyBorder="1" applyAlignment="1">
      <alignment horizontal="center" vertical="top" wrapText="1"/>
    </xf>
    <xf numFmtId="0" fontId="10" fillId="4" borderId="8" xfId="15" applyFont="1" applyFill="1" applyBorder="1" applyAlignment="1">
      <alignment horizontal="center" vertical="top" wrapText="1"/>
    </xf>
    <xf numFmtId="0" fontId="10" fillId="4" borderId="9" xfId="15" applyFont="1" applyFill="1" applyBorder="1" applyAlignment="1">
      <alignment horizontal="center" vertical="top" wrapText="1"/>
    </xf>
    <xf numFmtId="0" fontId="10" fillId="4" borderId="7" xfId="15" applyFont="1" applyFill="1" applyBorder="1" applyAlignment="1">
      <alignment horizontal="left" vertical="top"/>
    </xf>
    <xf numFmtId="0" fontId="10" fillId="4" borderId="8" xfId="15" applyFont="1" applyFill="1" applyBorder="1" applyAlignment="1">
      <alignment horizontal="left" vertical="top"/>
    </xf>
    <xf numFmtId="0" fontId="10" fillId="4" borderId="9" xfId="15" applyFont="1" applyFill="1" applyBorder="1" applyAlignment="1">
      <alignment horizontal="left" vertical="top"/>
    </xf>
    <xf numFmtId="49" fontId="10" fillId="5" borderId="4" xfId="15" applyNumberFormat="1" applyFont="1" applyFill="1" applyBorder="1" applyAlignment="1">
      <alignment horizontal="center" vertical="top" wrapText="1"/>
    </xf>
    <xf numFmtId="49" fontId="10" fillId="5" borderId="12" xfId="15" applyNumberFormat="1" applyFont="1" applyFill="1" applyBorder="1" applyAlignment="1">
      <alignment horizontal="center" vertical="top" wrapText="1"/>
    </xf>
    <xf numFmtId="49" fontId="10" fillId="5" borderId="19" xfId="15" applyNumberFormat="1" applyFont="1" applyFill="1" applyBorder="1" applyAlignment="1">
      <alignment horizontal="center" vertical="top" wrapText="1"/>
    </xf>
    <xf numFmtId="0" fontId="11" fillId="0" borderId="6" xfId="15" applyFont="1" applyBorder="1" applyAlignment="1">
      <alignment horizontal="left" vertical="top" wrapText="1"/>
    </xf>
    <xf numFmtId="0" fontId="11" fillId="0" borderId="4" xfId="15" applyFont="1" applyBorder="1" applyAlignment="1">
      <alignment horizontal="left" vertical="top" wrapText="1"/>
    </xf>
    <xf numFmtId="0" fontId="11" fillId="0" borderId="30" xfId="15" applyFont="1" applyBorder="1" applyAlignment="1">
      <alignment horizontal="left" vertical="top" wrapText="1"/>
    </xf>
    <xf numFmtId="0" fontId="11" fillId="0" borderId="54" xfId="15" applyFont="1" applyBorder="1" applyAlignment="1">
      <alignment horizontal="left" vertical="top" wrapText="1"/>
    </xf>
    <xf numFmtId="0" fontId="11" fillId="0" borderId="7" xfId="15" applyFont="1" applyBorder="1" applyAlignment="1">
      <alignment horizontal="left" vertical="top" wrapText="1"/>
    </xf>
    <xf numFmtId="0" fontId="11" fillId="0" borderId="9" xfId="15" applyFont="1" applyBorder="1" applyAlignment="1">
      <alignment horizontal="left" vertical="top" wrapText="1"/>
    </xf>
    <xf numFmtId="0" fontId="37" fillId="4" borderId="7" xfId="15" applyFont="1" applyFill="1" applyBorder="1" applyAlignment="1">
      <alignment horizontal="center" vertical="center"/>
    </xf>
    <xf numFmtId="0" fontId="37" fillId="4" borderId="9" xfId="15" applyFont="1" applyFill="1" applyBorder="1" applyAlignment="1">
      <alignment horizontal="center" vertical="center"/>
    </xf>
    <xf numFmtId="49" fontId="10" fillId="5" borderId="5" xfId="15" applyNumberFormat="1" applyFont="1" applyFill="1" applyBorder="1" applyAlignment="1">
      <alignment horizontal="center" vertical="top" wrapText="1"/>
    </xf>
    <xf numFmtId="49" fontId="10" fillId="5" borderId="20" xfId="15" applyNumberFormat="1" applyFont="1" applyFill="1" applyBorder="1" applyAlignment="1">
      <alignment horizontal="center" vertical="top" wrapText="1"/>
    </xf>
    <xf numFmtId="0" fontId="11" fillId="5" borderId="4" xfId="15" applyFont="1" applyFill="1" applyBorder="1" applyAlignment="1">
      <alignment horizontal="left" vertical="top" wrapText="1"/>
    </xf>
    <xf numFmtId="0" fontId="11" fillId="5" borderId="12" xfId="15" applyFont="1" applyFill="1" applyBorder="1" applyAlignment="1">
      <alignment horizontal="left" vertical="top" wrapText="1"/>
    </xf>
    <xf numFmtId="0" fontId="11" fillId="5" borderId="19" xfId="15" applyFont="1" applyFill="1" applyBorder="1" applyAlignment="1">
      <alignment horizontal="left" vertical="top" wrapText="1"/>
    </xf>
    <xf numFmtId="0" fontId="11" fillId="5" borderId="30" xfId="15" applyFont="1" applyFill="1" applyBorder="1" applyAlignment="1">
      <alignment horizontal="left" vertical="top" wrapText="1"/>
    </xf>
    <xf numFmtId="0" fontId="11" fillId="5" borderId="54" xfId="15" applyFont="1" applyFill="1" applyBorder="1" applyAlignment="1">
      <alignment horizontal="left" vertical="top" wrapText="1"/>
    </xf>
    <xf numFmtId="0" fontId="29" fillId="2" borderId="6" xfId="15" applyFont="1" applyFill="1" applyBorder="1" applyAlignment="1">
      <alignment horizontal="center" vertical="center"/>
    </xf>
    <xf numFmtId="0" fontId="29" fillId="2" borderId="4" xfId="15" applyFont="1" applyFill="1" applyBorder="1" applyAlignment="1">
      <alignment horizontal="center" vertical="center"/>
    </xf>
    <xf numFmtId="0" fontId="29" fillId="2" borderId="21" xfId="15" applyFont="1" applyFill="1" applyBorder="1" applyAlignment="1">
      <alignment horizontal="center" vertical="center"/>
    </xf>
    <xf numFmtId="0" fontId="29" fillId="2" borderId="19" xfId="15" applyFont="1" applyFill="1" applyBorder="1" applyAlignment="1">
      <alignment horizontal="center" vertical="center"/>
    </xf>
    <xf numFmtId="0" fontId="57" fillId="4" borderId="7" xfId="15" applyFont="1" applyFill="1" applyBorder="1" applyAlignment="1">
      <alignment horizontal="center" vertical="top"/>
    </xf>
    <xf numFmtId="0" fontId="57" fillId="4" borderId="9" xfId="15" applyFont="1" applyFill="1" applyBorder="1" applyAlignment="1">
      <alignment horizontal="center" vertical="top"/>
    </xf>
    <xf numFmtId="0" fontId="29" fillId="2" borderId="7" xfId="15" applyFont="1" applyFill="1" applyBorder="1" applyAlignment="1">
      <alignment horizontal="center" vertical="top"/>
    </xf>
    <xf numFmtId="0" fontId="29" fillId="2" borderId="8" xfId="15" applyFont="1" applyFill="1" applyBorder="1" applyAlignment="1">
      <alignment horizontal="center" vertical="top"/>
    </xf>
    <xf numFmtId="0" fontId="29" fillId="2" borderId="9" xfId="15" applyFont="1" applyFill="1" applyBorder="1" applyAlignment="1">
      <alignment horizontal="center" vertical="top"/>
    </xf>
    <xf numFmtId="0" fontId="10" fillId="2" borderId="8" xfId="15" applyFont="1" applyFill="1" applyBorder="1" applyAlignment="1">
      <alignment horizontal="left" vertical="top"/>
    </xf>
    <xf numFmtId="0" fontId="10" fillId="2" borderId="9" xfId="15" applyFont="1" applyFill="1" applyBorder="1" applyAlignment="1">
      <alignment horizontal="left" vertical="top"/>
    </xf>
    <xf numFmtId="0" fontId="29" fillId="10" borderId="27" xfId="15" applyFont="1" applyFill="1" applyBorder="1" applyAlignment="1">
      <alignment horizontal="left" vertical="top" wrapText="1"/>
    </xf>
    <xf numFmtId="0" fontId="29" fillId="10" borderId="0" xfId="15" applyFont="1" applyFill="1" applyAlignment="1">
      <alignment horizontal="left" vertical="top" wrapText="1"/>
    </xf>
    <xf numFmtId="0" fontId="29" fillId="10" borderId="1" xfId="15" applyFont="1" applyFill="1" applyBorder="1" applyAlignment="1">
      <alignment horizontal="left" vertical="top" wrapText="1"/>
    </xf>
    <xf numFmtId="0" fontId="11" fillId="9" borderId="7" xfId="15" applyFont="1" applyFill="1" applyBorder="1" applyAlignment="1">
      <alignment horizontal="center" vertical="top"/>
    </xf>
    <xf numFmtId="0" fontId="11" fillId="9" borderId="8" xfId="15" applyFont="1" applyFill="1" applyBorder="1" applyAlignment="1">
      <alignment horizontal="center" vertical="top"/>
    </xf>
    <xf numFmtId="0" fontId="11" fillId="9" borderId="9" xfId="15" applyFont="1" applyFill="1" applyBorder="1" applyAlignment="1">
      <alignment horizontal="center" vertical="top"/>
    </xf>
    <xf numFmtId="0" fontId="12" fillId="9" borderId="7" xfId="3" applyFont="1" applyFill="1" applyBorder="1" applyAlignment="1">
      <alignment horizontal="center" vertical="top"/>
    </xf>
    <xf numFmtId="0" fontId="12" fillId="9" borderId="8" xfId="3" applyFont="1" applyFill="1" applyBorder="1" applyAlignment="1">
      <alignment horizontal="center" vertical="top"/>
    </xf>
    <xf numFmtId="0" fontId="6" fillId="8" borderId="1" xfId="3" applyFont="1" applyFill="1" applyBorder="1" applyAlignment="1">
      <alignment horizontal="right" vertical="top" wrapText="1"/>
    </xf>
    <xf numFmtId="0" fontId="6" fillId="8" borderId="19" xfId="3" applyFont="1" applyFill="1" applyBorder="1" applyAlignment="1">
      <alignment horizontal="right" vertical="top" wrapText="1"/>
    </xf>
    <xf numFmtId="49" fontId="6" fillId="3" borderId="5" xfId="3" applyNumberFormat="1" applyFont="1" applyFill="1" applyBorder="1" applyAlignment="1">
      <alignment horizontal="center" vertical="top"/>
    </xf>
    <xf numFmtId="49" fontId="6" fillId="3" borderId="13" xfId="3" applyNumberFormat="1" applyFont="1" applyFill="1" applyBorder="1" applyAlignment="1">
      <alignment horizontal="center" vertical="top"/>
    </xf>
    <xf numFmtId="49" fontId="6" fillId="3" borderId="20" xfId="3" applyNumberFormat="1" applyFont="1" applyFill="1" applyBorder="1" applyAlignment="1">
      <alignment horizontal="center" vertical="top"/>
    </xf>
    <xf numFmtId="49" fontId="10" fillId="11" borderId="27" xfId="3" applyNumberFormat="1" applyFont="1" applyFill="1" applyBorder="1" applyAlignment="1">
      <alignment horizontal="center" vertical="top" wrapText="1"/>
    </xf>
    <xf numFmtId="49" fontId="10" fillId="11" borderId="0" xfId="3" applyNumberFormat="1" applyFont="1" applyFill="1" applyAlignment="1">
      <alignment horizontal="center" vertical="top" wrapText="1"/>
    </xf>
    <xf numFmtId="0" fontId="7" fillId="11" borderId="1" xfId="3" applyFill="1" applyBorder="1" applyAlignment="1">
      <alignment horizontal="center" vertical="top" wrapText="1"/>
    </xf>
    <xf numFmtId="0" fontId="12" fillId="10" borderId="5" xfId="3" applyFont="1" applyFill="1" applyBorder="1" applyAlignment="1">
      <alignment vertical="top" wrapText="1"/>
    </xf>
    <xf numFmtId="0" fontId="12" fillId="10" borderId="13" xfId="3" applyFont="1" applyFill="1" applyBorder="1" applyAlignment="1">
      <alignment vertical="top" wrapText="1"/>
    </xf>
    <xf numFmtId="0" fontId="12" fillId="10" borderId="20" xfId="3" applyFont="1" applyFill="1" applyBorder="1" applyAlignment="1">
      <alignment vertical="top" wrapText="1"/>
    </xf>
    <xf numFmtId="49" fontId="10" fillId="5" borderId="5" xfId="3" applyNumberFormat="1" applyFont="1" applyFill="1" applyBorder="1" applyAlignment="1">
      <alignment horizontal="center" vertical="top" wrapText="1"/>
    </xf>
    <xf numFmtId="49" fontId="10" fillId="5" borderId="13" xfId="3" applyNumberFormat="1" applyFont="1" applyFill="1" applyBorder="1" applyAlignment="1">
      <alignment horizontal="center" vertical="top" wrapText="1"/>
    </xf>
    <xf numFmtId="49" fontId="10" fillId="5" borderId="20" xfId="3" applyNumberFormat="1" applyFont="1" applyFill="1" applyBorder="1" applyAlignment="1">
      <alignment horizontal="center" vertical="top" wrapText="1"/>
    </xf>
    <xf numFmtId="0" fontId="11" fillId="10" borderId="5" xfId="3" applyFont="1" applyFill="1" applyBorder="1" applyAlignment="1">
      <alignment vertical="top" wrapText="1"/>
    </xf>
    <xf numFmtId="0" fontId="11" fillId="10" borderId="20" xfId="3" applyFont="1" applyFill="1" applyBorder="1" applyAlignment="1">
      <alignment vertical="top" wrapText="1"/>
    </xf>
    <xf numFmtId="0" fontId="11" fillId="10" borderId="13" xfId="3" applyFont="1" applyFill="1" applyBorder="1" applyAlignment="1">
      <alignment vertical="top" wrapText="1"/>
    </xf>
    <xf numFmtId="0" fontId="10" fillId="11" borderId="5" xfId="3" applyFont="1" applyFill="1" applyBorder="1" applyAlignment="1">
      <alignment horizontal="left" vertical="top" wrapText="1"/>
    </xf>
    <xf numFmtId="0" fontId="10" fillId="11" borderId="13" xfId="3" applyFont="1" applyFill="1" applyBorder="1" applyAlignment="1">
      <alignment horizontal="left" vertical="top" wrapText="1"/>
    </xf>
    <xf numFmtId="0" fontId="46" fillId="11" borderId="20" xfId="3" applyFont="1" applyFill="1" applyBorder="1" applyAlignment="1">
      <alignment vertical="top" wrapText="1"/>
    </xf>
    <xf numFmtId="0" fontId="10" fillId="9" borderId="7" xfId="3" applyFont="1" applyFill="1" applyBorder="1" applyAlignment="1">
      <alignment horizontal="left" vertical="center" wrapText="1"/>
    </xf>
    <xf numFmtId="0" fontId="10" fillId="9" borderId="8" xfId="3" applyFont="1" applyFill="1" applyBorder="1" applyAlignment="1">
      <alignment horizontal="left" vertical="center" wrapText="1"/>
    </xf>
    <xf numFmtId="0" fontId="10" fillId="9" borderId="9" xfId="3" applyFont="1" applyFill="1" applyBorder="1" applyAlignment="1">
      <alignment horizontal="left" vertical="center" wrapText="1"/>
    </xf>
    <xf numFmtId="0" fontId="3" fillId="14" borderId="7" xfId="3" applyFont="1" applyFill="1" applyBorder="1" applyAlignment="1">
      <alignment horizontal="left" vertical="center" wrapText="1"/>
    </xf>
    <xf numFmtId="0" fontId="3" fillId="14" borderId="8" xfId="3" applyFont="1" applyFill="1" applyBorder="1" applyAlignment="1">
      <alignment horizontal="left" vertical="center" wrapText="1"/>
    </xf>
    <xf numFmtId="0" fontId="3" fillId="14" borderId="9" xfId="3" applyFont="1" applyFill="1" applyBorder="1" applyAlignment="1">
      <alignment horizontal="left" vertical="center" wrapText="1"/>
    </xf>
    <xf numFmtId="0" fontId="5" fillId="0" borderId="30" xfId="3" applyFont="1" applyBorder="1" applyAlignment="1">
      <alignment horizontal="left" vertical="center" wrapText="1"/>
    </xf>
    <xf numFmtId="0" fontId="5" fillId="0" borderId="3" xfId="3" applyFont="1" applyBorder="1" applyAlignment="1">
      <alignment horizontal="left" vertical="center" wrapText="1"/>
    </xf>
    <xf numFmtId="0" fontId="5" fillId="0" borderId="54" xfId="3" applyFont="1" applyBorder="1" applyAlignment="1">
      <alignment horizontal="left" vertical="center" wrapText="1"/>
    </xf>
    <xf numFmtId="0" fontId="63" fillId="0" borderId="21" xfId="3" applyFont="1" applyBorder="1" applyAlignment="1">
      <alignment horizontal="left" vertical="center" wrapText="1"/>
    </xf>
    <xf numFmtId="0" fontId="63" fillId="0" borderId="1" xfId="3" applyFont="1" applyBorder="1" applyAlignment="1">
      <alignment horizontal="left" vertical="center" wrapText="1"/>
    </xf>
    <xf numFmtId="0" fontId="63" fillId="0" borderId="19" xfId="3" applyFont="1" applyBorder="1" applyAlignment="1">
      <alignment horizontal="left" vertical="center" wrapText="1"/>
    </xf>
    <xf numFmtId="0" fontId="5" fillId="5" borderId="14" xfId="3" applyFont="1" applyFill="1" applyBorder="1" applyAlignment="1">
      <alignment horizontal="left" vertical="center" wrapText="1"/>
    </xf>
    <xf numFmtId="0" fontId="5" fillId="5" borderId="0" xfId="3" applyFont="1" applyFill="1" applyAlignment="1">
      <alignment horizontal="left" vertical="center" wrapText="1"/>
    </xf>
    <xf numFmtId="0" fontId="5" fillId="5" borderId="12" xfId="3" applyFont="1" applyFill="1" applyBorder="1" applyAlignment="1">
      <alignment horizontal="left" vertical="center" wrapText="1"/>
    </xf>
    <xf numFmtId="0" fontId="38" fillId="0" borderId="49" xfId="1" applyFont="1" applyBorder="1" applyAlignment="1">
      <alignment horizontal="left" vertical="top" wrapText="1"/>
    </xf>
    <xf numFmtId="0" fontId="38" fillId="0" borderId="51" xfId="1" applyFont="1" applyBorder="1" applyAlignment="1">
      <alignment horizontal="left" vertical="top" wrapText="1"/>
    </xf>
    <xf numFmtId="0" fontId="12" fillId="5" borderId="45" xfId="3" applyFont="1" applyFill="1" applyBorder="1" applyAlignment="1">
      <alignment horizontal="left" vertical="top" wrapText="1"/>
    </xf>
    <xf numFmtId="0" fontId="12" fillId="5" borderId="15" xfId="3" applyFont="1" applyFill="1" applyBorder="1" applyAlignment="1">
      <alignment horizontal="left" vertical="top" wrapText="1"/>
    </xf>
    <xf numFmtId="0" fontId="12" fillId="5" borderId="22" xfId="3" applyFont="1" applyFill="1" applyBorder="1" applyAlignment="1">
      <alignment horizontal="left" vertical="top" wrapText="1"/>
    </xf>
    <xf numFmtId="0" fontId="6" fillId="11" borderId="5" xfId="3" applyFont="1" applyFill="1" applyBorder="1" applyAlignment="1">
      <alignment horizontal="center" vertical="center" textRotation="90" wrapText="1"/>
    </xf>
    <xf numFmtId="0" fontId="6" fillId="11" borderId="13" xfId="3" applyFont="1" applyFill="1" applyBorder="1" applyAlignment="1">
      <alignment horizontal="center" vertical="center" textRotation="90" wrapText="1"/>
    </xf>
    <xf numFmtId="0" fontId="6" fillId="11" borderId="20" xfId="3" applyFont="1" applyFill="1" applyBorder="1" applyAlignment="1">
      <alignment horizontal="center" vertical="center" textRotation="90" wrapText="1"/>
    </xf>
    <xf numFmtId="0" fontId="10" fillId="11" borderId="5" xfId="3" applyFont="1" applyFill="1" applyBorder="1" applyAlignment="1">
      <alignment vertical="top" wrapText="1"/>
    </xf>
    <xf numFmtId="0" fontId="10" fillId="11" borderId="13" xfId="3" applyFont="1" applyFill="1" applyBorder="1" applyAlignment="1">
      <alignment vertical="top" wrapText="1"/>
    </xf>
    <xf numFmtId="0" fontId="10" fillId="11" borderId="20" xfId="3" applyFont="1" applyFill="1" applyBorder="1" applyAlignment="1">
      <alignment vertical="top" wrapText="1"/>
    </xf>
    <xf numFmtId="0" fontId="10" fillId="11" borderId="20" xfId="3" applyFont="1" applyFill="1" applyBorder="1" applyAlignment="1">
      <alignment horizontal="left" vertical="top" wrapText="1"/>
    </xf>
    <xf numFmtId="0" fontId="7" fillId="0" borderId="22" xfId="3" applyBorder="1" applyAlignment="1">
      <alignment horizontal="left" vertical="top" wrapText="1"/>
    </xf>
    <xf numFmtId="0" fontId="10" fillId="11" borderId="4" xfId="3" applyFont="1" applyFill="1" applyBorder="1" applyAlignment="1">
      <alignment vertical="top" wrapText="1"/>
    </xf>
    <xf numFmtId="0" fontId="10" fillId="11" borderId="12" xfId="3" applyFont="1" applyFill="1" applyBorder="1" applyAlignment="1">
      <alignment vertical="top" wrapText="1"/>
    </xf>
    <xf numFmtId="0" fontId="10" fillId="11" borderId="19" xfId="3" applyFont="1" applyFill="1" applyBorder="1" applyAlignment="1">
      <alignment vertical="top" wrapText="1"/>
    </xf>
    <xf numFmtId="0" fontId="11" fillId="5" borderId="22" xfId="3" applyFont="1" applyFill="1" applyBorder="1" applyAlignment="1">
      <alignment horizontal="left" vertical="top" wrapText="1"/>
    </xf>
    <xf numFmtId="49" fontId="6" fillId="5" borderId="13" xfId="3" applyNumberFormat="1" applyFont="1" applyFill="1" applyBorder="1" applyAlignment="1">
      <alignment horizontal="center" vertical="top" wrapText="1"/>
    </xf>
    <xf numFmtId="49" fontId="6" fillId="5" borderId="20" xfId="3" applyNumberFormat="1" applyFont="1" applyFill="1" applyBorder="1" applyAlignment="1">
      <alignment horizontal="center" vertical="top" wrapText="1"/>
    </xf>
    <xf numFmtId="49" fontId="59" fillId="5" borderId="5" xfId="3" applyNumberFormat="1" applyFont="1" applyFill="1" applyBorder="1" applyAlignment="1">
      <alignment horizontal="center" vertical="center" textRotation="90"/>
    </xf>
    <xf numFmtId="49" fontId="59" fillId="5" borderId="13" xfId="3" applyNumberFormat="1" applyFont="1" applyFill="1" applyBorder="1" applyAlignment="1">
      <alignment horizontal="center" vertical="center" textRotation="90"/>
    </xf>
    <xf numFmtId="49" fontId="59" fillId="5" borderId="20" xfId="3" applyNumberFormat="1" applyFont="1" applyFill="1" applyBorder="1" applyAlignment="1">
      <alignment horizontal="center" vertical="center" textRotation="90"/>
    </xf>
    <xf numFmtId="0" fontId="7" fillId="10" borderId="20" xfId="3" applyFill="1" applyBorder="1" applyAlignment="1">
      <alignment vertical="top" wrapText="1"/>
    </xf>
    <xf numFmtId="0" fontId="10" fillId="11" borderId="19" xfId="3" applyFont="1" applyFill="1" applyBorder="1" applyAlignment="1">
      <alignment horizontal="left" vertical="top" wrapText="1"/>
    </xf>
    <xf numFmtId="49" fontId="6" fillId="5" borderId="5" xfId="3" applyNumberFormat="1" applyFont="1" applyFill="1" applyBorder="1" applyAlignment="1">
      <alignment horizontal="center" vertical="top" wrapText="1"/>
    </xf>
    <xf numFmtId="0" fontId="6" fillId="4" borderId="21" xfId="3" applyFont="1" applyFill="1" applyBorder="1" applyAlignment="1">
      <alignment horizontal="right" vertical="top" wrapText="1"/>
    </xf>
    <xf numFmtId="0" fontId="7" fillId="10" borderId="20" xfId="3" applyFill="1" applyBorder="1" applyAlignment="1">
      <alignment horizontal="center" vertical="top" wrapText="1"/>
    </xf>
    <xf numFmtId="0" fontId="11" fillId="0" borderId="1" xfId="3" applyFont="1" applyBorder="1" applyAlignment="1">
      <alignment horizontal="center"/>
    </xf>
    <xf numFmtId="0" fontId="5" fillId="0" borderId="12" xfId="3" applyFont="1" applyBorder="1" applyAlignment="1">
      <alignment horizontal="center" vertical="center" textRotation="90"/>
    </xf>
    <xf numFmtId="0" fontId="5" fillId="0" borderId="19" xfId="3" applyFont="1" applyBorder="1" applyAlignment="1">
      <alignment horizontal="center" vertical="center" textRotation="90"/>
    </xf>
    <xf numFmtId="0" fontId="5" fillId="0" borderId="14" xfId="3" applyFont="1" applyBorder="1" applyAlignment="1">
      <alignment horizontal="center" vertical="center" wrapText="1"/>
    </xf>
    <xf numFmtId="0" fontId="5" fillId="0" borderId="21" xfId="3" applyFont="1" applyBorder="1" applyAlignment="1">
      <alignment horizontal="center" vertical="center" wrapText="1"/>
    </xf>
    <xf numFmtId="0" fontId="5" fillId="0" borderId="5" xfId="3" applyFont="1" applyBorder="1" applyAlignment="1">
      <alignment horizontal="center" vertical="center" wrapText="1"/>
    </xf>
    <xf numFmtId="0" fontId="5" fillId="0" borderId="20" xfId="3" applyFont="1" applyBorder="1" applyAlignment="1">
      <alignment horizontal="center" vertical="center" wrapText="1"/>
    </xf>
    <xf numFmtId="0" fontId="5" fillId="0" borderId="5" xfId="1" applyFont="1" applyBorder="1" applyAlignment="1">
      <alignment horizontal="center" vertical="center" textRotation="90"/>
    </xf>
    <xf numFmtId="0" fontId="5" fillId="0" borderId="20" xfId="1" applyFont="1" applyBorder="1" applyAlignment="1">
      <alignment horizontal="center" vertical="center" textRotation="90"/>
    </xf>
    <xf numFmtId="0" fontId="10" fillId="11" borderId="27" xfId="3" applyFont="1" applyFill="1" applyBorder="1" applyAlignment="1">
      <alignment horizontal="left" vertical="top" wrapText="1"/>
    </xf>
    <xf numFmtId="0" fontId="10" fillId="11" borderId="0" xfId="3" applyFont="1" applyFill="1" applyAlignment="1">
      <alignment horizontal="left" vertical="top" wrapText="1"/>
    </xf>
    <xf numFmtId="0" fontId="10" fillId="11" borderId="21" xfId="3" applyFont="1" applyFill="1" applyBorder="1" applyAlignment="1">
      <alignment horizontal="left" vertical="top" wrapText="1"/>
    </xf>
    <xf numFmtId="0" fontId="10" fillId="11" borderId="1" xfId="3" applyFont="1" applyFill="1" applyBorder="1" applyAlignment="1">
      <alignment horizontal="left" vertical="top" wrapText="1"/>
    </xf>
    <xf numFmtId="0" fontId="5" fillId="5" borderId="2" xfId="3" applyFont="1" applyFill="1" applyBorder="1" applyAlignment="1">
      <alignment horizontal="center" vertical="center" wrapText="1"/>
    </xf>
    <xf numFmtId="0" fontId="5" fillId="5" borderId="10" xfId="3" applyFont="1" applyFill="1" applyBorder="1" applyAlignment="1">
      <alignment horizontal="center" vertical="center" wrapText="1"/>
    </xf>
    <xf numFmtId="0" fontId="5" fillId="5" borderId="52" xfId="3" applyFont="1" applyFill="1" applyBorder="1" applyAlignment="1">
      <alignment horizontal="center" vertical="center" wrapText="1"/>
    </xf>
    <xf numFmtId="49" fontId="9" fillId="2" borderId="30" xfId="3" applyNumberFormat="1" applyFont="1" applyFill="1" applyBorder="1" applyAlignment="1">
      <alignment horizontal="center" vertical="top"/>
    </xf>
    <xf numFmtId="49" fontId="9" fillId="2" borderId="14" xfId="3" applyNumberFormat="1" applyFont="1" applyFill="1" applyBorder="1" applyAlignment="1">
      <alignment horizontal="center" vertical="top"/>
    </xf>
    <xf numFmtId="49" fontId="9" fillId="2" borderId="41" xfId="3" applyNumberFormat="1" applyFont="1" applyFill="1" applyBorder="1" applyAlignment="1">
      <alignment horizontal="center" vertical="top"/>
    </xf>
    <xf numFmtId="49" fontId="6" fillId="4" borderId="58" xfId="3" applyNumberFormat="1" applyFont="1" applyFill="1" applyBorder="1" applyAlignment="1">
      <alignment horizontal="center" vertical="top"/>
    </xf>
    <xf numFmtId="49" fontId="6" fillId="4" borderId="13" xfId="3" applyNumberFormat="1" applyFont="1" applyFill="1" applyBorder="1" applyAlignment="1">
      <alignment horizontal="center" vertical="top"/>
    </xf>
    <xf numFmtId="49" fontId="6" fillId="4" borderId="17" xfId="3" applyNumberFormat="1" applyFont="1" applyFill="1" applyBorder="1" applyAlignment="1">
      <alignment horizontal="center" vertical="top"/>
    </xf>
    <xf numFmtId="49" fontId="6" fillId="4" borderId="5" xfId="3" applyNumberFormat="1" applyFont="1" applyFill="1" applyBorder="1" applyAlignment="1">
      <alignment horizontal="center" vertical="top"/>
    </xf>
    <xf numFmtId="49" fontId="6" fillId="4" borderId="20" xfId="3" applyNumberFormat="1" applyFont="1" applyFill="1" applyBorder="1" applyAlignment="1">
      <alignment horizontal="center" vertical="top"/>
    </xf>
    <xf numFmtId="49" fontId="9" fillId="2" borderId="5" xfId="3" applyNumberFormat="1" applyFont="1" applyFill="1" applyBorder="1" applyAlignment="1">
      <alignment horizontal="center" vertical="top"/>
    </xf>
    <xf numFmtId="49" fontId="9" fillId="2" borderId="20" xfId="3" applyNumberFormat="1" applyFont="1" applyFill="1" applyBorder="1" applyAlignment="1">
      <alignment horizontal="center" vertical="top"/>
    </xf>
    <xf numFmtId="2" fontId="6" fillId="9" borderId="7" xfId="3" applyNumberFormat="1" applyFont="1" applyFill="1" applyBorder="1" applyAlignment="1">
      <alignment horizontal="right" vertical="top"/>
    </xf>
    <xf numFmtId="2" fontId="6" fillId="9" borderId="8" xfId="3" applyNumberFormat="1" applyFont="1" applyFill="1" applyBorder="1" applyAlignment="1">
      <alignment horizontal="right" vertical="top"/>
    </xf>
    <xf numFmtId="2" fontId="6" fillId="9" borderId="9" xfId="3" applyNumberFormat="1" applyFont="1" applyFill="1" applyBorder="1" applyAlignment="1">
      <alignment horizontal="right" vertical="top"/>
    </xf>
    <xf numFmtId="0" fontId="14" fillId="2" borderId="7" xfId="3" applyFont="1" applyFill="1" applyBorder="1" applyAlignment="1">
      <alignment horizontal="center" vertical="top"/>
    </xf>
    <xf numFmtId="0" fontId="14" fillId="2" borderId="8" xfId="3" applyFont="1" applyFill="1" applyBorder="1" applyAlignment="1">
      <alignment horizontal="center" vertical="top"/>
    </xf>
    <xf numFmtId="0" fontId="14" fillId="2" borderId="9" xfId="3" applyFont="1" applyFill="1" applyBorder="1" applyAlignment="1">
      <alignment horizontal="center" vertical="top"/>
    </xf>
    <xf numFmtId="0" fontId="6" fillId="4" borderId="7" xfId="3" applyFont="1" applyFill="1" applyBorder="1" applyAlignment="1">
      <alignment horizontal="left" vertical="top"/>
    </xf>
    <xf numFmtId="0" fontId="6" fillId="4" borderId="8" xfId="3" applyFont="1" applyFill="1" applyBorder="1" applyAlignment="1">
      <alignment horizontal="left" vertical="top"/>
    </xf>
    <xf numFmtId="0" fontId="6" fillId="4" borderId="9" xfId="3" applyFont="1" applyFill="1" applyBorder="1" applyAlignment="1">
      <alignment horizontal="left" vertical="top"/>
    </xf>
    <xf numFmtId="165" fontId="12" fillId="11" borderId="5" xfId="3" applyNumberFormat="1" applyFont="1" applyFill="1" applyBorder="1" applyAlignment="1">
      <alignment horizontal="center" vertical="top"/>
    </xf>
    <xf numFmtId="165" fontId="12" fillId="11" borderId="20" xfId="3" applyNumberFormat="1" applyFont="1" applyFill="1" applyBorder="1" applyAlignment="1">
      <alignment horizontal="center" vertical="top"/>
    </xf>
    <xf numFmtId="0" fontId="12" fillId="9" borderId="9" xfId="3" applyFont="1" applyFill="1" applyBorder="1" applyAlignment="1">
      <alignment horizontal="center" vertical="top"/>
    </xf>
    <xf numFmtId="165" fontId="12" fillId="11" borderId="14" xfId="3" applyNumberFormat="1" applyFont="1" applyFill="1" applyBorder="1" applyAlignment="1">
      <alignment horizontal="center" vertical="top"/>
    </xf>
    <xf numFmtId="0" fontId="10" fillId="4" borderId="6" xfId="3" applyFont="1" applyFill="1" applyBorder="1" applyAlignment="1">
      <alignment horizontal="left" vertical="top"/>
    </xf>
    <xf numFmtId="0" fontId="10" fillId="4" borderId="27" xfId="3" applyFont="1" applyFill="1" applyBorder="1" applyAlignment="1">
      <alignment horizontal="left" vertical="top"/>
    </xf>
    <xf numFmtId="0" fontId="10" fillId="4" borderId="21" xfId="3" applyFont="1" applyFill="1" applyBorder="1" applyAlignment="1">
      <alignment horizontal="left" vertical="top"/>
    </xf>
    <xf numFmtId="0" fontId="10" fillId="4" borderId="1" xfId="3" applyFont="1" applyFill="1" applyBorder="1" applyAlignment="1">
      <alignment horizontal="left" vertical="top"/>
    </xf>
    <xf numFmtId="0" fontId="5" fillId="0" borderId="39" xfId="3" applyFont="1" applyBorder="1" applyAlignment="1">
      <alignment horizontal="center" vertical="center" wrapText="1"/>
    </xf>
    <xf numFmtId="0" fontId="12" fillId="11" borderId="13" xfId="3" applyFont="1" applyFill="1" applyBorder="1" applyAlignment="1">
      <alignment horizontal="center" vertical="top"/>
    </xf>
    <xf numFmtId="49" fontId="6" fillId="10" borderId="5" xfId="3" applyNumberFormat="1" applyFont="1" applyFill="1" applyBorder="1" applyAlignment="1">
      <alignment horizontal="center" vertical="top" wrapText="1"/>
    </xf>
    <xf numFmtId="49" fontId="6" fillId="10" borderId="20" xfId="3" applyNumberFormat="1" applyFont="1" applyFill="1" applyBorder="1" applyAlignment="1">
      <alignment horizontal="center" vertical="top" wrapText="1"/>
    </xf>
    <xf numFmtId="0" fontId="6" fillId="11" borderId="6" xfId="3" applyFont="1" applyFill="1" applyBorder="1" applyAlignment="1">
      <alignment horizontal="center" vertical="top" wrapText="1"/>
    </xf>
    <xf numFmtId="0" fontId="6" fillId="11" borderId="27" xfId="3" applyFont="1" applyFill="1" applyBorder="1" applyAlignment="1">
      <alignment horizontal="center" vertical="top" wrapText="1"/>
    </xf>
    <xf numFmtId="0" fontId="6" fillId="11" borderId="4" xfId="3" applyFont="1" applyFill="1" applyBorder="1" applyAlignment="1">
      <alignment horizontal="center" vertical="top" wrapText="1"/>
    </xf>
    <xf numFmtId="0" fontId="6" fillId="11" borderId="14" xfId="3" applyFont="1" applyFill="1" applyBorder="1" applyAlignment="1">
      <alignment horizontal="center" vertical="top" wrapText="1"/>
    </xf>
    <xf numFmtId="0" fontId="6" fillId="11" borderId="0" xfId="3" applyFont="1" applyFill="1" applyAlignment="1">
      <alignment horizontal="center" vertical="top" wrapText="1"/>
    </xf>
    <xf numFmtId="0" fontId="6" fillId="11" borderId="12" xfId="3" applyFont="1" applyFill="1" applyBorder="1" applyAlignment="1">
      <alignment horizontal="center" vertical="top" wrapText="1"/>
    </xf>
    <xf numFmtId="0" fontId="5" fillId="0" borderId="54" xfId="3" applyFont="1" applyBorder="1" applyAlignment="1">
      <alignment horizontal="center" vertical="center" textRotation="90" wrapText="1"/>
    </xf>
    <xf numFmtId="0" fontId="5" fillId="0" borderId="36" xfId="3" applyFont="1" applyBorder="1" applyAlignment="1">
      <alignment horizontal="center" vertical="center" textRotation="90" wrapText="1"/>
    </xf>
    <xf numFmtId="0" fontId="5" fillId="0" borderId="55" xfId="3" applyFont="1" applyBorder="1" applyAlignment="1">
      <alignment horizontal="center" vertical="center" textRotation="90" wrapText="1"/>
    </xf>
    <xf numFmtId="49" fontId="6" fillId="4" borderId="2" xfId="3" applyNumberFormat="1" applyFont="1" applyFill="1" applyBorder="1" applyAlignment="1">
      <alignment horizontal="center" vertical="top"/>
    </xf>
    <xf numFmtId="0" fontId="11" fillId="0" borderId="0" xfId="3" applyFont="1" applyAlignment="1">
      <alignment horizontal="center"/>
    </xf>
    <xf numFmtId="0" fontId="1" fillId="2" borderId="7" xfId="3" applyFont="1" applyFill="1" applyBorder="1" applyAlignment="1">
      <alignment horizontal="left" vertical="top"/>
    </xf>
    <xf numFmtId="0" fontId="1" fillId="2" borderId="8" xfId="3" applyFont="1" applyFill="1" applyBorder="1" applyAlignment="1">
      <alignment horizontal="left" vertical="top"/>
    </xf>
    <xf numFmtId="0" fontId="5" fillId="0" borderId="16" xfId="3" applyFont="1" applyBorder="1" applyAlignment="1">
      <alignment horizontal="center" vertical="center" textRotation="90"/>
    </xf>
    <xf numFmtId="0" fontId="5" fillId="0" borderId="23" xfId="3" applyFont="1" applyBorder="1" applyAlignment="1">
      <alignment horizontal="center" vertical="center" textRotation="90"/>
    </xf>
    <xf numFmtId="49" fontId="2" fillId="0" borderId="5" xfId="3" applyNumberFormat="1" applyFont="1" applyBorder="1" applyAlignment="1">
      <alignment horizontal="center" vertical="center" textRotation="90"/>
    </xf>
    <xf numFmtId="49" fontId="2" fillId="0" borderId="13" xfId="3" applyNumberFormat="1" applyFont="1" applyBorder="1" applyAlignment="1">
      <alignment horizontal="center" vertical="center" textRotation="90"/>
    </xf>
    <xf numFmtId="49" fontId="2" fillId="0" borderId="20" xfId="3" applyNumberFormat="1" applyFont="1" applyBorder="1" applyAlignment="1">
      <alignment horizontal="center" vertical="center" textRotation="90"/>
    </xf>
    <xf numFmtId="49" fontId="6" fillId="10" borderId="13" xfId="3" applyNumberFormat="1" applyFont="1" applyFill="1" applyBorder="1" applyAlignment="1">
      <alignment horizontal="center" vertical="top" wrapText="1"/>
    </xf>
    <xf numFmtId="49" fontId="2" fillId="0" borderId="5" xfId="3" applyNumberFormat="1" applyFont="1" applyBorder="1" applyAlignment="1">
      <alignment horizontal="center" vertical="center" textRotation="90" wrapText="1"/>
    </xf>
    <xf numFmtId="49" fontId="2" fillId="0" borderId="13" xfId="3" applyNumberFormat="1" applyFont="1" applyBorder="1" applyAlignment="1">
      <alignment horizontal="center" vertical="center" textRotation="90" wrapText="1"/>
    </xf>
    <xf numFmtId="49" fontId="2" fillId="0" borderId="20" xfId="3" applyNumberFormat="1" applyFont="1" applyBorder="1" applyAlignment="1">
      <alignment horizontal="center" vertical="center" textRotation="90" wrapText="1"/>
    </xf>
    <xf numFmtId="49" fontId="12" fillId="0" borderId="5" xfId="3" applyNumberFormat="1" applyFont="1" applyBorder="1" applyAlignment="1">
      <alignment horizontal="center" vertical="top"/>
    </xf>
    <xf numFmtId="49" fontId="12" fillId="0" borderId="13" xfId="3" applyNumberFormat="1" applyFont="1" applyBorder="1" applyAlignment="1">
      <alignment horizontal="center" vertical="top"/>
    </xf>
    <xf numFmtId="49" fontId="12" fillId="0" borderId="20" xfId="3" applyNumberFormat="1" applyFont="1" applyBorder="1" applyAlignment="1">
      <alignment horizontal="center" vertical="top"/>
    </xf>
    <xf numFmtId="0" fontId="10" fillId="14" borderId="7" xfId="3" applyFont="1" applyFill="1" applyBorder="1" applyAlignment="1">
      <alignment horizontal="left" vertical="center" wrapText="1"/>
    </xf>
    <xf numFmtId="0" fontId="10" fillId="14" borderId="8" xfId="3" applyFont="1" applyFill="1" applyBorder="1" applyAlignment="1">
      <alignment horizontal="left" vertical="center" wrapText="1"/>
    </xf>
    <xf numFmtId="0" fontId="10" fillId="14" borderId="9" xfId="3" applyFont="1" applyFill="1" applyBorder="1" applyAlignment="1">
      <alignment horizontal="left" vertical="center" wrapText="1"/>
    </xf>
    <xf numFmtId="0" fontId="11" fillId="0" borderId="36" xfId="3" applyFont="1" applyBorder="1" applyAlignment="1">
      <alignment horizontal="left" vertical="center" wrapText="1"/>
    </xf>
    <xf numFmtId="2" fontId="6" fillId="2" borderId="7" xfId="3" applyNumberFormat="1" applyFont="1" applyFill="1" applyBorder="1" applyAlignment="1">
      <alignment horizontal="right" vertical="top" wrapText="1"/>
    </xf>
    <xf numFmtId="2" fontId="6" fillId="2" borderId="8" xfId="3" applyNumberFormat="1" applyFont="1" applyFill="1" applyBorder="1" applyAlignment="1">
      <alignment horizontal="right" vertical="top" wrapText="1"/>
    </xf>
    <xf numFmtId="2" fontId="56" fillId="0" borderId="0" xfId="3" applyNumberFormat="1" applyFont="1" applyAlignment="1">
      <alignment horizontal="center" vertical="top" wrapText="1"/>
    </xf>
    <xf numFmtId="0" fontId="11" fillId="0" borderId="12" xfId="3" applyFont="1" applyBorder="1" applyAlignment="1">
      <alignment horizontal="left" vertical="center" wrapText="1"/>
    </xf>
    <xf numFmtId="0" fontId="11" fillId="0" borderId="0" xfId="3" applyFont="1" applyAlignment="1">
      <alignment horizontal="left" vertical="top" wrapText="1"/>
    </xf>
    <xf numFmtId="0" fontId="11" fillId="0" borderId="30" xfId="3" applyFont="1" applyBorder="1" applyAlignment="1">
      <alignment horizontal="left" vertical="center" wrapText="1"/>
    </xf>
    <xf numFmtId="0" fontId="11" fillId="0" borderId="3" xfId="3" applyFont="1" applyBorder="1" applyAlignment="1">
      <alignment horizontal="left" vertical="center" wrapText="1"/>
    </xf>
    <xf numFmtId="0" fontId="11" fillId="0" borderId="54" xfId="3" applyFont="1" applyBorder="1" applyAlignment="1">
      <alignment horizontal="left" vertical="center" wrapText="1"/>
    </xf>
    <xf numFmtId="0" fontId="11" fillId="0" borderId="21" xfId="3" applyFont="1" applyBorder="1" applyAlignment="1">
      <alignment horizontal="left" vertical="center" wrapText="1"/>
    </xf>
    <xf numFmtId="0" fontId="11" fillId="0" borderId="1" xfId="3" applyFont="1" applyBorder="1" applyAlignment="1">
      <alignment horizontal="left" vertical="center" wrapText="1"/>
    </xf>
    <xf numFmtId="0" fontId="11" fillId="0" borderId="19" xfId="3" applyFont="1" applyBorder="1" applyAlignment="1">
      <alignment horizontal="left" vertical="center" wrapText="1"/>
    </xf>
    <xf numFmtId="0" fontId="6" fillId="11" borderId="6" xfId="3" applyFont="1" applyFill="1" applyBorder="1" applyAlignment="1">
      <alignment horizontal="left" vertical="top" wrapText="1"/>
    </xf>
    <xf numFmtId="0" fontId="6" fillId="11" borderId="27" xfId="3" applyFont="1" applyFill="1" applyBorder="1" applyAlignment="1">
      <alignment horizontal="left" vertical="top" wrapText="1"/>
    </xf>
    <xf numFmtId="0" fontId="6" fillId="11" borderId="43" xfId="3" applyFont="1" applyFill="1" applyBorder="1" applyAlignment="1">
      <alignment horizontal="left" vertical="top" wrapText="1"/>
    </xf>
    <xf numFmtId="0" fontId="6" fillId="11" borderId="49" xfId="3" applyFont="1" applyFill="1" applyBorder="1" applyAlignment="1">
      <alignment horizontal="left" vertical="top" wrapText="1"/>
    </xf>
    <xf numFmtId="0" fontId="6" fillId="11" borderId="51" xfId="3" applyFont="1" applyFill="1" applyBorder="1" applyAlignment="1">
      <alignment horizontal="left" vertical="top" wrapText="1"/>
    </xf>
    <xf numFmtId="49" fontId="2" fillId="5" borderId="6" xfId="3" applyNumberFormat="1" applyFont="1" applyFill="1" applyBorder="1" applyAlignment="1">
      <alignment horizontal="center" vertical="center" textRotation="90"/>
    </xf>
    <xf numFmtId="49" fontId="2" fillId="5" borderId="14" xfId="3" applyNumberFormat="1" applyFont="1" applyFill="1" applyBorder="1" applyAlignment="1">
      <alignment horizontal="center" vertical="center" textRotation="90"/>
    </xf>
    <xf numFmtId="49" fontId="2" fillId="5" borderId="21" xfId="3" applyNumberFormat="1" applyFont="1" applyFill="1" applyBorder="1" applyAlignment="1">
      <alignment horizontal="center" vertical="center" textRotation="90"/>
    </xf>
    <xf numFmtId="0" fontId="30" fillId="14" borderId="7" xfId="16" applyFont="1" applyFill="1" applyBorder="1" applyAlignment="1">
      <alignment horizontal="left" vertical="center" wrapText="1"/>
    </xf>
    <xf numFmtId="0" fontId="30" fillId="14" borderId="8" xfId="16" applyFont="1" applyFill="1" applyBorder="1" applyAlignment="1">
      <alignment horizontal="left" vertical="center" wrapText="1"/>
    </xf>
    <xf numFmtId="0" fontId="30" fillId="14" borderId="9" xfId="16" applyFont="1" applyFill="1" applyBorder="1" applyAlignment="1">
      <alignment horizontal="left" vertical="center" wrapText="1"/>
    </xf>
    <xf numFmtId="0" fontId="27" fillId="0" borderId="30" xfId="16" applyFont="1" applyBorder="1" applyAlignment="1">
      <alignment horizontal="left" vertical="center" wrapText="1"/>
    </xf>
    <xf numFmtId="0" fontId="27" fillId="0" borderId="3" xfId="16" applyFont="1" applyBorder="1" applyAlignment="1">
      <alignment horizontal="left" vertical="center" wrapText="1"/>
    </xf>
    <xf numFmtId="0" fontId="27" fillId="0" borderId="54" xfId="16" applyFont="1" applyBorder="1" applyAlignment="1">
      <alignment horizontal="left" vertical="center" wrapText="1"/>
    </xf>
    <xf numFmtId="0" fontId="27" fillId="0" borderId="21" xfId="16" applyFont="1" applyBorder="1" applyAlignment="1">
      <alignment horizontal="left" vertical="center" wrapText="1"/>
    </xf>
    <xf numFmtId="0" fontId="27" fillId="0" borderId="1" xfId="16" applyFont="1" applyBorder="1" applyAlignment="1">
      <alignment horizontal="left" vertical="center" wrapText="1"/>
    </xf>
    <xf numFmtId="0" fontId="27" fillId="0" borderId="19" xfId="16" applyFont="1" applyBorder="1" applyAlignment="1">
      <alignment horizontal="left" vertical="center" wrapText="1"/>
    </xf>
    <xf numFmtId="0" fontId="11" fillId="0" borderId="41" xfId="1" applyFont="1" applyBorder="1" applyAlignment="1">
      <alignment horizontal="left" vertical="top" wrapText="1"/>
    </xf>
    <xf numFmtId="0" fontId="11" fillId="0" borderId="18" xfId="1" applyFont="1" applyBorder="1" applyAlignment="1">
      <alignment horizontal="left" vertical="top" wrapText="1"/>
    </xf>
    <xf numFmtId="0" fontId="11" fillId="0" borderId="55" xfId="1" applyFont="1" applyBorder="1" applyAlignment="1">
      <alignment horizontal="left" vertical="top" wrapText="1"/>
    </xf>
    <xf numFmtId="0" fontId="10" fillId="9" borderId="7" xfId="16" applyFont="1" applyFill="1" applyBorder="1" applyAlignment="1">
      <alignment horizontal="left" vertical="center" wrapText="1"/>
    </xf>
    <xf numFmtId="0" fontId="10" fillId="9" borderId="8" xfId="16" applyFont="1" applyFill="1" applyBorder="1" applyAlignment="1">
      <alignment horizontal="left" vertical="center" wrapText="1"/>
    </xf>
    <xf numFmtId="0" fontId="10" fillId="9" borderId="9" xfId="16" applyFont="1" applyFill="1" applyBorder="1" applyAlignment="1">
      <alignment horizontal="left" vertical="center" wrapText="1"/>
    </xf>
    <xf numFmtId="0" fontId="11" fillId="5" borderId="14" xfId="16" applyFont="1" applyFill="1" applyBorder="1" applyAlignment="1">
      <alignment horizontal="left" vertical="center" wrapText="1"/>
    </xf>
    <xf numFmtId="0" fontId="11" fillId="5" borderId="0" xfId="16" applyFont="1" applyFill="1" applyAlignment="1">
      <alignment horizontal="left" vertical="center" wrapText="1"/>
    </xf>
    <xf numFmtId="0" fontId="11" fillId="5" borderId="12" xfId="16" applyFont="1" applyFill="1" applyBorder="1" applyAlignment="1">
      <alignment horizontal="left" vertical="center" wrapText="1"/>
    </xf>
    <xf numFmtId="0" fontId="11" fillId="0" borderId="35" xfId="16" applyFont="1" applyBorder="1" applyAlignment="1">
      <alignment horizontal="left" vertical="center" wrapText="1"/>
    </xf>
    <xf numFmtId="0" fontId="11" fillId="0" borderId="11" xfId="16" applyFont="1" applyBorder="1" applyAlignment="1">
      <alignment horizontal="left" vertical="center" wrapText="1"/>
    </xf>
    <xf numFmtId="0" fontId="11" fillId="0" borderId="36" xfId="16" applyFont="1" applyBorder="1" applyAlignment="1">
      <alignment horizontal="left" vertical="center" wrapText="1"/>
    </xf>
    <xf numFmtId="0" fontId="11" fillId="0" borderId="14" xfId="16" applyFont="1" applyBorder="1" applyAlignment="1">
      <alignment horizontal="left" vertical="center" wrapText="1"/>
    </xf>
    <xf numFmtId="0" fontId="11" fillId="0" borderId="0" xfId="16" applyFont="1" applyAlignment="1">
      <alignment horizontal="left" vertical="center" wrapText="1"/>
    </xf>
    <xf numFmtId="0" fontId="11" fillId="0" borderId="12" xfId="16" applyFont="1" applyBorder="1" applyAlignment="1">
      <alignment horizontal="left" vertical="center" wrapText="1"/>
    </xf>
    <xf numFmtId="49" fontId="10" fillId="6" borderId="2" xfId="16" applyNumberFormat="1" applyFont="1" applyFill="1" applyBorder="1" applyAlignment="1">
      <alignment horizontal="center" vertical="top"/>
    </xf>
    <xf numFmtId="49" fontId="10" fillId="6" borderId="17" xfId="16" applyNumberFormat="1" applyFont="1" applyFill="1" applyBorder="1" applyAlignment="1">
      <alignment horizontal="center" vertical="top"/>
    </xf>
    <xf numFmtId="49" fontId="10" fillId="11" borderId="5" xfId="16" applyNumberFormat="1" applyFont="1" applyFill="1" applyBorder="1" applyAlignment="1">
      <alignment horizontal="center" vertical="top" wrapText="1"/>
    </xf>
    <xf numFmtId="0" fontId="7" fillId="11" borderId="20" xfId="16" applyFill="1" applyBorder="1" applyAlignment="1">
      <alignment horizontal="center" vertical="top" wrapText="1"/>
    </xf>
    <xf numFmtId="0" fontId="10" fillId="11" borderId="5" xfId="16" applyFont="1" applyFill="1" applyBorder="1" applyAlignment="1">
      <alignment horizontal="left" vertical="top" wrapText="1"/>
    </xf>
    <xf numFmtId="0" fontId="10" fillId="11" borderId="20" xfId="16" applyFont="1" applyFill="1" applyBorder="1" applyAlignment="1">
      <alignment horizontal="left" vertical="top" wrapText="1"/>
    </xf>
    <xf numFmtId="0" fontId="10" fillId="2" borderId="7" xfId="16" applyFont="1" applyFill="1" applyBorder="1" applyAlignment="1">
      <alignment horizontal="right" vertical="top" wrapText="1"/>
    </xf>
    <xf numFmtId="0" fontId="10" fillId="2" borderId="8" xfId="16" applyFont="1" applyFill="1" applyBorder="1" applyAlignment="1">
      <alignment horizontal="right" vertical="top" wrapText="1"/>
    </xf>
    <xf numFmtId="0" fontId="11" fillId="10" borderId="5" xfId="16" applyFont="1" applyFill="1" applyBorder="1" applyAlignment="1">
      <alignment horizontal="left" vertical="top" wrapText="1"/>
    </xf>
    <xf numFmtId="0" fontId="11" fillId="10" borderId="20" xfId="16" applyFont="1" applyFill="1" applyBorder="1" applyAlignment="1">
      <alignment horizontal="left" vertical="top" wrapText="1"/>
    </xf>
    <xf numFmtId="49" fontId="10" fillId="10" borderId="5" xfId="16" applyNumberFormat="1" applyFont="1" applyFill="1" applyBorder="1" applyAlignment="1">
      <alignment horizontal="center" vertical="top" wrapText="1"/>
    </xf>
    <xf numFmtId="0" fontId="7" fillId="10" borderId="20" xfId="16" applyFill="1" applyBorder="1" applyAlignment="1">
      <alignment horizontal="center" vertical="top" wrapText="1"/>
    </xf>
    <xf numFmtId="49" fontId="10" fillId="3" borderId="30" xfId="16" applyNumberFormat="1" applyFont="1" applyFill="1" applyBorder="1" applyAlignment="1">
      <alignment horizontal="center" vertical="top"/>
    </xf>
    <xf numFmtId="49" fontId="10" fillId="3" borderId="41" xfId="16" applyNumberFormat="1" applyFont="1" applyFill="1" applyBorder="1" applyAlignment="1">
      <alignment horizontal="center" vertical="top"/>
    </xf>
    <xf numFmtId="0" fontId="7" fillId="5" borderId="4" xfId="16" applyFill="1" applyBorder="1" applyAlignment="1">
      <alignment horizontal="center" vertical="top" wrapText="1"/>
    </xf>
    <xf numFmtId="0" fontId="7" fillId="5" borderId="19" xfId="16" applyFill="1" applyBorder="1" applyAlignment="1">
      <alignment horizontal="center" vertical="top" wrapText="1"/>
    </xf>
    <xf numFmtId="49" fontId="11" fillId="5" borderId="5" xfId="16" applyNumberFormat="1" applyFont="1" applyFill="1" applyBorder="1" applyAlignment="1">
      <alignment horizontal="center" vertical="top"/>
    </xf>
    <xf numFmtId="49" fontId="11" fillId="5" borderId="13" xfId="16" applyNumberFormat="1" applyFont="1" applyFill="1" applyBorder="1" applyAlignment="1">
      <alignment horizontal="center" vertical="top"/>
    </xf>
    <xf numFmtId="49" fontId="11" fillId="5" borderId="20" xfId="16" applyNumberFormat="1" applyFont="1" applyFill="1" applyBorder="1" applyAlignment="1">
      <alignment horizontal="center" vertical="top"/>
    </xf>
    <xf numFmtId="49" fontId="11" fillId="5" borderId="5" xfId="16" applyNumberFormat="1" applyFont="1" applyFill="1" applyBorder="1" applyAlignment="1">
      <alignment horizontal="center" vertical="center" textRotation="90"/>
    </xf>
    <xf numFmtId="49" fontId="11" fillId="5" borderId="13" xfId="16" applyNumberFormat="1" applyFont="1" applyFill="1" applyBorder="1" applyAlignment="1">
      <alignment horizontal="center" vertical="center" textRotation="90"/>
    </xf>
    <xf numFmtId="49" fontId="11" fillId="5" borderId="20" xfId="16" applyNumberFormat="1" applyFont="1" applyFill="1" applyBorder="1" applyAlignment="1">
      <alignment horizontal="center" vertical="center" textRotation="90"/>
    </xf>
    <xf numFmtId="0" fontId="10" fillId="11" borderId="5" xfId="16" applyFont="1" applyFill="1" applyBorder="1" applyAlignment="1">
      <alignment horizontal="center" vertical="center" textRotation="90" wrapText="1"/>
    </xf>
    <xf numFmtId="0" fontId="10" fillId="11" borderId="13" xfId="16" applyFont="1" applyFill="1" applyBorder="1" applyAlignment="1">
      <alignment horizontal="center" vertical="center" textRotation="90" wrapText="1"/>
    </xf>
    <xf numFmtId="0" fontId="10" fillId="11" borderId="20" xfId="16" applyFont="1" applyFill="1" applyBorder="1" applyAlignment="1">
      <alignment horizontal="center" vertical="center" textRotation="90" wrapText="1"/>
    </xf>
    <xf numFmtId="0" fontId="10" fillId="4" borderId="7" xfId="16" applyFont="1" applyFill="1" applyBorder="1" applyAlignment="1">
      <alignment horizontal="right" vertical="top" wrapText="1"/>
    </xf>
    <xf numFmtId="0" fontId="10" fillId="4" borderId="8" xfId="16" applyFont="1" applyFill="1" applyBorder="1" applyAlignment="1">
      <alignment horizontal="right" vertical="top" wrapText="1"/>
    </xf>
    <xf numFmtId="0" fontId="10" fillId="11" borderId="13" xfId="16" applyFont="1" applyFill="1" applyBorder="1" applyAlignment="1">
      <alignment horizontal="left" vertical="top" wrapText="1"/>
    </xf>
    <xf numFmtId="49" fontId="10" fillId="11" borderId="13" xfId="16" applyNumberFormat="1" applyFont="1" applyFill="1" applyBorder="1" applyAlignment="1">
      <alignment horizontal="center" vertical="top" wrapText="1"/>
    </xf>
    <xf numFmtId="0" fontId="5" fillId="0" borderId="16" xfId="16" applyFont="1" applyBorder="1" applyAlignment="1">
      <alignment horizontal="center" vertical="center" textRotation="90"/>
    </xf>
    <xf numFmtId="0" fontId="5" fillId="0" borderId="23" xfId="16" applyFont="1" applyBorder="1" applyAlignment="1">
      <alignment horizontal="center" vertical="center" textRotation="90"/>
    </xf>
    <xf numFmtId="0" fontId="11" fillId="0" borderId="0" xfId="16" applyFont="1" applyAlignment="1">
      <alignment horizontal="center"/>
    </xf>
    <xf numFmtId="0" fontId="5" fillId="10" borderId="5" xfId="16" applyFont="1" applyFill="1" applyBorder="1" applyAlignment="1">
      <alignment horizontal="center" vertical="center" textRotation="90" wrapText="1"/>
    </xf>
    <xf numFmtId="0" fontId="5" fillId="10" borderId="13" xfId="16" applyFont="1" applyFill="1" applyBorder="1" applyAlignment="1">
      <alignment horizontal="center" vertical="center" textRotation="90" wrapText="1"/>
    </xf>
    <xf numFmtId="0" fontId="5" fillId="10" borderId="20" xfId="16" applyFont="1" applyFill="1" applyBorder="1" applyAlignment="1">
      <alignment horizontal="center" vertical="center" textRotation="90" wrapText="1"/>
    </xf>
    <xf numFmtId="0" fontId="5" fillId="11" borderId="5" xfId="16" applyFont="1" applyFill="1" applyBorder="1" applyAlignment="1">
      <alignment horizontal="center" vertical="center" textRotation="90" wrapText="1"/>
    </xf>
    <xf numFmtId="0" fontId="5" fillId="11" borderId="13" xfId="16" applyFont="1" applyFill="1" applyBorder="1" applyAlignment="1">
      <alignment horizontal="center" vertical="center" textRotation="90" wrapText="1"/>
    </xf>
    <xf numFmtId="0" fontId="5" fillId="11" borderId="20" xfId="16" applyFont="1" applyFill="1" applyBorder="1" applyAlignment="1">
      <alignment horizontal="center" vertical="center" textRotation="90" wrapText="1"/>
    </xf>
    <xf numFmtId="0" fontId="5" fillId="0" borderId="2" xfId="16" applyFont="1" applyBorder="1" applyAlignment="1">
      <alignment horizontal="center" vertical="center" textRotation="90" wrapText="1"/>
    </xf>
    <xf numFmtId="0" fontId="5" fillId="0" borderId="10" xfId="16" applyFont="1" applyBorder="1" applyAlignment="1">
      <alignment horizontal="center" vertical="center" textRotation="90" wrapText="1"/>
    </xf>
    <xf numFmtId="0" fontId="5" fillId="0" borderId="17" xfId="16" applyFont="1" applyBorder="1" applyAlignment="1">
      <alignment horizontal="center" vertical="center" textRotation="90" wrapText="1"/>
    </xf>
    <xf numFmtId="0" fontId="5" fillId="0" borderId="5" xfId="16" applyFont="1" applyBorder="1" applyAlignment="1">
      <alignment horizontal="center" vertical="center" textRotation="90" wrapText="1"/>
    </xf>
    <xf numFmtId="0" fontId="5" fillId="0" borderId="13" xfId="16" applyFont="1" applyBorder="1" applyAlignment="1">
      <alignment horizontal="center" vertical="center" textRotation="90" wrapText="1"/>
    </xf>
    <xf numFmtId="0" fontId="5" fillId="0" borderId="20" xfId="16" applyFont="1" applyBorder="1" applyAlignment="1">
      <alignment horizontal="center" vertical="center" textRotation="90" wrapText="1"/>
    </xf>
    <xf numFmtId="0" fontId="5" fillId="0" borderId="15" xfId="16" applyFont="1" applyBorder="1" applyAlignment="1">
      <alignment horizontal="center" vertical="center" wrapText="1"/>
    </xf>
    <xf numFmtId="0" fontId="5" fillId="0" borderId="22" xfId="16" applyFont="1" applyBorder="1" applyAlignment="1">
      <alignment horizontal="center" vertical="center" wrapText="1"/>
    </xf>
    <xf numFmtId="0" fontId="5" fillId="0" borderId="39" xfId="16" applyFont="1" applyBorder="1" applyAlignment="1">
      <alignment horizontal="center" vertical="center" wrapText="1"/>
    </xf>
    <xf numFmtId="0" fontId="5" fillId="0" borderId="23" xfId="16" applyFont="1" applyBorder="1" applyAlignment="1">
      <alignment horizontal="center" vertical="center" wrapText="1"/>
    </xf>
    <xf numFmtId="0" fontId="5" fillId="2" borderId="2" xfId="16" applyFont="1" applyFill="1" applyBorder="1" applyAlignment="1">
      <alignment horizontal="center" vertical="center" textRotation="90" wrapText="1"/>
    </xf>
    <xf numFmtId="0" fontId="5" fillId="2" borderId="10" xfId="16" applyFont="1" applyFill="1" applyBorder="1" applyAlignment="1">
      <alignment horizontal="center" vertical="center" textRotation="90" wrapText="1"/>
    </xf>
    <xf numFmtId="0" fontId="5" fillId="2" borderId="17" xfId="16" applyFont="1" applyFill="1" applyBorder="1" applyAlignment="1">
      <alignment horizontal="center" vertical="center" textRotation="90" wrapText="1"/>
    </xf>
    <xf numFmtId="0" fontId="5" fillId="4" borderId="2" xfId="16" applyFont="1" applyFill="1" applyBorder="1" applyAlignment="1">
      <alignment horizontal="center" vertical="center" textRotation="90" wrapText="1"/>
    </xf>
    <xf numFmtId="0" fontId="5" fillId="4" borderId="10" xfId="16" applyFont="1" applyFill="1" applyBorder="1" applyAlignment="1">
      <alignment horizontal="center" vertical="center" textRotation="90" wrapText="1"/>
    </xf>
    <xf numFmtId="0" fontId="5" fillId="4" borderId="17" xfId="16" applyFont="1" applyFill="1" applyBorder="1" applyAlignment="1">
      <alignment horizontal="center" vertical="center" textRotation="90" wrapText="1"/>
    </xf>
    <xf numFmtId="0" fontId="7" fillId="10" borderId="20" xfId="16" applyFill="1" applyBorder="1" applyAlignment="1">
      <alignment vertical="top" wrapText="1"/>
    </xf>
    <xf numFmtId="49" fontId="10" fillId="3" borderId="14" xfId="16" applyNumberFormat="1" applyFont="1" applyFill="1" applyBorder="1" applyAlignment="1">
      <alignment horizontal="center" vertical="top"/>
    </xf>
    <xf numFmtId="0" fontId="1" fillId="0" borderId="0" xfId="16" applyFont="1" applyAlignment="1">
      <alignment horizontal="center" vertical="top" wrapText="1"/>
    </xf>
    <xf numFmtId="49" fontId="10" fillId="4" borderId="5" xfId="16" applyNumberFormat="1" applyFont="1" applyFill="1" applyBorder="1" applyAlignment="1">
      <alignment horizontal="center" vertical="top"/>
    </xf>
    <xf numFmtId="49" fontId="10" fillId="4" borderId="20" xfId="16" applyNumberFormat="1" applyFont="1" applyFill="1" applyBorder="1" applyAlignment="1">
      <alignment horizontal="center" vertical="top"/>
    </xf>
    <xf numFmtId="0" fontId="46" fillId="11" borderId="20" xfId="16" applyFont="1" applyFill="1" applyBorder="1" applyAlignment="1">
      <alignment vertical="top" wrapText="1"/>
    </xf>
    <xf numFmtId="0" fontId="5" fillId="0" borderId="4" xfId="16" applyFont="1" applyBorder="1" applyAlignment="1">
      <alignment horizontal="center" vertical="center" wrapText="1"/>
    </xf>
    <xf numFmtId="0" fontId="5" fillId="0" borderId="12" xfId="16" applyFont="1" applyBorder="1" applyAlignment="1">
      <alignment horizontal="center" vertical="center" wrapText="1"/>
    </xf>
    <xf numFmtId="0" fontId="5" fillId="0" borderId="19" xfId="16" applyFont="1" applyBorder="1" applyAlignment="1">
      <alignment horizontal="center" vertical="center" wrapText="1"/>
    </xf>
    <xf numFmtId="0" fontId="10" fillId="4" borderId="7" xfId="16" applyFont="1" applyFill="1" applyBorder="1" applyAlignment="1">
      <alignment horizontal="left" vertical="top"/>
    </xf>
    <xf numFmtId="0" fontId="10" fillId="4" borderId="8" xfId="16" applyFont="1" applyFill="1" applyBorder="1" applyAlignment="1">
      <alignment horizontal="left" vertical="top"/>
    </xf>
    <xf numFmtId="0" fontId="10" fillId="4" borderId="72" xfId="16" applyFont="1" applyFill="1" applyBorder="1" applyAlignment="1">
      <alignment horizontal="left" vertical="top"/>
    </xf>
    <xf numFmtId="0" fontId="5" fillId="11" borderId="3" xfId="16" applyFont="1" applyFill="1" applyBorder="1" applyAlignment="1">
      <alignment horizontal="center" vertical="center" textRotation="90" wrapText="1"/>
    </xf>
    <xf numFmtId="0" fontId="5" fillId="11" borderId="11" xfId="16" applyFont="1" applyFill="1" applyBorder="1" applyAlignment="1">
      <alignment horizontal="center" vertical="center" textRotation="90" wrapText="1"/>
    </xf>
    <xf numFmtId="0" fontId="5" fillId="11" borderId="18" xfId="16" applyFont="1" applyFill="1" applyBorder="1" applyAlignment="1">
      <alignment horizontal="center" vertical="center" textRotation="90" wrapText="1"/>
    </xf>
    <xf numFmtId="0" fontId="10" fillId="4" borderId="7" xfId="16" applyFont="1" applyFill="1" applyBorder="1" applyAlignment="1">
      <alignment horizontal="center" vertical="top" wrapText="1"/>
    </xf>
    <xf numFmtId="0" fontId="10" fillId="4" borderId="8" xfId="16" applyFont="1" applyFill="1" applyBorder="1" applyAlignment="1">
      <alignment horizontal="center" vertical="top" wrapText="1"/>
    </xf>
    <xf numFmtId="0" fontId="10" fillId="4" borderId="1" xfId="16" applyFont="1" applyFill="1" applyBorder="1" applyAlignment="1">
      <alignment horizontal="center" vertical="top" wrapText="1"/>
    </xf>
    <xf numFmtId="0" fontId="10" fillId="4" borderId="19" xfId="16" applyFont="1" applyFill="1" applyBorder="1" applyAlignment="1">
      <alignment horizontal="center" vertical="top" wrapText="1"/>
    </xf>
    <xf numFmtId="0" fontId="29" fillId="2" borderId="7" xfId="16" applyFont="1" applyFill="1" applyBorder="1" applyAlignment="1">
      <alignment horizontal="center" vertical="top"/>
    </xf>
    <xf numFmtId="0" fontId="29" fillId="2" borderId="8" xfId="16" applyFont="1" applyFill="1" applyBorder="1" applyAlignment="1">
      <alignment horizontal="center" vertical="top"/>
    </xf>
    <xf numFmtId="0" fontId="29" fillId="2" borderId="9" xfId="16" applyFont="1" applyFill="1" applyBorder="1" applyAlignment="1">
      <alignment horizontal="center" vertical="top"/>
    </xf>
    <xf numFmtId="0" fontId="11" fillId="9" borderId="7" xfId="16" applyFont="1" applyFill="1" applyBorder="1" applyAlignment="1">
      <alignment horizontal="center" vertical="top"/>
    </xf>
    <xf numFmtId="0" fontId="11" fillId="9" borderId="8" xfId="16" applyFont="1" applyFill="1" applyBorder="1" applyAlignment="1">
      <alignment horizontal="center" vertical="top"/>
    </xf>
    <xf numFmtId="0" fontId="11" fillId="9" borderId="9" xfId="16" applyFont="1" applyFill="1" applyBorder="1" applyAlignment="1">
      <alignment horizontal="center" vertical="top"/>
    </xf>
    <xf numFmtId="0" fontId="10" fillId="2" borderId="7" xfId="16" applyFont="1" applyFill="1" applyBorder="1" applyAlignment="1">
      <alignment horizontal="left" vertical="top"/>
    </xf>
    <xf numFmtId="0" fontId="10" fillId="2" borderId="8" xfId="16" applyFont="1" applyFill="1" applyBorder="1" applyAlignment="1">
      <alignment horizontal="left" vertical="top"/>
    </xf>
    <xf numFmtId="0" fontId="10" fillId="2" borderId="27" xfId="16" applyFont="1" applyFill="1" applyBorder="1" applyAlignment="1">
      <alignment horizontal="left" vertical="top"/>
    </xf>
    <xf numFmtId="0" fontId="10" fillId="2" borderId="4" xfId="16" applyFont="1" applyFill="1" applyBorder="1" applyAlignment="1">
      <alignment horizontal="left" vertical="top"/>
    </xf>
    <xf numFmtId="0" fontId="10" fillId="0" borderId="7" xfId="16" applyFont="1" applyBorder="1" applyAlignment="1">
      <alignment horizontal="center" vertical="top"/>
    </xf>
    <xf numFmtId="0" fontId="10" fillId="0" borderId="8" xfId="16" applyFont="1" applyBorder="1" applyAlignment="1">
      <alignment horizontal="center" vertical="top"/>
    </xf>
    <xf numFmtId="0" fontId="10" fillId="0" borderId="9" xfId="16" applyFont="1" applyBorder="1" applyAlignment="1">
      <alignment horizontal="center" vertical="top"/>
    </xf>
    <xf numFmtId="0" fontId="10" fillId="5" borderId="6" xfId="16" applyFont="1" applyFill="1" applyBorder="1" applyAlignment="1">
      <alignment horizontal="center" vertical="top"/>
    </xf>
    <xf numFmtId="0" fontId="10" fillId="5" borderId="27" xfId="16" applyFont="1" applyFill="1" applyBorder="1" applyAlignment="1">
      <alignment horizontal="center" vertical="top"/>
    </xf>
    <xf numFmtId="0" fontId="10" fillId="5" borderId="4" xfId="16" applyFont="1" applyFill="1" applyBorder="1" applyAlignment="1">
      <alignment horizontal="center" vertical="top"/>
    </xf>
    <xf numFmtId="0" fontId="10" fillId="5" borderId="21" xfId="16" applyFont="1" applyFill="1" applyBorder="1" applyAlignment="1">
      <alignment horizontal="center" vertical="top"/>
    </xf>
    <xf numFmtId="0" fontId="10" fillId="5" borderId="1" xfId="16" applyFont="1" applyFill="1" applyBorder="1" applyAlignment="1">
      <alignment horizontal="center" vertical="top"/>
    </xf>
    <xf numFmtId="0" fontId="10" fillId="5" borderId="19" xfId="16" applyFont="1" applyFill="1" applyBorder="1" applyAlignment="1">
      <alignment horizontal="center" vertical="top"/>
    </xf>
    <xf numFmtId="49" fontId="10" fillId="6" borderId="13" xfId="16" applyNumberFormat="1" applyFont="1" applyFill="1" applyBorder="1" applyAlignment="1">
      <alignment horizontal="center" vertical="top"/>
    </xf>
    <xf numFmtId="49" fontId="10" fillId="9" borderId="7" xfId="16" applyNumberFormat="1" applyFont="1" applyFill="1" applyBorder="1" applyAlignment="1">
      <alignment horizontal="right" vertical="top"/>
    </xf>
    <xf numFmtId="49" fontId="10" fillId="9" borderId="8" xfId="16" applyNumberFormat="1" applyFont="1" applyFill="1" applyBorder="1" applyAlignment="1">
      <alignment horizontal="right" vertical="top"/>
    </xf>
    <xf numFmtId="49" fontId="10" fillId="9" borderId="9" xfId="16" applyNumberFormat="1" applyFont="1" applyFill="1" applyBorder="1" applyAlignment="1">
      <alignment horizontal="right" vertical="top"/>
    </xf>
    <xf numFmtId="0" fontId="16" fillId="11" borderId="5" xfId="1" applyFont="1" applyFill="1" applyBorder="1" applyAlignment="1">
      <alignment horizontal="center" vertical="center" textRotation="90" wrapText="1"/>
    </xf>
    <xf numFmtId="0" fontId="16" fillId="11" borderId="13" xfId="1" applyFont="1" applyFill="1" applyBorder="1" applyAlignment="1">
      <alignment horizontal="center" vertical="center" textRotation="90" wrapText="1"/>
    </xf>
    <xf numFmtId="0" fontId="16" fillId="11" borderId="20" xfId="1" applyFont="1" applyFill="1" applyBorder="1" applyAlignment="1">
      <alignment horizontal="center" vertical="center" textRotation="90" wrapText="1"/>
    </xf>
    <xf numFmtId="49" fontId="11" fillId="0" borderId="5" xfId="1" applyNumberFormat="1" applyFont="1" applyBorder="1" applyAlignment="1">
      <alignment horizontal="center" vertical="center" textRotation="90"/>
    </xf>
    <xf numFmtId="49" fontId="11" fillId="0" borderId="13" xfId="1" applyNumberFormat="1" applyFont="1" applyBorder="1" applyAlignment="1">
      <alignment horizontal="center" vertical="center" textRotation="90"/>
    </xf>
    <xf numFmtId="49" fontId="11" fillId="0" borderId="20" xfId="1" applyNumberFormat="1" applyFont="1" applyBorder="1" applyAlignment="1">
      <alignment horizontal="center" vertical="center" textRotation="90"/>
    </xf>
    <xf numFmtId="165" fontId="11" fillId="0" borderId="32" xfId="0" applyNumberFormat="1" applyFont="1" applyBorder="1" applyAlignment="1">
      <alignment horizontal="center" vertical="top" wrapText="1"/>
    </xf>
    <xf numFmtId="165" fontId="11" fillId="0" borderId="37" xfId="0" applyNumberFormat="1" applyFont="1" applyBorder="1" applyAlignment="1">
      <alignment horizontal="center" vertical="top" wrapText="1"/>
    </xf>
    <xf numFmtId="49" fontId="10" fillId="0" borderId="5" xfId="1" applyNumberFormat="1" applyFont="1" applyBorder="1" applyAlignment="1">
      <alignment horizontal="center" vertical="top"/>
    </xf>
    <xf numFmtId="49" fontId="10" fillId="0" borderId="13" xfId="1" applyNumberFormat="1" applyFont="1" applyBorder="1" applyAlignment="1">
      <alignment horizontal="center" vertical="top"/>
    </xf>
    <xf numFmtId="49" fontId="10" fillId="0" borderId="20" xfId="1" applyNumberFormat="1" applyFont="1" applyBorder="1" applyAlignment="1">
      <alignment horizontal="center" vertical="top"/>
    </xf>
    <xf numFmtId="0" fontId="11" fillId="16" borderId="45" xfId="0" applyFont="1" applyFill="1" applyBorder="1" applyAlignment="1">
      <alignment horizontal="left" vertical="center" wrapText="1"/>
    </xf>
    <xf numFmtId="0" fontId="11" fillId="16" borderId="15" xfId="0" applyFont="1" applyFill="1" applyBorder="1" applyAlignment="1">
      <alignment horizontal="left" vertical="center" wrapText="1"/>
    </xf>
    <xf numFmtId="165" fontId="11" fillId="7" borderId="32" xfId="0" applyNumberFormat="1" applyFont="1" applyFill="1" applyBorder="1" applyAlignment="1">
      <alignment horizontal="center" vertical="center" wrapText="1"/>
    </xf>
    <xf numFmtId="165" fontId="11" fillId="7" borderId="37" xfId="0" applyNumberFormat="1" applyFont="1" applyFill="1" applyBorder="1" applyAlignment="1">
      <alignment horizontal="center" vertical="center" wrapText="1"/>
    </xf>
    <xf numFmtId="49" fontId="11" fillId="0" borderId="5" xfId="1" applyNumberFormat="1" applyFont="1" applyBorder="1" applyAlignment="1">
      <alignment horizontal="center" vertical="top"/>
    </xf>
    <xf numFmtId="49" fontId="11" fillId="0" borderId="13" xfId="1" applyNumberFormat="1" applyFont="1" applyBorder="1" applyAlignment="1">
      <alignment horizontal="center" vertical="top"/>
    </xf>
    <xf numFmtId="49" fontId="11" fillId="0" borderId="20" xfId="1" applyNumberFormat="1" applyFont="1" applyBorder="1" applyAlignment="1">
      <alignment horizontal="center" vertical="top"/>
    </xf>
    <xf numFmtId="0" fontId="11" fillId="0" borderId="45" xfId="0" applyFont="1" applyBorder="1" applyAlignment="1">
      <alignment horizontal="left" vertical="top" wrapText="1"/>
    </xf>
    <xf numFmtId="0" fontId="11" fillId="0" borderId="15" xfId="0" applyFont="1" applyBorder="1" applyAlignment="1">
      <alignment horizontal="left" vertical="top" wrapText="1"/>
    </xf>
    <xf numFmtId="0" fontId="11" fillId="0" borderId="56" xfId="0" applyFont="1" applyBorder="1" applyAlignment="1">
      <alignment horizontal="left" vertical="top" wrapText="1"/>
    </xf>
    <xf numFmtId="0" fontId="11" fillId="0" borderId="31" xfId="0" applyFont="1" applyBorder="1" applyAlignment="1">
      <alignment horizontal="left" vertical="top" wrapText="1"/>
    </xf>
    <xf numFmtId="0" fontId="11" fillId="0" borderId="68" xfId="0" applyFont="1" applyBorder="1" applyAlignment="1">
      <alignment horizontal="left" vertical="top" wrapText="1"/>
    </xf>
    <xf numFmtId="0" fontId="11" fillId="0" borderId="88" xfId="0" applyFont="1" applyBorder="1" applyAlignment="1">
      <alignment horizontal="left" vertical="top" wrapText="1"/>
    </xf>
    <xf numFmtId="0" fontId="11" fillId="0" borderId="87" xfId="0" applyFont="1" applyBorder="1" applyAlignment="1">
      <alignment horizontal="left" vertical="top" wrapText="1"/>
    </xf>
    <xf numFmtId="0" fontId="11" fillId="0" borderId="86" xfId="0" applyFont="1" applyBorder="1" applyAlignment="1">
      <alignment horizontal="left" vertical="top" wrapText="1"/>
    </xf>
    <xf numFmtId="0" fontId="11" fillId="0" borderId="28" xfId="0" applyFont="1" applyBorder="1" applyAlignment="1">
      <alignment horizontal="center" vertical="top" wrapText="1"/>
    </xf>
    <xf numFmtId="0" fontId="11" fillId="0" borderId="40" xfId="0" applyFont="1" applyBorder="1" applyAlignment="1">
      <alignment horizontal="center" vertical="top" wrapText="1"/>
    </xf>
    <xf numFmtId="0" fontId="11" fillId="0" borderId="29" xfId="0" applyFont="1" applyBorder="1" applyAlignment="1">
      <alignment horizontal="center" vertical="top" wrapText="1"/>
    </xf>
    <xf numFmtId="0" fontId="11" fillId="0" borderId="16" xfId="0" applyFont="1" applyBorder="1" applyAlignment="1">
      <alignment horizontal="center" vertical="center" wrapText="1"/>
    </xf>
    <xf numFmtId="0" fontId="11" fillId="0" borderId="53" xfId="0" applyFont="1" applyBorder="1" applyAlignment="1">
      <alignment horizontal="center" vertical="center" wrapText="1"/>
    </xf>
    <xf numFmtId="0" fontId="11" fillId="0" borderId="45" xfId="1" applyFont="1" applyBorder="1" applyAlignment="1">
      <alignment horizontal="left" vertical="top" wrapText="1"/>
    </xf>
    <xf numFmtId="0" fontId="11" fillId="0" borderId="15" xfId="1" applyFont="1" applyBorder="1" applyAlignment="1">
      <alignment horizontal="left" vertical="top" wrapText="1"/>
    </xf>
    <xf numFmtId="0" fontId="11" fillId="0" borderId="28" xfId="1" applyFont="1" applyBorder="1" applyAlignment="1">
      <alignment horizontal="left" vertical="top" wrapText="1"/>
    </xf>
    <xf numFmtId="0" fontId="11" fillId="0" borderId="40" xfId="1" applyFont="1" applyBorder="1" applyAlignment="1">
      <alignment horizontal="left" vertical="top" wrapText="1"/>
    </xf>
    <xf numFmtId="0" fontId="11" fillId="0" borderId="29" xfId="1" applyFont="1" applyBorder="1" applyAlignment="1">
      <alignment horizontal="left" vertical="top" wrapText="1"/>
    </xf>
    <xf numFmtId="0" fontId="11" fillId="0" borderId="16" xfId="1" applyFont="1" applyBorder="1" applyAlignment="1">
      <alignment horizontal="center" vertical="top"/>
    </xf>
    <xf numFmtId="0" fontId="11" fillId="0" borderId="53" xfId="1" applyFont="1" applyBorder="1" applyAlignment="1">
      <alignment horizontal="center" vertical="top"/>
    </xf>
    <xf numFmtId="0" fontId="21" fillId="0" borderId="15" xfId="0" applyFont="1" applyBorder="1" applyAlignment="1">
      <alignment horizontal="left" vertical="top" wrapText="1"/>
    </xf>
    <xf numFmtId="0" fontId="11" fillId="0" borderId="28"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29" xfId="0" applyFont="1" applyBorder="1" applyAlignment="1">
      <alignment horizontal="center" vertical="center" wrapText="1"/>
    </xf>
    <xf numFmtId="0" fontId="27" fillId="0" borderId="45" xfId="0" applyFont="1" applyBorder="1" applyAlignment="1">
      <alignment horizontal="left" vertical="top" wrapText="1"/>
    </xf>
    <xf numFmtId="0" fontId="27" fillId="0" borderId="15" xfId="0" applyFont="1" applyBorder="1" applyAlignment="1">
      <alignment horizontal="left" vertical="top" wrapText="1"/>
    </xf>
    <xf numFmtId="0" fontId="27" fillId="0" borderId="22" xfId="0" applyFont="1" applyBorder="1" applyAlignment="1">
      <alignment horizontal="left" vertical="top" wrapText="1"/>
    </xf>
    <xf numFmtId="0" fontId="11" fillId="0" borderId="22" xfId="0" applyFont="1" applyBorder="1" applyAlignment="1">
      <alignment horizontal="left" vertical="top" wrapText="1"/>
    </xf>
    <xf numFmtId="0" fontId="11" fillId="0" borderId="31" xfId="0" applyFont="1" applyBorder="1" applyAlignment="1">
      <alignment horizontal="left" vertical="center" wrapText="1"/>
    </xf>
    <xf numFmtId="0" fontId="11" fillId="0" borderId="68" xfId="0" applyFont="1" applyBorder="1" applyAlignment="1">
      <alignment horizontal="left" vertical="center" wrapText="1"/>
    </xf>
    <xf numFmtId="0" fontId="11" fillId="0" borderId="3" xfId="0" applyFont="1" applyBorder="1" applyAlignment="1">
      <alignment horizontal="center" vertical="center" wrapText="1"/>
    </xf>
    <xf numFmtId="0" fontId="11" fillId="0" borderId="11" xfId="0" applyFont="1" applyBorder="1" applyAlignment="1">
      <alignment horizontal="center" vertical="center" wrapText="1"/>
    </xf>
    <xf numFmtId="165" fontId="11" fillId="7" borderId="16" xfId="0" applyNumberFormat="1" applyFont="1" applyFill="1" applyBorder="1" applyAlignment="1">
      <alignment horizontal="center" vertical="center" wrapText="1"/>
    </xf>
    <xf numFmtId="165" fontId="11" fillId="7" borderId="53" xfId="0" applyNumberFormat="1" applyFont="1" applyFill="1" applyBorder="1" applyAlignment="1">
      <alignment horizontal="center" vertical="center" wrapText="1"/>
    </xf>
    <xf numFmtId="165" fontId="11" fillId="0" borderId="45" xfId="0" applyNumberFormat="1" applyFont="1" applyBorder="1" applyAlignment="1">
      <alignment horizontal="left" vertical="top" wrapText="1"/>
    </xf>
    <xf numFmtId="165" fontId="11" fillId="0" borderId="56" xfId="0" applyNumberFormat="1" applyFont="1" applyBorder="1" applyAlignment="1">
      <alignment horizontal="left" vertical="top" wrapText="1"/>
    </xf>
    <xf numFmtId="165" fontId="10" fillId="6" borderId="7" xfId="1" applyNumberFormat="1" applyFont="1" applyFill="1" applyBorder="1" applyAlignment="1">
      <alignment horizontal="center" vertical="top"/>
    </xf>
    <xf numFmtId="165" fontId="10" fillId="6" borderId="8" xfId="1" applyNumberFormat="1" applyFont="1" applyFill="1" applyBorder="1" applyAlignment="1">
      <alignment horizontal="center" vertical="top"/>
    </xf>
    <xf numFmtId="165" fontId="10" fillId="22" borderId="7" xfId="1" applyNumberFormat="1" applyFont="1" applyFill="1" applyBorder="1" applyAlignment="1">
      <alignment horizontal="center" vertical="top"/>
    </xf>
    <xf numFmtId="165" fontId="10" fillId="22" borderId="8" xfId="1" applyNumberFormat="1" applyFont="1" applyFill="1" applyBorder="1" applyAlignment="1">
      <alignment horizontal="center" vertical="top"/>
    </xf>
    <xf numFmtId="165" fontId="11" fillId="7" borderId="45" xfId="0" applyNumberFormat="1" applyFont="1" applyFill="1" applyBorder="1" applyAlignment="1">
      <alignment horizontal="left" vertical="top" wrapText="1"/>
    </xf>
    <xf numFmtId="165" fontId="11" fillId="7" borderId="56" xfId="0" applyNumberFormat="1" applyFont="1" applyFill="1" applyBorder="1" applyAlignment="1">
      <alignment horizontal="left" vertical="top" wrapText="1"/>
    </xf>
    <xf numFmtId="0" fontId="11" fillId="0" borderId="27" xfId="0" applyFont="1" applyBorder="1" applyAlignment="1">
      <alignment horizontal="center" vertical="center" wrapText="1"/>
    </xf>
    <xf numFmtId="0" fontId="11" fillId="0" borderId="49" xfId="0" applyFont="1" applyBorder="1" applyAlignment="1">
      <alignment horizontal="center" vertical="center" wrapText="1"/>
    </xf>
    <xf numFmtId="0" fontId="11" fillId="16" borderId="27" xfId="0" applyFont="1" applyFill="1" applyBorder="1" applyAlignment="1">
      <alignment horizontal="left" vertical="center" wrapText="1"/>
    </xf>
    <xf numFmtId="0" fontId="11" fillId="16" borderId="49" xfId="0" applyFont="1" applyFill="1" applyBorder="1" applyAlignment="1">
      <alignment horizontal="left" vertical="center" wrapText="1"/>
    </xf>
    <xf numFmtId="0" fontId="11" fillId="0" borderId="3" xfId="0" applyFont="1" applyBorder="1" applyAlignment="1">
      <alignment horizontal="center" vertical="top" wrapText="1"/>
    </xf>
    <xf numFmtId="0" fontId="11" fillId="0" borderId="11" xfId="0" applyFont="1" applyBorder="1" applyAlignment="1">
      <alignment horizontal="center" vertical="top" wrapText="1"/>
    </xf>
    <xf numFmtId="0" fontId="11" fillId="0" borderId="44" xfId="0" applyFont="1" applyBorder="1" applyAlignment="1">
      <alignment horizontal="left" vertical="top"/>
    </xf>
    <xf numFmtId="0" fontId="11" fillId="0" borderId="38" xfId="0" applyFont="1" applyBorder="1" applyAlignment="1">
      <alignment horizontal="left" vertical="top"/>
    </xf>
    <xf numFmtId="0" fontId="11" fillId="0" borderId="91" xfId="0" applyFont="1" applyBorder="1" applyAlignment="1">
      <alignment horizontal="center" vertical="center" wrapText="1"/>
    </xf>
    <xf numFmtId="0" fontId="11" fillId="0" borderId="94" xfId="0" applyFont="1" applyBorder="1" applyAlignment="1">
      <alignment horizontal="center" vertical="center" wrapText="1"/>
    </xf>
    <xf numFmtId="165" fontId="11" fillId="7" borderId="44" xfId="0" applyNumberFormat="1" applyFont="1" applyFill="1" applyBorder="1" applyAlignment="1">
      <alignment horizontal="left" vertical="top" wrapText="1"/>
    </xf>
    <xf numFmtId="165" fontId="11" fillId="7" borderId="38" xfId="0" applyNumberFormat="1" applyFont="1" applyFill="1" applyBorder="1" applyAlignment="1">
      <alignment horizontal="left" vertical="top" wrapText="1"/>
    </xf>
    <xf numFmtId="0" fontId="11" fillId="0" borderId="32" xfId="0" applyFont="1" applyBorder="1" applyAlignment="1">
      <alignment horizontal="center" vertical="center" wrapText="1"/>
    </xf>
    <xf numFmtId="0" fontId="11" fillId="0" borderId="37" xfId="0" applyFont="1" applyBorder="1" applyAlignment="1">
      <alignment horizontal="center" vertical="center" wrapText="1"/>
    </xf>
    <xf numFmtId="0" fontId="11" fillId="0" borderId="49" xfId="0" applyFont="1" applyBorder="1" applyAlignment="1">
      <alignment horizontal="left" vertical="center" wrapText="1"/>
    </xf>
    <xf numFmtId="0" fontId="11" fillId="0" borderId="0" xfId="0" applyFont="1" applyAlignment="1">
      <alignment horizontal="center" vertical="center" wrapText="1"/>
    </xf>
    <xf numFmtId="0" fontId="27" fillId="0" borderId="88" xfId="0" applyFont="1" applyBorder="1" applyAlignment="1">
      <alignment horizontal="left" vertical="top" wrapText="1"/>
    </xf>
    <xf numFmtId="0" fontId="27" fillId="0" borderId="87" xfId="0" applyFont="1" applyBorder="1" applyAlignment="1">
      <alignment horizontal="left" vertical="top" wrapText="1"/>
    </xf>
    <xf numFmtId="0" fontId="27" fillId="0" borderId="93" xfId="0" applyFont="1" applyBorder="1" applyAlignment="1">
      <alignment horizontal="left" vertical="top" wrapText="1"/>
    </xf>
    <xf numFmtId="0" fontId="27" fillId="0" borderId="4" xfId="0" applyFont="1" applyBorder="1" applyAlignment="1">
      <alignment horizontal="center" vertical="top" wrapText="1"/>
    </xf>
    <xf numFmtId="0" fontId="27" fillId="0" borderId="12" xfId="0" applyFont="1" applyBorder="1" applyAlignment="1">
      <alignment horizontal="center" vertical="top" wrapText="1"/>
    </xf>
    <xf numFmtId="0" fontId="27" fillId="0" borderId="51" xfId="0" applyFont="1" applyBorder="1" applyAlignment="1">
      <alignment horizontal="center" vertical="top" wrapText="1"/>
    </xf>
    <xf numFmtId="0" fontId="11" fillId="0" borderId="110" xfId="0" applyFont="1" applyBorder="1" applyAlignment="1">
      <alignment horizontal="left" vertical="top" wrapText="1"/>
    </xf>
    <xf numFmtId="0" fontId="27" fillId="0" borderId="86" xfId="0" applyFont="1" applyBorder="1" applyAlignment="1">
      <alignment horizontal="left" vertical="top" wrapText="1"/>
    </xf>
    <xf numFmtId="0" fontId="27" fillId="0" borderId="98" xfId="0" applyFont="1" applyBorder="1" applyAlignment="1">
      <alignment horizontal="left" vertical="center" wrapText="1"/>
    </xf>
    <xf numFmtId="0" fontId="27" fillId="0" borderId="87" xfId="0" applyFont="1" applyBorder="1" applyAlignment="1">
      <alignment horizontal="left" vertical="center" wrapText="1"/>
    </xf>
    <xf numFmtId="0" fontId="27" fillId="0" borderId="93" xfId="0" applyFont="1" applyBorder="1" applyAlignment="1">
      <alignment horizontal="left" vertical="center" wrapText="1"/>
    </xf>
    <xf numFmtId="0" fontId="21" fillId="0" borderId="6" xfId="0" applyFont="1" applyBorder="1" applyAlignment="1">
      <alignment horizontal="left" vertical="top" wrapText="1"/>
    </xf>
    <xf numFmtId="0" fontId="21" fillId="0" borderId="4" xfId="0" applyFont="1" applyBorder="1" applyAlignment="1">
      <alignment horizontal="left" vertical="top" wrapText="1"/>
    </xf>
    <xf numFmtId="0" fontId="21" fillId="0" borderId="43" xfId="0" applyFont="1" applyBorder="1" applyAlignment="1">
      <alignment horizontal="left" vertical="top" wrapText="1"/>
    </xf>
    <xf numFmtId="0" fontId="21" fillId="0" borderId="51" xfId="0" applyFont="1" applyBorder="1" applyAlignment="1">
      <alignment horizontal="left" vertical="top" wrapText="1"/>
    </xf>
    <xf numFmtId="0" fontId="27" fillId="0" borderId="35" xfId="0" applyFont="1" applyBorder="1" applyAlignment="1">
      <alignment horizontal="left" vertical="top" wrapText="1"/>
    </xf>
    <xf numFmtId="0" fontId="27" fillId="0" borderId="36" xfId="0" applyFont="1" applyBorder="1" applyAlignment="1">
      <alignment horizontal="left" vertical="top" wrapText="1"/>
    </xf>
    <xf numFmtId="165" fontId="11" fillId="5" borderId="16" xfId="0" applyNumberFormat="1" applyFont="1" applyFill="1" applyBorder="1" applyAlignment="1">
      <alignment horizontal="center" vertical="top" wrapText="1"/>
    </xf>
    <xf numFmtId="165" fontId="11" fillId="5" borderId="53" xfId="0" applyNumberFormat="1" applyFont="1" applyFill="1" applyBorder="1" applyAlignment="1">
      <alignment horizontal="center" vertical="top" wrapText="1"/>
    </xf>
    <xf numFmtId="0" fontId="11" fillId="0" borderId="27" xfId="1" applyFont="1" applyBorder="1" applyAlignment="1">
      <alignment horizontal="center" vertical="top"/>
    </xf>
    <xf numFmtId="0" fontId="11" fillId="0" borderId="49" xfId="1" applyFont="1" applyBorder="1" applyAlignment="1">
      <alignment horizontal="center" vertical="top"/>
    </xf>
    <xf numFmtId="0" fontId="11" fillId="5" borderId="53" xfId="0" applyFont="1" applyFill="1" applyBorder="1" applyAlignment="1">
      <alignment horizontal="center" vertical="top" wrapText="1"/>
    </xf>
    <xf numFmtId="0" fontId="11" fillId="5" borderId="37" xfId="0" applyFont="1" applyFill="1" applyBorder="1" applyAlignment="1">
      <alignment horizontal="center" vertical="top" wrapText="1"/>
    </xf>
    <xf numFmtId="0" fontId="27" fillId="0" borderId="98" xfId="0" applyFont="1" applyBorder="1" applyAlignment="1">
      <alignment horizontal="left" vertical="top" wrapText="1"/>
    </xf>
    <xf numFmtId="0" fontId="11" fillId="0" borderId="16" xfId="0" applyFont="1" applyBorder="1" applyAlignment="1">
      <alignment horizontal="center" vertical="top" wrapText="1"/>
    </xf>
    <xf numFmtId="0" fontId="11" fillId="0" borderId="39" xfId="0" applyFont="1" applyBorder="1" applyAlignment="1">
      <alignment horizontal="center" vertical="top" wrapText="1"/>
    </xf>
    <xf numFmtId="0" fontId="11" fillId="0" borderId="23" xfId="0" applyFont="1" applyBorder="1" applyAlignment="1">
      <alignment horizontal="center" vertical="top" wrapText="1"/>
    </xf>
    <xf numFmtId="165" fontId="11" fillId="7" borderId="16" xfId="0" applyNumberFormat="1" applyFont="1" applyFill="1" applyBorder="1" applyAlignment="1">
      <alignment horizontal="center" vertical="top" wrapText="1"/>
    </xf>
    <xf numFmtId="165" fontId="11" fillId="7" borderId="39" xfId="0" applyNumberFormat="1" applyFont="1" applyFill="1" applyBorder="1" applyAlignment="1">
      <alignment horizontal="center" vertical="top" wrapText="1"/>
    </xf>
    <xf numFmtId="165" fontId="11" fillId="7" borderId="23" xfId="0" applyNumberFormat="1" applyFont="1" applyFill="1" applyBorder="1" applyAlignment="1">
      <alignment horizontal="center" vertical="top" wrapText="1"/>
    </xf>
    <xf numFmtId="0" fontId="11" fillId="0" borderId="39" xfId="1" applyFont="1" applyBorder="1" applyAlignment="1">
      <alignment horizontal="center" vertical="top"/>
    </xf>
    <xf numFmtId="0" fontId="11" fillId="0" borderId="23" xfId="1" applyFont="1" applyBorder="1" applyAlignment="1">
      <alignment horizontal="center" vertical="top"/>
    </xf>
    <xf numFmtId="0" fontId="11" fillId="0" borderId="28" xfId="1" applyFont="1" applyBorder="1" applyAlignment="1">
      <alignment horizontal="center" vertical="top"/>
    </xf>
    <xf numFmtId="0" fontId="11" fillId="0" borderId="40" xfId="1" applyFont="1" applyBorder="1" applyAlignment="1">
      <alignment horizontal="center" vertical="top"/>
    </xf>
    <xf numFmtId="0" fontId="11" fillId="0" borderId="29" xfId="1" applyFont="1" applyBorder="1" applyAlignment="1">
      <alignment horizontal="center" vertical="top"/>
    </xf>
    <xf numFmtId="0" fontId="11" fillId="0" borderId="22" xfId="1" applyFont="1" applyBorder="1" applyAlignment="1">
      <alignment horizontal="left" vertical="top" wrapText="1"/>
    </xf>
    <xf numFmtId="0" fontId="11" fillId="0" borderId="49" xfId="0" applyFont="1" applyBorder="1" applyAlignment="1">
      <alignment horizontal="center" vertical="top" wrapText="1"/>
    </xf>
    <xf numFmtId="0" fontId="11" fillId="0" borderId="31" xfId="1" applyFont="1" applyBorder="1" applyAlignment="1">
      <alignment horizontal="left" vertical="top" wrapText="1"/>
    </xf>
    <xf numFmtId="0" fontId="11" fillId="0" borderId="68" xfId="1" applyFont="1" applyBorder="1" applyAlignment="1">
      <alignment horizontal="left" vertical="top" wrapText="1"/>
    </xf>
    <xf numFmtId="0" fontId="27" fillId="0" borderId="6" xfId="0" applyFont="1" applyBorder="1" applyAlignment="1">
      <alignment horizontal="left" vertical="top"/>
    </xf>
    <xf numFmtId="0" fontId="27" fillId="0" borderId="4" xfId="0" applyFont="1" applyBorder="1" applyAlignment="1">
      <alignment horizontal="left" vertical="top"/>
    </xf>
    <xf numFmtId="0" fontId="27" fillId="0" borderId="14" xfId="0" applyFont="1" applyBorder="1" applyAlignment="1">
      <alignment horizontal="left" vertical="top"/>
    </xf>
    <xf numFmtId="0" fontId="27" fillId="0" borderId="12" xfId="0" applyFont="1" applyBorder="1" applyAlignment="1">
      <alignment horizontal="left" vertical="top"/>
    </xf>
    <xf numFmtId="0" fontId="27" fillId="0" borderId="21" xfId="0" applyFont="1" applyBorder="1" applyAlignment="1">
      <alignment horizontal="left" vertical="top"/>
    </xf>
    <xf numFmtId="0" fontId="27" fillId="0" borderId="19" xfId="0" applyFont="1" applyBorder="1" applyAlignment="1">
      <alignment horizontal="left" vertical="top"/>
    </xf>
    <xf numFmtId="0" fontId="11" fillId="0" borderId="104" xfId="0" applyFont="1" applyBorder="1" applyAlignment="1">
      <alignment horizontal="left" vertical="top" wrapText="1"/>
    </xf>
    <xf numFmtId="0" fontId="11" fillId="0" borderId="4" xfId="0" applyFont="1" applyBorder="1" applyAlignment="1">
      <alignment horizontal="left" vertical="top" wrapText="1"/>
    </xf>
    <xf numFmtId="0" fontId="11" fillId="0" borderId="103" xfId="0" applyFont="1" applyBorder="1" applyAlignment="1">
      <alignment horizontal="left" vertical="top" wrapText="1"/>
    </xf>
    <xf numFmtId="0" fontId="11" fillId="0" borderId="102" xfId="0" applyFont="1" applyBorder="1" applyAlignment="1">
      <alignment horizontal="left" vertical="top" wrapText="1"/>
    </xf>
    <xf numFmtId="0" fontId="11" fillId="0" borderId="19" xfId="0" applyFont="1" applyBorder="1" applyAlignment="1">
      <alignment horizontal="left" vertical="top" wrapText="1"/>
    </xf>
    <xf numFmtId="165" fontId="11" fillId="5" borderId="16" xfId="0" applyNumberFormat="1" applyFont="1" applyFill="1" applyBorder="1" applyAlignment="1">
      <alignment horizontal="center" vertical="center" wrapText="1"/>
    </xf>
    <xf numFmtId="165" fontId="11" fillId="5" borderId="53" xfId="0" applyNumberFormat="1" applyFont="1" applyFill="1" applyBorder="1" applyAlignment="1">
      <alignment horizontal="center" vertical="center" wrapText="1"/>
    </xf>
    <xf numFmtId="165" fontId="11" fillId="7" borderId="24" xfId="0" applyNumberFormat="1" applyFont="1" applyFill="1" applyBorder="1" applyAlignment="1">
      <alignment horizontal="center" vertical="center" wrapText="1"/>
    </xf>
    <xf numFmtId="165" fontId="10" fillId="6" borderId="21" xfId="1" applyNumberFormat="1" applyFont="1" applyFill="1" applyBorder="1" applyAlignment="1">
      <alignment horizontal="center" vertical="top"/>
    </xf>
    <xf numFmtId="165" fontId="10" fillId="6" borderId="1" xfId="1" applyNumberFormat="1" applyFont="1" applyFill="1" applyBorder="1" applyAlignment="1">
      <alignment horizontal="center" vertical="top"/>
    </xf>
    <xf numFmtId="0" fontId="11" fillId="5" borderId="56" xfId="0" applyFont="1" applyFill="1" applyBorder="1" applyAlignment="1">
      <alignment horizontal="left" vertical="top" wrapText="1"/>
    </xf>
    <xf numFmtId="0" fontId="27" fillId="0" borderId="91" xfId="0" applyFont="1" applyBorder="1" applyAlignment="1">
      <alignment horizontal="left" vertical="top" wrapText="1"/>
    </xf>
    <xf numFmtId="0" fontId="27" fillId="0" borderId="90" xfId="0" applyFont="1" applyBorder="1" applyAlignment="1">
      <alignment horizontal="left" vertical="top" wrapText="1"/>
    </xf>
    <xf numFmtId="0" fontId="27" fillId="0" borderId="89" xfId="0" applyFont="1" applyBorder="1" applyAlignment="1">
      <alignment horizontal="left" vertical="top" wrapText="1"/>
    </xf>
    <xf numFmtId="0" fontId="11" fillId="0" borderId="46" xfId="0" applyFont="1" applyBorder="1" applyAlignment="1">
      <alignment horizontal="left" vertical="top" wrapText="1"/>
    </xf>
    <xf numFmtId="0" fontId="11" fillId="0" borderId="47" xfId="0" applyFont="1" applyBorder="1" applyAlignment="1">
      <alignment horizontal="left" vertical="top" wrapText="1"/>
    </xf>
    <xf numFmtId="49" fontId="10" fillId="22" borderId="5" xfId="1" applyNumberFormat="1" applyFont="1" applyFill="1" applyBorder="1" applyAlignment="1">
      <alignment horizontal="center" vertical="top"/>
    </xf>
    <xf numFmtId="49" fontId="10" fillId="22" borderId="13" xfId="1" applyNumberFormat="1" applyFont="1" applyFill="1" applyBorder="1" applyAlignment="1">
      <alignment horizontal="center" vertical="top"/>
    </xf>
    <xf numFmtId="49" fontId="10" fillId="22" borderId="20" xfId="1" applyNumberFormat="1" applyFont="1" applyFill="1" applyBorder="1" applyAlignment="1">
      <alignment horizontal="center" vertical="top"/>
    </xf>
    <xf numFmtId="49" fontId="10" fillId="11" borderId="5" xfId="1" applyNumberFormat="1" applyFont="1" applyFill="1" applyBorder="1" applyAlignment="1">
      <alignment horizontal="center" vertical="top"/>
    </xf>
    <xf numFmtId="49" fontId="10" fillId="11" borderId="13" xfId="1" applyNumberFormat="1" applyFont="1" applyFill="1" applyBorder="1" applyAlignment="1">
      <alignment horizontal="center" vertical="top"/>
    </xf>
    <xf numFmtId="49" fontId="10" fillId="11" borderId="20" xfId="1" applyNumberFormat="1" applyFont="1" applyFill="1" applyBorder="1" applyAlignment="1">
      <alignment horizontal="center" vertical="top"/>
    </xf>
    <xf numFmtId="49" fontId="10" fillId="10" borderId="5" xfId="1" applyNumberFormat="1" applyFont="1" applyFill="1" applyBorder="1" applyAlignment="1">
      <alignment horizontal="center" vertical="top"/>
    </xf>
    <xf numFmtId="49" fontId="10" fillId="10" borderId="13" xfId="1" applyNumberFormat="1" applyFont="1" applyFill="1" applyBorder="1" applyAlignment="1">
      <alignment horizontal="center" vertical="top"/>
    </xf>
    <xf numFmtId="49" fontId="10" fillId="10" borderId="20" xfId="1" applyNumberFormat="1" applyFont="1" applyFill="1" applyBorder="1" applyAlignment="1">
      <alignment horizontal="center" vertical="top"/>
    </xf>
    <xf numFmtId="49" fontId="10" fillId="6" borderId="5" xfId="1" applyNumberFormat="1" applyFont="1" applyFill="1" applyBorder="1" applyAlignment="1">
      <alignment horizontal="center" vertical="top"/>
    </xf>
    <xf numFmtId="49" fontId="10" fillId="6" borderId="13" xfId="1" applyNumberFormat="1" applyFont="1" applyFill="1" applyBorder="1" applyAlignment="1">
      <alignment horizontal="center" vertical="top"/>
    </xf>
    <xf numFmtId="49" fontId="10" fillId="6" borderId="20" xfId="1" applyNumberFormat="1" applyFont="1" applyFill="1" applyBorder="1" applyAlignment="1">
      <alignment horizontal="center" vertical="top"/>
    </xf>
    <xf numFmtId="49" fontId="10" fillId="22" borderId="7" xfId="1" applyNumberFormat="1" applyFont="1" applyFill="1" applyBorder="1" applyAlignment="1">
      <alignment horizontal="right" vertical="top"/>
    </xf>
    <xf numFmtId="49" fontId="10" fillId="22" borderId="8" xfId="1" applyNumberFormat="1" applyFont="1" applyFill="1" applyBorder="1" applyAlignment="1">
      <alignment horizontal="right" vertical="top"/>
    </xf>
    <xf numFmtId="49" fontId="10" fillId="22" borderId="9" xfId="1" applyNumberFormat="1" applyFont="1" applyFill="1" applyBorder="1" applyAlignment="1">
      <alignment horizontal="right" vertical="top"/>
    </xf>
    <xf numFmtId="49" fontId="10" fillId="6" borderId="8" xfId="1" applyNumberFormat="1" applyFont="1" applyFill="1" applyBorder="1" applyAlignment="1">
      <alignment horizontal="right" vertical="top"/>
    </xf>
    <xf numFmtId="49" fontId="10" fillId="6" borderId="9" xfId="1" applyNumberFormat="1" applyFont="1" applyFill="1" applyBorder="1" applyAlignment="1">
      <alignment horizontal="right" vertical="top"/>
    </xf>
    <xf numFmtId="0" fontId="16" fillId="11" borderId="6" xfId="1" applyFont="1" applyFill="1" applyBorder="1" applyAlignment="1">
      <alignment horizontal="center" vertical="center" textRotation="90" wrapText="1"/>
    </xf>
    <xf numFmtId="0" fontId="16" fillId="11" borderId="14" xfId="1" applyFont="1" applyFill="1" applyBorder="1" applyAlignment="1">
      <alignment horizontal="center" vertical="center" textRotation="90" wrapText="1"/>
    </xf>
    <xf numFmtId="0" fontId="16" fillId="11" borderId="21" xfId="1" applyFont="1" applyFill="1" applyBorder="1" applyAlignment="1">
      <alignment horizontal="center" vertical="center" textRotation="90" wrapText="1"/>
    </xf>
    <xf numFmtId="0" fontId="11" fillId="0" borderId="24" xfId="0" applyFont="1" applyBorder="1" applyAlignment="1">
      <alignment horizontal="center" vertical="center" wrapText="1"/>
    </xf>
    <xf numFmtId="0" fontId="11" fillId="0" borderId="54" xfId="0" applyFont="1" applyBorder="1" applyAlignment="1">
      <alignment horizontal="center" vertical="center" wrapText="1"/>
    </xf>
    <xf numFmtId="0" fontId="11" fillId="0" borderId="55"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51" xfId="0" applyFont="1" applyBorder="1" applyAlignment="1">
      <alignment horizontal="center" vertical="center" wrapText="1"/>
    </xf>
    <xf numFmtId="0" fontId="11" fillId="0" borderId="39" xfId="0" applyFont="1" applyBorder="1" applyAlignment="1">
      <alignment horizontal="center" vertical="center" wrapText="1"/>
    </xf>
    <xf numFmtId="49" fontId="10" fillId="11" borderId="5" xfId="1" applyNumberFormat="1" applyFont="1" applyFill="1" applyBorder="1" applyAlignment="1">
      <alignment horizontal="center" vertical="center" textRotation="90"/>
    </xf>
    <xf numFmtId="49" fontId="10" fillId="11" borderId="13" xfId="1" applyNumberFormat="1" applyFont="1" applyFill="1" applyBorder="1" applyAlignment="1">
      <alignment horizontal="center" vertical="center" textRotation="90"/>
    </xf>
    <xf numFmtId="49" fontId="10" fillId="11" borderId="20" xfId="1" applyNumberFormat="1" applyFont="1" applyFill="1" applyBorder="1" applyAlignment="1">
      <alignment horizontal="center" vertical="center" textRotation="90"/>
    </xf>
    <xf numFmtId="0" fontId="11" fillId="0" borderId="4" xfId="0" applyFont="1" applyBorder="1" applyAlignment="1">
      <alignment horizontal="center" vertical="center" wrapText="1"/>
    </xf>
    <xf numFmtId="0" fontId="11" fillId="5" borderId="68" xfId="0" applyFont="1" applyFill="1" applyBorder="1" applyAlignment="1">
      <alignment horizontal="left" vertical="top" wrapText="1"/>
    </xf>
    <xf numFmtId="0" fontId="11" fillId="5" borderId="77" xfId="0" applyFont="1" applyFill="1" applyBorder="1" applyAlignment="1">
      <alignment horizontal="left" vertical="top" wrapText="1"/>
    </xf>
    <xf numFmtId="49" fontId="10" fillId="0" borderId="14" xfId="1" applyNumberFormat="1" applyFont="1" applyBorder="1" applyAlignment="1">
      <alignment horizontal="center" vertical="top"/>
    </xf>
    <xf numFmtId="49" fontId="10" fillId="0" borderId="0" xfId="1" applyNumberFormat="1" applyFont="1" applyAlignment="1">
      <alignment horizontal="center" vertical="top"/>
    </xf>
    <xf numFmtId="49" fontId="10" fillId="0" borderId="21" xfId="1" applyNumberFormat="1" applyFont="1" applyBorder="1" applyAlignment="1">
      <alignment horizontal="center" vertical="top"/>
    </xf>
    <xf numFmtId="49" fontId="10" fillId="0" borderId="1" xfId="1" applyNumberFormat="1" applyFont="1" applyBorder="1" applyAlignment="1">
      <alignment horizontal="center" vertical="top"/>
    </xf>
    <xf numFmtId="49" fontId="10" fillId="0" borderId="5" xfId="1" applyNumberFormat="1" applyFont="1" applyBorder="1" applyAlignment="1">
      <alignment horizontal="center" vertical="top" wrapText="1"/>
    </xf>
    <xf numFmtId="49" fontId="10" fillId="0" borderId="13" xfId="1" applyNumberFormat="1" applyFont="1" applyBorder="1" applyAlignment="1">
      <alignment horizontal="center" vertical="top" wrapText="1"/>
    </xf>
    <xf numFmtId="49" fontId="10" fillId="0" borderId="20" xfId="1" applyNumberFormat="1" applyFont="1" applyBorder="1" applyAlignment="1">
      <alignment horizontal="center" vertical="top" wrapText="1"/>
    </xf>
    <xf numFmtId="0" fontId="16" fillId="11" borderId="4" xfId="1" applyFont="1" applyFill="1" applyBorder="1" applyAlignment="1">
      <alignment horizontal="center" vertical="center" textRotation="90" wrapText="1"/>
    </xf>
    <xf numFmtId="0" fontId="16" fillId="11" borderId="12" xfId="1" applyFont="1" applyFill="1" applyBorder="1" applyAlignment="1">
      <alignment horizontal="center" vertical="center" textRotation="90" wrapText="1"/>
    </xf>
    <xf numFmtId="0" fontId="16" fillId="11" borderId="19" xfId="1" applyFont="1" applyFill="1" applyBorder="1" applyAlignment="1">
      <alignment horizontal="center" vertical="center" textRotation="90" wrapText="1"/>
    </xf>
    <xf numFmtId="0" fontId="3" fillId="11" borderId="6" xfId="0" applyFont="1" applyFill="1" applyBorder="1" applyAlignment="1">
      <alignment horizontal="left" vertical="top" wrapText="1"/>
    </xf>
    <xf numFmtId="0" fontId="3" fillId="11" borderId="27" xfId="0" applyFont="1" applyFill="1" applyBorder="1" applyAlignment="1">
      <alignment horizontal="left" vertical="top" wrapText="1"/>
    </xf>
    <xf numFmtId="0" fontId="3" fillId="11" borderId="4" xfId="0" applyFont="1" applyFill="1" applyBorder="1" applyAlignment="1">
      <alignment horizontal="left" vertical="top" wrapText="1"/>
    </xf>
    <xf numFmtId="0" fontId="3" fillId="11" borderId="14" xfId="0" applyFont="1" applyFill="1" applyBorder="1" applyAlignment="1">
      <alignment horizontal="left" vertical="top" wrapText="1"/>
    </xf>
    <xf numFmtId="0" fontId="3" fillId="11" borderId="0" xfId="0" applyFont="1" applyFill="1" applyAlignment="1">
      <alignment horizontal="left" vertical="top" wrapText="1"/>
    </xf>
    <xf numFmtId="0" fontId="3" fillId="11" borderId="12" xfId="0" applyFont="1" applyFill="1" applyBorder="1" applyAlignment="1">
      <alignment horizontal="left" vertical="top" wrapText="1"/>
    </xf>
    <xf numFmtId="0" fontId="3" fillId="11" borderId="21" xfId="0" applyFont="1" applyFill="1" applyBorder="1" applyAlignment="1">
      <alignment horizontal="left" vertical="top" wrapText="1"/>
    </xf>
    <xf numFmtId="0" fontId="3" fillId="11" borderId="1" xfId="0" applyFont="1" applyFill="1" applyBorder="1" applyAlignment="1">
      <alignment horizontal="left" vertical="top" wrapText="1"/>
    </xf>
    <xf numFmtId="0" fontId="3" fillId="11" borderId="19" xfId="0" applyFont="1" applyFill="1" applyBorder="1" applyAlignment="1">
      <alignment horizontal="left" vertical="top" wrapText="1"/>
    </xf>
    <xf numFmtId="49" fontId="3" fillId="11" borderId="6" xfId="1" applyNumberFormat="1" applyFont="1" applyFill="1" applyBorder="1" applyAlignment="1">
      <alignment horizontal="center" vertical="top" wrapText="1"/>
    </xf>
    <xf numFmtId="49" fontId="3" fillId="11" borderId="27" xfId="1" applyNumberFormat="1" applyFont="1" applyFill="1" applyBorder="1" applyAlignment="1">
      <alignment horizontal="center" vertical="top" wrapText="1"/>
    </xf>
    <xf numFmtId="49" fontId="3" fillId="11" borderId="4" xfId="1" applyNumberFormat="1" applyFont="1" applyFill="1" applyBorder="1" applyAlignment="1">
      <alignment horizontal="center" vertical="top" wrapText="1"/>
    </xf>
    <xf numFmtId="49" fontId="3" fillId="11" borderId="14" xfId="1" applyNumberFormat="1" applyFont="1" applyFill="1" applyBorder="1" applyAlignment="1">
      <alignment horizontal="center" vertical="top" wrapText="1"/>
    </xf>
    <xf numFmtId="49" fontId="3" fillId="11" borderId="0" xfId="1" applyNumberFormat="1" applyFont="1" applyFill="1" applyAlignment="1">
      <alignment horizontal="center" vertical="top" wrapText="1"/>
    </xf>
    <xf numFmtId="49" fontId="3" fillId="11" borderId="12" xfId="1" applyNumberFormat="1" applyFont="1" applyFill="1" applyBorder="1" applyAlignment="1">
      <alignment horizontal="center" vertical="top" wrapText="1"/>
    </xf>
    <xf numFmtId="49" fontId="3" fillId="11" borderId="21" xfId="1" applyNumberFormat="1" applyFont="1" applyFill="1" applyBorder="1" applyAlignment="1">
      <alignment horizontal="center" vertical="top" wrapText="1"/>
    </xf>
    <xf numFmtId="49" fontId="3" fillId="11" borderId="1" xfId="1" applyNumberFormat="1" applyFont="1" applyFill="1" applyBorder="1" applyAlignment="1">
      <alignment horizontal="center" vertical="top" wrapText="1"/>
    </xf>
    <xf numFmtId="49" fontId="3" fillId="11" borderId="19" xfId="1" applyNumberFormat="1" applyFont="1" applyFill="1" applyBorder="1" applyAlignment="1">
      <alignment horizontal="center" vertical="top" wrapText="1"/>
    </xf>
    <xf numFmtId="0" fontId="10" fillId="22" borderId="7" xfId="1" applyFont="1" applyFill="1" applyBorder="1" applyAlignment="1">
      <alignment horizontal="left" vertical="top" wrapText="1"/>
    </xf>
    <xf numFmtId="0" fontId="10" fillId="22" borderId="8" xfId="1" applyFont="1" applyFill="1" applyBorder="1" applyAlignment="1">
      <alignment horizontal="left" vertical="top" wrapText="1"/>
    </xf>
    <xf numFmtId="0" fontId="10" fillId="0" borderId="7" xfId="1" applyFont="1" applyBorder="1" applyAlignment="1">
      <alignment horizontal="center" vertical="top" wrapText="1"/>
    </xf>
    <xf numFmtId="0" fontId="10" fillId="0" borderId="8" xfId="1" applyFont="1" applyBorder="1" applyAlignment="1">
      <alignment horizontal="center" vertical="top" wrapText="1"/>
    </xf>
    <xf numFmtId="0" fontId="10" fillId="0" borderId="9" xfId="1" applyFont="1" applyBorder="1" applyAlignment="1">
      <alignment horizontal="center" vertical="top" wrapText="1"/>
    </xf>
    <xf numFmtId="49" fontId="10" fillId="0" borderId="7" xfId="1" applyNumberFormat="1" applyFont="1" applyBorder="1" applyAlignment="1">
      <alignment horizontal="center" vertical="top"/>
    </xf>
    <xf numFmtId="49" fontId="10" fillId="0" borderId="8" xfId="1" applyNumberFormat="1" applyFont="1" applyBorder="1" applyAlignment="1">
      <alignment horizontal="center" vertical="top"/>
    </xf>
    <xf numFmtId="49" fontId="10" fillId="0" borderId="9" xfId="1" applyNumberFormat="1" applyFont="1" applyBorder="1" applyAlignment="1">
      <alignment horizontal="center" vertical="top"/>
    </xf>
    <xf numFmtId="0" fontId="10" fillId="11" borderId="21" xfId="0" applyFont="1" applyFill="1" applyBorder="1" applyAlignment="1">
      <alignment horizontal="left" vertical="top" wrapText="1"/>
    </xf>
    <xf numFmtId="0" fontId="10" fillId="11" borderId="1" xfId="0" applyFont="1" applyFill="1" applyBorder="1" applyAlignment="1">
      <alignment horizontal="left" vertical="top" wrapText="1"/>
    </xf>
    <xf numFmtId="0" fontId="10" fillId="11" borderId="19" xfId="0" applyFont="1" applyFill="1" applyBorder="1" applyAlignment="1">
      <alignment horizontal="left" vertical="top" wrapText="1"/>
    </xf>
    <xf numFmtId="49" fontId="10" fillId="6" borderId="7" xfId="1" applyNumberFormat="1" applyFont="1" applyFill="1" applyBorder="1" applyAlignment="1">
      <alignment horizontal="right" vertical="top"/>
    </xf>
    <xf numFmtId="0" fontId="10" fillId="11" borderId="21" xfId="0" applyFont="1" applyFill="1" applyBorder="1" applyAlignment="1">
      <alignment horizontal="center" vertical="top" wrapText="1"/>
    </xf>
    <xf numFmtId="0" fontId="10" fillId="11" borderId="1" xfId="0" applyFont="1" applyFill="1" applyBorder="1" applyAlignment="1">
      <alignment horizontal="center" vertical="top" wrapText="1"/>
    </xf>
    <xf numFmtId="0" fontId="10" fillId="11" borderId="19" xfId="0" applyFont="1" applyFill="1" applyBorder="1" applyAlignment="1">
      <alignment horizontal="center" vertical="top" wrapText="1"/>
    </xf>
    <xf numFmtId="49" fontId="10" fillId="11" borderId="0" xfId="1" applyNumberFormat="1" applyFont="1" applyFill="1" applyAlignment="1">
      <alignment horizontal="center" vertical="top"/>
    </xf>
    <xf numFmtId="49" fontId="10" fillId="11" borderId="1" xfId="1" applyNumberFormat="1" applyFont="1" applyFill="1" applyBorder="1" applyAlignment="1">
      <alignment horizontal="center" vertical="top"/>
    </xf>
    <xf numFmtId="49" fontId="10" fillId="6" borderId="71" xfId="1" applyNumberFormat="1" applyFont="1" applyFill="1" applyBorder="1" applyAlignment="1">
      <alignment horizontal="right" vertical="top"/>
    </xf>
    <xf numFmtId="49" fontId="10" fillId="10" borderId="12" xfId="1" applyNumberFormat="1" applyFont="1" applyFill="1" applyBorder="1" applyAlignment="1">
      <alignment horizontal="center" vertical="top"/>
    </xf>
    <xf numFmtId="49" fontId="10" fillId="10" borderId="19" xfId="1" applyNumberFormat="1" applyFont="1" applyFill="1" applyBorder="1" applyAlignment="1">
      <alignment horizontal="center" vertical="top"/>
    </xf>
    <xf numFmtId="49" fontId="10" fillId="4" borderId="5" xfId="1" applyNumberFormat="1" applyFont="1" applyFill="1" applyBorder="1" applyAlignment="1">
      <alignment horizontal="center" vertical="top"/>
    </xf>
    <xf numFmtId="49" fontId="10" fillId="4" borderId="13" xfId="1" applyNumberFormat="1" applyFont="1" applyFill="1" applyBorder="1" applyAlignment="1">
      <alignment horizontal="center" vertical="top"/>
    </xf>
    <xf numFmtId="49" fontId="10" fillId="4" borderId="20" xfId="1" applyNumberFormat="1" applyFont="1" applyFill="1" applyBorder="1" applyAlignment="1">
      <alignment horizontal="center" vertical="top"/>
    </xf>
    <xf numFmtId="49" fontId="10" fillId="11" borderId="7" xfId="1" applyNumberFormat="1" applyFont="1" applyFill="1" applyBorder="1" applyAlignment="1">
      <alignment horizontal="left" vertical="top" wrapText="1"/>
    </xf>
    <xf numFmtId="49" fontId="10" fillId="11" borderId="8" xfId="1" applyNumberFormat="1" applyFont="1" applyFill="1" applyBorder="1" applyAlignment="1">
      <alignment horizontal="left" vertical="top" wrapText="1"/>
    </xf>
    <xf numFmtId="49" fontId="10" fillId="11" borderId="9" xfId="1" applyNumberFormat="1" applyFont="1" applyFill="1" applyBorder="1" applyAlignment="1">
      <alignment horizontal="left" vertical="top" wrapText="1"/>
    </xf>
    <xf numFmtId="0" fontId="11" fillId="0" borderId="6" xfId="0" applyFont="1" applyBorder="1" applyAlignment="1">
      <alignment horizontal="left" vertical="center" wrapText="1"/>
    </xf>
    <xf numFmtId="0" fontId="11" fillId="0" borderId="43" xfId="0" applyFont="1" applyBorder="1" applyAlignment="1">
      <alignment horizontal="left" vertical="center" wrapText="1"/>
    </xf>
    <xf numFmtId="49" fontId="10" fillId="11" borderId="6" xfId="1" applyNumberFormat="1" applyFont="1" applyFill="1" applyBorder="1" applyAlignment="1">
      <alignment horizontal="center" vertical="top"/>
    </xf>
    <xf numFmtId="49" fontId="10" fillId="11" borderId="27" xfId="1" applyNumberFormat="1" applyFont="1" applyFill="1" applyBorder="1" applyAlignment="1">
      <alignment horizontal="center" vertical="top"/>
    </xf>
    <xf numFmtId="49" fontId="10" fillId="11" borderId="4" xfId="1" applyNumberFormat="1" applyFont="1" applyFill="1" applyBorder="1" applyAlignment="1">
      <alignment horizontal="center" vertical="top"/>
    </xf>
    <xf numFmtId="49" fontId="10" fillId="11" borderId="14" xfId="1" applyNumberFormat="1" applyFont="1" applyFill="1" applyBorder="1" applyAlignment="1">
      <alignment horizontal="center" vertical="top"/>
    </xf>
    <xf numFmtId="49" fontId="10" fillId="11" borderId="12" xfId="1" applyNumberFormat="1" applyFont="1" applyFill="1" applyBorder="1" applyAlignment="1">
      <alignment horizontal="center" vertical="top"/>
    </xf>
    <xf numFmtId="49" fontId="10" fillId="11" borderId="21" xfId="1" applyNumberFormat="1" applyFont="1" applyFill="1" applyBorder="1" applyAlignment="1">
      <alignment horizontal="center" vertical="top"/>
    </xf>
    <xf numFmtId="49" fontId="10" fillId="11" borderId="19" xfId="1" applyNumberFormat="1" applyFont="1" applyFill="1" applyBorder="1" applyAlignment="1">
      <alignment horizontal="center" vertical="top"/>
    </xf>
    <xf numFmtId="0" fontId="11" fillId="16" borderId="32" xfId="0" applyFont="1" applyFill="1" applyBorder="1" applyAlignment="1">
      <alignment horizontal="center" vertical="center" wrapText="1"/>
    </xf>
    <xf numFmtId="0" fontId="11" fillId="16" borderId="37" xfId="0" applyFont="1" applyFill="1" applyBorder="1" applyAlignment="1">
      <alignment horizontal="center" vertical="center" wrapText="1"/>
    </xf>
    <xf numFmtId="0" fontId="11" fillId="10" borderId="5" xfId="1" applyFont="1" applyFill="1" applyBorder="1" applyAlignment="1">
      <alignment horizontal="left" vertical="top" wrapText="1"/>
    </xf>
    <xf numFmtId="0" fontId="11" fillId="10" borderId="13" xfId="1" applyFont="1" applyFill="1" applyBorder="1" applyAlignment="1">
      <alignment horizontal="left" vertical="top" wrapText="1"/>
    </xf>
    <xf numFmtId="0" fontId="11" fillId="0" borderId="7" xfId="1" applyFont="1" applyBorder="1" applyAlignment="1">
      <alignment horizontal="center" vertical="top"/>
    </xf>
    <xf numFmtId="0" fontId="11" fillId="0" borderId="8" xfId="1" applyFont="1" applyBorder="1" applyAlignment="1">
      <alignment horizontal="center" vertical="top"/>
    </xf>
    <xf numFmtId="0" fontId="11" fillId="0" borderId="9" xfId="1" applyFont="1" applyBorder="1" applyAlignment="1">
      <alignment horizontal="center" vertical="top"/>
    </xf>
    <xf numFmtId="165" fontId="11" fillId="7" borderId="31" xfId="0" applyNumberFormat="1" applyFont="1" applyFill="1" applyBorder="1" applyAlignment="1">
      <alignment horizontal="left" vertical="center" wrapText="1"/>
    </xf>
    <xf numFmtId="165" fontId="11" fillId="7" borderId="68" xfId="0" applyNumberFormat="1" applyFont="1" applyFill="1" applyBorder="1" applyAlignment="1">
      <alignment horizontal="left" vertical="center" wrapText="1"/>
    </xf>
    <xf numFmtId="0" fontId="11" fillId="0" borderId="0" xfId="1" applyFont="1" applyAlignment="1">
      <alignment horizontal="center" vertical="top" wrapText="1"/>
    </xf>
    <xf numFmtId="0" fontId="5" fillId="22" borderId="5" xfId="1" applyFont="1" applyFill="1" applyBorder="1" applyAlignment="1">
      <alignment horizontal="center" vertical="center" textRotation="90" wrapText="1"/>
    </xf>
    <xf numFmtId="0" fontId="5" fillId="22" borderId="20" xfId="1" applyFont="1" applyFill="1" applyBorder="1" applyAlignment="1">
      <alignment horizontal="center" vertical="center" textRotation="90" wrapText="1"/>
    </xf>
    <xf numFmtId="0" fontId="5" fillId="4" borderId="5" xfId="1" applyFont="1" applyFill="1" applyBorder="1" applyAlignment="1">
      <alignment horizontal="center" vertical="center" textRotation="90" wrapText="1"/>
    </xf>
    <xf numFmtId="0" fontId="5" fillId="4" borderId="13" xfId="1" applyFont="1" applyFill="1" applyBorder="1" applyAlignment="1">
      <alignment horizontal="center" vertical="center" textRotation="90" wrapText="1"/>
    </xf>
    <xf numFmtId="0" fontId="5" fillId="11" borderId="27" xfId="1" applyFont="1" applyFill="1" applyBorder="1" applyAlignment="1">
      <alignment horizontal="center" vertical="center" textRotation="90" wrapText="1"/>
    </xf>
    <xf numFmtId="0" fontId="5" fillId="11" borderId="0" xfId="1" applyFont="1" applyFill="1" applyAlignment="1">
      <alignment horizontal="center" vertical="center" textRotation="90" wrapText="1"/>
    </xf>
    <xf numFmtId="0" fontId="5" fillId="10" borderId="5" xfId="1" applyFont="1" applyFill="1" applyBorder="1" applyAlignment="1">
      <alignment horizontal="center" vertical="center" textRotation="90" wrapText="1"/>
    </xf>
    <xf numFmtId="0" fontId="5" fillId="10" borderId="13" xfId="1" applyFont="1" applyFill="1" applyBorder="1" applyAlignment="1">
      <alignment horizontal="center" vertical="center" textRotation="90" wrapText="1"/>
    </xf>
    <xf numFmtId="0" fontId="5" fillId="0" borderId="13" xfId="1" applyFont="1" applyBorder="1" applyAlignment="1">
      <alignment horizontal="center" vertical="center" textRotation="90" wrapText="1"/>
    </xf>
    <xf numFmtId="0" fontId="5" fillId="0" borderId="27" xfId="1" applyFont="1" applyBorder="1" applyAlignment="1">
      <alignment horizontal="center" vertical="center" wrapText="1"/>
    </xf>
    <xf numFmtId="0" fontId="5" fillId="0" borderId="0" xfId="1" applyFont="1" applyAlignment="1">
      <alignment horizontal="center" vertical="center" wrapText="1"/>
    </xf>
    <xf numFmtId="0" fontId="5" fillId="11" borderId="5" xfId="1" applyFont="1" applyFill="1" applyBorder="1" applyAlignment="1">
      <alignment horizontal="center" vertical="center" textRotation="90" wrapText="1"/>
    </xf>
    <xf numFmtId="0" fontId="5" fillId="11" borderId="13" xfId="1" applyFont="1" applyFill="1" applyBorder="1" applyAlignment="1">
      <alignment horizontal="center" vertical="center" textRotation="90" wrapText="1"/>
    </xf>
    <xf numFmtId="0" fontId="5" fillId="0" borderId="4" xfId="1" applyFont="1" applyBorder="1" applyAlignment="1">
      <alignment horizontal="center" vertical="center" textRotation="90" wrapText="1"/>
    </xf>
    <xf numFmtId="0" fontId="5" fillId="0" borderId="12" xfId="1" applyFont="1" applyBorder="1" applyAlignment="1">
      <alignment horizontal="center" vertical="center" textRotation="90" wrapText="1"/>
    </xf>
    <xf numFmtId="0" fontId="11" fillId="0" borderId="56" xfId="1" applyFont="1" applyBorder="1" applyAlignment="1">
      <alignment horizontal="left" vertical="top" wrapText="1"/>
    </xf>
    <xf numFmtId="49" fontId="10" fillId="0" borderId="6" xfId="1" applyNumberFormat="1" applyFont="1" applyBorder="1" applyAlignment="1">
      <alignment horizontal="center" vertical="top"/>
    </xf>
    <xf numFmtId="49" fontId="10" fillId="0" borderId="27" xfId="1" applyNumberFormat="1" applyFont="1" applyBorder="1" applyAlignment="1">
      <alignment horizontal="center" vertical="top"/>
    </xf>
    <xf numFmtId="49" fontId="10" fillId="0" borderId="4" xfId="1" applyNumberFormat="1" applyFont="1" applyBorder="1" applyAlignment="1">
      <alignment horizontal="center" vertical="top"/>
    </xf>
    <xf numFmtId="49" fontId="10" fillId="0" borderId="19" xfId="1" applyNumberFormat="1" applyFont="1" applyBorder="1" applyAlignment="1">
      <alignment horizontal="center" vertical="top"/>
    </xf>
    <xf numFmtId="0" fontId="11" fillId="0" borderId="6" xfId="1" applyFont="1" applyBorder="1" applyAlignment="1">
      <alignment horizontal="center" vertical="top"/>
    </xf>
    <xf numFmtId="0" fontId="11" fillId="0" borderId="14" xfId="1" applyFont="1" applyBorder="1" applyAlignment="1">
      <alignment horizontal="center" vertical="top"/>
    </xf>
    <xf numFmtId="0" fontId="11" fillId="0" borderId="0" xfId="1" applyFont="1" applyAlignment="1">
      <alignment horizontal="center" vertical="top"/>
    </xf>
    <xf numFmtId="0" fontId="11" fillId="0" borderId="21" xfId="1" applyFont="1" applyBorder="1" applyAlignment="1">
      <alignment horizontal="center" vertical="top"/>
    </xf>
    <xf numFmtId="0" fontId="11" fillId="0" borderId="1" xfId="1" applyFont="1" applyBorder="1" applyAlignment="1">
      <alignment horizontal="center" vertical="top"/>
    </xf>
    <xf numFmtId="0" fontId="11" fillId="10" borderId="20" xfId="1" applyFont="1" applyFill="1" applyBorder="1" applyAlignment="1">
      <alignment horizontal="left" vertical="top" wrapText="1"/>
    </xf>
    <xf numFmtId="49" fontId="10" fillId="4" borderId="6" xfId="1" applyNumberFormat="1" applyFont="1" applyFill="1" applyBorder="1" applyAlignment="1">
      <alignment horizontal="center" vertical="top"/>
    </xf>
    <xf numFmtId="49" fontId="10" fillId="4" borderId="14" xfId="1" applyNumberFormat="1" applyFont="1" applyFill="1" applyBorder="1" applyAlignment="1">
      <alignment horizontal="center" vertical="top"/>
    </xf>
    <xf numFmtId="49" fontId="10" fillId="4" borderId="21" xfId="1" applyNumberFormat="1" applyFont="1" applyFill="1" applyBorder="1" applyAlignment="1">
      <alignment horizontal="center" vertical="top"/>
    </xf>
    <xf numFmtId="0" fontId="10" fillId="4" borderId="7" xfId="1" applyFont="1" applyFill="1" applyBorder="1" applyAlignment="1">
      <alignment horizontal="left" vertical="top" wrapText="1"/>
    </xf>
    <xf numFmtId="0" fontId="10" fillId="4" borderId="8" xfId="1" applyFont="1" applyFill="1" applyBorder="1" applyAlignment="1">
      <alignment horizontal="left" vertical="top" wrapText="1"/>
    </xf>
    <xf numFmtId="49" fontId="10" fillId="11" borderId="6" xfId="1" applyNumberFormat="1" applyFont="1" applyFill="1" applyBorder="1" applyAlignment="1">
      <alignment horizontal="center" vertical="center" textRotation="90"/>
    </xf>
    <xf numFmtId="49" fontId="10" fillId="11" borderId="14" xfId="1" applyNumberFormat="1" applyFont="1" applyFill="1" applyBorder="1" applyAlignment="1">
      <alignment horizontal="center" vertical="center" textRotation="90"/>
    </xf>
    <xf numFmtId="49" fontId="10" fillId="11" borderId="21" xfId="1" applyNumberFormat="1" applyFont="1" applyFill="1" applyBorder="1" applyAlignment="1">
      <alignment horizontal="center" vertical="center" textRotation="90"/>
    </xf>
    <xf numFmtId="0" fontId="10" fillId="4" borderId="95" xfId="0" applyFont="1" applyFill="1" applyBorder="1" applyAlignment="1">
      <alignment horizontal="left" vertical="top"/>
    </xf>
    <xf numFmtId="49" fontId="11" fillId="0" borderId="4" xfId="1" applyNumberFormat="1" applyFont="1" applyBorder="1" applyAlignment="1">
      <alignment horizontal="center" vertical="center" textRotation="90"/>
    </xf>
    <xf numFmtId="49" fontId="11" fillId="0" borderId="12" xfId="1" applyNumberFormat="1" applyFont="1" applyBorder="1" applyAlignment="1">
      <alignment horizontal="center" vertical="center" textRotation="90"/>
    </xf>
    <xf numFmtId="49" fontId="11" fillId="0" borderId="19" xfId="1" applyNumberFormat="1" applyFont="1" applyBorder="1" applyAlignment="1">
      <alignment horizontal="center" vertical="center" textRotation="90"/>
    </xf>
    <xf numFmtId="49" fontId="10" fillId="6" borderId="45" xfId="1" applyNumberFormat="1" applyFont="1" applyFill="1" applyBorder="1" applyAlignment="1">
      <alignment horizontal="center" vertical="top"/>
    </xf>
    <xf numFmtId="49" fontId="10" fillId="6" borderId="15" xfId="1" applyNumberFormat="1" applyFont="1" applyFill="1" applyBorder="1" applyAlignment="1">
      <alignment horizontal="center" vertical="top"/>
    </xf>
    <xf numFmtId="49" fontId="10" fillId="6" borderId="22" xfId="1" applyNumberFormat="1" applyFont="1" applyFill="1" applyBorder="1" applyAlignment="1">
      <alignment horizontal="center" vertical="top"/>
    </xf>
    <xf numFmtId="49" fontId="10" fillId="11" borderId="28" xfId="1" applyNumberFormat="1" applyFont="1" applyFill="1" applyBorder="1" applyAlignment="1">
      <alignment horizontal="center" vertical="top"/>
    </xf>
    <xf numFmtId="49" fontId="10" fillId="11" borderId="40" xfId="1" applyNumberFormat="1" applyFont="1" applyFill="1" applyBorder="1" applyAlignment="1">
      <alignment horizontal="center" vertical="top"/>
    </xf>
    <xf numFmtId="49" fontId="10" fillId="11" borderId="29" xfId="1" applyNumberFormat="1" applyFont="1" applyFill="1" applyBorder="1" applyAlignment="1">
      <alignment horizontal="center" vertical="top"/>
    </xf>
    <xf numFmtId="49" fontId="10" fillId="0" borderId="12" xfId="1" applyNumberFormat="1" applyFont="1" applyBorder="1" applyAlignment="1">
      <alignment horizontal="center" vertical="top"/>
    </xf>
    <xf numFmtId="0" fontId="10" fillId="11" borderId="5" xfId="1" applyFont="1" applyFill="1" applyBorder="1" applyAlignment="1">
      <alignment horizontal="center" vertical="center" textRotation="90" wrapText="1"/>
    </xf>
    <xf numFmtId="0" fontId="10" fillId="11" borderId="13" xfId="1" applyFont="1" applyFill="1" applyBorder="1" applyAlignment="1">
      <alignment horizontal="center" vertical="center" textRotation="90" wrapText="1"/>
    </xf>
    <xf numFmtId="0" fontId="10" fillId="11" borderId="20" xfId="1" applyFont="1" applyFill="1" applyBorder="1" applyAlignment="1">
      <alignment horizontal="center" vertical="center" textRotation="90" wrapText="1"/>
    </xf>
    <xf numFmtId="49" fontId="10" fillId="11" borderId="6" xfId="1" applyNumberFormat="1" applyFont="1" applyFill="1" applyBorder="1" applyAlignment="1">
      <alignment horizontal="left" vertical="top" wrapText="1"/>
    </xf>
    <xf numFmtId="49" fontId="10" fillId="11" borderId="27" xfId="1" applyNumberFormat="1" applyFont="1" applyFill="1" applyBorder="1" applyAlignment="1">
      <alignment horizontal="left" vertical="top" wrapText="1"/>
    </xf>
    <xf numFmtId="49" fontId="10" fillId="11" borderId="4" xfId="1" applyNumberFormat="1" applyFont="1" applyFill="1" applyBorder="1" applyAlignment="1">
      <alignment horizontal="left" vertical="top" wrapText="1"/>
    </xf>
    <xf numFmtId="49" fontId="10" fillId="11" borderId="14" xfId="1" applyNumberFormat="1" applyFont="1" applyFill="1" applyBorder="1" applyAlignment="1">
      <alignment horizontal="left" vertical="top" wrapText="1"/>
    </xf>
    <xf numFmtId="49" fontId="10" fillId="11" borderId="0" xfId="1" applyNumberFormat="1" applyFont="1" applyFill="1" applyAlignment="1">
      <alignment horizontal="left" vertical="top" wrapText="1"/>
    </xf>
    <xf numFmtId="49" fontId="10" fillId="11" borderId="12" xfId="1" applyNumberFormat="1" applyFont="1" applyFill="1" applyBorder="1" applyAlignment="1">
      <alignment horizontal="left" vertical="top" wrapText="1"/>
    </xf>
    <xf numFmtId="49" fontId="10" fillId="11" borderId="21" xfId="1" applyNumberFormat="1" applyFont="1" applyFill="1" applyBorder="1" applyAlignment="1">
      <alignment horizontal="left" vertical="top" wrapText="1"/>
    </xf>
    <xf numFmtId="49" fontId="10" fillId="11" borderId="1" xfId="1" applyNumberFormat="1" applyFont="1" applyFill="1" applyBorder="1" applyAlignment="1">
      <alignment horizontal="left" vertical="top" wrapText="1"/>
    </xf>
    <xf numFmtId="49" fontId="10" fillId="11" borderId="19" xfId="1" applyNumberFormat="1" applyFont="1" applyFill="1" applyBorder="1" applyAlignment="1">
      <alignment horizontal="left" vertical="top" wrapText="1"/>
    </xf>
    <xf numFmtId="49" fontId="10" fillId="11" borderId="4" xfId="1" applyNumberFormat="1" applyFont="1" applyFill="1" applyBorder="1" applyAlignment="1">
      <alignment horizontal="center" vertical="center" textRotation="90"/>
    </xf>
    <xf numFmtId="49" fontId="10" fillId="11" borderId="12" xfId="1" applyNumberFormat="1" applyFont="1" applyFill="1" applyBorder="1" applyAlignment="1">
      <alignment horizontal="center" vertical="center" textRotation="90"/>
    </xf>
    <xf numFmtId="49" fontId="10" fillId="11" borderId="19" xfId="1" applyNumberFormat="1" applyFont="1" applyFill="1" applyBorder="1" applyAlignment="1">
      <alignment horizontal="center" vertical="center" textRotation="90"/>
    </xf>
    <xf numFmtId="49" fontId="10" fillId="10" borderId="4" xfId="1" applyNumberFormat="1" applyFont="1" applyFill="1" applyBorder="1" applyAlignment="1">
      <alignment horizontal="center" vertical="top"/>
    </xf>
    <xf numFmtId="49" fontId="11" fillId="10" borderId="27" xfId="1" applyNumberFormat="1" applyFont="1" applyFill="1" applyBorder="1" applyAlignment="1">
      <alignment horizontal="left" vertical="top" wrapText="1"/>
    </xf>
    <xf numFmtId="49" fontId="11" fillId="10" borderId="0" xfId="1" applyNumberFormat="1" applyFont="1" applyFill="1" applyAlignment="1">
      <alignment horizontal="left" vertical="top" wrapText="1"/>
    </xf>
    <xf numFmtId="49" fontId="11" fillId="10" borderId="1" xfId="1" applyNumberFormat="1" applyFont="1" applyFill="1" applyBorder="1" applyAlignment="1">
      <alignment horizontal="left" vertical="top" wrapText="1"/>
    </xf>
    <xf numFmtId="165" fontId="11" fillId="7" borderId="15" xfId="0" applyNumberFormat="1" applyFont="1" applyFill="1" applyBorder="1" applyAlignment="1">
      <alignment horizontal="left" vertical="top" wrapText="1"/>
    </xf>
    <xf numFmtId="165" fontId="11" fillId="7" borderId="22" xfId="0" applyNumberFormat="1" applyFont="1" applyFill="1" applyBorder="1" applyAlignment="1">
      <alignment horizontal="left" vertical="top" wrapText="1"/>
    </xf>
    <xf numFmtId="0" fontId="11" fillId="5" borderId="31" xfId="0" applyFont="1" applyFill="1" applyBorder="1" applyAlignment="1">
      <alignment horizontal="left" vertical="top" wrapText="1"/>
    </xf>
    <xf numFmtId="0" fontId="11" fillId="10" borderId="59" xfId="0" applyFont="1" applyFill="1" applyBorder="1" applyAlignment="1">
      <alignment horizontal="left" vertical="top" wrapText="1"/>
    </xf>
    <xf numFmtId="0" fontId="11" fillId="10" borderId="34" xfId="0" applyFont="1" applyFill="1" applyBorder="1" applyAlignment="1">
      <alignment horizontal="left" vertical="top" wrapText="1"/>
    </xf>
    <xf numFmtId="0" fontId="3" fillId="4" borderId="7" xfId="0" applyFont="1" applyFill="1" applyBorder="1" applyAlignment="1">
      <alignment horizontal="left" vertical="top" wrapText="1"/>
    </xf>
    <xf numFmtId="0" fontId="3" fillId="4" borderId="8" xfId="0" applyFont="1" applyFill="1" applyBorder="1" applyAlignment="1">
      <alignment horizontal="left" vertical="top" wrapText="1"/>
    </xf>
    <xf numFmtId="49" fontId="10" fillId="10" borderId="5" xfId="1" applyNumberFormat="1" applyFont="1" applyFill="1" applyBorder="1" applyAlignment="1">
      <alignment horizontal="left" vertical="top"/>
    </xf>
    <xf numFmtId="49" fontId="10" fillId="10" borderId="13" xfId="1" applyNumberFormat="1" applyFont="1" applyFill="1" applyBorder="1" applyAlignment="1">
      <alignment horizontal="left" vertical="top"/>
    </xf>
    <xf numFmtId="49" fontId="10" fillId="10" borderId="20" xfId="1" applyNumberFormat="1" applyFont="1" applyFill="1" applyBorder="1" applyAlignment="1">
      <alignment horizontal="left" vertical="top"/>
    </xf>
    <xf numFmtId="0" fontId="0" fillId="0" borderId="13" xfId="0" applyBorder="1" applyAlignment="1">
      <alignment horizontal="left" vertical="top" wrapText="1"/>
    </xf>
    <xf numFmtId="0" fontId="0" fillId="0" borderId="20" xfId="0" applyBorder="1" applyAlignment="1">
      <alignment horizontal="left" vertical="top" wrapText="1"/>
    </xf>
    <xf numFmtId="0" fontId="11" fillId="10" borderId="33" xfId="0" applyFont="1" applyFill="1" applyBorder="1" applyAlignment="1">
      <alignment horizontal="left" vertical="top" wrapText="1"/>
    </xf>
    <xf numFmtId="0" fontId="11" fillId="10" borderId="76" xfId="0" applyFont="1" applyFill="1" applyBorder="1" applyAlignment="1">
      <alignment horizontal="left" vertical="top" wrapText="1"/>
    </xf>
    <xf numFmtId="0" fontId="11" fillId="10" borderId="25" xfId="0" applyFont="1" applyFill="1" applyBorder="1" applyAlignment="1">
      <alignment horizontal="left" vertical="top" wrapText="1"/>
    </xf>
    <xf numFmtId="0" fontId="10" fillId="10" borderId="5" xfId="0" applyFont="1" applyFill="1" applyBorder="1" applyAlignment="1">
      <alignment horizontal="left" vertical="top" wrapText="1"/>
    </xf>
    <xf numFmtId="0" fontId="10" fillId="10" borderId="13" xfId="0" applyFont="1" applyFill="1" applyBorder="1" applyAlignment="1">
      <alignment horizontal="left" vertical="top" wrapText="1"/>
    </xf>
    <xf numFmtId="0" fontId="10" fillId="10" borderId="20" xfId="0" applyFont="1" applyFill="1" applyBorder="1" applyAlignment="1">
      <alignment horizontal="left" vertical="top" wrapText="1"/>
    </xf>
    <xf numFmtId="49" fontId="11" fillId="0" borderId="6" xfId="1" applyNumberFormat="1" applyFont="1" applyBorder="1" applyAlignment="1">
      <alignment horizontal="center" vertical="center" textRotation="90"/>
    </xf>
    <xf numFmtId="49" fontId="11" fillId="0" borderId="14" xfId="1" applyNumberFormat="1" applyFont="1" applyBorder="1" applyAlignment="1">
      <alignment horizontal="center" vertical="center" textRotation="90"/>
    </xf>
    <xf numFmtId="49" fontId="11" fillId="0" borderId="21" xfId="1" applyNumberFormat="1" applyFont="1" applyBorder="1" applyAlignment="1">
      <alignment horizontal="center" vertical="center" textRotation="90"/>
    </xf>
    <xf numFmtId="49" fontId="10" fillId="6" borderId="4" xfId="1" applyNumberFormat="1" applyFont="1" applyFill="1" applyBorder="1" applyAlignment="1">
      <alignment horizontal="center" vertical="top"/>
    </xf>
    <xf numFmtId="49" fontId="10" fillId="6" borderId="12" xfId="1" applyNumberFormat="1" applyFont="1" applyFill="1" applyBorder="1" applyAlignment="1">
      <alignment horizontal="center" vertical="top"/>
    </xf>
    <xf numFmtId="49" fontId="10" fillId="6" borderId="19" xfId="1" applyNumberFormat="1" applyFont="1" applyFill="1" applyBorder="1" applyAlignment="1">
      <alignment horizontal="center" vertical="top"/>
    </xf>
    <xf numFmtId="0" fontId="5" fillId="10" borderId="5" xfId="0" applyFont="1" applyFill="1" applyBorder="1" applyAlignment="1">
      <alignment horizontal="left" vertical="top" wrapText="1"/>
    </xf>
    <xf numFmtId="0" fontId="5" fillId="10" borderId="20" xfId="0" applyFont="1" applyFill="1" applyBorder="1" applyAlignment="1">
      <alignment horizontal="left" vertical="top" wrapText="1"/>
    </xf>
    <xf numFmtId="0" fontId="11" fillId="0" borderId="5" xfId="0" applyFont="1" applyBorder="1" applyAlignment="1">
      <alignment horizontal="left" vertical="top" wrapText="1"/>
    </xf>
    <xf numFmtId="0" fontId="11" fillId="0" borderId="20" xfId="0" applyFont="1" applyBorder="1" applyAlignment="1">
      <alignment horizontal="left" vertical="top" wrapText="1"/>
    </xf>
    <xf numFmtId="9" fontId="11" fillId="10" borderId="5" xfId="10" applyFont="1" applyFill="1" applyBorder="1" applyAlignment="1">
      <alignment horizontal="left" vertical="top" wrapText="1"/>
    </xf>
    <xf numFmtId="9" fontId="11" fillId="10" borderId="13" xfId="10" applyFont="1" applyFill="1" applyBorder="1" applyAlignment="1">
      <alignment horizontal="left" vertical="top" wrapText="1"/>
    </xf>
    <xf numFmtId="9" fontId="11" fillId="10" borderId="20" xfId="10" applyFont="1" applyFill="1" applyBorder="1" applyAlignment="1">
      <alignment horizontal="left" vertical="top" wrapText="1"/>
    </xf>
    <xf numFmtId="49" fontId="10" fillId="6" borderId="31" xfId="1" applyNumberFormat="1" applyFont="1" applyFill="1" applyBorder="1" applyAlignment="1">
      <alignment horizontal="center" vertical="top"/>
    </xf>
    <xf numFmtId="49" fontId="10" fillId="6" borderId="34" xfId="1" applyNumberFormat="1" applyFont="1" applyFill="1" applyBorder="1" applyAlignment="1">
      <alignment horizontal="center" vertical="top"/>
    </xf>
    <xf numFmtId="49" fontId="10" fillId="6" borderId="42" xfId="1" applyNumberFormat="1" applyFont="1" applyFill="1" applyBorder="1" applyAlignment="1">
      <alignment horizontal="center" vertical="top"/>
    </xf>
    <xf numFmtId="49" fontId="10" fillId="6" borderId="6" xfId="1" applyNumberFormat="1" applyFont="1" applyFill="1" applyBorder="1" applyAlignment="1">
      <alignment horizontal="center" vertical="top"/>
    </xf>
    <xf numFmtId="49" fontId="10" fillId="6" borderId="14" xfId="1" applyNumberFormat="1" applyFont="1" applyFill="1" applyBorder="1" applyAlignment="1">
      <alignment horizontal="center" vertical="top"/>
    </xf>
    <xf numFmtId="165" fontId="11" fillId="5" borderId="37" xfId="0" applyNumberFormat="1" applyFont="1" applyFill="1" applyBorder="1" applyAlignment="1">
      <alignment horizontal="center" vertical="top" wrapText="1"/>
    </xf>
    <xf numFmtId="49" fontId="10" fillId="0" borderId="2" xfId="1" applyNumberFormat="1" applyFont="1" applyBorder="1" applyAlignment="1">
      <alignment horizontal="center" vertical="top"/>
    </xf>
    <xf numFmtId="49" fontId="10" fillId="0" borderId="10" xfId="1" applyNumberFormat="1" applyFont="1" applyBorder="1" applyAlignment="1">
      <alignment horizontal="center" vertical="top"/>
    </xf>
    <xf numFmtId="49" fontId="10" fillId="0" borderId="10" xfId="1" applyNumberFormat="1" applyFont="1" applyBorder="1" applyAlignment="1">
      <alignment horizontal="center" vertical="center"/>
    </xf>
    <xf numFmtId="49" fontId="10" fillId="0" borderId="17" xfId="1" applyNumberFormat="1" applyFont="1" applyBorder="1" applyAlignment="1">
      <alignment horizontal="center" vertical="center"/>
    </xf>
    <xf numFmtId="0" fontId="11" fillId="0" borderId="34" xfId="0" applyFont="1" applyBorder="1" applyAlignment="1">
      <alignment horizontal="left" vertical="top" wrapText="1"/>
    </xf>
    <xf numFmtId="0" fontId="11" fillId="10" borderId="2" xfId="0" applyFont="1" applyFill="1" applyBorder="1" applyAlignment="1">
      <alignment horizontal="left" vertical="top" wrapText="1"/>
    </xf>
    <xf numFmtId="0" fontId="11" fillId="10" borderId="10" xfId="0" applyFont="1" applyFill="1" applyBorder="1" applyAlignment="1">
      <alignment horizontal="left" vertical="top" wrapText="1"/>
    </xf>
    <xf numFmtId="0" fontId="11" fillId="10" borderId="17" xfId="0" applyFont="1" applyFill="1" applyBorder="1" applyAlignment="1">
      <alignment horizontal="left" vertical="top" wrapText="1"/>
    </xf>
    <xf numFmtId="0" fontId="11" fillId="10" borderId="2" xfId="1" applyFont="1" applyFill="1" applyBorder="1" applyAlignment="1">
      <alignment horizontal="left" vertical="top" wrapText="1"/>
    </xf>
    <xf numFmtId="0" fontId="11" fillId="10" borderId="10" xfId="1" applyFont="1" applyFill="1" applyBorder="1" applyAlignment="1">
      <alignment horizontal="left" vertical="top" wrapText="1"/>
    </xf>
    <xf numFmtId="0" fontId="11" fillId="10" borderId="17" xfId="1" applyFont="1" applyFill="1" applyBorder="1" applyAlignment="1">
      <alignment horizontal="left" vertical="top" wrapText="1"/>
    </xf>
    <xf numFmtId="165" fontId="10" fillId="6" borderId="6" xfId="1" applyNumberFormat="1" applyFont="1" applyFill="1" applyBorder="1" applyAlignment="1">
      <alignment horizontal="center" vertical="top"/>
    </xf>
    <xf numFmtId="165" fontId="10" fillId="6" borderId="27" xfId="1" applyNumberFormat="1" applyFont="1" applyFill="1" applyBorder="1" applyAlignment="1">
      <alignment horizontal="center" vertical="top"/>
    </xf>
    <xf numFmtId="165" fontId="10" fillId="6" borderId="0" xfId="1" applyNumberFormat="1" applyFont="1" applyFill="1" applyAlignment="1">
      <alignment horizontal="center" vertical="top"/>
    </xf>
    <xf numFmtId="165" fontId="10" fillId="6" borderId="4" xfId="1" applyNumberFormat="1" applyFont="1" applyFill="1" applyBorder="1" applyAlignment="1">
      <alignment horizontal="center" vertical="top"/>
    </xf>
    <xf numFmtId="165" fontId="10" fillId="22" borderId="9" xfId="1" applyNumberFormat="1" applyFont="1" applyFill="1" applyBorder="1" applyAlignment="1">
      <alignment horizontal="center" vertical="top"/>
    </xf>
    <xf numFmtId="49" fontId="10" fillId="22" borderId="71" xfId="1" applyNumberFormat="1" applyFont="1" applyFill="1" applyBorder="1" applyAlignment="1">
      <alignment horizontal="right" vertical="top"/>
    </xf>
    <xf numFmtId="49" fontId="10" fillId="14" borderId="71" xfId="1" applyNumberFormat="1" applyFont="1" applyFill="1" applyBorder="1" applyAlignment="1">
      <alignment horizontal="right" vertical="top"/>
    </xf>
    <xf numFmtId="49" fontId="10" fillId="14" borderId="8" xfId="1" applyNumberFormat="1" applyFont="1" applyFill="1" applyBorder="1" applyAlignment="1">
      <alignment horizontal="right" vertical="top"/>
    </xf>
    <xf numFmtId="49" fontId="10" fillId="14" borderId="9" xfId="1" applyNumberFormat="1" applyFont="1" applyFill="1" applyBorder="1" applyAlignment="1">
      <alignment horizontal="right" vertical="top"/>
    </xf>
    <xf numFmtId="165" fontId="10" fillId="14" borderId="7" xfId="1" applyNumberFormat="1" applyFont="1" applyFill="1" applyBorder="1" applyAlignment="1">
      <alignment horizontal="center" vertical="top"/>
    </xf>
    <xf numFmtId="165" fontId="10" fillId="14" borderId="8" xfId="1" applyNumberFormat="1" applyFont="1" applyFill="1" applyBorder="1" applyAlignment="1">
      <alignment horizontal="center" vertical="top"/>
    </xf>
    <xf numFmtId="165" fontId="10" fillId="14" borderId="9" xfId="1" applyNumberFormat="1" applyFont="1" applyFill="1" applyBorder="1" applyAlignment="1">
      <alignment horizontal="center" vertical="top"/>
    </xf>
    <xf numFmtId="49" fontId="3" fillId="0" borderId="0" xfId="1" applyNumberFormat="1" applyFont="1" applyAlignment="1">
      <alignment horizontal="center" vertical="top" wrapText="1"/>
    </xf>
    <xf numFmtId="0" fontId="11" fillId="0" borderId="51" xfId="1" applyFont="1" applyBorder="1" applyAlignment="1">
      <alignment horizontal="left" vertical="top" wrapText="1"/>
    </xf>
    <xf numFmtId="165" fontId="11" fillId="0" borderId="5" xfId="1" applyNumberFormat="1" applyFont="1" applyBorder="1" applyAlignment="1">
      <alignment horizontal="center" vertical="center"/>
    </xf>
    <xf numFmtId="165" fontId="11" fillId="0" borderId="20" xfId="1" applyNumberFormat="1" applyFont="1" applyBorder="1" applyAlignment="1">
      <alignment horizontal="center" vertical="center"/>
    </xf>
    <xf numFmtId="0" fontId="11" fillId="10" borderId="13" xfId="0" applyFont="1" applyFill="1" applyBorder="1" applyAlignment="1">
      <alignment horizontal="center" vertical="top" wrapText="1"/>
    </xf>
    <xf numFmtId="0" fontId="11" fillId="10" borderId="20" xfId="0" applyFont="1" applyFill="1" applyBorder="1" applyAlignment="1">
      <alignment horizontal="center" vertical="top" wrapText="1"/>
    </xf>
    <xf numFmtId="0" fontId="10" fillId="0" borderId="0" xfId="1" applyFont="1" applyAlignment="1">
      <alignment horizontal="center" vertical="center" wrapText="1"/>
    </xf>
    <xf numFmtId="165" fontId="11" fillId="0" borderId="16" xfId="0" applyNumberFormat="1" applyFont="1" applyBorder="1" applyAlignment="1">
      <alignment horizontal="center" vertical="top" wrapText="1"/>
    </xf>
    <xf numFmtId="165" fontId="11" fillId="0" borderId="53" xfId="0" applyNumberFormat="1" applyFont="1" applyBorder="1" applyAlignment="1">
      <alignment horizontal="center" vertical="top" wrapText="1"/>
    </xf>
    <xf numFmtId="0" fontId="11" fillId="5" borderId="57" xfId="0" applyFont="1" applyFill="1" applyBorder="1" applyAlignment="1">
      <alignment horizontal="left" vertical="top" wrapText="1"/>
    </xf>
    <xf numFmtId="0" fontId="11" fillId="5" borderId="15" xfId="0" applyFont="1" applyFill="1" applyBorder="1" applyAlignment="1">
      <alignment horizontal="left" vertical="top" wrapText="1"/>
    </xf>
    <xf numFmtId="49" fontId="10" fillId="0" borderId="5" xfId="1" applyNumberFormat="1" applyFont="1" applyBorder="1" applyAlignment="1">
      <alignment horizontal="center" vertical="center"/>
    </xf>
    <xf numFmtId="49" fontId="10" fillId="0" borderId="13" xfId="1" applyNumberFormat="1" applyFont="1" applyBorder="1" applyAlignment="1">
      <alignment horizontal="center" vertical="center"/>
    </xf>
    <xf numFmtId="49" fontId="10" fillId="0" borderId="20" xfId="1" applyNumberFormat="1" applyFont="1" applyBorder="1" applyAlignment="1">
      <alignment horizontal="center" vertical="center"/>
    </xf>
    <xf numFmtId="0" fontId="10" fillId="22" borderId="27" xfId="1" applyFont="1" applyFill="1" applyBorder="1" applyAlignment="1">
      <alignment horizontal="left" vertical="top" wrapText="1"/>
    </xf>
    <xf numFmtId="0" fontId="10" fillId="22" borderId="4" xfId="1" applyFont="1" applyFill="1" applyBorder="1" applyAlignment="1">
      <alignment horizontal="left" vertical="top" wrapText="1"/>
    </xf>
    <xf numFmtId="0" fontId="11" fillId="0" borderId="32" xfId="0" applyFont="1" applyBorder="1" applyAlignment="1">
      <alignment horizontal="center" vertical="top" wrapText="1"/>
    </xf>
    <xf numFmtId="0" fontId="11" fillId="0" borderId="37" xfId="0" applyFont="1" applyBorder="1" applyAlignment="1">
      <alignment horizontal="center" vertical="top" wrapText="1"/>
    </xf>
    <xf numFmtId="0" fontId="11" fillId="5" borderId="75" xfId="0" applyFont="1" applyFill="1" applyBorder="1" applyAlignment="1">
      <alignment horizontal="center" vertical="top" wrapText="1"/>
    </xf>
    <xf numFmtId="49" fontId="3" fillId="22" borderId="7" xfId="1" applyNumberFormat="1" applyFont="1" applyFill="1" applyBorder="1" applyAlignment="1">
      <alignment horizontal="left" vertical="top"/>
    </xf>
    <xf numFmtId="49" fontId="3" fillId="22" borderId="8" xfId="1" applyNumberFormat="1" applyFont="1" applyFill="1" applyBorder="1" applyAlignment="1">
      <alignment horizontal="left" vertical="top"/>
    </xf>
    <xf numFmtId="49" fontId="3" fillId="22" borderId="95" xfId="1" applyNumberFormat="1" applyFont="1" applyFill="1" applyBorder="1" applyAlignment="1">
      <alignment horizontal="left" vertical="top"/>
    </xf>
    <xf numFmtId="0" fontId="10" fillId="4" borderId="7" xfId="0" applyFont="1" applyFill="1" applyBorder="1" applyAlignment="1">
      <alignment horizontal="left" vertical="center"/>
    </xf>
    <xf numFmtId="0" fontId="10" fillId="4" borderId="8" xfId="0" applyFont="1" applyFill="1" applyBorder="1" applyAlignment="1">
      <alignment horizontal="left" vertical="center"/>
    </xf>
    <xf numFmtId="0" fontId="10" fillId="4" borderId="95" xfId="0" applyFont="1" applyFill="1" applyBorder="1" applyAlignment="1">
      <alignment horizontal="left" vertical="center"/>
    </xf>
    <xf numFmtId="0" fontId="11" fillId="0" borderId="65" xfId="0" applyFont="1" applyBorder="1" applyAlignment="1">
      <alignment horizontal="center" vertical="top" wrapText="1"/>
    </xf>
    <xf numFmtId="0" fontId="11" fillId="10" borderId="37" xfId="0" applyFont="1" applyFill="1" applyBorder="1" applyAlignment="1">
      <alignment horizontal="left" vertical="top" wrapText="1"/>
    </xf>
    <xf numFmtId="0" fontId="11" fillId="10" borderId="75" xfId="0" applyFont="1" applyFill="1" applyBorder="1" applyAlignment="1">
      <alignment horizontal="left" vertical="top" wrapText="1"/>
    </xf>
    <xf numFmtId="0" fontId="15" fillId="0" borderId="0" xfId="0" applyFont="1" applyAlignment="1">
      <alignment horizontal="left" vertical="top" wrapText="1"/>
    </xf>
    <xf numFmtId="49" fontId="10" fillId="6" borderId="7" xfId="1" applyNumberFormat="1" applyFont="1" applyFill="1" applyBorder="1" applyAlignment="1">
      <alignment horizontal="left" vertical="top"/>
    </xf>
    <xf numFmtId="49" fontId="10" fillId="6" borderId="8" xfId="1" applyNumberFormat="1" applyFont="1" applyFill="1" applyBorder="1" applyAlignment="1">
      <alignment horizontal="left" vertical="top"/>
    </xf>
    <xf numFmtId="49" fontId="10" fillId="6" borderId="95" xfId="1" applyNumberFormat="1" applyFont="1" applyFill="1" applyBorder="1" applyAlignment="1">
      <alignment horizontal="left" vertical="top"/>
    </xf>
    <xf numFmtId="0" fontId="0" fillId="0" borderId="104" xfId="0" applyBorder="1" applyAlignment="1">
      <alignment horizontal="left" vertical="top"/>
    </xf>
    <xf numFmtId="0" fontId="0" fillId="0" borderId="4" xfId="0" applyBorder="1" applyAlignment="1">
      <alignment horizontal="left" vertical="top"/>
    </xf>
    <xf numFmtId="0" fontId="3" fillId="4" borderId="7" xfId="0" applyFont="1" applyFill="1" applyBorder="1" applyAlignment="1">
      <alignment horizontal="left" vertical="top"/>
    </xf>
    <xf numFmtId="0" fontId="3" fillId="4" borderId="8" xfId="0" applyFont="1" applyFill="1" applyBorder="1" applyAlignment="1">
      <alignment horizontal="left" vertical="top"/>
    </xf>
    <xf numFmtId="0" fontId="3" fillId="4" borderId="95" xfId="0" applyFont="1" applyFill="1" applyBorder="1" applyAlignment="1">
      <alignment horizontal="left" vertical="top"/>
    </xf>
    <xf numFmtId="0" fontId="27" fillId="0" borderId="103" xfId="0" applyFont="1" applyBorder="1" applyAlignment="1">
      <alignment horizontal="left" vertical="top" wrapText="1"/>
    </xf>
    <xf numFmtId="0" fontId="27" fillId="0" borderId="102" xfId="0" applyFont="1" applyBorder="1" applyAlignment="1">
      <alignment horizontal="left" vertical="top" wrapText="1"/>
    </xf>
    <xf numFmtId="0" fontId="10" fillId="0" borderId="5" xfId="1" applyFont="1" applyBorder="1" applyAlignment="1">
      <alignment horizontal="center" vertical="center" wrapText="1"/>
    </xf>
    <xf numFmtId="0" fontId="10" fillId="0" borderId="20" xfId="1" applyFont="1" applyBorder="1" applyAlignment="1">
      <alignment horizontal="center" vertical="center" wrapText="1"/>
    </xf>
    <xf numFmtId="0" fontId="11" fillId="0" borderId="27" xfId="0" applyFont="1" applyBorder="1" applyAlignment="1">
      <alignment horizontal="left" vertical="top" wrapText="1"/>
    </xf>
    <xf numFmtId="0" fontId="11" fillId="0" borderId="1" xfId="0" applyFont="1" applyBorder="1" applyAlignment="1">
      <alignment horizontal="left" vertical="top" wrapText="1"/>
    </xf>
    <xf numFmtId="0" fontId="11" fillId="0" borderId="42" xfId="0" applyFont="1" applyBorder="1" applyAlignment="1">
      <alignment horizontal="left" vertical="top" wrapText="1"/>
    </xf>
    <xf numFmtId="0" fontId="11" fillId="0" borderId="31" xfId="1" applyFont="1" applyBorder="1" applyAlignment="1">
      <alignment horizontal="left" vertical="top"/>
    </xf>
    <xf numFmtId="0" fontId="11" fillId="0" borderId="68" xfId="1" applyFont="1" applyBorder="1" applyAlignment="1">
      <alignment horizontal="left" vertical="top"/>
    </xf>
    <xf numFmtId="0" fontId="11" fillId="10" borderId="49" xfId="0" applyFont="1" applyFill="1" applyBorder="1" applyAlignment="1">
      <alignment horizontal="left" vertical="top" wrapText="1"/>
    </xf>
    <xf numFmtId="0" fontId="11" fillId="10" borderId="11" xfId="0" applyFont="1" applyFill="1" applyBorder="1" applyAlignment="1">
      <alignment horizontal="left" vertical="top" wrapText="1"/>
    </xf>
    <xf numFmtId="0" fontId="11" fillId="9" borderId="9" xfId="3" applyFont="1" applyFill="1" applyBorder="1" applyAlignment="1">
      <alignment horizontal="center" vertical="top"/>
    </xf>
    <xf numFmtId="0" fontId="5" fillId="0" borderId="5" xfId="20" applyFont="1" applyBorder="1" applyAlignment="1">
      <alignment horizontal="center" vertical="center" textRotation="90" wrapText="1"/>
    </xf>
    <xf numFmtId="0" fontId="5" fillId="0" borderId="20" xfId="20" applyFont="1" applyBorder="1" applyAlignment="1">
      <alignment horizontal="center" vertical="center" textRotation="90" wrapText="1"/>
    </xf>
    <xf numFmtId="0" fontId="11" fillId="0" borderId="73" xfId="3" applyFont="1" applyBorder="1" applyAlignment="1">
      <alignment horizontal="left" vertical="top" wrapText="1"/>
    </xf>
    <xf numFmtId="0" fontId="11" fillId="0" borderId="40" xfId="3" applyFont="1" applyBorder="1" applyAlignment="1">
      <alignment horizontal="left" vertical="top" wrapText="1"/>
    </xf>
    <xf numFmtId="0" fontId="11" fillId="0" borderId="78" xfId="3" applyFont="1" applyBorder="1" applyAlignment="1">
      <alignment horizontal="left" vertical="top" wrapText="1"/>
    </xf>
    <xf numFmtId="0" fontId="29" fillId="2" borderId="7" xfId="3" applyFont="1" applyFill="1" applyBorder="1" applyAlignment="1">
      <alignment horizontal="center" vertical="top"/>
    </xf>
    <xf numFmtId="0" fontId="29" fillId="2" borderId="8" xfId="3" applyFont="1" applyFill="1" applyBorder="1" applyAlignment="1">
      <alignment horizontal="center" vertical="top"/>
    </xf>
    <xf numFmtId="0" fontId="29" fillId="2" borderId="9" xfId="3" applyFont="1" applyFill="1" applyBorder="1" applyAlignment="1">
      <alignment horizontal="center" vertical="top"/>
    </xf>
    <xf numFmtId="49" fontId="10" fillId="2" borderId="5" xfId="3" applyNumberFormat="1" applyFont="1" applyFill="1" applyBorder="1" applyAlignment="1">
      <alignment horizontal="center" vertical="top" wrapText="1"/>
    </xf>
    <xf numFmtId="49" fontId="10" fillId="2" borderId="20" xfId="3" applyNumberFormat="1" applyFont="1" applyFill="1" applyBorder="1" applyAlignment="1">
      <alignment horizontal="center" vertical="top" wrapText="1"/>
    </xf>
    <xf numFmtId="0" fontId="10" fillId="11" borderId="5" xfId="3" applyFont="1" applyFill="1" applyBorder="1" applyAlignment="1">
      <alignment horizontal="center" textRotation="90" wrapText="1"/>
    </xf>
    <xf numFmtId="0" fontId="10" fillId="11" borderId="13" xfId="3" applyFont="1" applyFill="1" applyBorder="1" applyAlignment="1">
      <alignment horizontal="center" textRotation="90" wrapText="1"/>
    </xf>
    <xf numFmtId="0" fontId="11" fillId="0" borderId="0" xfId="3" applyFont="1" applyAlignment="1">
      <alignment horizontal="center" vertical="center" wrapText="1"/>
    </xf>
    <xf numFmtId="0" fontId="11" fillId="0" borderId="0" xfId="3" applyFont="1" applyAlignment="1">
      <alignment horizontal="center" vertical="center"/>
    </xf>
    <xf numFmtId="0" fontId="5" fillId="0" borderId="13" xfId="3" applyFont="1" applyBorder="1" applyAlignment="1">
      <alignment horizontal="center" vertical="center" wrapText="1"/>
    </xf>
    <xf numFmtId="0" fontId="5" fillId="0" borderId="5" xfId="3" applyFont="1" applyBorder="1" applyAlignment="1">
      <alignment horizontal="center" vertical="center"/>
    </xf>
    <xf numFmtId="0" fontId="5" fillId="0" borderId="13" xfId="3" applyFont="1" applyBorder="1" applyAlignment="1">
      <alignment horizontal="center" vertical="center"/>
    </xf>
    <xf numFmtId="49" fontId="11" fillId="0" borderId="2" xfId="3" applyNumberFormat="1" applyFont="1" applyBorder="1" applyAlignment="1">
      <alignment horizontal="center" vertical="center" textRotation="90"/>
    </xf>
    <xf numFmtId="49" fontId="11" fillId="0" borderId="17" xfId="3" applyNumberFormat="1" applyFont="1" applyBorder="1" applyAlignment="1">
      <alignment horizontal="center" vertical="center" textRotation="90"/>
    </xf>
    <xf numFmtId="0" fontId="11" fillId="10" borderId="5" xfId="4" applyFont="1" applyFill="1" applyBorder="1" applyAlignment="1">
      <alignment horizontal="left" vertical="top" wrapText="1"/>
    </xf>
    <xf numFmtId="0" fontId="11" fillId="10" borderId="20" xfId="4" applyFont="1" applyFill="1" applyBorder="1" applyAlignment="1">
      <alignment horizontal="left" vertical="top" wrapText="1"/>
    </xf>
    <xf numFmtId="0" fontId="11" fillId="10" borderId="13" xfId="4" applyFont="1" applyFill="1" applyBorder="1" applyAlignment="1">
      <alignment horizontal="left" vertical="top" wrapText="1"/>
    </xf>
    <xf numFmtId="0" fontId="10" fillId="11" borderId="6" xfId="3" applyFont="1" applyFill="1" applyBorder="1" applyAlignment="1">
      <alignment horizontal="center" vertical="top"/>
    </xf>
    <xf numFmtId="0" fontId="10" fillId="11" borderId="27" xfId="3" applyFont="1" applyFill="1" applyBorder="1" applyAlignment="1">
      <alignment horizontal="center" vertical="top"/>
    </xf>
    <xf numFmtId="0" fontId="10" fillId="11" borderId="4" xfId="3" applyFont="1" applyFill="1" applyBorder="1" applyAlignment="1">
      <alignment horizontal="center" vertical="top"/>
    </xf>
    <xf numFmtId="0" fontId="10" fillId="11" borderId="21" xfId="3" applyFont="1" applyFill="1" applyBorder="1" applyAlignment="1">
      <alignment horizontal="center" vertical="top"/>
    </xf>
    <xf numFmtId="0" fontId="10" fillId="11" borderId="1" xfId="3" applyFont="1" applyFill="1" applyBorder="1" applyAlignment="1">
      <alignment horizontal="center" vertical="top"/>
    </xf>
    <xf numFmtId="0" fontId="10" fillId="11" borderId="19" xfId="3" applyFont="1" applyFill="1" applyBorder="1" applyAlignment="1">
      <alignment horizontal="center" vertical="top"/>
    </xf>
    <xf numFmtId="49" fontId="10" fillId="11" borderId="6" xfId="3" applyNumberFormat="1" applyFont="1" applyFill="1" applyBorder="1" applyAlignment="1">
      <alignment horizontal="center" vertical="top"/>
    </xf>
    <xf numFmtId="49" fontId="10" fillId="11" borderId="14" xfId="3" applyNumberFormat="1" applyFont="1" applyFill="1" applyBorder="1" applyAlignment="1">
      <alignment horizontal="center" vertical="top"/>
    </xf>
    <xf numFmtId="49" fontId="10" fillId="11" borderId="21" xfId="3" applyNumberFormat="1" applyFont="1" applyFill="1" applyBorder="1" applyAlignment="1">
      <alignment horizontal="center" vertical="top"/>
    </xf>
    <xf numFmtId="0" fontId="5" fillId="0" borderId="7" xfId="20" applyFont="1" applyBorder="1" applyAlignment="1">
      <alignment horizontal="center" vertical="center"/>
    </xf>
    <xf numFmtId="0" fontId="5" fillId="0" borderId="8" xfId="20" applyFont="1" applyBorder="1" applyAlignment="1">
      <alignment horizontal="center" vertical="center"/>
    </xf>
    <xf numFmtId="0" fontId="5" fillId="0" borderId="6" xfId="3" applyFont="1" applyBorder="1" applyAlignment="1">
      <alignment horizontal="center" vertical="center" textRotation="90"/>
    </xf>
    <xf numFmtId="0" fontId="5" fillId="0" borderId="21" xfId="3" applyFont="1" applyBorder="1" applyAlignment="1">
      <alignment horizontal="center" vertical="center" textRotation="90"/>
    </xf>
    <xf numFmtId="0" fontId="10" fillId="0" borderId="7" xfId="3" applyFont="1" applyBorder="1" applyAlignment="1">
      <alignment horizontal="center" vertical="center"/>
    </xf>
    <xf numFmtId="0" fontId="10" fillId="0" borderId="8" xfId="3" applyFont="1" applyBorder="1" applyAlignment="1">
      <alignment horizontal="center" vertical="center"/>
    </xf>
    <xf numFmtId="0" fontId="10" fillId="0" borderId="9" xfId="3" applyFont="1" applyBorder="1" applyAlignment="1">
      <alignment horizontal="center" vertical="center"/>
    </xf>
    <xf numFmtId="164" fontId="11" fillId="0" borderId="45" xfId="6" applyFont="1" applyBorder="1" applyAlignment="1">
      <alignment vertical="top" wrapText="1"/>
    </xf>
    <xf numFmtId="164" fontId="11" fillId="0" borderId="15" xfId="6" applyFont="1" applyBorder="1" applyAlignment="1">
      <alignment vertical="top" wrapText="1"/>
    </xf>
    <xf numFmtId="164" fontId="0" fillId="0" borderId="22" xfId="6" applyFont="1" applyBorder="1" applyAlignment="1">
      <alignment vertical="top" wrapText="1"/>
    </xf>
    <xf numFmtId="0" fontId="11" fillId="10" borderId="5" xfId="3" applyFont="1" applyFill="1" applyBorder="1" applyAlignment="1">
      <alignment horizontal="left" vertical="top"/>
    </xf>
    <xf numFmtId="0" fontId="11" fillId="10" borderId="20" xfId="3" applyFont="1" applyFill="1" applyBorder="1" applyAlignment="1">
      <alignment horizontal="left" vertical="top"/>
    </xf>
    <xf numFmtId="0" fontId="11" fillId="0" borderId="35" xfId="20" applyFont="1" applyBorder="1" applyAlignment="1">
      <alignment horizontal="left" vertical="top" wrapText="1"/>
    </xf>
    <xf numFmtId="0" fontId="11" fillId="0" borderId="11" xfId="20" applyFont="1" applyBorder="1" applyAlignment="1">
      <alignment horizontal="left" vertical="top" wrapText="1"/>
    </xf>
    <xf numFmtId="0" fontId="11" fillId="0" borderId="36" xfId="20" applyFont="1" applyBorder="1" applyAlignment="1">
      <alignment horizontal="left" vertical="top" wrapText="1"/>
    </xf>
    <xf numFmtId="49" fontId="3" fillId="0" borderId="0" xfId="20" applyNumberFormat="1" applyFont="1" applyAlignment="1">
      <alignment horizontal="center" vertical="top" wrapText="1"/>
    </xf>
    <xf numFmtId="0" fontId="10" fillId="0" borderId="8" xfId="20" applyFont="1" applyBorder="1" applyAlignment="1">
      <alignment horizontal="center" vertical="center" wrapText="1"/>
    </xf>
    <xf numFmtId="0" fontId="10" fillId="9" borderId="30" xfId="20" applyFont="1" applyFill="1" applyBorder="1" applyAlignment="1">
      <alignment horizontal="left" vertical="top"/>
    </xf>
    <xf numFmtId="0" fontId="10" fillId="9" borderId="3" xfId="20" applyFont="1" applyFill="1" applyBorder="1" applyAlignment="1">
      <alignment horizontal="left" vertical="top"/>
    </xf>
    <xf numFmtId="0" fontId="10" fillId="9" borderId="54" xfId="20" applyFont="1" applyFill="1" applyBorder="1" applyAlignment="1">
      <alignment horizontal="left" vertical="top"/>
    </xf>
    <xf numFmtId="0" fontId="7" fillId="0" borderId="11" xfId="20" applyFont="1" applyBorder="1" applyAlignment="1">
      <alignment horizontal="left" vertical="top" wrapText="1"/>
    </xf>
    <xf numFmtId="0" fontId="7" fillId="0" borderId="36" xfId="20" applyFont="1" applyBorder="1" applyAlignment="1">
      <alignment horizontal="left" vertical="top" wrapText="1"/>
    </xf>
    <xf numFmtId="49" fontId="10" fillId="11" borderId="5" xfId="3" applyNumberFormat="1" applyFont="1" applyFill="1" applyBorder="1" applyAlignment="1">
      <alignment horizontal="center" vertical="top"/>
    </xf>
    <xf numFmtId="49" fontId="10" fillId="11" borderId="13" xfId="3" applyNumberFormat="1" applyFont="1" applyFill="1" applyBorder="1" applyAlignment="1">
      <alignment horizontal="center" vertical="top"/>
    </xf>
    <xf numFmtId="49" fontId="10" fillId="11" borderId="20" xfId="3" applyNumberFormat="1" applyFont="1" applyFill="1" applyBorder="1" applyAlignment="1">
      <alignment horizontal="center" vertical="top"/>
    </xf>
    <xf numFmtId="0" fontId="11" fillId="10" borderId="6" xfId="3" applyFont="1" applyFill="1" applyBorder="1" applyAlignment="1">
      <alignment horizontal="left" vertical="top" wrapText="1"/>
    </xf>
    <xf numFmtId="0" fontId="11" fillId="10" borderId="21" xfId="3" applyFont="1" applyFill="1" applyBorder="1" applyAlignment="1">
      <alignment horizontal="left" vertical="top" wrapText="1"/>
    </xf>
    <xf numFmtId="49" fontId="10" fillId="9" borderId="7" xfId="3" applyNumberFormat="1" applyFont="1" applyFill="1" applyBorder="1" applyAlignment="1">
      <alignment horizontal="right" vertical="top"/>
    </xf>
    <xf numFmtId="49" fontId="10" fillId="9" borderId="8" xfId="3" applyNumberFormat="1" applyFont="1" applyFill="1" applyBorder="1" applyAlignment="1">
      <alignment horizontal="right" vertical="top"/>
    </xf>
    <xf numFmtId="49" fontId="10" fillId="9" borderId="9" xfId="3" applyNumberFormat="1" applyFont="1" applyFill="1" applyBorder="1" applyAlignment="1">
      <alignment horizontal="right" vertical="top"/>
    </xf>
    <xf numFmtId="0" fontId="11" fillId="0" borderId="43" xfId="20" applyFont="1" applyBorder="1" applyAlignment="1">
      <alignment horizontal="left" vertical="top" wrapText="1"/>
    </xf>
    <xf numFmtId="0" fontId="11" fillId="0" borderId="49" xfId="20" applyFont="1" applyBorder="1" applyAlignment="1">
      <alignment horizontal="left" vertical="top" wrapText="1"/>
    </xf>
    <xf numFmtId="0" fontId="7" fillId="0" borderId="49" xfId="20" applyFont="1" applyBorder="1" applyAlignment="1">
      <alignment horizontal="left" vertical="top" wrapText="1"/>
    </xf>
    <xf numFmtId="0" fontId="7" fillId="0" borderId="51" xfId="20" applyFont="1" applyBorder="1" applyAlignment="1">
      <alignment horizontal="left" vertical="top" wrapText="1"/>
    </xf>
    <xf numFmtId="0" fontId="12" fillId="0" borderId="45" xfId="3" applyFont="1" applyBorder="1" applyAlignment="1">
      <alignment horizontal="left" vertical="top" wrapText="1"/>
    </xf>
    <xf numFmtId="0" fontId="12" fillId="0" borderId="15" xfId="3" applyFont="1" applyBorder="1" applyAlignment="1">
      <alignment horizontal="left" vertical="top" wrapText="1"/>
    </xf>
    <xf numFmtId="0" fontId="12" fillId="0" borderId="22" xfId="3" applyFont="1" applyBorder="1" applyAlignment="1">
      <alignment horizontal="left" vertical="top" wrapText="1"/>
    </xf>
    <xf numFmtId="49" fontId="10" fillId="3" borderId="43" xfId="3" applyNumberFormat="1" applyFont="1" applyFill="1" applyBorder="1" applyAlignment="1">
      <alignment horizontal="center" vertical="top"/>
    </xf>
    <xf numFmtId="49" fontId="10" fillId="4" borderId="58" xfId="3" applyNumberFormat="1" applyFont="1" applyFill="1" applyBorder="1" applyAlignment="1">
      <alignment horizontal="center" vertical="top"/>
    </xf>
    <xf numFmtId="49" fontId="10" fillId="4" borderId="17" xfId="3" applyNumberFormat="1" applyFont="1" applyFill="1" applyBorder="1" applyAlignment="1">
      <alignment horizontal="center" vertical="top"/>
    </xf>
    <xf numFmtId="49" fontId="11" fillId="7" borderId="6" xfId="3" applyNumberFormat="1" applyFont="1" applyFill="1" applyBorder="1" applyAlignment="1">
      <alignment horizontal="left" vertical="top" wrapText="1"/>
    </xf>
    <xf numFmtId="49" fontId="11" fillId="7" borderId="43" xfId="3" applyNumberFormat="1" applyFont="1" applyFill="1" applyBorder="1" applyAlignment="1">
      <alignment horizontal="left" vertical="top" wrapText="1"/>
    </xf>
    <xf numFmtId="0" fontId="11" fillId="0" borderId="43" xfId="3" applyFont="1" applyBorder="1" applyAlignment="1">
      <alignment horizontal="left" vertical="top" wrapText="1"/>
    </xf>
    <xf numFmtId="49" fontId="10" fillId="10" borderId="27" xfId="3" applyNumberFormat="1" applyFont="1" applyFill="1" applyBorder="1" applyAlignment="1">
      <alignment horizontal="center" vertical="top"/>
    </xf>
    <xf numFmtId="49" fontId="10" fillId="10" borderId="1" xfId="3" applyNumberFormat="1" applyFont="1" applyFill="1" applyBorder="1" applyAlignment="1">
      <alignment horizontal="center" vertical="top"/>
    </xf>
    <xf numFmtId="49" fontId="10" fillId="6" borderId="58" xfId="3" applyNumberFormat="1" applyFont="1" applyFill="1" applyBorder="1" applyAlignment="1">
      <alignment horizontal="center" vertical="top"/>
    </xf>
    <xf numFmtId="0" fontId="5" fillId="0" borderId="20" xfId="3" applyFont="1" applyBorder="1" applyAlignment="1">
      <alignment horizontal="center" vertical="center"/>
    </xf>
    <xf numFmtId="0" fontId="11" fillId="10" borderId="13" xfId="3" applyFont="1" applyFill="1" applyBorder="1" applyAlignment="1">
      <alignment horizontal="left" vertical="top"/>
    </xf>
    <xf numFmtId="0" fontId="12" fillId="0" borderId="6" xfId="3" applyFont="1" applyBorder="1" applyAlignment="1">
      <alignment horizontal="left" vertical="top" wrapText="1"/>
    </xf>
    <xf numFmtId="0" fontId="12" fillId="0" borderId="4" xfId="3" applyFont="1" applyBorder="1" applyAlignment="1">
      <alignment horizontal="left" vertical="top" wrapText="1"/>
    </xf>
    <xf numFmtId="0" fontId="12" fillId="0" borderId="21" xfId="3" applyFont="1" applyBorder="1" applyAlignment="1">
      <alignment horizontal="left" vertical="top" wrapText="1"/>
    </xf>
    <xf numFmtId="0" fontId="12" fillId="0" borderId="19" xfId="3" applyFont="1" applyBorder="1" applyAlignment="1">
      <alignment horizontal="left" vertical="top" wrapText="1"/>
    </xf>
    <xf numFmtId="0" fontId="11" fillId="0" borderId="16" xfId="3" applyFont="1" applyBorder="1" applyAlignment="1">
      <alignment horizontal="center" vertical="top" wrapText="1"/>
    </xf>
    <xf numFmtId="0" fontId="11" fillId="0" borderId="23" xfId="3" applyFont="1" applyBorder="1" applyAlignment="1">
      <alignment horizontal="center" vertical="top" wrapText="1"/>
    </xf>
    <xf numFmtId="0" fontId="11" fillId="0" borderId="28" xfId="3" applyFont="1" applyBorder="1" applyAlignment="1">
      <alignment horizontal="center" vertical="top" wrapText="1"/>
    </xf>
    <xf numFmtId="0" fontId="11" fillId="0" borderId="29" xfId="3" applyFont="1" applyBorder="1" applyAlignment="1">
      <alignment horizontal="center" vertical="top" wrapText="1"/>
    </xf>
    <xf numFmtId="49" fontId="10" fillId="2" borderId="7" xfId="14" applyNumberFormat="1" applyFont="1" applyFill="1" applyBorder="1" applyAlignment="1">
      <alignment horizontal="right" vertical="top"/>
    </xf>
    <xf numFmtId="49" fontId="10" fillId="2" borderId="8" xfId="14" applyNumberFormat="1" applyFont="1" applyFill="1" applyBorder="1" applyAlignment="1">
      <alignment horizontal="right" vertical="top"/>
    </xf>
    <xf numFmtId="49" fontId="10" fillId="2" borderId="9" xfId="14" applyNumberFormat="1" applyFont="1" applyFill="1" applyBorder="1" applyAlignment="1">
      <alignment horizontal="right" vertical="top"/>
    </xf>
    <xf numFmtId="0" fontId="11" fillId="0" borderId="45" xfId="3" applyFont="1" applyBorder="1" applyAlignment="1">
      <alignment horizontal="left" vertical="top" wrapText="1"/>
    </xf>
    <xf numFmtId="0" fontId="11" fillId="0" borderId="22" xfId="3" applyFont="1" applyBorder="1" applyAlignment="1">
      <alignment horizontal="left" vertical="top" wrapText="1"/>
    </xf>
    <xf numFmtId="0" fontId="7" fillId="0" borderId="5" xfId="3" applyBorder="1" applyAlignment="1">
      <alignment horizontal="center"/>
    </xf>
    <xf numFmtId="0" fontId="7" fillId="0" borderId="13" xfId="3" applyBorder="1" applyAlignment="1">
      <alignment horizontal="center"/>
    </xf>
    <xf numFmtId="0" fontId="7" fillId="0" borderId="20" xfId="3" applyBorder="1" applyAlignment="1">
      <alignment horizontal="center"/>
    </xf>
    <xf numFmtId="0" fontId="11" fillId="0" borderId="16" xfId="3" applyFont="1" applyBorder="1" applyAlignment="1">
      <alignment horizontal="center" vertical="top"/>
    </xf>
    <xf numFmtId="0" fontId="11" fillId="0" borderId="53" xfId="3" applyFont="1" applyBorder="1" applyAlignment="1">
      <alignment horizontal="center" vertical="top"/>
    </xf>
    <xf numFmtId="49" fontId="11" fillId="0" borderId="4" xfId="3" applyNumberFormat="1" applyFont="1" applyBorder="1" applyAlignment="1">
      <alignment horizontal="center" vertical="top"/>
    </xf>
    <xf numFmtId="49" fontId="11" fillId="0" borderId="12" xfId="3" applyNumberFormat="1" applyFont="1" applyBorder="1" applyAlignment="1">
      <alignment horizontal="center" vertical="top"/>
    </xf>
    <xf numFmtId="49" fontId="11" fillId="0" borderId="19" xfId="3" applyNumberFormat="1" applyFont="1" applyBorder="1" applyAlignment="1">
      <alignment horizontal="center" vertical="top"/>
    </xf>
    <xf numFmtId="49" fontId="11" fillId="7" borderId="27" xfId="3" applyNumberFormat="1" applyFont="1" applyFill="1" applyBorder="1" applyAlignment="1">
      <alignment horizontal="center" vertical="top" wrapText="1"/>
    </xf>
    <xf numFmtId="49" fontId="11" fillId="7" borderId="49" xfId="3" applyNumberFormat="1" applyFont="1" applyFill="1" applyBorder="1" applyAlignment="1">
      <alignment horizontal="center" vertical="top" wrapText="1"/>
    </xf>
    <xf numFmtId="0" fontId="5" fillId="4" borderId="5" xfId="3" applyFont="1" applyFill="1" applyBorder="1" applyAlignment="1">
      <alignment horizontal="center" vertical="center" textRotation="90" wrapText="1"/>
    </xf>
    <xf numFmtId="0" fontId="5" fillId="4" borderId="13" xfId="3" applyFont="1" applyFill="1" applyBorder="1" applyAlignment="1">
      <alignment horizontal="center" vertical="center" textRotation="90" wrapText="1"/>
    </xf>
    <xf numFmtId="0" fontId="5" fillId="4" borderId="20" xfId="3" applyFont="1" applyFill="1" applyBorder="1" applyAlignment="1">
      <alignment horizontal="center" vertical="center" textRotation="90" wrapText="1"/>
    </xf>
    <xf numFmtId="0" fontId="11" fillId="0" borderId="28" xfId="3" applyFont="1" applyBorder="1" applyAlignment="1">
      <alignment horizontal="left" vertical="top" wrapText="1"/>
    </xf>
    <xf numFmtId="0" fontId="11" fillId="0" borderId="29" xfId="3" applyFont="1" applyBorder="1" applyAlignment="1">
      <alignment horizontal="left" vertical="top" wrapText="1"/>
    </xf>
    <xf numFmtId="0" fontId="11" fillId="0" borderId="80" xfId="3" applyFont="1" applyBorder="1" applyAlignment="1">
      <alignment horizontal="left" vertical="top" wrapText="1"/>
    </xf>
    <xf numFmtId="0" fontId="11" fillId="0" borderId="50" xfId="3" applyFont="1" applyBorder="1" applyAlignment="1">
      <alignment horizontal="left" vertical="top" wrapText="1"/>
    </xf>
    <xf numFmtId="0" fontId="11" fillId="0" borderId="51" xfId="3" applyFont="1" applyBorder="1" applyAlignment="1">
      <alignment horizontal="left" vertical="top" wrapText="1"/>
    </xf>
    <xf numFmtId="0" fontId="5" fillId="0" borderId="13" xfId="3" applyFont="1" applyBorder="1" applyAlignment="1">
      <alignment horizontal="center" vertical="center" textRotation="90"/>
    </xf>
    <xf numFmtId="49" fontId="11" fillId="7" borderId="16" xfId="3" applyNumberFormat="1" applyFont="1" applyFill="1" applyBorder="1" applyAlignment="1">
      <alignment horizontal="center" vertical="top" wrapText="1"/>
    </xf>
    <xf numFmtId="49" fontId="11" fillId="7" borderId="53" xfId="3" applyNumberFormat="1" applyFont="1" applyFill="1" applyBorder="1" applyAlignment="1">
      <alignment horizontal="center" vertical="top" wrapText="1"/>
    </xf>
    <xf numFmtId="0" fontId="11" fillId="0" borderId="23" xfId="3" applyFont="1" applyBorder="1" applyAlignment="1">
      <alignment horizontal="center" vertical="top"/>
    </xf>
    <xf numFmtId="1" fontId="11" fillId="5" borderId="28" xfId="3" applyNumberFormat="1" applyFont="1" applyFill="1" applyBorder="1" applyAlignment="1">
      <alignment horizontal="left" vertical="top" wrapText="1"/>
    </xf>
    <xf numFmtId="1" fontId="11" fillId="5" borderId="29" xfId="3" applyNumberFormat="1" applyFont="1" applyFill="1" applyBorder="1" applyAlignment="1">
      <alignment horizontal="left" vertical="top" wrapText="1"/>
    </xf>
    <xf numFmtId="0" fontId="11" fillId="0" borderId="15" xfId="3" applyFont="1" applyBorder="1" applyAlignment="1">
      <alignment horizontal="left" vertical="top" wrapText="1"/>
    </xf>
    <xf numFmtId="49" fontId="59" fillId="0" borderId="5" xfId="3" applyNumberFormat="1" applyFont="1" applyBorder="1" applyAlignment="1">
      <alignment horizontal="center" vertical="center" textRotation="90"/>
    </xf>
    <xf numFmtId="49" fontId="59" fillId="0" borderId="13" xfId="3" applyNumberFormat="1" applyFont="1" applyBorder="1" applyAlignment="1">
      <alignment horizontal="center" vertical="center" textRotation="90"/>
    </xf>
    <xf numFmtId="49" fontId="59" fillId="0" borderId="20" xfId="3" applyNumberFormat="1" applyFont="1" applyBorder="1" applyAlignment="1">
      <alignment horizontal="center" vertical="center" textRotation="90"/>
    </xf>
    <xf numFmtId="0" fontId="3" fillId="11" borderId="6" xfId="3" applyFont="1" applyFill="1" applyBorder="1" applyAlignment="1">
      <alignment horizontal="center" vertical="top" wrapText="1"/>
    </xf>
    <xf numFmtId="0" fontId="3" fillId="11" borderId="27" xfId="3" applyFont="1" applyFill="1" applyBorder="1" applyAlignment="1">
      <alignment horizontal="center" vertical="top" wrapText="1"/>
    </xf>
    <xf numFmtId="0" fontId="3" fillId="11" borderId="4" xfId="3" applyFont="1" applyFill="1" applyBorder="1" applyAlignment="1">
      <alignment horizontal="center" vertical="top" wrapText="1"/>
    </xf>
    <xf numFmtId="0" fontId="3" fillId="11" borderId="14" xfId="3" applyFont="1" applyFill="1" applyBorder="1" applyAlignment="1">
      <alignment horizontal="center" vertical="top" wrapText="1"/>
    </xf>
    <xf numFmtId="0" fontId="3" fillId="11" borderId="0" xfId="3" applyFont="1" applyFill="1" applyAlignment="1">
      <alignment horizontal="center" vertical="top" wrapText="1"/>
    </xf>
    <xf numFmtId="0" fontId="3" fillId="11" borderId="12" xfId="3" applyFont="1" applyFill="1" applyBorder="1" applyAlignment="1">
      <alignment horizontal="center" vertical="top" wrapText="1"/>
    </xf>
    <xf numFmtId="0" fontId="3" fillId="11" borderId="21" xfId="3" applyFont="1" applyFill="1" applyBorder="1" applyAlignment="1">
      <alignment horizontal="center" vertical="top" wrapText="1"/>
    </xf>
    <xf numFmtId="0" fontId="3" fillId="11" borderId="1" xfId="3" applyFont="1" applyFill="1" applyBorder="1" applyAlignment="1">
      <alignment horizontal="center" vertical="top" wrapText="1"/>
    </xf>
    <xf numFmtId="0" fontId="3" fillId="11" borderId="19" xfId="3" applyFont="1" applyFill="1" applyBorder="1" applyAlignment="1">
      <alignment horizontal="center" vertical="top" wrapText="1"/>
    </xf>
    <xf numFmtId="0" fontId="3" fillId="11" borderId="5" xfId="3" applyFont="1" applyFill="1" applyBorder="1" applyAlignment="1">
      <alignment horizontal="left" vertical="center" wrapText="1"/>
    </xf>
    <xf numFmtId="0" fontId="3" fillId="11" borderId="13" xfId="3" applyFont="1" applyFill="1" applyBorder="1" applyAlignment="1">
      <alignment horizontal="left" vertical="center" wrapText="1"/>
    </xf>
    <xf numFmtId="0" fontId="83" fillId="11" borderId="20" xfId="3" applyFont="1" applyFill="1" applyBorder="1" applyAlignment="1">
      <alignment vertical="center" wrapText="1"/>
    </xf>
    <xf numFmtId="0" fontId="10" fillId="0" borderId="6" xfId="3" applyFont="1" applyBorder="1" applyAlignment="1">
      <alignment horizontal="center" vertical="center"/>
    </xf>
    <xf numFmtId="0" fontId="10" fillId="0" borderId="27" xfId="3" applyFont="1" applyBorder="1" applyAlignment="1">
      <alignment horizontal="center" vertical="center"/>
    </xf>
    <xf numFmtId="0" fontId="10" fillId="0" borderId="4" xfId="3" applyFont="1" applyBorder="1" applyAlignment="1">
      <alignment horizontal="center" vertical="center"/>
    </xf>
    <xf numFmtId="0" fontId="10" fillId="0" borderId="14" xfId="3" applyFont="1" applyBorder="1" applyAlignment="1">
      <alignment horizontal="center" vertical="center"/>
    </xf>
    <xf numFmtId="0" fontId="10" fillId="0" borderId="0" xfId="3" applyFont="1" applyAlignment="1">
      <alignment horizontal="center" vertical="center"/>
    </xf>
    <xf numFmtId="0" fontId="10" fillId="0" borderId="12" xfId="3" applyFont="1" applyBorder="1" applyAlignment="1">
      <alignment horizontal="center" vertical="center"/>
    </xf>
    <xf numFmtId="0" fontId="11" fillId="10" borderId="5" xfId="4" applyFont="1" applyFill="1" applyBorder="1" applyAlignment="1">
      <alignment horizontal="left" vertical="center" wrapText="1"/>
    </xf>
    <xf numFmtId="0" fontId="11" fillId="10" borderId="13" xfId="4" applyFont="1" applyFill="1" applyBorder="1" applyAlignment="1">
      <alignment horizontal="left" vertical="center" wrapText="1"/>
    </xf>
    <xf numFmtId="0" fontId="3" fillId="11" borderId="6" xfId="3" applyFont="1" applyFill="1" applyBorder="1" applyAlignment="1">
      <alignment horizontal="center" vertical="center" wrapText="1"/>
    </xf>
    <xf numFmtId="0" fontId="3" fillId="11" borderId="27" xfId="3" applyFont="1" applyFill="1" applyBorder="1" applyAlignment="1">
      <alignment horizontal="center" vertical="center" wrapText="1"/>
    </xf>
    <xf numFmtId="0" fontId="3" fillId="11" borderId="4" xfId="3" applyFont="1" applyFill="1" applyBorder="1" applyAlignment="1">
      <alignment horizontal="center" vertical="center" wrapText="1"/>
    </xf>
    <xf numFmtId="0" fontId="3" fillId="11" borderId="14" xfId="3" applyFont="1" applyFill="1" applyBorder="1" applyAlignment="1">
      <alignment horizontal="center" vertical="center" wrapText="1"/>
    </xf>
    <xf numFmtId="0" fontId="3" fillId="11" borderId="0" xfId="3" applyFont="1" applyFill="1" applyAlignment="1">
      <alignment horizontal="center" vertical="center" wrapText="1"/>
    </xf>
    <xf numFmtId="0" fontId="3" fillId="11" borderId="12" xfId="3" applyFont="1" applyFill="1" applyBorder="1" applyAlignment="1">
      <alignment horizontal="center" vertical="center" wrapText="1"/>
    </xf>
    <xf numFmtId="0" fontId="3" fillId="11" borderId="21" xfId="3" applyFont="1" applyFill="1" applyBorder="1" applyAlignment="1">
      <alignment horizontal="center" vertical="center" wrapText="1"/>
    </xf>
    <xf numFmtId="0" fontId="3" fillId="11" borderId="1" xfId="3" applyFont="1" applyFill="1" applyBorder="1" applyAlignment="1">
      <alignment horizontal="center" vertical="center" wrapText="1"/>
    </xf>
    <xf numFmtId="0" fontId="3" fillId="11" borderId="19" xfId="3" applyFont="1" applyFill="1" applyBorder="1" applyAlignment="1">
      <alignment horizontal="center" vertical="center" wrapText="1"/>
    </xf>
    <xf numFmtId="49" fontId="10" fillId="6" borderId="52" xfId="3" applyNumberFormat="1" applyFont="1" applyFill="1" applyBorder="1" applyAlignment="1">
      <alignment horizontal="center" vertical="top"/>
    </xf>
    <xf numFmtId="49" fontId="59" fillId="0" borderId="2" xfId="3" applyNumberFormat="1" applyFont="1" applyBorder="1" applyAlignment="1">
      <alignment horizontal="center" vertical="center" textRotation="90"/>
    </xf>
    <xf numFmtId="49" fontId="59" fillId="0" borderId="17" xfId="3" applyNumberFormat="1" applyFont="1" applyBorder="1" applyAlignment="1">
      <alignment horizontal="center" vertical="center" textRotation="90"/>
    </xf>
    <xf numFmtId="49" fontId="16" fillId="3" borderId="30" xfId="3" applyNumberFormat="1" applyFont="1" applyFill="1" applyBorder="1" applyAlignment="1">
      <alignment horizontal="center" vertical="top"/>
    </xf>
    <xf numFmtId="49" fontId="16" fillId="3" borderId="14" xfId="3" applyNumberFormat="1" applyFont="1" applyFill="1" applyBorder="1" applyAlignment="1">
      <alignment horizontal="center" vertical="top"/>
    </xf>
    <xf numFmtId="49" fontId="16" fillId="3" borderId="41" xfId="3" applyNumberFormat="1" applyFont="1" applyFill="1" applyBorder="1" applyAlignment="1">
      <alignment horizontal="center" vertical="top"/>
    </xf>
    <xf numFmtId="0" fontId="11" fillId="10" borderId="4" xfId="4" applyFont="1" applyFill="1" applyBorder="1" applyAlignment="1">
      <alignment horizontal="left" vertical="top" wrapText="1"/>
    </xf>
    <xf numFmtId="0" fontId="11" fillId="10" borderId="19" xfId="4" applyFont="1" applyFill="1" applyBorder="1" applyAlignment="1">
      <alignment horizontal="left" vertical="top" wrapText="1"/>
    </xf>
    <xf numFmtId="49" fontId="16" fillId="3" borderId="5" xfId="3" applyNumberFormat="1" applyFont="1" applyFill="1" applyBorder="1" applyAlignment="1">
      <alignment horizontal="center" vertical="top"/>
    </xf>
    <xf numFmtId="49" fontId="16" fillId="3" borderId="13" xfId="3" applyNumberFormat="1" applyFont="1" applyFill="1" applyBorder="1" applyAlignment="1">
      <alignment horizontal="center" vertical="top"/>
    </xf>
    <xf numFmtId="49" fontId="16" fillId="3" borderId="20" xfId="3" applyNumberFormat="1" applyFont="1" applyFill="1" applyBorder="1" applyAlignment="1">
      <alignment horizontal="center" vertical="top"/>
    </xf>
    <xf numFmtId="49" fontId="10" fillId="10" borderId="2" xfId="3" applyNumberFormat="1" applyFont="1" applyFill="1" applyBorder="1" applyAlignment="1">
      <alignment horizontal="center" vertical="top"/>
    </xf>
    <xf numFmtId="49" fontId="10" fillId="10" borderId="17" xfId="3" applyNumberFormat="1" applyFont="1" applyFill="1" applyBorder="1" applyAlignment="1">
      <alignment horizontal="center" vertical="top"/>
    </xf>
    <xf numFmtId="0" fontId="5" fillId="0" borderId="3" xfId="3" applyFont="1" applyBorder="1" applyAlignment="1">
      <alignment horizontal="center" vertical="top" textRotation="90" wrapText="1"/>
    </xf>
    <xf numFmtId="0" fontId="5" fillId="0" borderId="11" xfId="3" applyFont="1" applyBorder="1" applyAlignment="1">
      <alignment horizontal="center" vertical="top" textRotation="90" wrapText="1"/>
    </xf>
    <xf numFmtId="0" fontId="5" fillId="0" borderId="18" xfId="3" applyFont="1" applyBorder="1" applyAlignment="1">
      <alignment horizontal="center" vertical="top" textRotation="90" wrapText="1"/>
    </xf>
    <xf numFmtId="0" fontId="3" fillId="0" borderId="14" xfId="3" applyFont="1" applyBorder="1" applyAlignment="1">
      <alignment horizontal="center" vertical="top"/>
    </xf>
    <xf numFmtId="0" fontId="3" fillId="0" borderId="0" xfId="3" applyFont="1" applyAlignment="1">
      <alignment horizontal="center" vertical="top"/>
    </xf>
    <xf numFmtId="0" fontId="3" fillId="0" borderId="12" xfId="3" applyFont="1" applyBorder="1" applyAlignment="1">
      <alignment horizontal="center" vertical="top"/>
    </xf>
    <xf numFmtId="0" fontId="3" fillId="0" borderId="21" xfId="3" applyFont="1" applyBorder="1" applyAlignment="1">
      <alignment horizontal="center" vertical="top"/>
    </xf>
    <xf numFmtId="0" fontId="3" fillId="0" borderId="1" xfId="3" applyFont="1" applyBorder="1" applyAlignment="1">
      <alignment horizontal="center" vertical="top"/>
    </xf>
    <xf numFmtId="0" fontId="3" fillId="0" borderId="19" xfId="3" applyFont="1" applyBorder="1" applyAlignment="1">
      <alignment horizontal="center" vertical="top"/>
    </xf>
    <xf numFmtId="0" fontId="5" fillId="0" borderId="5" xfId="0" applyFont="1" applyBorder="1" applyAlignment="1">
      <alignment horizontal="center" vertical="center" textRotation="90"/>
    </xf>
    <xf numFmtId="0" fontId="5" fillId="0" borderId="20" xfId="0" applyFont="1" applyBorder="1" applyAlignment="1">
      <alignment horizontal="center" vertical="center" textRotation="90"/>
    </xf>
    <xf numFmtId="0" fontId="7" fillId="5" borderId="6" xfId="3" applyFill="1" applyBorder="1" applyAlignment="1">
      <alignment horizontal="center" vertical="top" wrapText="1"/>
    </xf>
    <xf numFmtId="0" fontId="7" fillId="5" borderId="21" xfId="3" applyFill="1" applyBorder="1" applyAlignment="1">
      <alignment horizontal="center" vertical="top" wrapText="1"/>
    </xf>
    <xf numFmtId="0" fontId="3" fillId="11" borderId="5" xfId="3" applyFont="1" applyFill="1" applyBorder="1" applyAlignment="1">
      <alignment horizontal="left" vertical="top" wrapText="1"/>
    </xf>
    <xf numFmtId="0" fontId="3" fillId="11" borderId="13" xfId="3" applyFont="1" applyFill="1" applyBorder="1" applyAlignment="1">
      <alignment horizontal="left" vertical="top" wrapText="1"/>
    </xf>
    <xf numFmtId="0" fontId="11" fillId="10" borderId="5" xfId="3" applyFont="1" applyFill="1" applyBorder="1" applyAlignment="1">
      <alignment horizontal="left" vertical="center" wrapText="1"/>
    </xf>
    <xf numFmtId="0" fontId="11" fillId="10" borderId="13" xfId="3" applyFont="1" applyFill="1" applyBorder="1" applyAlignment="1">
      <alignment horizontal="left" vertical="center" wrapText="1"/>
    </xf>
    <xf numFmtId="0" fontId="11" fillId="10" borderId="20" xfId="3" applyFont="1" applyFill="1" applyBorder="1" applyAlignment="1">
      <alignment horizontal="left" vertical="center" wrapText="1"/>
    </xf>
    <xf numFmtId="49" fontId="10" fillId="10" borderId="5" xfId="3" applyNumberFormat="1" applyFont="1" applyFill="1" applyBorder="1" applyAlignment="1">
      <alignment horizontal="left" vertical="top" wrapText="1"/>
    </xf>
    <xf numFmtId="49" fontId="10" fillId="10" borderId="20" xfId="3" applyNumberFormat="1" applyFont="1" applyFill="1" applyBorder="1" applyAlignment="1">
      <alignment horizontal="left" vertical="top" wrapText="1"/>
    </xf>
    <xf numFmtId="0" fontId="11" fillId="0" borderId="63" xfId="3" applyFont="1" applyBorder="1" applyAlignment="1">
      <alignment horizontal="left" vertical="top" wrapText="1"/>
    </xf>
    <xf numFmtId="0" fontId="11" fillId="0" borderId="46" xfId="3" applyFont="1" applyBorder="1" applyAlignment="1">
      <alignment horizontal="left" vertical="top" wrapText="1"/>
    </xf>
    <xf numFmtId="0" fontId="11" fillId="10" borderId="4" xfId="3" applyFont="1" applyFill="1" applyBorder="1" applyAlignment="1">
      <alignment horizontal="left" vertical="top"/>
    </xf>
    <xf numFmtId="0" fontId="11" fillId="10" borderId="19" xfId="3" applyFont="1" applyFill="1" applyBorder="1" applyAlignment="1">
      <alignment horizontal="left" vertical="top"/>
    </xf>
    <xf numFmtId="0" fontId="3" fillId="0" borderId="0" xfId="3" applyFont="1" applyAlignment="1">
      <alignment horizontal="center" vertical="top" wrapText="1"/>
    </xf>
    <xf numFmtId="0" fontId="11" fillId="0" borderId="16" xfId="3" applyFont="1" applyBorder="1" applyAlignment="1">
      <alignment horizontal="center" vertical="center" wrapText="1"/>
    </xf>
    <xf numFmtId="0" fontId="11" fillId="0" borderId="53" xfId="3" applyFont="1" applyBorder="1" applyAlignment="1">
      <alignment horizontal="center" vertical="center" wrapText="1"/>
    </xf>
    <xf numFmtId="0" fontId="11" fillId="0" borderId="4" xfId="3" applyFont="1" applyBorder="1" applyAlignment="1">
      <alignment horizontal="left" vertical="center" wrapText="1"/>
    </xf>
    <xf numFmtId="0" fontId="11" fillId="0" borderId="51" xfId="3" applyFont="1" applyBorder="1" applyAlignment="1">
      <alignment horizontal="left" vertical="center" wrapText="1"/>
    </xf>
    <xf numFmtId="0" fontId="11" fillId="0" borderId="31" xfId="3" applyFont="1" applyBorder="1" applyAlignment="1">
      <alignment horizontal="center" vertical="center" wrapText="1"/>
    </xf>
    <xf numFmtId="0" fontId="11" fillId="0" borderId="68" xfId="3" applyFont="1" applyBorder="1" applyAlignment="1">
      <alignment horizontal="center" vertical="center" wrapText="1"/>
    </xf>
    <xf numFmtId="0" fontId="11" fillId="0" borderId="45" xfId="3" applyFont="1" applyBorder="1" applyAlignment="1">
      <alignment horizontal="left" vertical="center" wrapText="1"/>
    </xf>
    <xf numFmtId="0" fontId="11" fillId="0" borderId="56" xfId="3" applyFont="1" applyBorder="1" applyAlignment="1">
      <alignment horizontal="left" vertical="center" wrapText="1"/>
    </xf>
    <xf numFmtId="49" fontId="16" fillId="3" borderId="80" xfId="3" applyNumberFormat="1" applyFont="1" applyFill="1" applyBorder="1" applyAlignment="1">
      <alignment horizontal="center" vertical="top"/>
    </xf>
    <xf numFmtId="0" fontId="5" fillId="0" borderId="4" xfId="0" applyFont="1" applyBorder="1" applyAlignment="1">
      <alignment horizontal="center" vertical="center"/>
    </xf>
    <xf numFmtId="0" fontId="5" fillId="0" borderId="12" xfId="0" applyFont="1" applyBorder="1" applyAlignment="1">
      <alignment horizontal="center" vertical="center"/>
    </xf>
    <xf numFmtId="0" fontId="11" fillId="0" borderId="57" xfId="3" applyFont="1" applyBorder="1" applyAlignment="1">
      <alignment horizontal="left" vertical="top" wrapText="1"/>
    </xf>
    <xf numFmtId="0" fontId="11" fillId="4" borderId="7" xfId="3" applyFont="1" applyFill="1" applyBorder="1" applyAlignment="1">
      <alignment horizontal="center" vertical="top" wrapText="1"/>
    </xf>
    <xf numFmtId="0" fontId="11" fillId="4" borderId="8" xfId="3" applyFont="1" applyFill="1" applyBorder="1" applyAlignment="1">
      <alignment horizontal="center" vertical="top" wrapText="1"/>
    </xf>
    <xf numFmtId="0" fontId="11" fillId="4" borderId="9" xfId="3" applyFont="1" applyFill="1" applyBorder="1" applyAlignment="1">
      <alignment horizontal="center" vertical="top" wrapText="1"/>
    </xf>
    <xf numFmtId="49" fontId="10" fillId="2" borderId="7" xfId="14" applyNumberFormat="1" applyFont="1" applyFill="1" applyBorder="1" applyAlignment="1">
      <alignment horizontal="center" vertical="top"/>
    </xf>
    <xf numFmtId="49" fontId="10" fillId="2" borderId="8" xfId="14" applyNumberFormat="1" applyFont="1" applyFill="1" applyBorder="1" applyAlignment="1">
      <alignment horizontal="center" vertical="top"/>
    </xf>
    <xf numFmtId="49" fontId="10" fillId="2" borderId="9" xfId="14" applyNumberFormat="1" applyFont="1" applyFill="1" applyBorder="1" applyAlignment="1">
      <alignment horizontal="center" vertical="top"/>
    </xf>
    <xf numFmtId="0" fontId="11" fillId="0" borderId="64" xfId="3" applyFont="1" applyBorder="1" applyAlignment="1">
      <alignment horizontal="left" vertical="top" wrapText="1"/>
    </xf>
    <xf numFmtId="49" fontId="10" fillId="3" borderId="52" xfId="3" applyNumberFormat="1" applyFont="1" applyFill="1" applyBorder="1" applyAlignment="1">
      <alignment horizontal="center" vertical="top"/>
    </xf>
    <xf numFmtId="49" fontId="10" fillId="3" borderId="58" xfId="3" applyNumberFormat="1" applyFont="1" applyFill="1" applyBorder="1" applyAlignment="1">
      <alignment horizontal="center" vertical="top"/>
    </xf>
    <xf numFmtId="49" fontId="10" fillId="2" borderId="30" xfId="3" applyNumberFormat="1" applyFont="1" applyFill="1" applyBorder="1" applyAlignment="1">
      <alignment horizontal="center" vertical="top"/>
    </xf>
    <xf numFmtId="49" fontId="10" fillId="2" borderId="14" xfId="3" applyNumberFormat="1" applyFont="1" applyFill="1" applyBorder="1" applyAlignment="1">
      <alignment horizontal="center" vertical="top"/>
    </xf>
    <xf numFmtId="49" fontId="10" fillId="2" borderId="41" xfId="3" applyNumberFormat="1" applyFont="1" applyFill="1" applyBorder="1" applyAlignment="1">
      <alignment horizontal="center" vertical="top"/>
    </xf>
    <xf numFmtId="49" fontId="10" fillId="11" borderId="58" xfId="3" applyNumberFormat="1" applyFont="1" applyFill="1" applyBorder="1" applyAlignment="1">
      <alignment horizontal="center" vertical="top" wrapText="1"/>
    </xf>
    <xf numFmtId="49" fontId="10" fillId="10" borderId="58" xfId="3" applyNumberFormat="1" applyFont="1" applyFill="1" applyBorder="1" applyAlignment="1">
      <alignment horizontal="center" vertical="top" wrapText="1"/>
    </xf>
    <xf numFmtId="49" fontId="10" fillId="11" borderId="6" xfId="3" applyNumberFormat="1" applyFont="1" applyFill="1" applyBorder="1" applyAlignment="1">
      <alignment horizontal="center" vertical="top" wrapText="1"/>
    </xf>
    <xf numFmtId="49" fontId="10" fillId="11" borderId="14" xfId="3" applyNumberFormat="1" applyFont="1" applyFill="1" applyBorder="1" applyAlignment="1">
      <alignment horizontal="center" vertical="top" wrapText="1"/>
    </xf>
    <xf numFmtId="49" fontId="10" fillId="10" borderId="27" xfId="3" applyNumberFormat="1" applyFont="1" applyFill="1" applyBorder="1" applyAlignment="1">
      <alignment horizontal="center" vertical="top" wrapText="1"/>
    </xf>
    <xf numFmtId="49" fontId="10" fillId="10" borderId="1" xfId="3" applyNumberFormat="1" applyFont="1" applyFill="1" applyBorder="1" applyAlignment="1">
      <alignment horizontal="center" vertical="top" wrapText="1"/>
    </xf>
    <xf numFmtId="0" fontId="10" fillId="4" borderId="7" xfId="3" applyFont="1" applyFill="1" applyBorder="1" applyAlignment="1">
      <alignment horizontal="left" vertical="top" wrapText="1"/>
    </xf>
    <xf numFmtId="0" fontId="10" fillId="4" borderId="8" xfId="3" applyFont="1" applyFill="1" applyBorder="1" applyAlignment="1">
      <alignment horizontal="left" vertical="top" wrapText="1"/>
    </xf>
    <xf numFmtId="49" fontId="11" fillId="0" borderId="27" xfId="3" applyNumberFormat="1" applyFont="1" applyBorder="1" applyAlignment="1">
      <alignment horizontal="center" vertical="center" textRotation="90" wrapText="1"/>
    </xf>
    <xf numFmtId="49" fontId="11" fillId="0" borderId="0" xfId="3" applyNumberFormat="1" applyFont="1" applyAlignment="1">
      <alignment horizontal="center" vertical="center" textRotation="90" wrapText="1"/>
    </xf>
    <xf numFmtId="49" fontId="11" fillId="0" borderId="1" xfId="3" applyNumberFormat="1" applyFont="1" applyBorder="1" applyAlignment="1">
      <alignment horizontal="center" vertical="center" textRotation="90" wrapText="1"/>
    </xf>
    <xf numFmtId="0" fontId="10" fillId="11" borderId="6" xfId="14" applyFont="1" applyFill="1" applyBorder="1" applyAlignment="1">
      <alignment horizontal="center" vertical="top" wrapText="1"/>
    </xf>
    <xf numFmtId="0" fontId="10" fillId="11" borderId="27" xfId="14" applyFont="1" applyFill="1" applyBorder="1" applyAlignment="1">
      <alignment horizontal="center" vertical="top" wrapText="1"/>
    </xf>
    <xf numFmtId="0" fontId="10" fillId="11" borderId="4" xfId="14" applyFont="1" applyFill="1" applyBorder="1" applyAlignment="1">
      <alignment horizontal="center" vertical="top" wrapText="1"/>
    </xf>
    <xf numFmtId="0" fontId="10" fillId="11" borderId="14" xfId="14" applyFont="1" applyFill="1" applyBorder="1" applyAlignment="1">
      <alignment horizontal="center" vertical="top" wrapText="1"/>
    </xf>
    <xf numFmtId="0" fontId="10" fillId="11" borderId="0" xfId="14" applyFont="1" applyFill="1" applyAlignment="1">
      <alignment horizontal="center" vertical="top" wrapText="1"/>
    </xf>
    <xf numFmtId="0" fontId="10" fillId="11" borderId="12" xfId="14" applyFont="1" applyFill="1" applyBorder="1" applyAlignment="1">
      <alignment horizontal="center" vertical="top" wrapText="1"/>
    </xf>
    <xf numFmtId="0" fontId="10" fillId="11" borderId="21" xfId="14" applyFont="1" applyFill="1" applyBorder="1" applyAlignment="1">
      <alignment horizontal="center" vertical="top" wrapText="1"/>
    </xf>
    <xf numFmtId="0" fontId="10" fillId="11" borderId="1" xfId="14" applyFont="1" applyFill="1" applyBorder="1" applyAlignment="1">
      <alignment horizontal="center" vertical="top" wrapText="1"/>
    </xf>
    <xf numFmtId="0" fontId="10" fillId="11" borderId="19" xfId="14" applyFont="1" applyFill="1" applyBorder="1" applyAlignment="1">
      <alignment horizontal="center" vertical="top" wrapText="1"/>
    </xf>
    <xf numFmtId="0" fontId="11" fillId="0" borderId="5" xfId="3" applyFont="1" applyBorder="1" applyAlignment="1">
      <alignment horizontal="center" vertical="top" wrapText="1"/>
    </xf>
    <xf numFmtId="0" fontId="11" fillId="0" borderId="13" xfId="3" applyFont="1" applyBorder="1" applyAlignment="1">
      <alignment horizontal="center" vertical="top" wrapText="1"/>
    </xf>
    <xf numFmtId="0" fontId="11" fillId="0" borderId="20" xfId="3" applyFont="1" applyBorder="1" applyAlignment="1">
      <alignment horizontal="center" vertical="top" wrapText="1"/>
    </xf>
    <xf numFmtId="49" fontId="11" fillId="0" borderId="5" xfId="3" applyNumberFormat="1" applyFont="1" applyBorder="1" applyAlignment="1">
      <alignment horizontal="left" vertical="top" wrapText="1"/>
    </xf>
    <xf numFmtId="49" fontId="5" fillId="0" borderId="5" xfId="3" applyNumberFormat="1" applyFont="1" applyBorder="1" applyAlignment="1">
      <alignment horizontal="center" vertical="top"/>
    </xf>
    <xf numFmtId="49" fontId="5" fillId="0" borderId="13" xfId="3" applyNumberFormat="1" applyFont="1" applyBorder="1" applyAlignment="1">
      <alignment horizontal="center" vertical="top"/>
    </xf>
    <xf numFmtId="49" fontId="5" fillId="0" borderId="20" xfId="3" applyNumberFormat="1" applyFont="1" applyBorder="1" applyAlignment="1">
      <alignment horizontal="center" vertical="top"/>
    </xf>
    <xf numFmtId="0" fontId="27" fillId="10" borderId="5" xfId="4" applyFont="1" applyFill="1" applyBorder="1" applyAlignment="1">
      <alignment horizontal="left" vertical="top" wrapText="1"/>
    </xf>
    <xf numFmtId="0" fontId="27" fillId="10" borderId="20" xfId="4" applyFont="1" applyFill="1" applyBorder="1" applyAlignment="1">
      <alignment horizontal="left" vertical="top" wrapText="1"/>
    </xf>
    <xf numFmtId="0" fontId="11" fillId="0" borderId="44" xfId="3" applyFont="1" applyBorder="1" applyAlignment="1">
      <alignment horizontal="left" vertical="top" wrapText="1"/>
    </xf>
    <xf numFmtId="0" fontId="11" fillId="0" borderId="33" xfId="3" applyFont="1" applyBorder="1" applyAlignment="1">
      <alignment horizontal="left" vertical="top" wrapText="1"/>
    </xf>
    <xf numFmtId="0" fontId="11" fillId="0" borderId="38" xfId="3" applyFont="1" applyBorder="1" applyAlignment="1">
      <alignment horizontal="left" vertical="top" wrapText="1"/>
    </xf>
    <xf numFmtId="0" fontId="11" fillId="0" borderId="76" xfId="3" applyFont="1" applyBorder="1" applyAlignment="1">
      <alignment horizontal="left" vertical="top" wrapText="1"/>
    </xf>
    <xf numFmtId="0" fontId="15" fillId="0" borderId="38" xfId="3" applyFont="1" applyBorder="1" applyAlignment="1">
      <alignment horizontal="center" vertical="center"/>
    </xf>
    <xf numFmtId="0" fontId="15" fillId="0" borderId="76" xfId="3" applyFont="1" applyBorder="1" applyAlignment="1">
      <alignment horizontal="center" vertical="center"/>
    </xf>
    <xf numFmtId="49" fontId="3" fillId="3" borderId="5" xfId="3" applyNumberFormat="1" applyFont="1" applyFill="1" applyBorder="1" applyAlignment="1">
      <alignment horizontal="center" vertical="top"/>
    </xf>
    <xf numFmtId="49" fontId="3" fillId="3" borderId="20" xfId="3" applyNumberFormat="1" applyFont="1" applyFill="1" applyBorder="1" applyAlignment="1">
      <alignment horizontal="center" vertical="top"/>
    </xf>
    <xf numFmtId="49" fontId="3" fillId="6" borderId="5" xfId="3" applyNumberFormat="1" applyFont="1" applyFill="1" applyBorder="1" applyAlignment="1">
      <alignment horizontal="center" vertical="top"/>
    </xf>
    <xf numFmtId="49" fontId="3" fillId="6" borderId="20" xfId="3" applyNumberFormat="1" applyFont="1" applyFill="1" applyBorder="1" applyAlignment="1">
      <alignment horizontal="center" vertical="top"/>
    </xf>
    <xf numFmtId="0" fontId="10" fillId="4" borderId="7" xfId="14" applyFont="1" applyFill="1" applyBorder="1" applyAlignment="1">
      <alignment horizontal="left" vertical="top"/>
    </xf>
    <xf numFmtId="0" fontId="10" fillId="4" borderId="8" xfId="14" applyFont="1" applyFill="1" applyBorder="1" applyAlignment="1">
      <alignment horizontal="left" vertical="top"/>
    </xf>
    <xf numFmtId="0" fontId="11" fillId="10" borderId="52" xfId="3" applyFont="1" applyFill="1" applyBorder="1" applyAlignment="1">
      <alignment horizontal="left" vertical="top" wrapText="1"/>
    </xf>
    <xf numFmtId="0" fontId="11" fillId="10" borderId="58" xfId="3" applyFont="1" applyFill="1" applyBorder="1" applyAlignment="1">
      <alignment horizontal="left" vertical="top" wrapText="1"/>
    </xf>
    <xf numFmtId="49" fontId="11" fillId="0" borderId="43" xfId="16" applyNumberFormat="1" applyFont="1" applyBorder="1" applyAlignment="1">
      <alignment horizontal="center" vertical="top" textRotation="90"/>
    </xf>
    <xf numFmtId="49" fontId="11" fillId="0" borderId="14" xfId="16" applyNumberFormat="1" applyFont="1" applyBorder="1" applyAlignment="1">
      <alignment horizontal="center" vertical="top" textRotation="90"/>
    </xf>
    <xf numFmtId="49" fontId="11" fillId="0" borderId="41" xfId="16" applyNumberFormat="1" applyFont="1" applyBorder="1" applyAlignment="1">
      <alignment horizontal="center" vertical="top" textRotation="90"/>
    </xf>
    <xf numFmtId="49" fontId="11" fillId="7" borderId="12" xfId="16" applyNumberFormat="1" applyFont="1" applyFill="1" applyBorder="1" applyAlignment="1">
      <alignment horizontal="center" vertical="center" wrapText="1"/>
    </xf>
    <xf numFmtId="49" fontId="11" fillId="7" borderId="19" xfId="16" applyNumberFormat="1" applyFont="1" applyFill="1" applyBorder="1" applyAlignment="1">
      <alignment horizontal="center" vertical="center" wrapText="1"/>
    </xf>
    <xf numFmtId="49" fontId="11" fillId="7" borderId="4" xfId="16" applyNumberFormat="1" applyFont="1" applyFill="1" applyBorder="1" applyAlignment="1">
      <alignment horizontal="center" vertical="center" wrapText="1"/>
    </xf>
    <xf numFmtId="0" fontId="11" fillId="5" borderId="45" xfId="16" applyFont="1" applyFill="1" applyBorder="1" applyAlignment="1">
      <alignment vertical="center" wrapText="1"/>
    </xf>
    <xf numFmtId="0" fontId="11" fillId="5" borderId="22" xfId="16" applyFont="1" applyFill="1" applyBorder="1" applyAlignment="1">
      <alignment vertical="center" wrapText="1"/>
    </xf>
    <xf numFmtId="49" fontId="11" fillId="7" borderId="75" xfId="16" applyNumberFormat="1" applyFont="1" applyFill="1" applyBorder="1" applyAlignment="1">
      <alignment horizontal="center" vertical="center" wrapText="1"/>
    </xf>
    <xf numFmtId="49" fontId="11" fillId="7" borderId="23" xfId="16" applyNumberFormat="1" applyFont="1" applyFill="1" applyBorder="1" applyAlignment="1">
      <alignment horizontal="center" vertical="center" wrapText="1"/>
    </xf>
    <xf numFmtId="49" fontId="11" fillId="7" borderId="39" xfId="16" applyNumberFormat="1" applyFont="1" applyFill="1" applyBorder="1" applyAlignment="1">
      <alignment horizontal="center" vertical="center" wrapText="1"/>
    </xf>
    <xf numFmtId="0" fontId="11" fillId="0" borderId="75" xfId="16" applyFont="1" applyBorder="1" applyAlignment="1">
      <alignment horizontal="center" vertical="center" wrapText="1"/>
    </xf>
    <xf numFmtId="0" fontId="11" fillId="0" borderId="39" xfId="16" applyFont="1" applyBorder="1" applyAlignment="1">
      <alignment horizontal="center" vertical="center" wrapText="1"/>
    </xf>
    <xf numFmtId="0" fontId="11" fillId="0" borderId="23" xfId="16" applyFont="1" applyBorder="1" applyAlignment="1">
      <alignment horizontal="center" vertical="center" wrapText="1"/>
    </xf>
    <xf numFmtId="0" fontId="11" fillId="5" borderId="75" xfId="16" applyFont="1" applyFill="1" applyBorder="1" applyAlignment="1">
      <alignment horizontal="center" vertical="center"/>
    </xf>
    <xf numFmtId="0" fontId="11" fillId="5" borderId="23" xfId="16" applyFont="1" applyFill="1" applyBorder="1" applyAlignment="1">
      <alignment horizontal="center" vertical="center"/>
    </xf>
    <xf numFmtId="0" fontId="11" fillId="0" borderId="50" xfId="16" applyFont="1" applyBorder="1" applyAlignment="1">
      <alignment horizontal="center" vertical="center" wrapText="1"/>
    </xf>
    <xf numFmtId="0" fontId="11" fillId="0" borderId="12" xfId="16" applyFont="1" applyBorder="1" applyAlignment="1">
      <alignment horizontal="center" vertical="center" wrapText="1"/>
    </xf>
    <xf numFmtId="0" fontId="11" fillId="0" borderId="19" xfId="16" applyFont="1" applyBorder="1" applyAlignment="1">
      <alignment horizontal="center" vertical="center" wrapText="1"/>
    </xf>
    <xf numFmtId="49" fontId="11" fillId="0" borderId="5" xfId="16" applyNumberFormat="1" applyFont="1" applyBorder="1" applyAlignment="1">
      <alignment horizontal="center" vertical="top"/>
    </xf>
    <xf numFmtId="49" fontId="11" fillId="0" borderId="13" xfId="16" applyNumberFormat="1" applyFont="1" applyBorder="1" applyAlignment="1">
      <alignment horizontal="center" vertical="top"/>
    </xf>
    <xf numFmtId="49" fontId="11" fillId="0" borderId="20" xfId="16" applyNumberFormat="1" applyFont="1" applyBorder="1" applyAlignment="1">
      <alignment horizontal="center" vertical="top"/>
    </xf>
    <xf numFmtId="49" fontId="11" fillId="0" borderId="6" xfId="16" applyNumberFormat="1" applyFont="1" applyBorder="1" applyAlignment="1">
      <alignment horizontal="center" vertical="center" textRotation="90"/>
    </xf>
    <xf numFmtId="49" fontId="11" fillId="0" borderId="14" xfId="16" applyNumberFormat="1" applyFont="1" applyBorder="1" applyAlignment="1">
      <alignment horizontal="center" vertical="center" textRotation="90"/>
    </xf>
    <xf numFmtId="49" fontId="11" fillId="0" borderId="21" xfId="16" applyNumberFormat="1" applyFont="1" applyBorder="1" applyAlignment="1">
      <alignment horizontal="center" vertical="center" textRotation="90"/>
    </xf>
    <xf numFmtId="0" fontId="10" fillId="11" borderId="5" xfId="16" applyFont="1" applyFill="1" applyBorder="1" applyAlignment="1">
      <alignment horizontal="center" vertical="top"/>
    </xf>
    <xf numFmtId="0" fontId="10" fillId="11" borderId="58" xfId="16" applyFont="1" applyFill="1" applyBorder="1" applyAlignment="1">
      <alignment horizontal="center" vertical="top"/>
    </xf>
    <xf numFmtId="165" fontId="11" fillId="11" borderId="5" xfId="16" applyNumberFormat="1" applyFont="1" applyFill="1" applyBorder="1" applyAlignment="1">
      <alignment horizontal="center" vertical="top"/>
    </xf>
    <xf numFmtId="165" fontId="11" fillId="11" borderId="58" xfId="16" applyNumberFormat="1" applyFont="1" applyFill="1" applyBorder="1" applyAlignment="1">
      <alignment horizontal="center" vertical="top"/>
    </xf>
    <xf numFmtId="0" fontId="11" fillId="0" borderId="57" xfId="16" applyFont="1" applyBorder="1" applyAlignment="1">
      <alignment horizontal="left" vertical="top" wrapText="1"/>
    </xf>
    <xf numFmtId="0" fontId="11" fillId="0" borderId="22" xfId="16" applyFont="1" applyBorder="1" applyAlignment="1">
      <alignment horizontal="left" vertical="top" wrapText="1"/>
    </xf>
    <xf numFmtId="165" fontId="11" fillId="7" borderId="75" xfId="16" applyNumberFormat="1" applyFont="1" applyFill="1" applyBorder="1" applyAlignment="1">
      <alignment horizontal="center" vertical="center" wrapText="1"/>
    </xf>
    <xf numFmtId="165" fontId="11" fillId="7" borderId="23" xfId="16" applyNumberFormat="1" applyFont="1" applyFill="1" applyBorder="1" applyAlignment="1">
      <alignment horizontal="center" vertical="center" wrapText="1"/>
    </xf>
    <xf numFmtId="0" fontId="11" fillId="5" borderId="50" xfId="16" applyFont="1" applyFill="1" applyBorder="1" applyAlignment="1">
      <alignment horizontal="center" vertical="center"/>
    </xf>
    <xf numFmtId="0" fontId="11" fillId="5" borderId="19" xfId="16" applyFont="1" applyFill="1" applyBorder="1" applyAlignment="1">
      <alignment horizontal="center" vertical="center"/>
    </xf>
    <xf numFmtId="0" fontId="11" fillId="0" borderId="57" xfId="16" applyFont="1" applyBorder="1" applyAlignment="1">
      <alignment vertical="center" wrapText="1"/>
    </xf>
    <xf numFmtId="0" fontId="11" fillId="0" borderId="15" xfId="16" applyFont="1" applyBorder="1" applyAlignment="1">
      <alignment vertical="center" wrapText="1"/>
    </xf>
    <xf numFmtId="0" fontId="11" fillId="0" borderId="22" xfId="16" applyFont="1" applyBorder="1" applyAlignment="1">
      <alignment vertical="center" wrapText="1"/>
    </xf>
    <xf numFmtId="49" fontId="11" fillId="0" borderId="16" xfId="16" applyNumberFormat="1" applyFont="1" applyBorder="1" applyAlignment="1">
      <alignment horizontal="center" vertical="center" wrapText="1"/>
    </xf>
    <xf numFmtId="49" fontId="11" fillId="0" borderId="39" xfId="16" applyNumberFormat="1" applyFont="1" applyBorder="1" applyAlignment="1">
      <alignment horizontal="center" vertical="center" wrapText="1"/>
    </xf>
    <xf numFmtId="49" fontId="11" fillId="0" borderId="23" xfId="16" applyNumberFormat="1" applyFont="1" applyBorder="1" applyAlignment="1">
      <alignment horizontal="center" vertical="center" wrapText="1"/>
    </xf>
    <xf numFmtId="0" fontId="11" fillId="5" borderId="16" xfId="16" applyFont="1" applyFill="1" applyBorder="1" applyAlignment="1">
      <alignment horizontal="center" vertical="center"/>
    </xf>
    <xf numFmtId="0" fontId="11" fillId="5" borderId="39" xfId="16" applyFont="1" applyFill="1" applyBorder="1" applyAlignment="1">
      <alignment horizontal="center" vertical="center"/>
    </xf>
    <xf numFmtId="0" fontId="11" fillId="0" borderId="1" xfId="16" applyFont="1" applyBorder="1" applyAlignment="1">
      <alignment horizontal="center"/>
    </xf>
    <xf numFmtId="49" fontId="11" fillId="0" borderId="5" xfId="16" applyNumberFormat="1" applyFont="1" applyBorder="1" applyAlignment="1">
      <alignment horizontal="center" vertical="center" textRotation="90"/>
    </xf>
    <xf numFmtId="49" fontId="11" fillId="0" borderId="13" xfId="16" applyNumberFormat="1" applyFont="1" applyBorder="1" applyAlignment="1">
      <alignment horizontal="center" vertical="center" textRotation="90"/>
    </xf>
    <xf numFmtId="49" fontId="11" fillId="0" borderId="20" xfId="16" applyNumberFormat="1" applyFont="1" applyBorder="1" applyAlignment="1">
      <alignment horizontal="center" vertical="center" textRotation="90"/>
    </xf>
    <xf numFmtId="49" fontId="11" fillId="0" borderId="5" xfId="16" applyNumberFormat="1" applyFont="1" applyBorder="1" applyAlignment="1">
      <alignment vertical="top" wrapText="1"/>
    </xf>
    <xf numFmtId="49" fontId="11" fillId="0" borderId="13" xfId="16" applyNumberFormat="1" applyFont="1" applyBorder="1" applyAlignment="1">
      <alignment vertical="top" wrapText="1"/>
    </xf>
    <xf numFmtId="0" fontId="11" fillId="0" borderId="45" xfId="16" applyFont="1" applyBorder="1" applyAlignment="1">
      <alignment horizontal="center" vertical="center"/>
    </xf>
    <xf numFmtId="0" fontId="11" fillId="0" borderId="15" xfId="16" applyFont="1" applyBorder="1" applyAlignment="1">
      <alignment horizontal="center" vertical="center"/>
    </xf>
    <xf numFmtId="0" fontId="11" fillId="0" borderId="5"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4" xfId="0" applyFont="1" applyBorder="1" applyAlignment="1">
      <alignment horizontal="center" vertical="center"/>
    </xf>
    <xf numFmtId="0" fontId="11" fillId="0" borderId="12" xfId="0" applyFont="1" applyBorder="1" applyAlignment="1">
      <alignment horizontal="center" vertical="center"/>
    </xf>
    <xf numFmtId="0" fontId="11" fillId="0" borderId="19" xfId="0" applyFont="1" applyBorder="1" applyAlignment="1">
      <alignment horizontal="center" vertical="center"/>
    </xf>
    <xf numFmtId="49" fontId="11" fillId="7" borderId="16" xfId="16" applyNumberFormat="1" applyFont="1" applyFill="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5" xfId="0" applyFont="1" applyBorder="1" applyAlignment="1">
      <alignment horizontal="center" vertical="center" textRotation="90" wrapText="1"/>
    </xf>
    <xf numFmtId="0" fontId="11" fillId="0" borderId="20" xfId="0" applyFont="1" applyBorder="1" applyAlignment="1">
      <alignment horizontal="center" vertical="center" textRotation="90" wrapText="1"/>
    </xf>
    <xf numFmtId="0" fontId="11" fillId="0" borderId="12" xfId="16" applyFont="1" applyBorder="1" applyAlignment="1">
      <alignment horizontal="center" vertical="center" textRotation="90"/>
    </xf>
    <xf numFmtId="0" fontId="11" fillId="0" borderId="19" xfId="16" applyFont="1" applyBorder="1" applyAlignment="1">
      <alignment horizontal="center" vertical="center" textRotation="90"/>
    </xf>
    <xf numFmtId="0" fontId="5" fillId="0" borderId="16" xfId="16" applyFont="1" applyBorder="1" applyAlignment="1">
      <alignment horizontal="center" vertical="center" wrapText="1"/>
    </xf>
    <xf numFmtId="49" fontId="10" fillId="10" borderId="20" xfId="16" applyNumberFormat="1" applyFont="1" applyFill="1" applyBorder="1" applyAlignment="1">
      <alignment horizontal="center" vertical="top" wrapText="1"/>
    </xf>
    <xf numFmtId="49" fontId="10" fillId="11" borderId="20" xfId="16" applyNumberFormat="1" applyFont="1" applyFill="1" applyBorder="1" applyAlignment="1">
      <alignment horizontal="center" vertical="top" wrapText="1"/>
    </xf>
    <xf numFmtId="49" fontId="10" fillId="3" borderId="5" xfId="16" applyNumberFormat="1" applyFont="1" applyFill="1" applyBorder="1" applyAlignment="1">
      <alignment horizontal="center" vertical="top"/>
    </xf>
    <xf numFmtId="49" fontId="10" fillId="3" borderId="20" xfId="16" applyNumberFormat="1" applyFont="1" applyFill="1" applyBorder="1" applyAlignment="1">
      <alignment horizontal="center" vertical="top"/>
    </xf>
    <xf numFmtId="0" fontId="88" fillId="10" borderId="4" xfId="4" applyFont="1" applyFill="1" applyBorder="1" applyAlignment="1">
      <alignment horizontal="left" vertical="top"/>
    </xf>
    <xf numFmtId="0" fontId="88" fillId="10" borderId="19" xfId="4" applyFont="1" applyFill="1" applyBorder="1" applyAlignment="1">
      <alignment horizontal="left" vertical="top"/>
    </xf>
    <xf numFmtId="0" fontId="88" fillId="10" borderId="5" xfId="4" applyFont="1" applyFill="1" applyBorder="1" applyAlignment="1">
      <alignment horizontal="left" vertical="top" wrapText="1"/>
    </xf>
    <xf numFmtId="0" fontId="88" fillId="10" borderId="13" xfId="4" applyFont="1" applyFill="1" applyBorder="1" applyAlignment="1">
      <alignment horizontal="left" vertical="top" wrapText="1"/>
    </xf>
    <xf numFmtId="49" fontId="10" fillId="10" borderId="4" xfId="16" applyNumberFormat="1" applyFont="1" applyFill="1" applyBorder="1" applyAlignment="1">
      <alignment horizontal="center" vertical="top" wrapText="1"/>
    </xf>
    <xf numFmtId="49" fontId="10" fillId="10" borderId="19" xfId="16" applyNumberFormat="1" applyFont="1" applyFill="1" applyBorder="1" applyAlignment="1">
      <alignment horizontal="center" vertical="top" wrapText="1"/>
    </xf>
    <xf numFmtId="49" fontId="10" fillId="4" borderId="13" xfId="16" applyNumberFormat="1" applyFont="1" applyFill="1" applyBorder="1" applyAlignment="1">
      <alignment horizontal="center" vertical="top"/>
    </xf>
    <xf numFmtId="49" fontId="10" fillId="3" borderId="13" xfId="16" applyNumberFormat="1" applyFont="1" applyFill="1" applyBorder="1" applyAlignment="1">
      <alignment horizontal="center" vertical="top"/>
    </xf>
    <xf numFmtId="0" fontId="11" fillId="5" borderId="15" xfId="16" applyFont="1" applyFill="1" applyBorder="1" applyAlignment="1">
      <alignment vertical="center" wrapText="1"/>
    </xf>
    <xf numFmtId="0" fontId="11" fillId="5" borderId="45" xfId="16" applyFont="1" applyFill="1" applyBorder="1" applyAlignment="1">
      <alignment horizontal="left" vertical="center" wrapText="1"/>
    </xf>
    <xf numFmtId="0" fontId="11" fillId="5" borderId="15" xfId="16" applyFont="1" applyFill="1" applyBorder="1" applyAlignment="1">
      <alignment horizontal="left" vertical="center" wrapText="1"/>
    </xf>
    <xf numFmtId="0" fontId="11" fillId="5" borderId="22" xfId="16" applyFont="1" applyFill="1" applyBorder="1" applyAlignment="1">
      <alignment horizontal="left" vertical="center" wrapText="1"/>
    </xf>
    <xf numFmtId="49" fontId="11" fillId="0" borderId="43" xfId="16" applyNumberFormat="1" applyFont="1" applyBorder="1" applyAlignment="1">
      <alignment horizontal="center" vertical="center" textRotation="90"/>
    </xf>
    <xf numFmtId="49" fontId="11" fillId="0" borderId="41" xfId="16" applyNumberFormat="1" applyFont="1" applyBorder="1" applyAlignment="1">
      <alignment horizontal="center" vertical="center" textRotation="90"/>
    </xf>
    <xf numFmtId="0" fontId="11" fillId="5" borderId="31" xfId="16" applyFont="1" applyFill="1" applyBorder="1" applyAlignment="1">
      <alignment vertical="center" wrapText="1"/>
    </xf>
    <xf numFmtId="0" fontId="11" fillId="5" borderId="34" xfId="16" applyFont="1" applyFill="1" applyBorder="1" applyAlignment="1">
      <alignment vertical="center" wrapText="1"/>
    </xf>
    <xf numFmtId="0" fontId="5" fillId="0" borderId="3" xfId="16" applyFont="1" applyBorder="1" applyAlignment="1">
      <alignment horizontal="center" vertical="center" textRotation="90" wrapText="1"/>
    </xf>
    <xf numFmtId="0" fontId="5" fillId="0" borderId="11" xfId="16" applyFont="1" applyBorder="1" applyAlignment="1">
      <alignment horizontal="center" vertical="center" textRotation="90" wrapText="1"/>
    </xf>
    <xf numFmtId="0" fontId="5" fillId="0" borderId="18" xfId="16" applyFont="1" applyBorder="1" applyAlignment="1">
      <alignment horizontal="center" vertical="center" textRotation="90" wrapText="1"/>
    </xf>
    <xf numFmtId="0" fontId="10" fillId="11" borderId="6" xfId="16" applyFont="1" applyFill="1" applyBorder="1" applyAlignment="1">
      <alignment horizontal="center" vertical="top" wrapText="1"/>
    </xf>
    <xf numFmtId="0" fontId="10" fillId="11" borderId="27" xfId="16" applyFont="1" applyFill="1" applyBorder="1" applyAlignment="1">
      <alignment horizontal="center" vertical="top" wrapText="1"/>
    </xf>
    <xf numFmtId="0" fontId="10" fillId="11" borderId="4" xfId="16" applyFont="1" applyFill="1" applyBorder="1" applyAlignment="1">
      <alignment horizontal="center" vertical="top" wrapText="1"/>
    </xf>
    <xf numFmtId="0" fontId="10" fillId="11" borderId="14" xfId="16" applyFont="1" applyFill="1" applyBorder="1" applyAlignment="1">
      <alignment horizontal="center" vertical="top" wrapText="1"/>
    </xf>
    <xf numFmtId="0" fontId="10" fillId="11" borderId="0" xfId="16" applyFont="1" applyFill="1" applyAlignment="1">
      <alignment horizontal="center" vertical="top" wrapText="1"/>
    </xf>
    <xf numFmtId="0" fontId="10" fillId="11" borderId="12" xfId="16" applyFont="1" applyFill="1" applyBorder="1" applyAlignment="1">
      <alignment horizontal="center" vertical="top" wrapText="1"/>
    </xf>
    <xf numFmtId="0" fontId="10" fillId="11" borderId="21" xfId="16" applyFont="1" applyFill="1" applyBorder="1" applyAlignment="1">
      <alignment horizontal="center" vertical="top" wrapText="1"/>
    </xf>
    <xf numFmtId="0" fontId="10" fillId="11" borderId="1" xfId="16" applyFont="1" applyFill="1" applyBorder="1" applyAlignment="1">
      <alignment horizontal="center" vertical="top" wrapText="1"/>
    </xf>
    <xf numFmtId="0" fontId="10" fillId="11" borderId="19" xfId="16" applyFont="1" applyFill="1" applyBorder="1" applyAlignment="1">
      <alignment horizontal="center" vertical="top" wrapText="1"/>
    </xf>
    <xf numFmtId="49" fontId="10" fillId="11" borderId="5" xfId="16" applyNumberFormat="1" applyFont="1" applyFill="1" applyBorder="1" applyAlignment="1">
      <alignment horizontal="center" vertical="top"/>
    </xf>
    <xf numFmtId="49" fontId="10" fillId="11" borderId="13" xfId="16" applyNumberFormat="1" applyFont="1" applyFill="1" applyBorder="1" applyAlignment="1">
      <alignment horizontal="center" vertical="top"/>
    </xf>
    <xf numFmtId="49" fontId="10" fillId="11" borderId="20" xfId="16" applyNumberFormat="1" applyFont="1" applyFill="1" applyBorder="1" applyAlignment="1">
      <alignment horizontal="center" vertical="top"/>
    </xf>
    <xf numFmtId="0" fontId="88" fillId="10" borderId="5" xfId="4" applyFont="1" applyFill="1" applyBorder="1" applyAlignment="1">
      <alignment horizontal="left" vertical="top"/>
    </xf>
    <xf numFmtId="0" fontId="88" fillId="10" borderId="20" xfId="4" applyFont="1" applyFill="1" applyBorder="1" applyAlignment="1">
      <alignment horizontal="left" vertical="top"/>
    </xf>
    <xf numFmtId="49" fontId="11" fillId="7" borderId="50" xfId="16" applyNumberFormat="1" applyFont="1" applyFill="1" applyBorder="1" applyAlignment="1">
      <alignment horizontal="center" vertical="center" wrapText="1"/>
    </xf>
    <xf numFmtId="0" fontId="11" fillId="0" borderId="75" xfId="16" applyFont="1" applyBorder="1" applyAlignment="1">
      <alignment horizontal="center" vertical="center"/>
    </xf>
    <xf numFmtId="0" fontId="11" fillId="0" borderId="39" xfId="16" applyFont="1" applyBorder="1" applyAlignment="1">
      <alignment horizontal="center" vertical="center"/>
    </xf>
    <xf numFmtId="0" fontId="11" fillId="0" borderId="23" xfId="16" applyFont="1" applyBorder="1" applyAlignment="1">
      <alignment horizontal="center" vertical="center"/>
    </xf>
    <xf numFmtId="0" fontId="11" fillId="0" borderId="59" xfId="16" applyFont="1" applyBorder="1" applyAlignment="1">
      <alignment horizontal="justify" vertical="center"/>
    </xf>
    <xf numFmtId="0" fontId="11" fillId="0" borderId="34" xfId="16" applyFont="1" applyBorder="1" applyAlignment="1">
      <alignment horizontal="justify" vertical="center"/>
    </xf>
    <xf numFmtId="0" fontId="11" fillId="0" borderId="42" xfId="16" applyFont="1" applyBorder="1" applyAlignment="1">
      <alignment horizontal="justify" vertical="center"/>
    </xf>
    <xf numFmtId="49" fontId="10" fillId="11" borderId="0" xfId="16" applyNumberFormat="1" applyFont="1" applyFill="1" applyAlignment="1">
      <alignment horizontal="center" vertical="top" wrapText="1"/>
    </xf>
    <xf numFmtId="0" fontId="7" fillId="11" borderId="1" xfId="16" applyFill="1" applyBorder="1" applyAlignment="1">
      <alignment horizontal="center" vertical="top" wrapText="1"/>
    </xf>
    <xf numFmtId="49" fontId="10" fillId="10" borderId="13" xfId="16" applyNumberFormat="1" applyFont="1" applyFill="1" applyBorder="1" applyAlignment="1">
      <alignment horizontal="center" vertical="top" wrapText="1"/>
    </xf>
    <xf numFmtId="0" fontId="88" fillId="10" borderId="20" xfId="4" applyFont="1" applyFill="1" applyBorder="1" applyAlignment="1">
      <alignment horizontal="left" vertical="top" wrapText="1"/>
    </xf>
    <xf numFmtId="49" fontId="10" fillId="3" borderId="43" xfId="16" applyNumberFormat="1" applyFont="1" applyFill="1" applyBorder="1" applyAlignment="1">
      <alignment horizontal="center" vertical="top"/>
    </xf>
    <xf numFmtId="49" fontId="10" fillId="6" borderId="58" xfId="16" applyNumberFormat="1" applyFont="1" applyFill="1" applyBorder="1" applyAlignment="1">
      <alignment horizontal="center" vertical="top"/>
    </xf>
    <xf numFmtId="0" fontId="88" fillId="10" borderId="12" xfId="4" applyFont="1" applyFill="1" applyBorder="1" applyAlignment="1">
      <alignment horizontal="left" vertical="top"/>
    </xf>
    <xf numFmtId="0" fontId="88" fillId="10" borderId="4" xfId="4" applyFont="1" applyFill="1" applyBorder="1" applyAlignment="1">
      <alignment horizontal="left" vertical="top" wrapText="1"/>
    </xf>
    <xf numFmtId="0" fontId="88" fillId="10" borderId="12" xfId="4" applyFont="1" applyFill="1" applyBorder="1" applyAlignment="1">
      <alignment horizontal="left" vertical="top" wrapText="1"/>
    </xf>
    <xf numFmtId="0" fontId="88" fillId="10" borderId="19" xfId="4" applyFont="1" applyFill="1" applyBorder="1" applyAlignment="1">
      <alignment horizontal="left" vertical="top" wrapText="1"/>
    </xf>
    <xf numFmtId="49" fontId="10" fillId="11" borderId="27" xfId="16" applyNumberFormat="1" applyFont="1" applyFill="1" applyBorder="1" applyAlignment="1">
      <alignment horizontal="center" vertical="top" wrapText="1"/>
    </xf>
    <xf numFmtId="0" fontId="11" fillId="10" borderId="4" xfId="4" applyFont="1" applyFill="1" applyBorder="1" applyAlignment="1">
      <alignment horizontal="left" vertical="top"/>
    </xf>
    <xf numFmtId="0" fontId="11" fillId="10" borderId="12" xfId="4" applyFont="1" applyFill="1" applyBorder="1" applyAlignment="1">
      <alignment horizontal="left" vertical="top"/>
    </xf>
    <xf numFmtId="0" fontId="11" fillId="10" borderId="19" xfId="4" applyFont="1" applyFill="1" applyBorder="1" applyAlignment="1">
      <alignment horizontal="left" vertical="top"/>
    </xf>
    <xf numFmtId="49" fontId="11" fillId="0" borderId="30" xfId="16" applyNumberFormat="1" applyFont="1" applyBorder="1" applyAlignment="1">
      <alignment horizontal="center" vertical="top" textRotation="90"/>
    </xf>
    <xf numFmtId="49" fontId="11" fillId="0" borderId="30" xfId="16" applyNumberFormat="1" applyFont="1" applyBorder="1" applyAlignment="1">
      <alignment horizontal="center" vertical="center" textRotation="90"/>
    </xf>
    <xf numFmtId="49" fontId="10" fillId="6" borderId="5" xfId="16" applyNumberFormat="1" applyFont="1" applyFill="1" applyBorder="1" applyAlignment="1">
      <alignment vertical="top"/>
    </xf>
    <xf numFmtId="49" fontId="10" fillId="6" borderId="13" xfId="16" applyNumberFormat="1" applyFont="1" applyFill="1" applyBorder="1" applyAlignment="1">
      <alignment vertical="top"/>
    </xf>
    <xf numFmtId="49" fontId="10" fillId="6" borderId="20" xfId="16" applyNumberFormat="1" applyFont="1" applyFill="1" applyBorder="1" applyAlignment="1">
      <alignment vertical="top"/>
    </xf>
    <xf numFmtId="0" fontId="10" fillId="4" borderId="1" xfId="16" applyFont="1" applyFill="1" applyBorder="1" applyAlignment="1">
      <alignment horizontal="right" vertical="top" wrapText="1"/>
    </xf>
    <xf numFmtId="49" fontId="10" fillId="6" borderId="5" xfId="16" applyNumberFormat="1" applyFont="1" applyFill="1" applyBorder="1" applyAlignment="1">
      <alignment horizontal="center" vertical="top"/>
    </xf>
    <xf numFmtId="49" fontId="10" fillId="6" borderId="20" xfId="16" applyNumberFormat="1" applyFont="1" applyFill="1" applyBorder="1" applyAlignment="1">
      <alignment horizontal="center" vertical="top"/>
    </xf>
    <xf numFmtId="49" fontId="10" fillId="3" borderId="5" xfId="16" applyNumberFormat="1" applyFont="1" applyFill="1" applyBorder="1" applyAlignment="1">
      <alignment vertical="top"/>
    </xf>
    <xf numFmtId="49" fontId="10" fillId="3" borderId="13" xfId="16" applyNumberFormat="1" applyFont="1" applyFill="1" applyBorder="1" applyAlignment="1">
      <alignment vertical="top"/>
    </xf>
    <xf numFmtId="49" fontId="10" fillId="3" borderId="20" xfId="16" applyNumberFormat="1" applyFont="1" applyFill="1" applyBorder="1" applyAlignment="1">
      <alignment vertical="top"/>
    </xf>
    <xf numFmtId="0" fontId="7" fillId="5" borderId="5" xfId="16" applyFill="1" applyBorder="1" applyAlignment="1">
      <alignment horizontal="center" vertical="top" wrapText="1"/>
    </xf>
    <xf numFmtId="0" fontId="7" fillId="5" borderId="13" xfId="16" applyFill="1" applyBorder="1" applyAlignment="1">
      <alignment horizontal="center" vertical="top" wrapText="1"/>
    </xf>
    <xf numFmtId="0" fontId="7" fillId="5" borderId="20" xfId="16" applyFill="1" applyBorder="1" applyAlignment="1">
      <alignment horizontal="center" vertical="top" wrapText="1"/>
    </xf>
    <xf numFmtId="0" fontId="10" fillId="11" borderId="27" xfId="16" applyFont="1" applyFill="1" applyBorder="1" applyAlignment="1">
      <alignment horizontal="left" vertical="top" wrapText="1"/>
    </xf>
    <xf numFmtId="0" fontId="10" fillId="11" borderId="4" xfId="16" applyFont="1" applyFill="1" applyBorder="1" applyAlignment="1">
      <alignment horizontal="left" vertical="top" wrapText="1"/>
    </xf>
    <xf numFmtId="0" fontId="10" fillId="11" borderId="0" xfId="16" applyFont="1" applyFill="1" applyAlignment="1">
      <alignment horizontal="left" vertical="top" wrapText="1"/>
    </xf>
    <xf numFmtId="0" fontId="10" fillId="11" borderId="12" xfId="16" applyFont="1" applyFill="1" applyBorder="1" applyAlignment="1">
      <alignment horizontal="left" vertical="top" wrapText="1"/>
    </xf>
    <xf numFmtId="0" fontId="10" fillId="11" borderId="1" xfId="16" applyFont="1" applyFill="1" applyBorder="1" applyAlignment="1">
      <alignment horizontal="left" vertical="top" wrapText="1"/>
    </xf>
    <xf numFmtId="0" fontId="10" fillId="11" borderId="19" xfId="16" applyFont="1" applyFill="1" applyBorder="1" applyAlignment="1">
      <alignment horizontal="left" vertical="top" wrapText="1"/>
    </xf>
    <xf numFmtId="0" fontId="63" fillId="0" borderId="30" xfId="16" applyFont="1" applyBorder="1" applyAlignment="1">
      <alignment horizontal="left" vertical="center" wrapText="1"/>
    </xf>
    <xf numFmtId="0" fontId="63" fillId="0" borderId="3" xfId="16" applyFont="1" applyBorder="1" applyAlignment="1">
      <alignment horizontal="left" vertical="center" wrapText="1"/>
    </xf>
    <xf numFmtId="0" fontId="63" fillId="0" borderId="54" xfId="16" applyFont="1" applyBorder="1" applyAlignment="1">
      <alignment horizontal="left" vertical="center" wrapText="1"/>
    </xf>
    <xf numFmtId="0" fontId="63" fillId="0" borderId="21" xfId="16" applyFont="1" applyBorder="1" applyAlignment="1">
      <alignment horizontal="left" vertical="center" wrapText="1"/>
    </xf>
    <xf numFmtId="0" fontId="63" fillId="0" borderId="1" xfId="16" applyFont="1" applyBorder="1" applyAlignment="1">
      <alignment horizontal="left" vertical="center" wrapText="1"/>
    </xf>
    <xf numFmtId="0" fontId="63" fillId="0" borderId="19" xfId="16" applyFont="1" applyBorder="1" applyAlignment="1">
      <alignment horizontal="left" vertical="center" wrapText="1"/>
    </xf>
    <xf numFmtId="0" fontId="58" fillId="14" borderId="7" xfId="16" applyFont="1" applyFill="1" applyBorder="1" applyAlignment="1">
      <alignment horizontal="left" vertical="center" wrapText="1"/>
    </xf>
    <xf numFmtId="0" fontId="58" fillId="14" borderId="8" xfId="16" applyFont="1" applyFill="1" applyBorder="1" applyAlignment="1">
      <alignment horizontal="left" vertical="center" wrapText="1"/>
    </xf>
    <xf numFmtId="0" fontId="58" fillId="14" borderId="9" xfId="16" applyFont="1" applyFill="1" applyBorder="1" applyAlignment="1">
      <alignment horizontal="left" vertical="center" wrapText="1"/>
    </xf>
    <xf numFmtId="165" fontId="11" fillId="7" borderId="16" xfId="16" applyNumberFormat="1" applyFont="1" applyFill="1" applyBorder="1" applyAlignment="1">
      <alignment horizontal="center" vertical="center" wrapText="1"/>
    </xf>
    <xf numFmtId="0" fontId="11" fillId="10" borderId="5" xfId="4" applyFont="1" applyFill="1" applyBorder="1" applyAlignment="1">
      <alignment horizontal="left" vertical="top"/>
    </xf>
    <xf numFmtId="0" fontId="11" fillId="10" borderId="20" xfId="4" applyFont="1" applyFill="1" applyBorder="1" applyAlignment="1">
      <alignment horizontal="left" vertical="top"/>
    </xf>
    <xf numFmtId="0" fontId="11" fillId="0" borderId="45" xfId="16" applyFont="1" applyBorder="1" applyAlignment="1">
      <alignment horizontal="left" vertical="top" wrapText="1"/>
    </xf>
    <xf numFmtId="0" fontId="11" fillId="0" borderId="15" xfId="16" applyFont="1" applyBorder="1" applyAlignment="1">
      <alignment horizontal="left" vertical="top" wrapText="1"/>
    </xf>
    <xf numFmtId="0" fontId="11" fillId="10" borderId="5" xfId="16" applyFont="1" applyFill="1" applyBorder="1" applyAlignment="1">
      <alignment vertical="top" wrapText="1"/>
    </xf>
    <xf numFmtId="0" fontId="11" fillId="10" borderId="13" xfId="16" applyFont="1" applyFill="1" applyBorder="1" applyAlignment="1">
      <alignment vertical="top" wrapText="1"/>
    </xf>
    <xf numFmtId="0" fontId="11" fillId="10" borderId="20" xfId="16" applyFont="1" applyFill="1" applyBorder="1" applyAlignment="1">
      <alignment vertical="top" wrapText="1"/>
    </xf>
    <xf numFmtId="165" fontId="11" fillId="7" borderId="39" xfId="16" applyNumberFormat="1" applyFont="1" applyFill="1" applyBorder="1" applyAlignment="1">
      <alignment horizontal="center" vertical="center" wrapText="1"/>
    </xf>
    <xf numFmtId="49" fontId="11" fillId="7" borderId="6" xfId="0" applyNumberFormat="1" applyFont="1" applyFill="1" applyBorder="1" applyAlignment="1">
      <alignment horizontal="left" vertical="top" wrapText="1"/>
    </xf>
    <xf numFmtId="49" fontId="11" fillId="7" borderId="4" xfId="0" applyNumberFormat="1" applyFont="1" applyFill="1" applyBorder="1" applyAlignment="1">
      <alignment horizontal="left" vertical="top" wrapText="1"/>
    </xf>
    <xf numFmtId="49" fontId="11" fillId="7" borderId="14" xfId="0" applyNumberFormat="1" applyFont="1" applyFill="1" applyBorder="1" applyAlignment="1">
      <alignment horizontal="left" vertical="top" wrapText="1"/>
    </xf>
    <xf numFmtId="49" fontId="11" fillId="7" borderId="12" xfId="0" applyNumberFormat="1" applyFont="1" applyFill="1" applyBorder="1" applyAlignment="1">
      <alignment horizontal="left" vertical="top" wrapText="1"/>
    </xf>
    <xf numFmtId="49" fontId="11" fillId="7" borderId="43" xfId="0" applyNumberFormat="1" applyFont="1" applyFill="1" applyBorder="1" applyAlignment="1">
      <alignment horizontal="left" vertical="top" wrapText="1"/>
    </xf>
    <xf numFmtId="49" fontId="11" fillId="7" borderId="51" xfId="0" applyNumberFormat="1" applyFont="1" applyFill="1" applyBorder="1" applyAlignment="1">
      <alignment horizontal="left" vertical="top" wrapText="1"/>
    </xf>
    <xf numFmtId="49" fontId="11" fillId="0" borderId="80" xfId="0" applyNumberFormat="1" applyFont="1" applyBorder="1" applyAlignment="1">
      <alignment horizontal="left" vertical="top" wrapText="1"/>
    </xf>
    <xf numFmtId="49" fontId="11" fillId="0" borderId="50" xfId="0" applyNumberFormat="1" applyFont="1" applyBorder="1" applyAlignment="1">
      <alignment horizontal="left" vertical="top" wrapText="1"/>
    </xf>
    <xf numFmtId="49" fontId="11" fillId="0" borderId="14" xfId="0" applyNumberFormat="1" applyFont="1" applyBorder="1" applyAlignment="1">
      <alignment horizontal="left" vertical="top" wrapText="1"/>
    </xf>
    <xf numFmtId="49" fontId="11" fillId="0" borderId="12" xfId="0" applyNumberFormat="1" applyFont="1" applyBorder="1" applyAlignment="1">
      <alignment horizontal="left" vertical="top" wrapText="1"/>
    </xf>
    <xf numFmtId="49" fontId="11" fillId="0" borderId="43" xfId="0" applyNumberFormat="1" applyFont="1" applyBorder="1" applyAlignment="1">
      <alignment horizontal="left" vertical="top" wrapText="1"/>
    </xf>
    <xf numFmtId="49" fontId="11" fillId="0" borderId="51" xfId="0" applyNumberFormat="1" applyFont="1" applyBorder="1" applyAlignment="1">
      <alignment horizontal="left" vertical="top" wrapText="1"/>
    </xf>
    <xf numFmtId="49" fontId="11" fillId="5" borderId="35" xfId="0" applyNumberFormat="1" applyFont="1" applyFill="1" applyBorder="1" applyAlignment="1">
      <alignment horizontal="left" vertical="top" wrapText="1"/>
    </xf>
    <xf numFmtId="49" fontId="11" fillId="5" borderId="36" xfId="0" applyNumberFormat="1" applyFont="1" applyFill="1" applyBorder="1" applyAlignment="1">
      <alignment horizontal="left" vertical="top" wrapText="1"/>
    </xf>
    <xf numFmtId="49" fontId="11" fillId="5" borderId="80" xfId="0" applyNumberFormat="1" applyFont="1" applyFill="1" applyBorder="1" applyAlignment="1">
      <alignment horizontal="left" vertical="top" wrapText="1"/>
    </xf>
    <xf numFmtId="49" fontId="11" fillId="5" borderId="50" xfId="0" applyNumberFormat="1" applyFont="1" applyFill="1" applyBorder="1" applyAlignment="1">
      <alignment horizontal="left" vertical="top" wrapText="1"/>
    </xf>
    <xf numFmtId="49" fontId="11" fillId="5" borderId="43" xfId="0" applyNumberFormat="1" applyFont="1" applyFill="1" applyBorder="1" applyAlignment="1">
      <alignment horizontal="left" vertical="top" wrapText="1"/>
    </xf>
    <xf numFmtId="49" fontId="11" fillId="5" borderId="51" xfId="0" applyNumberFormat="1" applyFont="1" applyFill="1" applyBorder="1" applyAlignment="1">
      <alignment horizontal="left" vertical="top" wrapText="1"/>
    </xf>
    <xf numFmtId="0" fontId="11" fillId="0" borderId="57" xfId="16" applyFont="1" applyBorder="1" applyAlignment="1">
      <alignment horizontal="center" vertical="center"/>
    </xf>
    <xf numFmtId="0" fontId="11" fillId="0" borderId="56" xfId="16" applyFont="1" applyBorder="1" applyAlignment="1">
      <alignment horizontal="center" vertical="center"/>
    </xf>
    <xf numFmtId="0" fontId="11" fillId="5" borderId="12"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9" xfId="0" applyFont="1" applyFill="1" applyBorder="1" applyAlignment="1">
      <alignment horizontal="left" vertical="top" wrapText="1"/>
    </xf>
    <xf numFmtId="0" fontId="11" fillId="5" borderId="4" xfId="16" applyFont="1" applyFill="1" applyBorder="1" applyAlignment="1">
      <alignment horizontal="center" vertical="center"/>
    </xf>
    <xf numFmtId="49" fontId="11" fillId="0" borderId="4" xfId="16" applyNumberFormat="1" applyFont="1" applyBorder="1" applyAlignment="1">
      <alignment horizontal="center" vertical="center" wrapText="1"/>
    </xf>
    <xf numFmtId="49" fontId="11" fillId="0" borderId="12" xfId="16" applyNumberFormat="1" applyFont="1" applyBorder="1" applyAlignment="1">
      <alignment horizontal="center" vertical="center" wrapText="1"/>
    </xf>
    <xf numFmtId="49" fontId="11" fillId="0" borderId="19" xfId="16" applyNumberFormat="1" applyFont="1" applyBorder="1" applyAlignment="1">
      <alignment horizontal="center" vertical="center" wrapText="1"/>
    </xf>
    <xf numFmtId="0" fontId="11" fillId="5" borderId="31" xfId="16" applyFont="1" applyFill="1" applyBorder="1" applyAlignment="1">
      <alignment horizontal="left" vertical="center" wrapText="1"/>
    </xf>
    <xf numFmtId="0" fontId="11" fillId="5" borderId="34" xfId="16" applyFont="1" applyFill="1" applyBorder="1" applyAlignment="1">
      <alignment horizontal="left" vertical="center" wrapText="1"/>
    </xf>
    <xf numFmtId="0" fontId="11" fillId="5" borderId="42" xfId="16" applyFont="1" applyFill="1" applyBorder="1" applyAlignment="1">
      <alignment horizontal="left" vertical="center" wrapText="1"/>
    </xf>
    <xf numFmtId="0" fontId="27" fillId="0" borderId="45" xfId="16" applyFont="1" applyBorder="1" applyAlignment="1">
      <alignment horizontal="left" vertical="center" wrapText="1"/>
    </xf>
    <xf numFmtId="0" fontId="27" fillId="0" borderId="15" xfId="16" applyFont="1" applyBorder="1" applyAlignment="1">
      <alignment horizontal="left" vertical="center" wrapText="1"/>
    </xf>
    <xf numFmtId="0" fontId="27" fillId="0" borderId="56" xfId="16" applyFont="1" applyBorder="1" applyAlignment="1">
      <alignment horizontal="left" vertical="center" wrapText="1"/>
    </xf>
    <xf numFmtId="0" fontId="27" fillId="0" borderId="22" xfId="16" applyFont="1" applyBorder="1" applyAlignment="1">
      <alignment horizontal="left" vertical="center" wrapText="1"/>
    </xf>
    <xf numFmtId="0" fontId="11" fillId="0" borderId="45" xfId="16" applyFont="1" applyBorder="1" applyAlignment="1">
      <alignment horizontal="justify" vertical="center"/>
    </xf>
    <xf numFmtId="0" fontId="11" fillId="0" borderId="22" xfId="16" applyFont="1" applyBorder="1" applyAlignment="1">
      <alignment horizontal="justify" vertical="center"/>
    </xf>
    <xf numFmtId="0" fontId="11" fillId="0" borderId="14" xfId="15" applyFont="1" applyBorder="1" applyAlignment="1">
      <alignment horizontal="left" vertical="top" wrapText="1"/>
    </xf>
    <xf numFmtId="0" fontId="11" fillId="0" borderId="0" xfId="15" applyFont="1" applyAlignment="1">
      <alignment horizontal="left" vertical="top" wrapText="1"/>
    </xf>
    <xf numFmtId="0" fontId="11" fillId="0" borderId="12" xfId="15" applyFont="1" applyBorder="1" applyAlignment="1">
      <alignment horizontal="left" vertical="top" wrapText="1"/>
    </xf>
    <xf numFmtId="49" fontId="11" fillId="0" borderId="5" xfId="15" applyNumberFormat="1" applyFont="1" applyBorder="1" applyAlignment="1">
      <alignment horizontal="center" vertical="top"/>
    </xf>
    <xf numFmtId="49" fontId="11" fillId="0" borderId="13" xfId="15" applyNumberFormat="1" applyFont="1" applyBorder="1" applyAlignment="1">
      <alignment horizontal="center" vertical="top"/>
    </xf>
    <xf numFmtId="49" fontId="11" fillId="0" borderId="20" xfId="15" applyNumberFormat="1" applyFont="1" applyBorder="1" applyAlignment="1">
      <alignment horizontal="center" vertical="top"/>
    </xf>
    <xf numFmtId="0" fontId="7" fillId="11" borderId="20" xfId="15" applyFont="1" applyFill="1" applyBorder="1" applyAlignment="1">
      <alignment horizontal="center" vertical="top" wrapText="1"/>
    </xf>
    <xf numFmtId="49" fontId="46" fillId="11" borderId="5" xfId="15" applyNumberFormat="1" applyFont="1" applyFill="1" applyBorder="1" applyAlignment="1">
      <alignment horizontal="center" vertical="top" wrapText="1"/>
    </xf>
    <xf numFmtId="49" fontId="10" fillId="3" borderId="5" xfId="15" applyNumberFormat="1" applyFont="1" applyFill="1" applyBorder="1" applyAlignment="1">
      <alignment horizontal="center" vertical="top" wrapText="1"/>
    </xf>
    <xf numFmtId="0" fontId="7" fillId="0" borderId="20" xfId="15" applyFont="1" applyBorder="1" applyAlignment="1">
      <alignment horizontal="center" vertical="top" wrapText="1"/>
    </xf>
    <xf numFmtId="49" fontId="10" fillId="6" borderId="5" xfId="15" applyNumberFormat="1" applyFont="1" applyFill="1" applyBorder="1" applyAlignment="1">
      <alignment horizontal="center" vertical="top" wrapText="1"/>
    </xf>
    <xf numFmtId="49" fontId="11" fillId="0" borderId="5" xfId="15" applyNumberFormat="1" applyFont="1" applyBorder="1" applyAlignment="1">
      <alignment horizontal="center" vertical="center" textRotation="90"/>
    </xf>
    <xf numFmtId="49" fontId="11" fillId="0" borderId="13" xfId="15" applyNumberFormat="1" applyFont="1" applyBorder="1" applyAlignment="1">
      <alignment horizontal="center" vertical="center" textRotation="90"/>
    </xf>
    <xf numFmtId="49" fontId="11" fillId="0" borderId="20" xfId="15" applyNumberFormat="1" applyFont="1" applyBorder="1" applyAlignment="1">
      <alignment horizontal="center" vertical="center" textRotation="90"/>
    </xf>
    <xf numFmtId="49" fontId="10" fillId="3" borderId="43" xfId="15" applyNumberFormat="1" applyFont="1" applyFill="1" applyBorder="1" applyAlignment="1">
      <alignment horizontal="center" vertical="top"/>
    </xf>
    <xf numFmtId="49" fontId="10" fillId="3" borderId="80" xfId="15" applyNumberFormat="1" applyFont="1" applyFill="1" applyBorder="1" applyAlignment="1">
      <alignment horizontal="center" vertical="top"/>
    </xf>
    <xf numFmtId="0" fontId="29" fillId="10" borderId="13" xfId="15" applyFont="1" applyFill="1" applyBorder="1" applyAlignment="1">
      <alignment horizontal="left" vertical="top" wrapText="1"/>
    </xf>
    <xf numFmtId="0" fontId="29" fillId="10" borderId="20" xfId="15" applyFont="1" applyFill="1" applyBorder="1" applyAlignment="1">
      <alignment horizontal="left" vertical="top" wrapText="1"/>
    </xf>
    <xf numFmtId="49" fontId="10" fillId="6" borderId="58" xfId="15" applyNumberFormat="1" applyFont="1" applyFill="1" applyBorder="1" applyAlignment="1">
      <alignment horizontal="center" vertical="top"/>
    </xf>
    <xf numFmtId="49" fontId="10" fillId="6" borderId="52" xfId="15" applyNumberFormat="1" applyFont="1" applyFill="1" applyBorder="1" applyAlignment="1">
      <alignment horizontal="center" vertical="top"/>
    </xf>
    <xf numFmtId="0" fontId="7" fillId="11" borderId="13" xfId="15" applyFont="1" applyFill="1" applyBorder="1" applyAlignment="1">
      <alignment horizontal="center" vertical="top" wrapText="1"/>
    </xf>
    <xf numFmtId="0" fontId="10" fillId="11" borderId="6" xfId="15" applyFont="1" applyFill="1" applyBorder="1" applyAlignment="1">
      <alignment horizontal="center" vertical="top" wrapText="1"/>
    </xf>
    <xf numFmtId="0" fontId="10" fillId="11" borderId="27" xfId="15" applyFont="1" applyFill="1" applyBorder="1" applyAlignment="1">
      <alignment horizontal="center" vertical="top" wrapText="1"/>
    </xf>
    <xf numFmtId="0" fontId="10" fillId="11" borderId="4" xfId="15" applyFont="1" applyFill="1" applyBorder="1" applyAlignment="1">
      <alignment horizontal="center" vertical="top" wrapText="1"/>
    </xf>
    <xf numFmtId="0" fontId="10" fillId="11" borderId="14" xfId="15" applyFont="1" applyFill="1" applyBorder="1" applyAlignment="1">
      <alignment horizontal="center" vertical="top" wrapText="1"/>
    </xf>
    <xf numFmtId="0" fontId="10" fillId="11" borderId="0" xfId="15" applyFont="1" applyFill="1" applyAlignment="1">
      <alignment horizontal="center" vertical="top" wrapText="1"/>
    </xf>
    <xf numFmtId="0" fontId="10" fillId="11" borderId="12" xfId="15" applyFont="1" applyFill="1" applyBorder="1" applyAlignment="1">
      <alignment horizontal="center" vertical="top" wrapText="1"/>
    </xf>
    <xf numFmtId="0" fontId="10" fillId="11" borderId="21" xfId="15" applyFont="1" applyFill="1" applyBorder="1" applyAlignment="1">
      <alignment horizontal="center" vertical="top" wrapText="1"/>
    </xf>
    <xf numFmtId="0" fontId="10" fillId="11" borderId="1" xfId="15" applyFont="1" applyFill="1" applyBorder="1" applyAlignment="1">
      <alignment horizontal="center" vertical="top" wrapText="1"/>
    </xf>
    <xf numFmtId="0" fontId="10" fillId="11" borderId="19" xfId="15" applyFont="1" applyFill="1" applyBorder="1" applyAlignment="1">
      <alignment horizontal="center" vertical="top" wrapText="1"/>
    </xf>
    <xf numFmtId="0" fontId="37" fillId="11" borderId="6" xfId="15" applyFont="1" applyFill="1" applyBorder="1" applyAlignment="1">
      <alignment horizontal="center" vertical="top" wrapText="1"/>
    </xf>
    <xf numFmtId="0" fontId="37" fillId="11" borderId="27" xfId="15" applyFont="1" applyFill="1" applyBorder="1" applyAlignment="1">
      <alignment horizontal="center" vertical="top" wrapText="1"/>
    </xf>
    <xf numFmtId="0" fontId="37" fillId="11" borderId="4" xfId="15" applyFont="1" applyFill="1" applyBorder="1" applyAlignment="1">
      <alignment horizontal="center" vertical="top" wrapText="1"/>
    </xf>
    <xf numFmtId="0" fontId="37" fillId="11" borderId="21" xfId="15" applyFont="1" applyFill="1" applyBorder="1" applyAlignment="1">
      <alignment horizontal="center" vertical="top" wrapText="1"/>
    </xf>
    <xf numFmtId="0" fontId="37" fillId="11" borderId="1" xfId="15" applyFont="1" applyFill="1" applyBorder="1" applyAlignment="1">
      <alignment horizontal="center" vertical="top" wrapText="1"/>
    </xf>
    <xf numFmtId="0" fontId="37" fillId="11" borderId="19" xfId="15" applyFont="1" applyFill="1" applyBorder="1" applyAlignment="1">
      <alignment horizontal="center" vertical="top" wrapText="1"/>
    </xf>
    <xf numFmtId="0" fontId="3" fillId="4" borderId="72" xfId="15" applyFont="1" applyFill="1" applyBorder="1" applyAlignment="1">
      <alignment horizontal="left" vertical="top"/>
    </xf>
    <xf numFmtId="0" fontId="15" fillId="0" borderId="0" xfId="15" applyFont="1" applyAlignment="1">
      <alignment horizontal="left" vertical="top" wrapText="1"/>
    </xf>
    <xf numFmtId="0" fontId="5" fillId="0" borderId="15" xfId="15" applyFont="1" applyBorder="1" applyAlignment="1">
      <alignment horizontal="center" vertical="center" wrapText="1"/>
    </xf>
    <xf numFmtId="49" fontId="6" fillId="2" borderId="7" xfId="14" applyNumberFormat="1" applyFont="1" applyFill="1" applyBorder="1" applyAlignment="1">
      <alignment horizontal="center" vertical="top"/>
    </xf>
    <xf numFmtId="49" fontId="6" fillId="2" borderId="8" xfId="14" applyNumberFormat="1" applyFont="1" applyFill="1" applyBorder="1" applyAlignment="1">
      <alignment horizontal="center" vertical="top"/>
    </xf>
    <xf numFmtId="49" fontId="6" fillId="2" borderId="9" xfId="14" applyNumberFormat="1" applyFont="1" applyFill="1" applyBorder="1" applyAlignment="1">
      <alignment horizontal="center" vertical="top"/>
    </xf>
    <xf numFmtId="0" fontId="12" fillId="9" borderId="7" xfId="15" applyFont="1" applyFill="1" applyBorder="1" applyAlignment="1">
      <alignment horizontal="center" vertical="top"/>
    </xf>
    <xf numFmtId="0" fontId="12" fillId="9" borderId="8" xfId="15" applyFont="1" applyFill="1" applyBorder="1" applyAlignment="1">
      <alignment horizontal="center" vertical="top"/>
    </xf>
    <xf numFmtId="0" fontId="12" fillId="9" borderId="9" xfId="15" applyFont="1" applyFill="1" applyBorder="1" applyAlignment="1">
      <alignment horizontal="center" vertical="top"/>
    </xf>
    <xf numFmtId="0" fontId="5" fillId="0" borderId="4" xfId="15" applyFont="1" applyBorder="1" applyAlignment="1">
      <alignment horizontal="center" vertical="center"/>
    </xf>
    <xf numFmtId="0" fontId="5" fillId="0" borderId="12" xfId="15" applyFont="1" applyBorder="1" applyAlignment="1">
      <alignment horizontal="center" vertical="center"/>
    </xf>
    <xf numFmtId="49" fontId="6" fillId="2" borderId="5" xfId="15" applyNumberFormat="1" applyFont="1" applyFill="1" applyBorder="1" applyAlignment="1">
      <alignment horizontal="center" vertical="top" wrapText="1"/>
    </xf>
    <xf numFmtId="49" fontId="6" fillId="2" borderId="20" xfId="15" applyNumberFormat="1" applyFont="1" applyFill="1" applyBorder="1" applyAlignment="1">
      <alignment horizontal="center" vertical="top" wrapText="1"/>
    </xf>
    <xf numFmtId="49" fontId="9" fillId="3" borderId="5" xfId="15" applyNumberFormat="1" applyFont="1" applyFill="1" applyBorder="1" applyAlignment="1">
      <alignment horizontal="center" vertical="top"/>
    </xf>
    <xf numFmtId="49" fontId="9" fillId="3" borderId="13" xfId="15" applyNumberFormat="1" applyFont="1" applyFill="1" applyBorder="1" applyAlignment="1">
      <alignment horizontal="center" vertical="top"/>
    </xf>
    <xf numFmtId="0" fontId="12" fillId="4" borderId="7" xfId="15" applyFont="1" applyFill="1" applyBorder="1" applyAlignment="1">
      <alignment horizontal="center" vertical="top"/>
    </xf>
    <xf numFmtId="0" fontId="12" fillId="4" borderId="8" xfId="15" applyFont="1" applyFill="1" applyBorder="1" applyAlignment="1">
      <alignment horizontal="center" vertical="top"/>
    </xf>
    <xf numFmtId="0" fontId="12" fillId="4" borderId="9" xfId="15" applyFont="1" applyFill="1" applyBorder="1" applyAlignment="1">
      <alignment horizontal="center" vertical="top"/>
    </xf>
    <xf numFmtId="0" fontId="7" fillId="10" borderId="20" xfId="15" applyFont="1" applyFill="1" applyBorder="1" applyAlignment="1">
      <alignment horizontal="center" vertical="top" wrapText="1"/>
    </xf>
  </cellXfs>
  <cellStyles count="26">
    <cellStyle name="Geras" xfId="11" builtinId="26"/>
    <cellStyle name="Hipersaitas" xfId="19" builtinId="8"/>
    <cellStyle name="Įprastas" xfId="0" builtinId="0"/>
    <cellStyle name="Įprastas 2" xfId="3" xr:uid="{00000000-0005-0000-0000-000001000000}"/>
    <cellStyle name="Įprastas 2 2" xfId="4" xr:uid="{00000000-0005-0000-0000-000002000000}"/>
    <cellStyle name="Įprastas 2 2 2" xfId="7" xr:uid="{3A559F4E-CB31-43AA-80DB-0252ACB57E83}"/>
    <cellStyle name="Įprastas 2 2 2 2" xfId="8" xr:uid="{5E7D863D-C62C-46DF-8E00-544B0A60597A}"/>
    <cellStyle name="Įprastas 2 2 2 2 2" xfId="9" xr:uid="{45ADB62A-80B6-4B9B-B7A2-4D8D74B7B228}"/>
    <cellStyle name="Įprastas 3" xfId="14" xr:uid="{EBA1621F-855B-43B5-A10A-45887014338D}"/>
    <cellStyle name="Įprastas 4" xfId="1" xr:uid="{00000000-0005-0000-0000-000003000000}"/>
    <cellStyle name="Įprastas 4 2" xfId="12" xr:uid="{CA999D6C-6C42-4D6C-8121-EA66CA56439E}"/>
    <cellStyle name="Įprastas 4 3" xfId="20" xr:uid="{D231D792-4FC2-4844-91FB-CC81C2C4A118}"/>
    <cellStyle name="Įprastas 5" xfId="2" xr:uid="{00000000-0005-0000-0000-000004000000}"/>
    <cellStyle name="Įprastas 5 2" xfId="13" xr:uid="{0849F080-1B2A-4BD6-9039-775C41D1C26E}"/>
    <cellStyle name="Įprastas 6" xfId="5" xr:uid="{00000000-0005-0000-0000-000005000000}"/>
    <cellStyle name="Įprastas 7" xfId="15" xr:uid="{328BA001-0CDF-44D6-856C-564336459435}"/>
    <cellStyle name="Įprastas 7 2" xfId="16" xr:uid="{1EE3A8BC-9185-4F03-AAEF-7AFA50D32092}"/>
    <cellStyle name="Įprastas 7 3" xfId="25" xr:uid="{4B98F9FE-3930-46FB-BE48-88B511BCE90E}"/>
    <cellStyle name="Kablelis" xfId="6" builtinId="3"/>
    <cellStyle name="Kablelis 2" xfId="17" xr:uid="{6BEF6A86-EDBD-470B-9684-A3819CBBABC9}"/>
    <cellStyle name="Kablelis 2 2" xfId="21" xr:uid="{D285FED4-7C0F-452B-BACC-08CA97AAD992}"/>
    <cellStyle name="Kablelis 3" xfId="18" xr:uid="{ABB0DE96-502A-42D4-9639-DCB5587D4B94}"/>
    <cellStyle name="Normal_Kopija 13 programos Excel" xfId="22" xr:uid="{F87AE37F-C348-455B-B4CD-B63BC969E38C}"/>
    <cellStyle name="Procentai" xfId="10" builtinId="5"/>
    <cellStyle name="Procentai 2" xfId="23" xr:uid="{ADAA0618-6687-43CC-974B-E8E925D50DFA}"/>
    <cellStyle name="Valiuta 2" xfId="24" xr:uid="{12BF909B-64A8-4894-9ACE-31D8BAF3C9CF}"/>
  </cellStyles>
  <dxfs count="0"/>
  <tableStyles count="0" defaultTableStyle="TableStyleMedium2" defaultPivotStyle="PivotStyleLight16"/>
  <colors>
    <mruColors>
      <color rgb="FFFFCCFF"/>
      <color rgb="FFCCFFCC"/>
      <color rgb="FF00FF00"/>
      <color rgb="FF99CCFF"/>
      <color rgb="FF9999FF"/>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139"/>
  <sheetViews>
    <sheetView view="pageBreakPreview" zoomScaleNormal="100" zoomScaleSheetLayoutView="100" workbookViewId="0">
      <selection activeCell="F7" sqref="F7:F9"/>
    </sheetView>
  </sheetViews>
  <sheetFormatPr defaultRowHeight="15" x14ac:dyDescent="0.25"/>
  <cols>
    <col min="1" max="1" width="2.7109375" customWidth="1"/>
    <col min="2" max="4" width="3.140625" customWidth="1"/>
    <col min="5" max="5" width="3.5703125" customWidth="1"/>
    <col min="6" max="6" width="38.28515625" customWidth="1"/>
    <col min="7" max="7" width="4.7109375" customWidth="1"/>
    <col min="8" max="8" width="4.28515625" customWidth="1"/>
    <col min="9" max="9" width="6.140625" customWidth="1"/>
    <col min="10" max="10" width="7.7109375" customWidth="1"/>
    <col min="11" max="11" width="11.85546875" customWidth="1"/>
    <col min="12" max="12" width="12.7109375" customWidth="1"/>
    <col min="13" max="13" width="12" customWidth="1"/>
    <col min="14" max="14" width="41.85546875" customWidth="1"/>
    <col min="15" max="17" width="11.5703125" customWidth="1"/>
    <col min="18" max="18" width="26.28515625" style="341" customWidth="1"/>
    <col min="19" max="19" width="32.7109375" style="341" customWidth="1"/>
  </cols>
  <sheetData>
    <row r="1" spans="1:24" ht="15.75" customHeight="1" x14ac:dyDescent="0.25">
      <c r="M1" s="147"/>
      <c r="N1" s="147"/>
      <c r="P1" s="147"/>
      <c r="Q1" s="147"/>
      <c r="R1" s="332"/>
      <c r="S1" s="5800" t="s">
        <v>1986</v>
      </c>
    </row>
    <row r="2" spans="1:24" ht="15" customHeight="1" x14ac:dyDescent="0.25">
      <c r="M2" s="147"/>
      <c r="N2" s="147"/>
      <c r="P2" s="147"/>
      <c r="Q2" s="147"/>
      <c r="R2" s="332"/>
      <c r="S2" s="5800"/>
    </row>
    <row r="3" spans="1:24" ht="50.25" customHeight="1" x14ac:dyDescent="0.25">
      <c r="M3" s="147"/>
      <c r="N3" s="147"/>
      <c r="P3" s="147"/>
      <c r="Q3" s="147"/>
      <c r="R3" s="332"/>
      <c r="S3" s="5800"/>
    </row>
    <row r="4" spans="1:24" ht="15" customHeight="1" x14ac:dyDescent="0.25">
      <c r="A4" s="5615" t="s">
        <v>172</v>
      </c>
      <c r="B4" s="5615"/>
      <c r="C4" s="5615"/>
      <c r="D4" s="5615"/>
      <c r="E4" s="5615"/>
      <c r="F4" s="5615"/>
      <c r="G4" s="5615"/>
      <c r="H4" s="5615"/>
      <c r="I4" s="5615"/>
      <c r="J4" s="5615"/>
      <c r="K4" s="5615"/>
      <c r="L4" s="5615"/>
      <c r="M4" s="5615"/>
      <c r="N4" s="5615"/>
      <c r="O4" s="5615"/>
      <c r="P4" s="5615"/>
      <c r="Q4" s="5615"/>
      <c r="R4" s="5615"/>
      <c r="S4" s="5615"/>
    </row>
    <row r="5" spans="1:24" x14ac:dyDescent="0.25">
      <c r="A5" s="5616" t="s">
        <v>182</v>
      </c>
      <c r="B5" s="5616"/>
      <c r="C5" s="5616"/>
      <c r="D5" s="5616"/>
      <c r="E5" s="5616"/>
      <c r="F5" s="5616"/>
      <c r="G5" s="5616"/>
      <c r="H5" s="5616"/>
      <c r="I5" s="5616"/>
      <c r="J5" s="5616"/>
      <c r="K5" s="5616"/>
      <c r="L5" s="5616"/>
      <c r="M5" s="5616"/>
      <c r="N5" s="5616"/>
      <c r="O5" s="5616"/>
      <c r="P5" s="5616"/>
      <c r="Q5" s="5616"/>
      <c r="R5" s="5616"/>
      <c r="S5" s="5616"/>
    </row>
    <row r="6" spans="1:24" ht="16.5" thickBot="1" x14ac:dyDescent="0.3">
      <c r="A6" s="1"/>
      <c r="B6" s="1"/>
      <c r="C6" s="1"/>
      <c r="D6" s="1"/>
      <c r="E6" s="1"/>
      <c r="F6" s="1"/>
      <c r="G6" s="1"/>
      <c r="H6" s="1"/>
      <c r="I6" s="1"/>
      <c r="J6" s="1"/>
      <c r="K6" s="1"/>
      <c r="L6" s="1"/>
      <c r="M6" s="1"/>
      <c r="N6" s="2"/>
      <c r="O6" s="5653"/>
      <c r="P6" s="5653"/>
      <c r="Q6" s="5653"/>
      <c r="R6" s="5654"/>
      <c r="S6" s="5654"/>
    </row>
    <row r="7" spans="1:24" ht="29.25" customHeight="1" thickBot="1" x14ac:dyDescent="0.3">
      <c r="A7" s="5617" t="s">
        <v>0</v>
      </c>
      <c r="B7" s="5620" t="s">
        <v>1</v>
      </c>
      <c r="C7" s="5623" t="s">
        <v>2</v>
      </c>
      <c r="D7" s="5830" t="s">
        <v>3</v>
      </c>
      <c r="E7" s="5655" t="s">
        <v>71</v>
      </c>
      <c r="F7" s="5833" t="s">
        <v>4</v>
      </c>
      <c r="G7" s="5658" t="s">
        <v>2</v>
      </c>
      <c r="H7" s="5682" t="s">
        <v>5</v>
      </c>
      <c r="I7" s="5836" t="s">
        <v>6</v>
      </c>
      <c r="J7" s="5682" t="s">
        <v>7</v>
      </c>
      <c r="K7" s="5846" t="s">
        <v>173</v>
      </c>
      <c r="L7" s="5847"/>
      <c r="M7" s="5848"/>
      <c r="N7" s="5810" t="s">
        <v>72</v>
      </c>
      <c r="O7" s="5811"/>
      <c r="P7" s="5811"/>
      <c r="Q7" s="5812"/>
      <c r="R7" s="5663" t="s">
        <v>178</v>
      </c>
      <c r="S7" s="5666" t="s">
        <v>179</v>
      </c>
    </row>
    <row r="8" spans="1:24" ht="15" customHeight="1" x14ac:dyDescent="0.25">
      <c r="A8" s="5618"/>
      <c r="B8" s="5621"/>
      <c r="C8" s="5624"/>
      <c r="D8" s="5831"/>
      <c r="E8" s="5656"/>
      <c r="F8" s="5834"/>
      <c r="G8" s="5659"/>
      <c r="H8" s="5683"/>
      <c r="I8" s="5837"/>
      <c r="J8" s="5683"/>
      <c r="K8" s="5682" t="s">
        <v>174</v>
      </c>
      <c r="L8" s="5682" t="s">
        <v>175</v>
      </c>
      <c r="M8" s="5804" t="s">
        <v>176</v>
      </c>
      <c r="N8" s="5685" t="s">
        <v>8</v>
      </c>
      <c r="O8" s="5813" t="s">
        <v>9</v>
      </c>
      <c r="P8" s="5806" t="s">
        <v>73</v>
      </c>
      <c r="Q8" s="5808" t="s">
        <v>177</v>
      </c>
      <c r="R8" s="5664"/>
      <c r="S8" s="5667"/>
    </row>
    <row r="9" spans="1:24" ht="125.25" customHeight="1" thickBot="1" x14ac:dyDescent="0.3">
      <c r="A9" s="5619"/>
      <c r="B9" s="5622"/>
      <c r="C9" s="5625"/>
      <c r="D9" s="5832"/>
      <c r="E9" s="5657"/>
      <c r="F9" s="5835"/>
      <c r="G9" s="5660"/>
      <c r="H9" s="5684"/>
      <c r="I9" s="5838"/>
      <c r="J9" s="5684"/>
      <c r="K9" s="5684"/>
      <c r="L9" s="5684"/>
      <c r="M9" s="5805"/>
      <c r="N9" s="5686"/>
      <c r="O9" s="5814"/>
      <c r="P9" s="5807"/>
      <c r="Q9" s="5809"/>
      <c r="R9" s="5665"/>
      <c r="S9" s="5668"/>
    </row>
    <row r="10" spans="1:24" ht="17.25" customHeight="1" thickBot="1" x14ac:dyDescent="0.3">
      <c r="A10" s="428" t="s">
        <v>10</v>
      </c>
      <c r="B10" s="429" t="s">
        <v>110</v>
      </c>
      <c r="C10" s="430"/>
      <c r="D10" s="430"/>
      <c r="E10" s="430"/>
      <c r="F10" s="430"/>
      <c r="G10" s="430"/>
      <c r="H10" s="430"/>
      <c r="I10" s="430"/>
      <c r="J10" s="431"/>
      <c r="K10" s="431"/>
      <c r="L10" s="431"/>
      <c r="M10" s="431"/>
      <c r="N10" s="3"/>
      <c r="O10" s="3"/>
      <c r="P10" s="3"/>
      <c r="Q10" s="3"/>
      <c r="R10" s="5661"/>
      <c r="S10" s="5662"/>
    </row>
    <row r="11" spans="1:24" ht="108.75" customHeight="1" thickBot="1" x14ac:dyDescent="0.3">
      <c r="A11" s="432"/>
      <c r="B11" s="433"/>
      <c r="C11" s="434"/>
      <c r="D11" s="434"/>
      <c r="E11" s="434"/>
      <c r="F11" s="435"/>
      <c r="G11" s="435"/>
      <c r="H11" s="434"/>
      <c r="I11" s="434"/>
      <c r="J11" s="434"/>
      <c r="K11" s="434"/>
      <c r="L11" s="434"/>
      <c r="M11" s="434"/>
      <c r="N11" s="49" t="s">
        <v>11</v>
      </c>
      <c r="O11" s="436" t="s">
        <v>148</v>
      </c>
      <c r="P11" s="437" t="s">
        <v>12</v>
      </c>
      <c r="Q11" s="437" t="s">
        <v>12</v>
      </c>
      <c r="R11" s="5802" t="s">
        <v>199</v>
      </c>
      <c r="S11" s="5803"/>
      <c r="U11" s="317"/>
    </row>
    <row r="12" spans="1:24" ht="16.5" customHeight="1" thickBot="1" x14ac:dyDescent="0.3">
      <c r="A12" s="438" t="s">
        <v>10</v>
      </c>
      <c r="B12" s="439" t="s">
        <v>10</v>
      </c>
      <c r="C12" s="5578" t="s">
        <v>113</v>
      </c>
      <c r="D12" s="5579"/>
      <c r="E12" s="5579"/>
      <c r="F12" s="5579"/>
      <c r="G12" s="5579"/>
      <c r="H12" s="5579"/>
      <c r="I12" s="5579"/>
      <c r="J12" s="5579"/>
      <c r="K12" s="5579"/>
      <c r="L12" s="5579"/>
      <c r="M12" s="5579"/>
      <c r="N12" s="5579"/>
      <c r="O12" s="5579"/>
      <c r="P12" s="5579"/>
      <c r="Q12" s="5579"/>
      <c r="R12" s="5579"/>
      <c r="S12" s="5580"/>
      <c r="U12" s="318"/>
    </row>
    <row r="13" spans="1:24" ht="51.75" thickBot="1" x14ac:dyDescent="0.3">
      <c r="A13" s="440"/>
      <c r="B13" s="5720"/>
      <c r="C13" s="5815"/>
      <c r="D13" s="5816"/>
      <c r="E13" s="5816"/>
      <c r="F13" s="5816"/>
      <c r="G13" s="5816"/>
      <c r="H13" s="5816"/>
      <c r="I13" s="5816"/>
      <c r="J13" s="5816"/>
      <c r="K13" s="5816"/>
      <c r="L13" s="5816"/>
      <c r="M13" s="5817"/>
      <c r="N13" s="321" t="s">
        <v>13</v>
      </c>
      <c r="O13" s="322" t="s">
        <v>14</v>
      </c>
      <c r="P13" s="236">
        <v>60</v>
      </c>
      <c r="Q13" s="441">
        <v>66.7</v>
      </c>
      <c r="R13" s="342" t="s">
        <v>198</v>
      </c>
      <c r="S13" s="343"/>
    </row>
    <row r="14" spans="1:24" ht="30.75" customHeight="1" thickBot="1" x14ac:dyDescent="0.3">
      <c r="A14" s="440"/>
      <c r="B14" s="5721"/>
      <c r="C14" s="5818"/>
      <c r="D14" s="5819"/>
      <c r="E14" s="5819"/>
      <c r="F14" s="5819"/>
      <c r="G14" s="5819"/>
      <c r="H14" s="5819"/>
      <c r="I14" s="5819"/>
      <c r="J14" s="5819"/>
      <c r="K14" s="5819"/>
      <c r="L14" s="5819"/>
      <c r="M14" s="5820"/>
      <c r="N14" s="7" t="s">
        <v>15</v>
      </c>
      <c r="O14" s="205" t="s">
        <v>16</v>
      </c>
      <c r="P14" s="224">
        <v>60</v>
      </c>
      <c r="Q14" s="309">
        <v>82.7</v>
      </c>
      <c r="R14" s="344"/>
      <c r="S14" s="345"/>
    </row>
    <row r="15" spans="1:24" ht="22.5" customHeight="1" x14ac:dyDescent="0.25">
      <c r="A15" s="5581" t="s">
        <v>10</v>
      </c>
      <c r="B15" s="5584" t="s">
        <v>10</v>
      </c>
      <c r="C15" s="5587" t="s">
        <v>10</v>
      </c>
      <c r="D15" s="5824" t="s">
        <v>112</v>
      </c>
      <c r="E15" s="5825"/>
      <c r="F15" s="5826"/>
      <c r="G15" s="5639" t="s">
        <v>74</v>
      </c>
      <c r="H15" s="5590" t="s">
        <v>18</v>
      </c>
      <c r="I15" s="5821" t="s">
        <v>19</v>
      </c>
      <c r="J15" s="419" t="s">
        <v>20</v>
      </c>
      <c r="K15" s="169">
        <f t="shared" ref="K15:L15" si="0">K22+K26+K27+K29+K30+K31</f>
        <v>8337.6999999999989</v>
      </c>
      <c r="L15" s="169">
        <f t="shared" si="0"/>
        <v>8331.6999999999989</v>
      </c>
      <c r="M15" s="169">
        <f t="shared" ref="M15" si="1">M22+M26+M27+M29+M30+M31</f>
        <v>7962.8</v>
      </c>
      <c r="N15" s="443" t="s">
        <v>190</v>
      </c>
      <c r="O15" s="444" t="s">
        <v>21</v>
      </c>
      <c r="P15" s="445">
        <v>134</v>
      </c>
      <c r="Q15" s="446">
        <v>137</v>
      </c>
      <c r="R15" s="346"/>
      <c r="S15" s="347"/>
    </row>
    <row r="16" spans="1:24" ht="22.5" customHeight="1" x14ac:dyDescent="0.25">
      <c r="A16" s="5582"/>
      <c r="B16" s="5585"/>
      <c r="C16" s="5588"/>
      <c r="D16" s="5827"/>
      <c r="E16" s="5828"/>
      <c r="F16" s="5829"/>
      <c r="G16" s="5640"/>
      <c r="H16" s="5591"/>
      <c r="I16" s="5822"/>
      <c r="J16" s="420" t="s">
        <v>22</v>
      </c>
      <c r="K16" s="123">
        <f t="shared" ref="K16:L16" si="2">K23</f>
        <v>35.5</v>
      </c>
      <c r="L16" s="123">
        <f t="shared" si="2"/>
        <v>75</v>
      </c>
      <c r="M16" s="123">
        <f t="shared" ref="M16" si="3">M23</f>
        <v>69</v>
      </c>
      <c r="N16" s="448" t="s">
        <v>191</v>
      </c>
      <c r="O16" s="449" t="s">
        <v>21</v>
      </c>
      <c r="P16" s="450">
        <v>136</v>
      </c>
      <c r="Q16" s="451">
        <v>129</v>
      </c>
      <c r="R16" s="348"/>
      <c r="S16" s="349"/>
      <c r="T16" s="320"/>
      <c r="V16" s="102"/>
      <c r="X16" s="102"/>
    </row>
    <row r="17" spans="1:25" x14ac:dyDescent="0.25">
      <c r="A17" s="5582"/>
      <c r="B17" s="5585"/>
      <c r="C17" s="5588"/>
      <c r="D17" s="5827"/>
      <c r="E17" s="5828"/>
      <c r="F17" s="5829"/>
      <c r="G17" s="5640"/>
      <c r="H17" s="5591"/>
      <c r="I17" s="5822"/>
      <c r="J17" s="420" t="s">
        <v>23</v>
      </c>
      <c r="K17" s="123">
        <f t="shared" ref="K17:L17" si="4">K24</f>
        <v>0</v>
      </c>
      <c r="L17" s="123">
        <f t="shared" si="4"/>
        <v>0</v>
      </c>
      <c r="M17" s="123">
        <f t="shared" ref="M17" si="5">M24</f>
        <v>0</v>
      </c>
      <c r="N17" s="452"/>
      <c r="O17" s="449"/>
      <c r="P17" s="453"/>
      <c r="Q17" s="451"/>
      <c r="R17" s="348"/>
      <c r="S17" s="269"/>
    </row>
    <row r="18" spans="1:25" ht="23.25" customHeight="1" x14ac:dyDescent="0.25">
      <c r="A18" s="5582"/>
      <c r="B18" s="5585"/>
      <c r="C18" s="5588"/>
      <c r="D18" s="5827"/>
      <c r="E18" s="5828"/>
      <c r="F18" s="5829"/>
      <c r="G18" s="5640"/>
      <c r="H18" s="5591"/>
      <c r="I18" s="5822"/>
      <c r="J18" s="420" t="s">
        <v>39</v>
      </c>
      <c r="K18" s="116" t="str">
        <f t="shared" ref="K18:L18" si="6">K25</f>
        <v>0,0</v>
      </c>
      <c r="L18" s="116">
        <f t="shared" si="6"/>
        <v>23</v>
      </c>
      <c r="M18" s="116">
        <f>M25</f>
        <v>23</v>
      </c>
      <c r="N18" s="448" t="s">
        <v>114</v>
      </c>
      <c r="O18" s="449" t="s">
        <v>21</v>
      </c>
      <c r="P18" s="450">
        <v>162</v>
      </c>
      <c r="Q18" s="451">
        <v>220</v>
      </c>
      <c r="R18" s="348"/>
      <c r="S18" s="349"/>
    </row>
    <row r="19" spans="1:25" ht="28.5" customHeight="1" x14ac:dyDescent="0.25">
      <c r="A19" s="5582"/>
      <c r="B19" s="5585"/>
      <c r="C19" s="5588"/>
      <c r="D19" s="5827"/>
      <c r="E19" s="5828"/>
      <c r="F19" s="5829"/>
      <c r="G19" s="5640"/>
      <c r="H19" s="5591"/>
      <c r="I19" s="5822"/>
      <c r="J19" s="420"/>
      <c r="K19" s="116"/>
      <c r="L19" s="116"/>
      <c r="M19" s="116"/>
      <c r="N19" s="448" t="s">
        <v>115</v>
      </c>
      <c r="O19" s="449" t="s">
        <v>17</v>
      </c>
      <c r="P19" s="453">
        <v>71</v>
      </c>
      <c r="Q19" s="453">
        <v>71</v>
      </c>
      <c r="R19" s="350"/>
      <c r="S19" s="349"/>
    </row>
    <row r="20" spans="1:25" ht="32.25" customHeight="1" thickBot="1" x14ac:dyDescent="0.3">
      <c r="A20" s="5582"/>
      <c r="B20" s="5585"/>
      <c r="C20" s="5588"/>
      <c r="D20" s="5827"/>
      <c r="E20" s="5828"/>
      <c r="F20" s="5829"/>
      <c r="G20" s="5640"/>
      <c r="H20" s="5591"/>
      <c r="I20" s="5822"/>
      <c r="J20" s="421"/>
      <c r="K20" s="146"/>
      <c r="L20" s="146"/>
      <c r="M20" s="146"/>
      <c r="N20" s="372" t="s">
        <v>162</v>
      </c>
      <c r="O20" s="454" t="s">
        <v>17</v>
      </c>
      <c r="P20" s="455">
        <v>4</v>
      </c>
      <c r="Q20" s="455">
        <v>4</v>
      </c>
      <c r="R20" s="351"/>
      <c r="S20" s="352"/>
    </row>
    <row r="21" spans="1:25" ht="16.5" customHeight="1" thickBot="1" x14ac:dyDescent="0.3">
      <c r="A21" s="5583"/>
      <c r="B21" s="5586"/>
      <c r="C21" s="5589"/>
      <c r="D21" s="5827"/>
      <c r="E21" s="5828"/>
      <c r="F21" s="5829"/>
      <c r="G21" s="5640"/>
      <c r="H21" s="5592"/>
      <c r="I21" s="5823"/>
      <c r="J21" s="421" t="s">
        <v>24</v>
      </c>
      <c r="K21" s="192">
        <f t="shared" ref="K21:M21" si="7">SUM(K15:K18)</f>
        <v>8373.1999999999989</v>
      </c>
      <c r="L21" s="192">
        <f t="shared" si="7"/>
        <v>8429.6999999999989</v>
      </c>
      <c r="M21" s="192">
        <f t="shared" si="7"/>
        <v>8054.8</v>
      </c>
      <c r="N21" s="457"/>
      <c r="O21" s="458"/>
      <c r="P21" s="459"/>
      <c r="Q21" s="460"/>
      <c r="R21" s="353"/>
      <c r="S21" s="354"/>
      <c r="T21" s="102"/>
      <c r="V21" s="102"/>
    </row>
    <row r="22" spans="1:25" ht="15" customHeight="1" x14ac:dyDescent="0.25">
      <c r="A22" s="5642" t="s">
        <v>10</v>
      </c>
      <c r="B22" s="5637" t="s">
        <v>10</v>
      </c>
      <c r="C22" s="5626" t="s">
        <v>10</v>
      </c>
      <c r="D22" s="5711"/>
      <c r="E22" s="5633" t="s">
        <v>10</v>
      </c>
      <c r="F22" s="5635" t="s">
        <v>98</v>
      </c>
      <c r="G22" s="5640"/>
      <c r="H22" s="442"/>
      <c r="I22" s="461"/>
      <c r="J22" s="445" t="s">
        <v>20</v>
      </c>
      <c r="K22" s="270">
        <v>8248.5</v>
      </c>
      <c r="L22" s="347">
        <v>8242.5</v>
      </c>
      <c r="M22" s="270">
        <v>7885.1</v>
      </c>
      <c r="N22" s="462"/>
      <c r="O22" s="463"/>
      <c r="P22" s="464"/>
      <c r="Q22" s="465"/>
      <c r="R22" s="355"/>
      <c r="S22" s="356"/>
      <c r="T22" s="103"/>
      <c r="U22" s="103"/>
      <c r="V22" s="103"/>
      <c r="W22" s="103"/>
      <c r="X22" s="102"/>
      <c r="Y22" s="102"/>
    </row>
    <row r="23" spans="1:25" ht="15" customHeight="1" x14ac:dyDescent="0.25">
      <c r="A23" s="5643"/>
      <c r="B23" s="5638"/>
      <c r="C23" s="5627"/>
      <c r="D23" s="5712"/>
      <c r="E23" s="5634"/>
      <c r="F23" s="5636"/>
      <c r="G23" s="5640"/>
      <c r="H23" s="447"/>
      <c r="I23" s="466"/>
      <c r="J23" s="450" t="s">
        <v>22</v>
      </c>
      <c r="K23" s="271">
        <v>35.5</v>
      </c>
      <c r="L23" s="467">
        <v>75</v>
      </c>
      <c r="M23" s="271">
        <v>69</v>
      </c>
      <c r="N23" s="468"/>
      <c r="O23" s="469"/>
      <c r="P23" s="470"/>
      <c r="Q23" s="471"/>
      <c r="R23" s="357"/>
      <c r="S23" s="358"/>
      <c r="T23" s="103"/>
      <c r="U23" s="102"/>
      <c r="V23" s="102"/>
      <c r="W23" s="102"/>
      <c r="X23" s="102"/>
      <c r="Y23" s="102"/>
    </row>
    <row r="24" spans="1:25" ht="15" customHeight="1" x14ac:dyDescent="0.25">
      <c r="A24" s="5643"/>
      <c r="B24" s="5638"/>
      <c r="C24" s="5627"/>
      <c r="D24" s="5712"/>
      <c r="E24" s="5634"/>
      <c r="F24" s="5636"/>
      <c r="G24" s="5640"/>
      <c r="H24" s="447"/>
      <c r="I24" s="466"/>
      <c r="J24" s="472" t="s">
        <v>23</v>
      </c>
      <c r="K24" s="272">
        <v>0</v>
      </c>
      <c r="L24" s="473">
        <v>0</v>
      </c>
      <c r="M24" s="272">
        <v>0</v>
      </c>
      <c r="N24" s="474"/>
      <c r="O24" s="469"/>
      <c r="P24" s="470"/>
      <c r="Q24" s="471"/>
      <c r="R24" s="357"/>
      <c r="S24" s="358"/>
      <c r="T24" s="103"/>
      <c r="U24" s="102"/>
      <c r="V24" s="102"/>
      <c r="W24" s="102"/>
      <c r="X24" s="102"/>
      <c r="Y24" s="102"/>
    </row>
    <row r="25" spans="1:25" ht="13.5" customHeight="1" thickBot="1" x14ac:dyDescent="0.3">
      <c r="A25" s="5643"/>
      <c r="B25" s="5638"/>
      <c r="C25" s="5627"/>
      <c r="D25" s="5712"/>
      <c r="E25" s="5634"/>
      <c r="F25" s="5636"/>
      <c r="G25" s="5640"/>
      <c r="H25" s="447"/>
      <c r="I25" s="466"/>
      <c r="J25" s="472" t="s">
        <v>39</v>
      </c>
      <c r="K25" s="285" t="s">
        <v>170</v>
      </c>
      <c r="L25" s="475">
        <v>23</v>
      </c>
      <c r="M25" s="319">
        <v>23</v>
      </c>
      <c r="N25" s="476"/>
      <c r="O25" s="477"/>
      <c r="P25" s="478"/>
      <c r="Q25" s="479"/>
      <c r="R25" s="418"/>
      <c r="S25" s="407"/>
      <c r="T25" s="103"/>
      <c r="U25" s="102"/>
      <c r="W25" s="102"/>
      <c r="Y25" s="102"/>
    </row>
    <row r="26" spans="1:25" ht="15.75" thickBot="1" x14ac:dyDescent="0.3">
      <c r="A26" s="480" t="s">
        <v>10</v>
      </c>
      <c r="B26" s="481" t="s">
        <v>10</v>
      </c>
      <c r="C26" s="482" t="s">
        <v>10</v>
      </c>
      <c r="D26" s="5712"/>
      <c r="E26" s="163" t="s">
        <v>25</v>
      </c>
      <c r="F26" s="140" t="s">
        <v>99</v>
      </c>
      <c r="G26" s="5640"/>
      <c r="H26" s="447"/>
      <c r="I26" s="466"/>
      <c r="J26" s="203" t="s">
        <v>20</v>
      </c>
      <c r="K26" s="276">
        <v>4.8</v>
      </c>
      <c r="L26" s="269">
        <v>4.8</v>
      </c>
      <c r="M26" s="271">
        <v>2.2999999999999998</v>
      </c>
      <c r="N26" s="468"/>
      <c r="O26" s="469"/>
      <c r="P26" s="470"/>
      <c r="Q26" s="471"/>
      <c r="R26" s="357"/>
      <c r="S26" s="358"/>
      <c r="U26" s="102"/>
    </row>
    <row r="27" spans="1:25" ht="15.75" hidden="1" customHeight="1" thickBot="1" x14ac:dyDescent="0.3">
      <c r="A27" s="480" t="s">
        <v>10</v>
      </c>
      <c r="B27" s="481" t="s">
        <v>10</v>
      </c>
      <c r="C27" s="482" t="s">
        <v>10</v>
      </c>
      <c r="D27" s="5712"/>
      <c r="E27" s="163" t="s">
        <v>27</v>
      </c>
      <c r="F27" s="140" t="s">
        <v>100</v>
      </c>
      <c r="G27" s="5640"/>
      <c r="H27" s="447"/>
      <c r="I27" s="466"/>
      <c r="J27" s="75" t="s">
        <v>20</v>
      </c>
      <c r="K27" s="277">
        <v>0</v>
      </c>
      <c r="L27" s="267"/>
      <c r="M27" s="273"/>
      <c r="N27" s="468"/>
      <c r="O27" s="469"/>
      <c r="P27" s="470"/>
      <c r="Q27" s="471"/>
      <c r="R27" s="357"/>
      <c r="S27" s="358"/>
    </row>
    <row r="28" spans="1:25" ht="15.75" thickBot="1" x14ac:dyDescent="0.3">
      <c r="A28" s="480" t="s">
        <v>10</v>
      </c>
      <c r="B28" s="481" t="s">
        <v>10</v>
      </c>
      <c r="C28" s="482" t="s">
        <v>10</v>
      </c>
      <c r="D28" s="5712"/>
      <c r="E28" s="163" t="s">
        <v>28</v>
      </c>
      <c r="F28" s="140" t="s">
        <v>101</v>
      </c>
      <c r="G28" s="5640"/>
      <c r="H28" s="447"/>
      <c r="I28" s="466"/>
      <c r="J28" s="203" t="s">
        <v>20</v>
      </c>
      <c r="K28" s="278"/>
      <c r="L28" s="268"/>
      <c r="M28" s="274"/>
      <c r="N28" s="468"/>
      <c r="O28" s="469"/>
      <c r="P28" s="470"/>
      <c r="Q28" s="471"/>
      <c r="R28" s="357"/>
      <c r="S28" s="358"/>
    </row>
    <row r="29" spans="1:25" ht="15.75" thickBot="1" x14ac:dyDescent="0.3">
      <c r="A29" s="480" t="s">
        <v>10</v>
      </c>
      <c r="B29" s="481" t="s">
        <v>10</v>
      </c>
      <c r="C29" s="482" t="s">
        <v>10</v>
      </c>
      <c r="D29" s="5712"/>
      <c r="E29" s="163" t="s">
        <v>30</v>
      </c>
      <c r="F29" s="140" t="s">
        <v>102</v>
      </c>
      <c r="G29" s="5640"/>
      <c r="H29" s="447"/>
      <c r="I29" s="466"/>
      <c r="J29" s="75" t="s">
        <v>20</v>
      </c>
      <c r="K29" s="276">
        <v>27.4</v>
      </c>
      <c r="L29" s="269">
        <v>27.4</v>
      </c>
      <c r="M29" s="271">
        <v>18.5</v>
      </c>
      <c r="N29" s="462"/>
      <c r="O29" s="463"/>
      <c r="P29" s="464"/>
      <c r="Q29" s="465"/>
      <c r="R29" s="355"/>
      <c r="S29" s="356"/>
    </row>
    <row r="30" spans="1:25" ht="15.75" thickBot="1" x14ac:dyDescent="0.3">
      <c r="A30" s="480" t="s">
        <v>10</v>
      </c>
      <c r="B30" s="481" t="s">
        <v>10</v>
      </c>
      <c r="C30" s="482" t="s">
        <v>10</v>
      </c>
      <c r="D30" s="5712"/>
      <c r="E30" s="163" t="s">
        <v>32</v>
      </c>
      <c r="F30" s="140" t="s">
        <v>108</v>
      </c>
      <c r="G30" s="5640"/>
      <c r="H30" s="447"/>
      <c r="I30" s="466"/>
      <c r="J30" s="483" t="s">
        <v>20</v>
      </c>
      <c r="K30" s="275">
        <v>57</v>
      </c>
      <c r="L30" s="352">
        <v>57</v>
      </c>
      <c r="M30" s="275">
        <v>56.9</v>
      </c>
      <c r="N30" s="468"/>
      <c r="O30" s="469"/>
      <c r="P30" s="470"/>
      <c r="Q30" s="471"/>
      <c r="R30" s="357"/>
      <c r="S30" s="358"/>
    </row>
    <row r="31" spans="1:25" ht="27.75" hidden="1" customHeight="1" thickBot="1" x14ac:dyDescent="0.3">
      <c r="A31" s="5644" t="s">
        <v>10</v>
      </c>
      <c r="B31" s="5637" t="s">
        <v>10</v>
      </c>
      <c r="C31" s="5626" t="s">
        <v>10</v>
      </c>
      <c r="D31" s="5712"/>
      <c r="E31" s="163" t="s">
        <v>47</v>
      </c>
      <c r="F31" s="141" t="s">
        <v>103</v>
      </c>
      <c r="G31" s="5640"/>
      <c r="H31" s="447"/>
      <c r="I31" s="466"/>
      <c r="J31" s="483" t="s">
        <v>20</v>
      </c>
      <c r="K31" s="484"/>
      <c r="L31" s="484"/>
      <c r="M31" s="284"/>
      <c r="N31" s="468"/>
      <c r="O31" s="469"/>
      <c r="P31" s="470"/>
      <c r="Q31" s="471"/>
      <c r="R31" s="357"/>
      <c r="S31" s="358"/>
    </row>
    <row r="32" spans="1:25" ht="15.75" thickBot="1" x14ac:dyDescent="0.3">
      <c r="A32" s="5645"/>
      <c r="B32" s="5709"/>
      <c r="C32" s="5710"/>
      <c r="D32" s="5713"/>
      <c r="E32" s="485"/>
      <c r="F32" s="486"/>
      <c r="G32" s="5641"/>
      <c r="H32" s="456"/>
      <c r="I32" s="487"/>
      <c r="J32" s="488" t="s">
        <v>24</v>
      </c>
      <c r="K32" s="489">
        <f>SUM(K22:K31)</f>
        <v>8373.1999999999989</v>
      </c>
      <c r="L32" s="119">
        <f>SUM(L22:L31)</f>
        <v>8429.6999999999989</v>
      </c>
      <c r="M32" s="119">
        <f>SUM(M22:M31)</f>
        <v>8054.8</v>
      </c>
      <c r="N32" s="457"/>
      <c r="O32" s="458"/>
      <c r="P32" s="459"/>
      <c r="Q32" s="460"/>
      <c r="R32" s="353"/>
      <c r="S32" s="354"/>
    </row>
    <row r="33" spans="1:22" ht="21.75" customHeight="1" x14ac:dyDescent="0.25">
      <c r="A33" s="5628" t="s">
        <v>10</v>
      </c>
      <c r="B33" s="5631" t="s">
        <v>10</v>
      </c>
      <c r="C33" s="86" t="s">
        <v>25</v>
      </c>
      <c r="D33" s="5714" t="s">
        <v>149</v>
      </c>
      <c r="E33" s="5715"/>
      <c r="F33" s="5716"/>
      <c r="G33" s="5639" t="s">
        <v>75</v>
      </c>
      <c r="H33" s="5687" t="s">
        <v>18</v>
      </c>
      <c r="I33" s="5650" t="s">
        <v>19</v>
      </c>
      <c r="J33" s="419" t="s">
        <v>20</v>
      </c>
      <c r="K33" s="70">
        <f t="shared" ref="K33:L33" si="8">+K37+K38+K39+K42</f>
        <v>1030.7</v>
      </c>
      <c r="L33" s="70">
        <f t="shared" si="8"/>
        <v>1048.9000000000001</v>
      </c>
      <c r="M33" s="70">
        <f>+M37+M38+M39+M42</f>
        <v>790.1</v>
      </c>
      <c r="N33" s="10" t="s">
        <v>26</v>
      </c>
      <c r="O33" s="206" t="s">
        <v>21</v>
      </c>
      <c r="P33" s="8">
        <v>27</v>
      </c>
      <c r="Q33" s="8">
        <v>27</v>
      </c>
      <c r="R33" s="359"/>
      <c r="S33" s="347"/>
      <c r="V33" s="102"/>
    </row>
    <row r="34" spans="1:22" ht="29.25" customHeight="1" x14ac:dyDescent="0.25">
      <c r="A34" s="5629"/>
      <c r="B34" s="5631"/>
      <c r="C34" s="86"/>
      <c r="D34" s="5717"/>
      <c r="E34" s="5718"/>
      <c r="F34" s="5719"/>
      <c r="G34" s="5640"/>
      <c r="H34" s="5688"/>
      <c r="I34" s="5651"/>
      <c r="J34" s="420" t="s">
        <v>22</v>
      </c>
      <c r="K34" s="88">
        <f t="shared" ref="K34:L34" si="9">K41</f>
        <v>0</v>
      </c>
      <c r="L34" s="88">
        <f t="shared" si="9"/>
        <v>0</v>
      </c>
      <c r="M34" s="88">
        <f t="shared" ref="M34" si="10">M41</f>
        <v>0</v>
      </c>
      <c r="N34" s="159" t="s">
        <v>151</v>
      </c>
      <c r="O34" s="230" t="s">
        <v>21</v>
      </c>
      <c r="P34" s="165">
        <v>6</v>
      </c>
      <c r="Q34" s="165">
        <v>6</v>
      </c>
      <c r="R34" s="360"/>
      <c r="S34" s="349"/>
    </row>
    <row r="35" spans="1:22" ht="20.25" customHeight="1" x14ac:dyDescent="0.25">
      <c r="A35" s="5629"/>
      <c r="B35" s="5631"/>
      <c r="C35" s="86"/>
      <c r="D35" s="5717"/>
      <c r="E35" s="5718"/>
      <c r="F35" s="5719"/>
      <c r="G35" s="5640"/>
      <c r="H35" s="5688"/>
      <c r="I35" s="5651"/>
      <c r="J35" s="422" t="s">
        <v>23</v>
      </c>
      <c r="K35" s="89">
        <f t="shared" ref="K35:L35" si="11">K40</f>
        <v>0</v>
      </c>
      <c r="L35" s="89">
        <f t="shared" si="11"/>
        <v>0</v>
      </c>
      <c r="M35" s="89">
        <f t="shared" ref="M35" si="12">M40</f>
        <v>0</v>
      </c>
      <c r="N35" s="158"/>
      <c r="O35" s="207"/>
      <c r="P35" s="237"/>
      <c r="Q35" s="249"/>
      <c r="R35" s="361"/>
      <c r="S35" s="362"/>
    </row>
    <row r="36" spans="1:22" ht="22.5" customHeight="1" thickBot="1" x14ac:dyDescent="0.3">
      <c r="A36" s="5630"/>
      <c r="B36" s="5632"/>
      <c r="C36" s="87"/>
      <c r="D36" s="5717"/>
      <c r="E36" s="5718"/>
      <c r="F36" s="5719"/>
      <c r="G36" s="5640"/>
      <c r="H36" s="5688"/>
      <c r="I36" s="5651"/>
      <c r="J36" s="423" t="s">
        <v>24</v>
      </c>
      <c r="K36" s="91">
        <f t="shared" ref="K36:L36" si="13">SUM(K33:K34)</f>
        <v>1030.7</v>
      </c>
      <c r="L36" s="91">
        <f t="shared" si="13"/>
        <v>1048.9000000000001</v>
      </c>
      <c r="M36" s="91">
        <f t="shared" ref="M36" si="14">SUM(M33:M34)</f>
        <v>790.1</v>
      </c>
      <c r="N36" s="159"/>
      <c r="O36" s="231"/>
      <c r="P36" s="238"/>
      <c r="Q36" s="250"/>
      <c r="R36" s="363"/>
      <c r="S36" s="364"/>
      <c r="T36" s="102"/>
      <c r="V36" s="102"/>
    </row>
    <row r="37" spans="1:22" ht="16.5" customHeight="1" thickBot="1" x14ac:dyDescent="0.3">
      <c r="A37" s="154" t="s">
        <v>10</v>
      </c>
      <c r="B37" s="156" t="s">
        <v>10</v>
      </c>
      <c r="C37" s="190" t="s">
        <v>25</v>
      </c>
      <c r="D37" s="185"/>
      <c r="E37" s="163" t="s">
        <v>25</v>
      </c>
      <c r="F37" s="164" t="s">
        <v>150</v>
      </c>
      <c r="G37" s="5640"/>
      <c r="H37" s="5688"/>
      <c r="I37" s="5651"/>
      <c r="J37" s="73" t="s">
        <v>20</v>
      </c>
      <c r="K37" s="279">
        <v>20</v>
      </c>
      <c r="L37" s="280">
        <v>20</v>
      </c>
      <c r="M37" s="279">
        <v>10.7</v>
      </c>
      <c r="N37" s="159"/>
      <c r="O37" s="232"/>
      <c r="P37" s="239"/>
      <c r="Q37" s="251"/>
      <c r="R37" s="365"/>
      <c r="S37" s="366"/>
    </row>
    <row r="38" spans="1:22" ht="16.5" customHeight="1" thickBot="1" x14ac:dyDescent="0.3">
      <c r="A38" s="154" t="s">
        <v>10</v>
      </c>
      <c r="B38" s="156" t="s">
        <v>10</v>
      </c>
      <c r="C38" s="190" t="s">
        <v>25</v>
      </c>
      <c r="D38" s="162"/>
      <c r="E38" s="163" t="s">
        <v>27</v>
      </c>
      <c r="F38" s="164" t="s">
        <v>104</v>
      </c>
      <c r="G38" s="5640"/>
      <c r="H38" s="5688"/>
      <c r="I38" s="5651"/>
      <c r="J38" s="153" t="s">
        <v>20</v>
      </c>
      <c r="K38" s="281">
        <v>234</v>
      </c>
      <c r="L38" s="291">
        <v>246.2</v>
      </c>
      <c r="M38" s="281">
        <v>0</v>
      </c>
      <c r="N38" s="160"/>
      <c r="O38" s="233"/>
      <c r="P38" s="240"/>
      <c r="Q38" s="252"/>
      <c r="R38" s="367" t="s">
        <v>187</v>
      </c>
      <c r="S38" s="368"/>
      <c r="V38" s="102"/>
    </row>
    <row r="39" spans="1:22" ht="16.5" customHeight="1" thickBot="1" x14ac:dyDescent="0.3">
      <c r="A39" s="154" t="s">
        <v>10</v>
      </c>
      <c r="B39" s="156" t="s">
        <v>10</v>
      </c>
      <c r="C39" s="86" t="s">
        <v>25</v>
      </c>
      <c r="D39" s="162"/>
      <c r="E39" s="5633" t="s">
        <v>28</v>
      </c>
      <c r="F39" s="5647" t="s">
        <v>155</v>
      </c>
      <c r="G39" s="5640"/>
      <c r="H39" s="5688"/>
      <c r="I39" s="5651"/>
      <c r="J39" s="153" t="s">
        <v>20</v>
      </c>
      <c r="K39" s="281">
        <v>413.1</v>
      </c>
      <c r="L39" s="282">
        <v>403.1</v>
      </c>
      <c r="M39" s="281">
        <v>400.3</v>
      </c>
      <c r="N39" s="160"/>
      <c r="O39" s="233"/>
      <c r="P39" s="240"/>
      <c r="Q39" s="252"/>
      <c r="R39" s="369"/>
      <c r="S39" s="368"/>
      <c r="V39" s="102"/>
    </row>
    <row r="40" spans="1:22" ht="16.5" customHeight="1" thickBot="1" x14ac:dyDescent="0.3">
      <c r="A40" s="183"/>
      <c r="B40" s="184"/>
      <c r="C40" s="86"/>
      <c r="D40" s="162"/>
      <c r="E40" s="5634"/>
      <c r="F40" s="5648"/>
      <c r="G40" s="5640"/>
      <c r="H40" s="5688"/>
      <c r="I40" s="5651"/>
      <c r="J40" s="153" t="s">
        <v>23</v>
      </c>
      <c r="K40" s="281">
        <v>0</v>
      </c>
      <c r="L40" s="282">
        <v>0</v>
      </c>
      <c r="M40" s="281">
        <v>0</v>
      </c>
      <c r="N40" s="160"/>
      <c r="O40" s="233"/>
      <c r="P40" s="240"/>
      <c r="Q40" s="252"/>
      <c r="R40" s="369"/>
      <c r="S40" s="368"/>
      <c r="V40" s="102"/>
    </row>
    <row r="41" spans="1:22" ht="16.5" customHeight="1" thickBot="1" x14ac:dyDescent="0.3">
      <c r="A41" s="183"/>
      <c r="B41" s="184"/>
      <c r="C41" s="86"/>
      <c r="D41" s="162"/>
      <c r="E41" s="5646"/>
      <c r="F41" s="5649"/>
      <c r="G41" s="5640"/>
      <c r="H41" s="5688"/>
      <c r="I41" s="5651"/>
      <c r="J41" s="153" t="s">
        <v>22</v>
      </c>
      <c r="K41" s="281">
        <v>0</v>
      </c>
      <c r="L41" s="282">
        <v>0</v>
      </c>
      <c r="M41" s="281">
        <v>0</v>
      </c>
      <c r="N41" s="160"/>
      <c r="O41" s="233"/>
      <c r="P41" s="240"/>
      <c r="Q41" s="252"/>
      <c r="R41" s="369"/>
      <c r="S41" s="368"/>
      <c r="V41" s="102"/>
    </row>
    <row r="42" spans="1:22" ht="30.75" customHeight="1" thickBot="1" x14ac:dyDescent="0.3">
      <c r="A42" s="183" t="s">
        <v>10</v>
      </c>
      <c r="B42" s="184" t="s">
        <v>10</v>
      </c>
      <c r="C42" s="86" t="s">
        <v>25</v>
      </c>
      <c r="D42" s="162"/>
      <c r="E42" s="191" t="s">
        <v>30</v>
      </c>
      <c r="F42" s="117" t="s">
        <v>156</v>
      </c>
      <c r="G42" s="5640"/>
      <c r="H42" s="5688"/>
      <c r="I42" s="5651"/>
      <c r="J42" s="153" t="s">
        <v>20</v>
      </c>
      <c r="K42" s="281">
        <v>363.6</v>
      </c>
      <c r="L42" s="282">
        <v>379.6</v>
      </c>
      <c r="M42" s="281">
        <v>379.1</v>
      </c>
      <c r="N42" s="160"/>
      <c r="O42" s="233"/>
      <c r="P42" s="240"/>
      <c r="Q42" s="252"/>
      <c r="R42" s="369"/>
      <c r="S42" s="368"/>
      <c r="V42" s="102"/>
    </row>
    <row r="43" spans="1:22" ht="16.5" customHeight="1" thickBot="1" x14ac:dyDescent="0.3">
      <c r="A43" s="155"/>
      <c r="B43" s="157"/>
      <c r="C43" s="50"/>
      <c r="D43" s="137"/>
      <c r="E43" s="5703"/>
      <c r="F43" s="5704"/>
      <c r="G43" s="5641"/>
      <c r="H43" s="5689"/>
      <c r="I43" s="5652"/>
      <c r="J43" s="55" t="s">
        <v>24</v>
      </c>
      <c r="K43" s="54">
        <f t="shared" ref="K43:L43" si="15">SUM(K37:K42)</f>
        <v>1030.7</v>
      </c>
      <c r="L43" s="54">
        <f t="shared" si="15"/>
        <v>1048.9000000000001</v>
      </c>
      <c r="M43" s="54">
        <f>SUM(M37:M42)</f>
        <v>790.1</v>
      </c>
      <c r="N43" s="161"/>
      <c r="O43" s="219"/>
      <c r="P43" s="241"/>
      <c r="Q43" s="253"/>
      <c r="R43" s="370"/>
      <c r="S43" s="371"/>
    </row>
    <row r="44" spans="1:22" ht="25.5" customHeight="1" x14ac:dyDescent="0.25">
      <c r="A44" s="5722" t="s">
        <v>10</v>
      </c>
      <c r="B44" s="5593" t="s">
        <v>10</v>
      </c>
      <c r="C44" s="5595" t="s">
        <v>28</v>
      </c>
      <c r="D44" s="5692" t="s">
        <v>29</v>
      </c>
      <c r="E44" s="5693"/>
      <c r="F44" s="5694"/>
      <c r="G44" s="5639" t="s">
        <v>76</v>
      </c>
      <c r="H44" s="5687" t="s">
        <v>18</v>
      </c>
      <c r="I44" s="5650" t="s">
        <v>19</v>
      </c>
      <c r="J44" s="419" t="s">
        <v>20</v>
      </c>
      <c r="K44" s="70">
        <f>K50</f>
        <v>0</v>
      </c>
      <c r="L44" s="70">
        <f>L50</f>
        <v>0</v>
      </c>
      <c r="M44" s="70">
        <f>M50</f>
        <v>0</v>
      </c>
      <c r="N44" s="175" t="s">
        <v>152</v>
      </c>
      <c r="O44" s="206" t="s">
        <v>16</v>
      </c>
      <c r="P44" s="8">
        <v>100</v>
      </c>
      <c r="Q44" s="8" t="s">
        <v>205</v>
      </c>
      <c r="R44" s="5546" t="s">
        <v>206</v>
      </c>
      <c r="S44" s="5547"/>
    </row>
    <row r="45" spans="1:22" ht="21.75" customHeight="1" thickBot="1" x14ac:dyDescent="0.3">
      <c r="A45" s="5723"/>
      <c r="B45" s="5594"/>
      <c r="C45" s="5596"/>
      <c r="D45" s="5695"/>
      <c r="E45" s="5696"/>
      <c r="F45" s="5697"/>
      <c r="G45" s="5640"/>
      <c r="H45" s="5688"/>
      <c r="I45" s="5651"/>
      <c r="J45" s="423" t="s">
        <v>24</v>
      </c>
      <c r="K45" s="91">
        <f>SUM(K44:K44)</f>
        <v>0</v>
      </c>
      <c r="L45" s="91">
        <f>SUM(L44:L44)</f>
        <v>0</v>
      </c>
      <c r="M45" s="91">
        <f>SUM(M44:M44)</f>
        <v>0</v>
      </c>
      <c r="N45" s="176"/>
      <c r="O45" s="214"/>
      <c r="P45" s="242"/>
      <c r="Q45" s="242"/>
      <c r="R45" s="5548"/>
      <c r="S45" s="5549"/>
      <c r="U45" s="102"/>
      <c r="V45" s="102"/>
    </row>
    <row r="46" spans="1:22" ht="21.75" customHeight="1" thickBot="1" x14ac:dyDescent="0.3">
      <c r="A46" s="96" t="s">
        <v>10</v>
      </c>
      <c r="B46" s="97" t="s">
        <v>10</v>
      </c>
      <c r="C46" s="98" t="s">
        <v>28</v>
      </c>
      <c r="D46" s="135"/>
      <c r="E46" s="142" t="s">
        <v>10</v>
      </c>
      <c r="F46" s="99" t="s">
        <v>116</v>
      </c>
      <c r="G46" s="5640"/>
      <c r="H46" s="5688"/>
      <c r="I46" s="5651"/>
      <c r="J46" s="100" t="s">
        <v>20</v>
      </c>
      <c r="K46" s="181">
        <v>0</v>
      </c>
      <c r="L46" s="181">
        <v>0</v>
      </c>
      <c r="M46" s="181">
        <v>0</v>
      </c>
      <c r="N46" s="144"/>
      <c r="O46" s="214"/>
      <c r="P46" s="242"/>
      <c r="Q46" s="242"/>
      <c r="R46" s="5548"/>
      <c r="S46" s="5549"/>
      <c r="T46" s="132"/>
    </row>
    <row r="47" spans="1:22" ht="21.75" customHeight="1" thickBot="1" x14ac:dyDescent="0.3">
      <c r="A47" s="96" t="s">
        <v>10</v>
      </c>
      <c r="B47" s="97" t="s">
        <v>10</v>
      </c>
      <c r="C47" s="98" t="s">
        <v>28</v>
      </c>
      <c r="D47" s="136"/>
      <c r="E47" s="142" t="s">
        <v>28</v>
      </c>
      <c r="F47" s="99" t="s">
        <v>119</v>
      </c>
      <c r="G47" s="5640"/>
      <c r="H47" s="5688"/>
      <c r="I47" s="5651"/>
      <c r="J47" s="101" t="s">
        <v>20</v>
      </c>
      <c r="K47" s="167">
        <v>0</v>
      </c>
      <c r="L47" s="167">
        <v>0</v>
      </c>
      <c r="M47" s="167">
        <v>0</v>
      </c>
      <c r="N47" s="144"/>
      <c r="O47" s="214"/>
      <c r="P47" s="242"/>
      <c r="Q47" s="242"/>
      <c r="R47" s="5548"/>
      <c r="S47" s="5549"/>
      <c r="T47" s="132"/>
    </row>
    <row r="48" spans="1:22" ht="21.75" customHeight="1" thickBot="1" x14ac:dyDescent="0.3">
      <c r="A48" s="96" t="s">
        <v>10</v>
      </c>
      <c r="B48" s="97" t="s">
        <v>10</v>
      </c>
      <c r="C48" s="98" t="s">
        <v>28</v>
      </c>
      <c r="D48" s="136"/>
      <c r="E48" s="142" t="s">
        <v>30</v>
      </c>
      <c r="F48" s="99" t="s">
        <v>117</v>
      </c>
      <c r="G48" s="5640"/>
      <c r="H48" s="5688"/>
      <c r="I48" s="5651"/>
      <c r="J48" s="101" t="s">
        <v>20</v>
      </c>
      <c r="K48" s="167">
        <v>0</v>
      </c>
      <c r="L48" s="167">
        <v>0</v>
      </c>
      <c r="M48" s="167">
        <v>0</v>
      </c>
      <c r="N48" s="144"/>
      <c r="O48" s="214"/>
      <c r="P48" s="242"/>
      <c r="Q48" s="242"/>
      <c r="R48" s="5548"/>
      <c r="S48" s="5549"/>
      <c r="T48" s="132"/>
      <c r="V48" s="166"/>
    </row>
    <row r="49" spans="1:21" ht="21.75" customHeight="1" thickBot="1" x14ac:dyDescent="0.3">
      <c r="A49" s="5781" t="s">
        <v>10</v>
      </c>
      <c r="B49" s="5725" t="s">
        <v>10</v>
      </c>
      <c r="C49" s="5626" t="s">
        <v>28</v>
      </c>
      <c r="D49" s="136"/>
      <c r="E49" s="143" t="s">
        <v>32</v>
      </c>
      <c r="F49" s="117" t="s">
        <v>118</v>
      </c>
      <c r="G49" s="5640"/>
      <c r="H49" s="5688"/>
      <c r="I49" s="5651"/>
      <c r="J49" s="100" t="s">
        <v>20</v>
      </c>
      <c r="K49" s="182">
        <v>0</v>
      </c>
      <c r="L49" s="182">
        <v>0</v>
      </c>
      <c r="M49" s="182">
        <v>0</v>
      </c>
      <c r="N49" s="144"/>
      <c r="O49" s="214"/>
      <c r="P49" s="242"/>
      <c r="Q49" s="242"/>
      <c r="R49" s="5548"/>
      <c r="S49" s="5549"/>
      <c r="T49" s="132"/>
    </row>
    <row r="50" spans="1:21" ht="21" customHeight="1" thickBot="1" x14ac:dyDescent="0.3">
      <c r="A50" s="5782"/>
      <c r="B50" s="5726"/>
      <c r="C50" s="5710"/>
      <c r="D50" s="137"/>
      <c r="E50" s="5842"/>
      <c r="F50" s="5843"/>
      <c r="G50" s="5641"/>
      <c r="H50" s="5689"/>
      <c r="I50" s="5652"/>
      <c r="J50" s="95" t="s">
        <v>24</v>
      </c>
      <c r="K50" s="168">
        <f t="shared" ref="K50:L50" si="16">SUM(K46+K47+K48+K49)</f>
        <v>0</v>
      </c>
      <c r="L50" s="168">
        <f t="shared" si="16"/>
        <v>0</v>
      </c>
      <c r="M50" s="168">
        <f>SUM(M46+M47+M48+M49)</f>
        <v>0</v>
      </c>
      <c r="N50" s="145"/>
      <c r="O50" s="208"/>
      <c r="P50" s="243"/>
      <c r="Q50" s="243"/>
      <c r="R50" s="5550"/>
      <c r="S50" s="5551"/>
    </row>
    <row r="51" spans="1:21" ht="25.5" customHeight="1" x14ac:dyDescent="0.25">
      <c r="A51" s="5722" t="s">
        <v>10</v>
      </c>
      <c r="B51" s="5593" t="s">
        <v>10</v>
      </c>
      <c r="C51" s="5595" t="s">
        <v>30</v>
      </c>
      <c r="D51" s="5692" t="s">
        <v>31</v>
      </c>
      <c r="E51" s="5693"/>
      <c r="F51" s="5694"/>
      <c r="G51" s="5639" t="s">
        <v>77</v>
      </c>
      <c r="H51" s="5687" t="s">
        <v>18</v>
      </c>
      <c r="I51" s="29" t="s">
        <v>19</v>
      </c>
      <c r="J51" s="419" t="s">
        <v>20</v>
      </c>
      <c r="K51" s="70">
        <f t="shared" ref="K51:M51" si="17">K53</f>
        <v>250</v>
      </c>
      <c r="L51" s="70">
        <f t="shared" si="17"/>
        <v>159.9</v>
      </c>
      <c r="M51" s="70">
        <f t="shared" si="17"/>
        <v>121.6</v>
      </c>
      <c r="N51" s="5707" t="s">
        <v>147</v>
      </c>
      <c r="O51" s="215" t="s">
        <v>16</v>
      </c>
      <c r="P51" s="244">
        <v>100</v>
      </c>
      <c r="Q51" s="244">
        <v>100</v>
      </c>
      <c r="R51" s="5554" t="s">
        <v>184</v>
      </c>
      <c r="S51" s="5555"/>
      <c r="U51" s="286"/>
    </row>
    <row r="52" spans="1:21" ht="17.25" customHeight="1" thickBot="1" x14ac:dyDescent="0.3">
      <c r="A52" s="5723"/>
      <c r="B52" s="5594"/>
      <c r="C52" s="5596"/>
      <c r="D52" s="5698"/>
      <c r="E52" s="5699"/>
      <c r="F52" s="5700"/>
      <c r="G52" s="5640"/>
      <c r="H52" s="5688"/>
      <c r="I52" s="23"/>
      <c r="J52" s="424" t="s">
        <v>24</v>
      </c>
      <c r="K52" s="72">
        <f t="shared" ref="K52:L52" si="18">SUM(K51:K51)</f>
        <v>250</v>
      </c>
      <c r="L52" s="72">
        <f t="shared" si="18"/>
        <v>159.9</v>
      </c>
      <c r="M52" s="72">
        <f>SUM(M51:M51)</f>
        <v>121.6</v>
      </c>
      <c r="N52" s="5708"/>
      <c r="O52" s="208"/>
      <c r="P52" s="243"/>
      <c r="Q52" s="243"/>
      <c r="R52" s="5556"/>
      <c r="S52" s="5557"/>
      <c r="U52" s="286"/>
    </row>
    <row r="53" spans="1:21" ht="15.75" customHeight="1" x14ac:dyDescent="0.25">
      <c r="A53" s="5722" t="s">
        <v>10</v>
      </c>
      <c r="B53" s="5593" t="s">
        <v>10</v>
      </c>
      <c r="C53" s="5595" t="s">
        <v>30</v>
      </c>
      <c r="D53" s="110"/>
      <c r="E53" s="5701" t="s">
        <v>10</v>
      </c>
      <c r="F53" s="5783" t="s">
        <v>31</v>
      </c>
      <c r="G53" s="5640"/>
      <c r="H53" s="5688"/>
      <c r="I53" s="108"/>
      <c r="J53" s="8" t="s">
        <v>20</v>
      </c>
      <c r="K53" s="288">
        <v>250</v>
      </c>
      <c r="L53" s="288">
        <v>159.9</v>
      </c>
      <c r="M53" s="288">
        <v>121.6</v>
      </c>
      <c r="N53" s="114"/>
      <c r="O53" s="234"/>
      <c r="P53" s="245"/>
      <c r="Q53" s="5552"/>
      <c r="R53" s="5554" t="s">
        <v>185</v>
      </c>
      <c r="S53" s="5555"/>
      <c r="U53" s="287"/>
    </row>
    <row r="54" spans="1:21" ht="22.5" customHeight="1" thickBot="1" x14ac:dyDescent="0.3">
      <c r="A54" s="5723"/>
      <c r="B54" s="5594"/>
      <c r="C54" s="5596"/>
      <c r="D54" s="25"/>
      <c r="E54" s="5702"/>
      <c r="F54" s="5762"/>
      <c r="G54" s="5641"/>
      <c r="H54" s="5689"/>
      <c r="I54" s="23"/>
      <c r="J54" s="45" t="s">
        <v>24</v>
      </c>
      <c r="K54" s="54">
        <f t="shared" ref="K54:L54" si="19">SUM(K53)</f>
        <v>250</v>
      </c>
      <c r="L54" s="54">
        <f t="shared" si="19"/>
        <v>159.9</v>
      </c>
      <c r="M54" s="54">
        <f>SUM(M53)</f>
        <v>121.6</v>
      </c>
      <c r="N54" s="94"/>
      <c r="O54" s="235"/>
      <c r="P54" s="246"/>
      <c r="Q54" s="5553"/>
      <c r="R54" s="5556"/>
      <c r="S54" s="5557"/>
    </row>
    <row r="55" spans="1:21" ht="17.25" hidden="1" customHeight="1" thickBot="1" x14ac:dyDescent="0.3">
      <c r="A55" s="5628" t="s">
        <v>10</v>
      </c>
      <c r="B55" s="5724" t="s">
        <v>10</v>
      </c>
      <c r="C55" s="66" t="s">
        <v>32</v>
      </c>
      <c r="D55" s="5692" t="s">
        <v>33</v>
      </c>
      <c r="E55" s="5693"/>
      <c r="F55" s="5694"/>
      <c r="G55" s="5639" t="s">
        <v>78</v>
      </c>
      <c r="H55" s="5839" t="s">
        <v>18</v>
      </c>
      <c r="I55" s="5650" t="s">
        <v>19</v>
      </c>
      <c r="J55" s="69" t="s">
        <v>20</v>
      </c>
      <c r="K55" s="69"/>
      <c r="L55" s="69"/>
      <c r="M55" s="70">
        <v>0</v>
      </c>
      <c r="N55" s="57" t="s">
        <v>34</v>
      </c>
      <c r="O55" s="11" t="s">
        <v>17</v>
      </c>
      <c r="P55" s="210"/>
      <c r="Q55" s="210"/>
      <c r="R55" s="373"/>
      <c r="S55" s="347">
        <v>1</v>
      </c>
    </row>
    <row r="56" spans="1:21" ht="24.75" hidden="1" customHeight="1" thickBot="1" x14ac:dyDescent="0.3">
      <c r="A56" s="5630"/>
      <c r="B56" s="5632"/>
      <c r="C56" s="67"/>
      <c r="D56" s="5695"/>
      <c r="E56" s="5696"/>
      <c r="F56" s="5697"/>
      <c r="G56" s="5640"/>
      <c r="H56" s="5840"/>
      <c r="I56" s="5651"/>
      <c r="J56" s="71" t="s">
        <v>24</v>
      </c>
      <c r="K56" s="71"/>
      <c r="L56" s="71"/>
      <c r="M56" s="72">
        <f>SUM(M55:M55)</f>
        <v>0</v>
      </c>
      <c r="N56" s="58"/>
      <c r="O56" s="56"/>
      <c r="P56" s="211"/>
      <c r="Q56" s="211"/>
      <c r="R56" s="374"/>
      <c r="S56" s="362"/>
    </row>
    <row r="57" spans="1:21" ht="31.5" hidden="1" customHeight="1" thickBot="1" x14ac:dyDescent="0.3">
      <c r="A57" s="5628" t="s">
        <v>10</v>
      </c>
      <c r="B57" s="5724" t="s">
        <v>10</v>
      </c>
      <c r="C57" s="66" t="s">
        <v>32</v>
      </c>
      <c r="D57" s="138"/>
      <c r="E57" s="5701" t="s">
        <v>10</v>
      </c>
      <c r="F57" s="5844" t="s">
        <v>33</v>
      </c>
      <c r="G57" s="5640"/>
      <c r="H57" s="5840"/>
      <c r="I57" s="5651"/>
      <c r="J57" s="61" t="s">
        <v>20</v>
      </c>
      <c r="K57" s="204"/>
      <c r="L57" s="204"/>
      <c r="M57" s="54">
        <v>0</v>
      </c>
      <c r="N57" s="58"/>
      <c r="O57" s="12"/>
      <c r="P57" s="216"/>
      <c r="Q57" s="216"/>
      <c r="R57" s="375"/>
      <c r="S57" s="376"/>
    </row>
    <row r="58" spans="1:21" ht="18.75" hidden="1" customHeight="1" thickBot="1" x14ac:dyDescent="0.3">
      <c r="A58" s="5630"/>
      <c r="B58" s="5632"/>
      <c r="C58" s="68"/>
      <c r="D58" s="139"/>
      <c r="E58" s="5702"/>
      <c r="F58" s="5845"/>
      <c r="G58" s="5641"/>
      <c r="H58" s="5841"/>
      <c r="I58" s="5652"/>
      <c r="J58" s="52" t="s">
        <v>24</v>
      </c>
      <c r="K58" s="53"/>
      <c r="L58" s="53"/>
      <c r="M58" s="54">
        <v>0</v>
      </c>
      <c r="N58" s="59"/>
      <c r="O58" s="60"/>
      <c r="P58" s="217"/>
      <c r="Q58" s="217"/>
      <c r="R58" s="377"/>
      <c r="S58" s="378"/>
    </row>
    <row r="59" spans="1:21" ht="15.75" customHeight="1" thickBot="1" x14ac:dyDescent="0.3">
      <c r="A59" s="186" t="s">
        <v>10</v>
      </c>
      <c r="B59" s="187" t="s">
        <v>10</v>
      </c>
      <c r="C59" s="5779" t="s">
        <v>35</v>
      </c>
      <c r="D59" s="5780"/>
      <c r="E59" s="5780"/>
      <c r="F59" s="5780"/>
      <c r="G59" s="5780"/>
      <c r="H59" s="5780"/>
      <c r="I59" s="5780"/>
      <c r="J59" s="188" t="s">
        <v>24</v>
      </c>
      <c r="K59" s="225">
        <f>K21+K36+K45+K52</f>
        <v>9653.9</v>
      </c>
      <c r="L59" s="225">
        <f t="shared" ref="L59" si="20">L21+L36+L45+L52</f>
        <v>9638.4999999999982</v>
      </c>
      <c r="M59" s="225">
        <f>M21+M36+M45+M52</f>
        <v>8966.5</v>
      </c>
      <c r="N59" s="189"/>
      <c r="O59" s="44"/>
      <c r="P59" s="44"/>
      <c r="Q59" s="44"/>
      <c r="R59" s="44"/>
      <c r="S59" s="379"/>
    </row>
    <row r="60" spans="1:21" ht="18" customHeight="1" thickBot="1" x14ac:dyDescent="0.3">
      <c r="A60" s="4" t="s">
        <v>10</v>
      </c>
      <c r="B60" s="5" t="s">
        <v>25</v>
      </c>
      <c r="C60" s="27" t="s">
        <v>36</v>
      </c>
      <c r="D60" s="28"/>
      <c r="E60" s="28"/>
      <c r="F60" s="28"/>
      <c r="G60" s="28"/>
      <c r="H60" s="28"/>
      <c r="I60" s="28"/>
      <c r="J60" s="28"/>
      <c r="K60" s="28"/>
      <c r="L60" s="28"/>
      <c r="M60" s="28"/>
      <c r="N60" s="28"/>
      <c r="O60" s="28"/>
      <c r="P60" s="28"/>
      <c r="Q60" s="28"/>
      <c r="R60" s="28"/>
      <c r="S60" s="380"/>
    </row>
    <row r="61" spans="1:21" ht="16.5" customHeight="1" x14ac:dyDescent="0.25">
      <c r="A61" s="5722" t="s">
        <v>10</v>
      </c>
      <c r="B61" s="5593" t="s">
        <v>25</v>
      </c>
      <c r="C61" s="5595" t="s">
        <v>10</v>
      </c>
      <c r="D61" s="24"/>
      <c r="E61" s="32"/>
      <c r="F61" s="5705" t="s">
        <v>37</v>
      </c>
      <c r="G61" s="5639" t="s">
        <v>79</v>
      </c>
      <c r="H61" s="5678" t="s">
        <v>18</v>
      </c>
      <c r="I61" s="5650" t="s">
        <v>38</v>
      </c>
      <c r="J61" s="419" t="s">
        <v>39</v>
      </c>
      <c r="K61" s="8">
        <v>1.5</v>
      </c>
      <c r="L61" s="8">
        <v>1.5</v>
      </c>
      <c r="M61" s="9">
        <v>1.5</v>
      </c>
      <c r="N61" s="5611" t="s">
        <v>144</v>
      </c>
      <c r="O61" s="5599" t="s">
        <v>17</v>
      </c>
      <c r="P61" s="5562">
        <v>1483</v>
      </c>
      <c r="Q61" s="5558">
        <v>1384</v>
      </c>
      <c r="R61" s="5566" t="s">
        <v>188</v>
      </c>
      <c r="S61" s="5567"/>
    </row>
    <row r="62" spans="1:21" ht="29.25" customHeight="1" thickBot="1" x14ac:dyDescent="0.3">
      <c r="A62" s="5723"/>
      <c r="B62" s="5594"/>
      <c r="C62" s="5596"/>
      <c r="D62" s="25"/>
      <c r="E62" s="33"/>
      <c r="F62" s="5706"/>
      <c r="G62" s="5641"/>
      <c r="H62" s="5679"/>
      <c r="I62" s="5652"/>
      <c r="J62" s="424" t="s">
        <v>24</v>
      </c>
      <c r="K62" s="46">
        <f t="shared" ref="K62:L62" si="21">SUM(K61:K61)</f>
        <v>1.5</v>
      </c>
      <c r="L62" s="46">
        <f t="shared" si="21"/>
        <v>1.5</v>
      </c>
      <c r="M62" s="46">
        <f>SUM(M61:M61)</f>
        <v>1.5</v>
      </c>
      <c r="N62" s="5612"/>
      <c r="O62" s="5600"/>
      <c r="P62" s="5563"/>
      <c r="Q62" s="5559"/>
      <c r="R62" s="5568"/>
      <c r="S62" s="5569"/>
    </row>
    <row r="63" spans="1:21" ht="26.25" customHeight="1" x14ac:dyDescent="0.25">
      <c r="A63" s="5722" t="s">
        <v>10</v>
      </c>
      <c r="B63" s="5593" t="s">
        <v>25</v>
      </c>
      <c r="C63" s="5595" t="s">
        <v>25</v>
      </c>
      <c r="D63" s="24"/>
      <c r="E63" s="32"/>
      <c r="F63" s="5690" t="s">
        <v>40</v>
      </c>
      <c r="G63" s="5639" t="s">
        <v>80</v>
      </c>
      <c r="H63" s="5678" t="s">
        <v>18</v>
      </c>
      <c r="I63" s="5650" t="s">
        <v>38</v>
      </c>
      <c r="J63" s="419" t="s">
        <v>39</v>
      </c>
      <c r="K63" s="8">
        <v>52.4</v>
      </c>
      <c r="L63" s="8">
        <v>52.4</v>
      </c>
      <c r="M63" s="9">
        <v>52.4</v>
      </c>
      <c r="N63" s="5609" t="s">
        <v>159</v>
      </c>
      <c r="O63" s="16" t="s">
        <v>136</v>
      </c>
      <c r="P63" s="34">
        <v>60</v>
      </c>
      <c r="Q63" s="303">
        <v>49</v>
      </c>
      <c r="R63" s="5566" t="s">
        <v>201</v>
      </c>
      <c r="S63" s="5567"/>
    </row>
    <row r="64" spans="1:21" ht="129" customHeight="1" thickBot="1" x14ac:dyDescent="0.3">
      <c r="A64" s="5723"/>
      <c r="B64" s="5594"/>
      <c r="C64" s="5596"/>
      <c r="D64" s="25"/>
      <c r="E64" s="33"/>
      <c r="F64" s="5691"/>
      <c r="G64" s="5641"/>
      <c r="H64" s="5679"/>
      <c r="I64" s="5652"/>
      <c r="J64" s="424" t="s">
        <v>24</v>
      </c>
      <c r="K64" s="46">
        <f t="shared" ref="K64:L64" si="22">SUM(K63:K63)</f>
        <v>52.4</v>
      </c>
      <c r="L64" s="46">
        <f t="shared" si="22"/>
        <v>52.4</v>
      </c>
      <c r="M64" s="46">
        <f>SUM(M63:M63)</f>
        <v>52.4</v>
      </c>
      <c r="N64" s="5610"/>
      <c r="O64" s="124"/>
      <c r="P64" s="125"/>
      <c r="Q64" s="254"/>
      <c r="R64" s="5568"/>
      <c r="S64" s="5569"/>
    </row>
    <row r="65" spans="1:22" ht="23.25" customHeight="1" x14ac:dyDescent="0.25">
      <c r="A65" s="5628" t="s">
        <v>10</v>
      </c>
      <c r="B65" s="5724" t="s">
        <v>25</v>
      </c>
      <c r="C65" s="5727" t="s">
        <v>27</v>
      </c>
      <c r="D65" s="5692" t="s">
        <v>41</v>
      </c>
      <c r="E65" s="5693"/>
      <c r="F65" s="5694"/>
      <c r="G65" s="5639" t="s">
        <v>81</v>
      </c>
      <c r="H65" s="5687" t="s">
        <v>18</v>
      </c>
      <c r="I65" s="5650" t="s">
        <v>19</v>
      </c>
      <c r="J65" s="69" t="s">
        <v>39</v>
      </c>
      <c r="K65" s="70">
        <f t="shared" ref="K65:L65" si="23">K69</f>
        <v>65.8</v>
      </c>
      <c r="L65" s="70">
        <f t="shared" si="23"/>
        <v>89.7</v>
      </c>
      <c r="M65" s="70">
        <f>M69</f>
        <v>89.6</v>
      </c>
      <c r="N65" s="5611" t="s">
        <v>145</v>
      </c>
      <c r="O65" s="5605" t="s">
        <v>136</v>
      </c>
      <c r="P65" s="5562">
        <v>86</v>
      </c>
      <c r="Q65" s="5560">
        <v>86</v>
      </c>
      <c r="R65" s="381"/>
      <c r="S65" s="5603"/>
    </row>
    <row r="66" spans="1:22" ht="16.5" customHeight="1" thickBot="1" x14ac:dyDescent="0.3">
      <c r="A66" s="5630"/>
      <c r="B66" s="5632"/>
      <c r="C66" s="5728"/>
      <c r="D66" s="5698"/>
      <c r="E66" s="5699"/>
      <c r="F66" s="5700"/>
      <c r="G66" s="5640"/>
      <c r="H66" s="5688"/>
      <c r="I66" s="5651"/>
      <c r="J66" s="71" t="s">
        <v>24</v>
      </c>
      <c r="K66" s="72">
        <f t="shared" ref="K66:L66" si="24">SUM(K65:K65)</f>
        <v>65.8</v>
      </c>
      <c r="L66" s="72">
        <f t="shared" si="24"/>
        <v>89.7</v>
      </c>
      <c r="M66" s="72">
        <f>SUM(M65:M65)</f>
        <v>89.6</v>
      </c>
      <c r="N66" s="5612"/>
      <c r="O66" s="5606"/>
      <c r="P66" s="5563"/>
      <c r="Q66" s="5561"/>
      <c r="R66" s="383"/>
      <c r="S66" s="5604"/>
      <c r="T66" s="102"/>
    </row>
    <row r="67" spans="1:22" ht="18.75" customHeight="1" thickBot="1" x14ac:dyDescent="0.3">
      <c r="A67" s="83" t="s">
        <v>10</v>
      </c>
      <c r="B67" s="84" t="s">
        <v>25</v>
      </c>
      <c r="C67" s="85" t="s">
        <v>27</v>
      </c>
      <c r="D67" s="51"/>
      <c r="E67" s="63" t="s">
        <v>10</v>
      </c>
      <c r="F67" s="64" t="s">
        <v>105</v>
      </c>
      <c r="G67" s="5640"/>
      <c r="H67" s="5688"/>
      <c r="I67" s="5651"/>
      <c r="J67" s="8" t="s">
        <v>39</v>
      </c>
      <c r="K67" s="78">
        <v>39.6</v>
      </c>
      <c r="L67" s="78">
        <v>63.5</v>
      </c>
      <c r="M67" s="78">
        <v>63.5</v>
      </c>
      <c r="N67" s="120"/>
      <c r="O67" s="128"/>
      <c r="P67" s="129"/>
      <c r="Q67" s="244"/>
      <c r="R67" s="381"/>
      <c r="S67" s="384"/>
    </row>
    <row r="68" spans="1:22" ht="16.5" customHeight="1" x14ac:dyDescent="0.25">
      <c r="A68" s="5628" t="s">
        <v>10</v>
      </c>
      <c r="B68" s="5724" t="s">
        <v>25</v>
      </c>
      <c r="C68" s="85" t="s">
        <v>27</v>
      </c>
      <c r="D68" s="51"/>
      <c r="E68" s="5701" t="s">
        <v>25</v>
      </c>
      <c r="F68" s="5761" t="s">
        <v>106</v>
      </c>
      <c r="G68" s="5640"/>
      <c r="H68" s="5688"/>
      <c r="I68" s="5651"/>
      <c r="J68" s="8" t="s">
        <v>39</v>
      </c>
      <c r="K68" s="79">
        <v>26.2</v>
      </c>
      <c r="L68" s="79">
        <v>26.2</v>
      </c>
      <c r="M68" s="79">
        <v>26.1</v>
      </c>
      <c r="N68" s="122"/>
      <c r="O68" s="126"/>
      <c r="P68" s="62"/>
      <c r="Q68" s="252"/>
      <c r="R68" s="385"/>
      <c r="S68" s="386"/>
    </row>
    <row r="69" spans="1:22" ht="20.25" customHeight="1" thickBot="1" x14ac:dyDescent="0.3">
      <c r="A69" s="5630"/>
      <c r="B69" s="5632"/>
      <c r="C69" s="50"/>
      <c r="D69" s="51"/>
      <c r="E69" s="5702"/>
      <c r="F69" s="5762"/>
      <c r="G69" s="5641"/>
      <c r="H69" s="5689"/>
      <c r="I69" s="5652"/>
      <c r="J69" s="45" t="s">
        <v>24</v>
      </c>
      <c r="K69" s="54">
        <f t="shared" ref="K69:L69" si="25">SUM(K67:K68)</f>
        <v>65.8</v>
      </c>
      <c r="L69" s="54">
        <f t="shared" si="25"/>
        <v>89.7</v>
      </c>
      <c r="M69" s="54">
        <f>SUM(M67:M68)</f>
        <v>89.6</v>
      </c>
      <c r="N69" s="121"/>
      <c r="O69" s="18"/>
      <c r="P69" s="130"/>
      <c r="Q69" s="253"/>
      <c r="R69" s="383"/>
      <c r="S69" s="387"/>
    </row>
    <row r="70" spans="1:22" ht="32.25" customHeight="1" x14ac:dyDescent="0.25">
      <c r="A70" s="5722" t="s">
        <v>10</v>
      </c>
      <c r="B70" s="5593" t="s">
        <v>25</v>
      </c>
      <c r="C70" s="5595" t="s">
        <v>28</v>
      </c>
      <c r="D70" s="24"/>
      <c r="E70" s="32"/>
      <c r="F70" s="5613" t="s">
        <v>42</v>
      </c>
      <c r="G70" s="5639" t="s">
        <v>82</v>
      </c>
      <c r="H70" s="5678" t="s">
        <v>18</v>
      </c>
      <c r="I70" s="5650" t="s">
        <v>43</v>
      </c>
      <c r="J70" s="425" t="s">
        <v>39</v>
      </c>
      <c r="K70" s="148">
        <v>17</v>
      </c>
      <c r="L70" s="148">
        <v>17</v>
      </c>
      <c r="M70" s="149">
        <v>17</v>
      </c>
      <c r="N70" s="326" t="s">
        <v>142</v>
      </c>
      <c r="O70" s="325" t="s">
        <v>138</v>
      </c>
      <c r="P70" s="324">
        <v>6</v>
      </c>
      <c r="Q70" s="323">
        <v>6</v>
      </c>
      <c r="R70" s="388"/>
      <c r="S70" s="5607"/>
    </row>
    <row r="71" spans="1:22" ht="22.5" customHeight="1" thickBot="1" x14ac:dyDescent="0.3">
      <c r="A71" s="5723"/>
      <c r="B71" s="5594"/>
      <c r="C71" s="5596"/>
      <c r="D71" s="25"/>
      <c r="E71" s="33"/>
      <c r="F71" s="5614"/>
      <c r="G71" s="5641"/>
      <c r="H71" s="5679"/>
      <c r="I71" s="5652"/>
      <c r="J71" s="71" t="s">
        <v>24</v>
      </c>
      <c r="K71" s="46">
        <f t="shared" ref="K71:L71" si="26">SUM(K70:K70)</f>
        <v>17</v>
      </c>
      <c r="L71" s="46">
        <f t="shared" si="26"/>
        <v>17</v>
      </c>
      <c r="M71" s="46">
        <f>SUM(M70:M70)</f>
        <v>17</v>
      </c>
      <c r="N71" s="327"/>
      <c r="O71" s="328"/>
      <c r="P71" s="329"/>
      <c r="Q71" s="330"/>
      <c r="R71" s="389"/>
      <c r="S71" s="5608"/>
    </row>
    <row r="72" spans="1:22" ht="21" customHeight="1" x14ac:dyDescent="0.25">
      <c r="A72" s="5722" t="s">
        <v>10</v>
      </c>
      <c r="B72" s="5593" t="s">
        <v>25</v>
      </c>
      <c r="C72" s="5595" t="s">
        <v>30</v>
      </c>
      <c r="D72" s="24"/>
      <c r="E72" s="32"/>
      <c r="F72" s="5613" t="s">
        <v>44</v>
      </c>
      <c r="G72" s="5639" t="s">
        <v>83</v>
      </c>
      <c r="H72" s="5678" t="s">
        <v>18</v>
      </c>
      <c r="I72" s="5650" t="s">
        <v>45</v>
      </c>
      <c r="J72" s="69" t="s">
        <v>39</v>
      </c>
      <c r="K72" s="8">
        <v>8</v>
      </c>
      <c r="L72" s="8">
        <v>8</v>
      </c>
      <c r="M72" s="9">
        <v>8</v>
      </c>
      <c r="N72" s="5680" t="s">
        <v>146</v>
      </c>
      <c r="O72" s="5605" t="s">
        <v>136</v>
      </c>
      <c r="P72" s="5562">
        <v>100</v>
      </c>
      <c r="Q72" s="5562">
        <v>100</v>
      </c>
      <c r="R72" s="381"/>
      <c r="S72" s="5603"/>
    </row>
    <row r="73" spans="1:22" ht="16.5" customHeight="1" thickBot="1" x14ac:dyDescent="0.3">
      <c r="A73" s="5723"/>
      <c r="B73" s="5594"/>
      <c r="C73" s="5596"/>
      <c r="D73" s="25"/>
      <c r="E73" s="33"/>
      <c r="F73" s="5614"/>
      <c r="G73" s="5641"/>
      <c r="H73" s="5679"/>
      <c r="I73" s="5652"/>
      <c r="J73" s="71" t="s">
        <v>24</v>
      </c>
      <c r="K73" s="46">
        <f t="shared" ref="K73:L73" si="27">SUM(K72:K72)</f>
        <v>8</v>
      </c>
      <c r="L73" s="46">
        <f t="shared" si="27"/>
        <v>8</v>
      </c>
      <c r="M73" s="46">
        <f>SUM(M72:M72)</f>
        <v>8</v>
      </c>
      <c r="N73" s="5681"/>
      <c r="O73" s="5606"/>
      <c r="P73" s="5563"/>
      <c r="Q73" s="5563"/>
      <c r="R73" s="383"/>
      <c r="S73" s="5604"/>
    </row>
    <row r="74" spans="1:22" ht="18.75" customHeight="1" x14ac:dyDescent="0.25">
      <c r="A74" s="5722" t="s">
        <v>10</v>
      </c>
      <c r="B74" s="5593" t="s">
        <v>25</v>
      </c>
      <c r="C74" s="5595" t="s">
        <v>32</v>
      </c>
      <c r="D74" s="24"/>
      <c r="E74" s="32"/>
      <c r="F74" s="5613" t="s">
        <v>46</v>
      </c>
      <c r="G74" s="5639" t="s">
        <v>84</v>
      </c>
      <c r="H74" s="5678" t="s">
        <v>18</v>
      </c>
      <c r="I74" s="5650" t="s">
        <v>43</v>
      </c>
      <c r="J74" s="69" t="s">
        <v>39</v>
      </c>
      <c r="K74" s="8">
        <v>64.7</v>
      </c>
      <c r="L74" s="8">
        <v>64.7</v>
      </c>
      <c r="M74" s="9">
        <v>64.7</v>
      </c>
      <c r="N74" s="17"/>
      <c r="O74" s="16"/>
      <c r="P74" s="34"/>
      <c r="Q74" s="247"/>
      <c r="R74" s="373"/>
      <c r="S74" s="390"/>
    </row>
    <row r="75" spans="1:22" ht="19.5" customHeight="1" thickBot="1" x14ac:dyDescent="0.3">
      <c r="A75" s="5723"/>
      <c r="B75" s="5594"/>
      <c r="C75" s="5596"/>
      <c r="D75" s="25"/>
      <c r="E75" s="33"/>
      <c r="F75" s="5614"/>
      <c r="G75" s="5641"/>
      <c r="H75" s="5679"/>
      <c r="I75" s="5652"/>
      <c r="J75" s="71" t="s">
        <v>24</v>
      </c>
      <c r="K75" s="46">
        <f t="shared" ref="K75:L75" si="28">SUM(K74:K74)</f>
        <v>64.7</v>
      </c>
      <c r="L75" s="46">
        <f t="shared" si="28"/>
        <v>64.7</v>
      </c>
      <c r="M75" s="46">
        <f>SUM(M74:M74)</f>
        <v>64.7</v>
      </c>
      <c r="N75" s="127"/>
      <c r="O75" s="124"/>
      <c r="P75" s="125"/>
      <c r="Q75" s="254"/>
      <c r="R75" s="391"/>
      <c r="S75" s="392"/>
    </row>
    <row r="76" spans="1:22" ht="20.25" customHeight="1" x14ac:dyDescent="0.25">
      <c r="A76" s="5722" t="s">
        <v>10</v>
      </c>
      <c r="B76" s="5593" t="s">
        <v>25</v>
      </c>
      <c r="C76" s="5595" t="s">
        <v>47</v>
      </c>
      <c r="D76" s="24"/>
      <c r="E76" s="32"/>
      <c r="F76" s="5613" t="s">
        <v>48</v>
      </c>
      <c r="G76" s="5639" t="s">
        <v>85</v>
      </c>
      <c r="H76" s="5678" t="s">
        <v>18</v>
      </c>
      <c r="I76" s="5650" t="s">
        <v>49</v>
      </c>
      <c r="J76" s="69" t="s">
        <v>39</v>
      </c>
      <c r="K76" s="8">
        <v>30.8</v>
      </c>
      <c r="L76" s="8">
        <v>7.8</v>
      </c>
      <c r="M76" s="9">
        <v>7.8</v>
      </c>
      <c r="N76" s="17"/>
      <c r="O76" s="16"/>
      <c r="P76" s="34"/>
      <c r="Q76" s="247"/>
      <c r="R76" s="373"/>
      <c r="S76" s="390"/>
    </row>
    <row r="77" spans="1:22" ht="22.5" customHeight="1" thickBot="1" x14ac:dyDescent="0.3">
      <c r="A77" s="5723"/>
      <c r="B77" s="5594"/>
      <c r="C77" s="5596"/>
      <c r="D77" s="25"/>
      <c r="E77" s="33"/>
      <c r="F77" s="5614"/>
      <c r="G77" s="5641"/>
      <c r="H77" s="5679"/>
      <c r="I77" s="5652"/>
      <c r="J77" s="71" t="s">
        <v>24</v>
      </c>
      <c r="K77" s="46">
        <f t="shared" ref="K77:L77" si="29">SUM(K76:K76)</f>
        <v>30.8</v>
      </c>
      <c r="L77" s="46">
        <f t="shared" si="29"/>
        <v>7.8</v>
      </c>
      <c r="M77" s="46">
        <f>SUM(M76:M76)</f>
        <v>7.8</v>
      </c>
      <c r="N77" s="127"/>
      <c r="O77" s="124"/>
      <c r="P77" s="125"/>
      <c r="Q77" s="254"/>
      <c r="R77" s="391"/>
      <c r="S77" s="392"/>
    </row>
    <row r="78" spans="1:22" ht="24" customHeight="1" x14ac:dyDescent="0.25">
      <c r="A78" s="5722" t="s">
        <v>10</v>
      </c>
      <c r="B78" s="5593" t="s">
        <v>25</v>
      </c>
      <c r="C78" s="5595" t="s">
        <v>50</v>
      </c>
      <c r="D78" s="5773" t="s">
        <v>51</v>
      </c>
      <c r="E78" s="5774"/>
      <c r="F78" s="5775"/>
      <c r="G78" s="5639" t="s">
        <v>86</v>
      </c>
      <c r="H78" s="5687" t="s">
        <v>18</v>
      </c>
      <c r="I78" s="104" t="s">
        <v>19</v>
      </c>
      <c r="J78" s="69" t="s">
        <v>39</v>
      </c>
      <c r="K78" s="70">
        <f t="shared" ref="K78:L78" si="30">K82</f>
        <v>23.5</v>
      </c>
      <c r="L78" s="70">
        <f t="shared" si="30"/>
        <v>23.5</v>
      </c>
      <c r="M78" s="70">
        <f>M82</f>
        <v>23.5</v>
      </c>
      <c r="N78" s="5601" t="s">
        <v>141</v>
      </c>
      <c r="O78" s="5605" t="s">
        <v>136</v>
      </c>
      <c r="P78" s="5562">
        <v>80</v>
      </c>
      <c r="Q78" s="5564">
        <v>80</v>
      </c>
      <c r="R78" s="393"/>
      <c r="S78" s="5603"/>
      <c r="T78" s="152"/>
      <c r="U78" s="152"/>
      <c r="V78" s="152"/>
    </row>
    <row r="79" spans="1:22" ht="30" customHeight="1" thickBot="1" x14ac:dyDescent="0.3">
      <c r="A79" s="5723"/>
      <c r="B79" s="5594"/>
      <c r="C79" s="5596"/>
      <c r="D79" s="5776"/>
      <c r="E79" s="5777"/>
      <c r="F79" s="5778"/>
      <c r="G79" s="5640"/>
      <c r="H79" s="5688"/>
      <c r="I79" s="22"/>
      <c r="J79" s="90" t="s">
        <v>24</v>
      </c>
      <c r="K79" s="91">
        <f t="shared" ref="K79:L79" si="31">SUM(K78:K78)</f>
        <v>23.5</v>
      </c>
      <c r="L79" s="91">
        <f t="shared" si="31"/>
        <v>23.5</v>
      </c>
      <c r="M79" s="91">
        <f>SUM(M78:M78)</f>
        <v>23.5</v>
      </c>
      <c r="N79" s="5602"/>
      <c r="O79" s="5606"/>
      <c r="P79" s="5563"/>
      <c r="Q79" s="5565"/>
      <c r="R79" s="383"/>
      <c r="S79" s="5604"/>
    </row>
    <row r="80" spans="1:22" ht="18" customHeight="1" thickBot="1" x14ac:dyDescent="0.3">
      <c r="A80" s="109" t="s">
        <v>10</v>
      </c>
      <c r="B80" s="105" t="s">
        <v>25</v>
      </c>
      <c r="C80" s="5727" t="s">
        <v>50</v>
      </c>
      <c r="D80" s="110"/>
      <c r="E80" s="76" t="s">
        <v>10</v>
      </c>
      <c r="F80" s="80" t="s">
        <v>109</v>
      </c>
      <c r="G80" s="5640"/>
      <c r="H80" s="5688"/>
      <c r="I80" s="108"/>
      <c r="J80" s="8" t="s">
        <v>39</v>
      </c>
      <c r="K80" s="113">
        <v>0</v>
      </c>
      <c r="L80" s="113">
        <v>0</v>
      </c>
      <c r="M80" s="113">
        <v>0</v>
      </c>
      <c r="N80" s="120"/>
      <c r="O80" s="220"/>
      <c r="P80" s="244"/>
      <c r="Q80" s="244"/>
      <c r="R80" s="381"/>
      <c r="S80" s="384"/>
    </row>
    <row r="81" spans="1:22" ht="16.5" customHeight="1" x14ac:dyDescent="0.25">
      <c r="A81" s="6"/>
      <c r="B81" s="107"/>
      <c r="C81" s="5784"/>
      <c r="D81" s="51"/>
      <c r="E81" s="76" t="s">
        <v>25</v>
      </c>
      <c r="F81" s="81" t="s">
        <v>51</v>
      </c>
      <c r="G81" s="5640"/>
      <c r="H81" s="5688"/>
      <c r="I81" s="22"/>
      <c r="J81" s="8" t="s">
        <v>39</v>
      </c>
      <c r="K81" s="79">
        <v>23.5</v>
      </c>
      <c r="L81" s="79">
        <v>23.5</v>
      </c>
      <c r="M81" s="79">
        <v>23.5</v>
      </c>
      <c r="N81" s="122"/>
      <c r="O81" s="212"/>
      <c r="P81" s="252"/>
      <c r="Q81" s="252"/>
      <c r="R81" s="385"/>
      <c r="S81" s="386"/>
    </row>
    <row r="82" spans="1:22" ht="14.25" customHeight="1" thickBot="1" x14ac:dyDescent="0.3">
      <c r="A82" s="111"/>
      <c r="B82" s="106"/>
      <c r="C82" s="5728"/>
      <c r="D82" s="25"/>
      <c r="E82" s="112"/>
      <c r="F82" s="82"/>
      <c r="G82" s="5641"/>
      <c r="H82" s="5689"/>
      <c r="I82" s="23"/>
      <c r="J82" s="45" t="s">
        <v>24</v>
      </c>
      <c r="K82" s="54">
        <f t="shared" ref="K82:L82" si="32">SUM(K80:K81)</f>
        <v>23.5</v>
      </c>
      <c r="L82" s="54">
        <f t="shared" si="32"/>
        <v>23.5</v>
      </c>
      <c r="M82" s="54">
        <f>SUM(M80:M81)</f>
        <v>23.5</v>
      </c>
      <c r="N82" s="121"/>
      <c r="O82" s="213"/>
      <c r="P82" s="253"/>
      <c r="Q82" s="253"/>
      <c r="R82" s="383"/>
      <c r="S82" s="387"/>
    </row>
    <row r="83" spans="1:22" ht="27.75" customHeight="1" thickBot="1" x14ac:dyDescent="0.3">
      <c r="A83" s="5722" t="s">
        <v>10</v>
      </c>
      <c r="B83" s="5593" t="s">
        <v>25</v>
      </c>
      <c r="C83" s="5595" t="s">
        <v>52</v>
      </c>
      <c r="D83" s="24"/>
      <c r="E83" s="32"/>
      <c r="F83" s="5613" t="s">
        <v>53</v>
      </c>
      <c r="G83" s="5639" t="s">
        <v>87</v>
      </c>
      <c r="H83" s="5678" t="s">
        <v>18</v>
      </c>
      <c r="I83" s="5650" t="s">
        <v>54</v>
      </c>
      <c r="J83" s="426" t="s">
        <v>39</v>
      </c>
      <c r="K83" s="61">
        <v>25</v>
      </c>
      <c r="L83" s="61">
        <v>25</v>
      </c>
      <c r="M83" s="133">
        <v>25</v>
      </c>
      <c r="N83" s="5674" t="s">
        <v>137</v>
      </c>
      <c r="O83" s="5560" t="s">
        <v>136</v>
      </c>
      <c r="P83" s="5597">
        <v>4.75</v>
      </c>
      <c r="Q83" s="5597">
        <v>1.85</v>
      </c>
      <c r="R83" s="5574"/>
      <c r="S83" s="5576"/>
    </row>
    <row r="84" spans="1:22" ht="69" customHeight="1" thickBot="1" x14ac:dyDescent="0.3">
      <c r="A84" s="5723"/>
      <c r="B84" s="5594"/>
      <c r="C84" s="5596"/>
      <c r="D84" s="25"/>
      <c r="E84" s="33"/>
      <c r="F84" s="5614"/>
      <c r="G84" s="5641"/>
      <c r="H84" s="5679"/>
      <c r="I84" s="5652"/>
      <c r="J84" s="427" t="s">
        <v>24</v>
      </c>
      <c r="K84" s="134">
        <f t="shared" ref="K84:L84" si="33">SUM(K83:K83)</f>
        <v>25</v>
      </c>
      <c r="L84" s="134">
        <f t="shared" si="33"/>
        <v>25</v>
      </c>
      <c r="M84" s="134">
        <f>SUM(M83:M83)</f>
        <v>25</v>
      </c>
      <c r="N84" s="5675"/>
      <c r="O84" s="5561"/>
      <c r="P84" s="5598"/>
      <c r="Q84" s="5598"/>
      <c r="R84" s="5575"/>
      <c r="S84" s="5577"/>
    </row>
    <row r="85" spans="1:22" ht="45" customHeight="1" x14ac:dyDescent="0.25">
      <c r="A85" s="5722" t="s">
        <v>10</v>
      </c>
      <c r="B85" s="5593" t="s">
        <v>25</v>
      </c>
      <c r="C85" s="5595" t="s">
        <v>55</v>
      </c>
      <c r="D85" s="24"/>
      <c r="E85" s="32"/>
      <c r="F85" s="5705" t="s">
        <v>56</v>
      </c>
      <c r="G85" s="5639" t="s">
        <v>88</v>
      </c>
      <c r="H85" s="5678" t="s">
        <v>18</v>
      </c>
      <c r="I85" s="5650" t="s">
        <v>43</v>
      </c>
      <c r="J85" s="419" t="s">
        <v>39</v>
      </c>
      <c r="K85" s="8">
        <v>9.1</v>
      </c>
      <c r="L85" s="8">
        <v>9.1</v>
      </c>
      <c r="M85" s="9">
        <v>9.1</v>
      </c>
      <c r="N85" s="5676" t="s">
        <v>157</v>
      </c>
      <c r="O85" s="304" t="s">
        <v>16</v>
      </c>
      <c r="P85" s="305">
        <v>46.1</v>
      </c>
      <c r="Q85" s="331" t="s">
        <v>202</v>
      </c>
      <c r="R85" s="5570" t="s">
        <v>203</v>
      </c>
      <c r="S85" s="5571"/>
      <c r="U85" s="308"/>
    </row>
    <row r="86" spans="1:22" ht="106.5" customHeight="1" thickBot="1" x14ac:dyDescent="0.3">
      <c r="A86" s="5723"/>
      <c r="B86" s="5594"/>
      <c r="C86" s="5596"/>
      <c r="D86" s="25"/>
      <c r="E86" s="33"/>
      <c r="F86" s="5706"/>
      <c r="G86" s="5641"/>
      <c r="H86" s="5679"/>
      <c r="I86" s="5652"/>
      <c r="J86" s="424" t="s">
        <v>24</v>
      </c>
      <c r="K86" s="46">
        <f t="shared" ref="K86:L86" si="34">SUM(K85:K85)</f>
        <v>9.1</v>
      </c>
      <c r="L86" s="46">
        <f t="shared" si="34"/>
        <v>9.1</v>
      </c>
      <c r="M86" s="46">
        <f>SUM(M85:M85)</f>
        <v>9.1</v>
      </c>
      <c r="N86" s="5677"/>
      <c r="O86" s="306"/>
      <c r="P86" s="149"/>
      <c r="Q86" s="307"/>
      <c r="R86" s="5572" t="s">
        <v>189</v>
      </c>
      <c r="S86" s="5573"/>
      <c r="U86" s="308"/>
    </row>
    <row r="87" spans="1:22" ht="36.75" customHeight="1" x14ac:dyDescent="0.25">
      <c r="A87" s="5722" t="s">
        <v>10</v>
      </c>
      <c r="B87" s="5593" t="s">
        <v>25</v>
      </c>
      <c r="C87" s="5727" t="s">
        <v>57</v>
      </c>
      <c r="D87" s="92"/>
      <c r="E87" s="32"/>
      <c r="F87" s="5613" t="s">
        <v>58</v>
      </c>
      <c r="G87" s="5639" t="s">
        <v>89</v>
      </c>
      <c r="H87" s="5678" t="s">
        <v>18</v>
      </c>
      <c r="I87" s="5650" t="s">
        <v>54</v>
      </c>
      <c r="J87" s="419" t="s">
        <v>39</v>
      </c>
      <c r="K87" s="8">
        <v>0.4</v>
      </c>
      <c r="L87" s="8">
        <v>0.4</v>
      </c>
      <c r="M87" s="9">
        <v>0.4</v>
      </c>
      <c r="N87" s="5669" t="s">
        <v>143</v>
      </c>
      <c r="O87" s="5671" t="s">
        <v>16</v>
      </c>
      <c r="P87" s="5564">
        <v>100</v>
      </c>
      <c r="Q87" s="5564">
        <v>100</v>
      </c>
      <c r="R87" s="5801" t="s">
        <v>200</v>
      </c>
      <c r="S87" s="5673"/>
      <c r="U87" s="308"/>
    </row>
    <row r="88" spans="1:22" ht="29.25" customHeight="1" thickBot="1" x14ac:dyDescent="0.3">
      <c r="A88" s="5723"/>
      <c r="B88" s="5594"/>
      <c r="C88" s="5751"/>
      <c r="D88" s="93"/>
      <c r="E88" s="33"/>
      <c r="F88" s="5614"/>
      <c r="G88" s="5641"/>
      <c r="H88" s="5679"/>
      <c r="I88" s="5652"/>
      <c r="J88" s="424" t="s">
        <v>24</v>
      </c>
      <c r="K88" s="46">
        <f t="shared" ref="K88:L88" si="35">SUM(K87:K87)</f>
        <v>0.4</v>
      </c>
      <c r="L88" s="46">
        <f t="shared" si="35"/>
        <v>0.4</v>
      </c>
      <c r="M88" s="46">
        <f>SUM(M87:M87)</f>
        <v>0.4</v>
      </c>
      <c r="N88" s="5670"/>
      <c r="O88" s="5672"/>
      <c r="P88" s="5565"/>
      <c r="Q88" s="5565"/>
      <c r="R88" s="5610"/>
      <c r="S88" s="5604"/>
    </row>
    <row r="89" spans="1:22" ht="24" customHeight="1" x14ac:dyDescent="0.25">
      <c r="A89" s="5722" t="s">
        <v>10</v>
      </c>
      <c r="B89" s="5593" t="s">
        <v>25</v>
      </c>
      <c r="C89" s="5727" t="s">
        <v>59</v>
      </c>
      <c r="D89" s="92"/>
      <c r="E89" s="32"/>
      <c r="F89" s="5613" t="s">
        <v>60</v>
      </c>
      <c r="G89" s="5639" t="s">
        <v>90</v>
      </c>
      <c r="H89" s="5678" t="s">
        <v>18</v>
      </c>
      <c r="I89" s="5650" t="s">
        <v>49</v>
      </c>
      <c r="J89" s="419" t="s">
        <v>39</v>
      </c>
      <c r="K89" s="8">
        <v>208.8</v>
      </c>
      <c r="L89" s="8">
        <v>257.5</v>
      </c>
      <c r="M89" s="167">
        <v>254.9</v>
      </c>
      <c r="N89" s="17"/>
      <c r="O89" s="210"/>
      <c r="P89" s="8"/>
      <c r="Q89" s="247"/>
      <c r="R89" s="394"/>
      <c r="S89" s="390"/>
      <c r="T89" s="103"/>
      <c r="U89" s="102"/>
      <c r="V89" s="102"/>
    </row>
    <row r="90" spans="1:22" ht="19.5" customHeight="1" thickBot="1" x14ac:dyDescent="0.3">
      <c r="A90" s="5723"/>
      <c r="B90" s="5594"/>
      <c r="C90" s="5751"/>
      <c r="D90" s="93"/>
      <c r="E90" s="33"/>
      <c r="F90" s="5614"/>
      <c r="G90" s="5641"/>
      <c r="H90" s="5679"/>
      <c r="I90" s="5652"/>
      <c r="J90" s="424" t="s">
        <v>24</v>
      </c>
      <c r="K90" s="46">
        <f t="shared" ref="K90:L90" si="36">SUM(K89:K89)</f>
        <v>208.8</v>
      </c>
      <c r="L90" s="46">
        <f t="shared" si="36"/>
        <v>257.5</v>
      </c>
      <c r="M90" s="46">
        <f>SUM(M89:M89)</f>
        <v>254.9</v>
      </c>
      <c r="N90" s="127"/>
      <c r="O90" s="218"/>
      <c r="P90" s="257"/>
      <c r="Q90" s="254"/>
      <c r="R90" s="395"/>
      <c r="S90" s="392"/>
    </row>
    <row r="91" spans="1:22" ht="33" customHeight="1" x14ac:dyDescent="0.25">
      <c r="A91" s="5722" t="s">
        <v>10</v>
      </c>
      <c r="B91" s="5593" t="s">
        <v>25</v>
      </c>
      <c r="C91" s="5727" t="s">
        <v>61</v>
      </c>
      <c r="D91" s="92"/>
      <c r="E91" s="32"/>
      <c r="F91" s="5613" t="s">
        <v>62</v>
      </c>
      <c r="G91" s="5639" t="s">
        <v>91</v>
      </c>
      <c r="H91" s="5678" t="s">
        <v>18</v>
      </c>
      <c r="I91" s="5650" t="s">
        <v>63</v>
      </c>
      <c r="J91" s="419" t="s">
        <v>39</v>
      </c>
      <c r="K91" s="8">
        <v>0</v>
      </c>
      <c r="L91" s="8">
        <v>0</v>
      </c>
      <c r="M91" s="9">
        <v>0</v>
      </c>
      <c r="N91" s="131" t="s">
        <v>139</v>
      </c>
      <c r="O91" s="222" t="s">
        <v>138</v>
      </c>
      <c r="P91" s="289">
        <v>6</v>
      </c>
      <c r="Q91" s="290">
        <v>1521</v>
      </c>
      <c r="R91" s="5544" t="s">
        <v>204</v>
      </c>
      <c r="S91" s="5545"/>
    </row>
    <row r="92" spans="1:22" ht="18" customHeight="1" thickBot="1" x14ac:dyDescent="0.3">
      <c r="A92" s="5723"/>
      <c r="B92" s="5594"/>
      <c r="C92" s="5751"/>
      <c r="D92" s="93"/>
      <c r="E92" s="33"/>
      <c r="F92" s="5614"/>
      <c r="G92" s="5641"/>
      <c r="H92" s="5679"/>
      <c r="I92" s="5652"/>
      <c r="J92" s="424" t="s">
        <v>24</v>
      </c>
      <c r="K92" s="46">
        <f t="shared" ref="K92:L92" si="37">SUM(K91:K91)</f>
        <v>0</v>
      </c>
      <c r="L92" s="46">
        <f t="shared" si="37"/>
        <v>0</v>
      </c>
      <c r="M92" s="46">
        <f>SUM(M91:M91)</f>
        <v>0</v>
      </c>
      <c r="N92" s="127"/>
      <c r="O92" s="218"/>
      <c r="P92" s="257"/>
      <c r="Q92" s="254"/>
      <c r="R92" s="395"/>
      <c r="S92" s="392"/>
    </row>
    <row r="93" spans="1:22" ht="40.5" customHeight="1" thickBot="1" x14ac:dyDescent="0.3">
      <c r="A93" s="5722" t="s">
        <v>10</v>
      </c>
      <c r="B93" s="5593" t="s">
        <v>25</v>
      </c>
      <c r="C93" s="5727" t="s">
        <v>64</v>
      </c>
      <c r="D93" s="92"/>
      <c r="E93" s="32"/>
      <c r="F93" s="5613" t="s">
        <v>65</v>
      </c>
      <c r="G93" s="5639" t="s">
        <v>92</v>
      </c>
      <c r="H93" s="5678" t="s">
        <v>18</v>
      </c>
      <c r="I93" s="5650" t="s">
        <v>63</v>
      </c>
      <c r="J93" s="419" t="s">
        <v>39</v>
      </c>
      <c r="K93" s="8">
        <v>28.4</v>
      </c>
      <c r="L93" s="8">
        <v>28.4</v>
      </c>
      <c r="M93" s="9">
        <v>28.3</v>
      </c>
      <c r="N93" s="262" t="s">
        <v>140</v>
      </c>
      <c r="O93" s="221" t="s">
        <v>138</v>
      </c>
      <c r="P93" s="244">
        <v>1300</v>
      </c>
      <c r="Q93" s="261">
        <v>1130</v>
      </c>
      <c r="R93" s="396"/>
      <c r="S93" s="382"/>
      <c r="U93" s="102"/>
    </row>
    <row r="94" spans="1:22" ht="27" customHeight="1" thickBot="1" x14ac:dyDescent="0.3">
      <c r="A94" s="5723"/>
      <c r="B94" s="5594"/>
      <c r="C94" s="5751"/>
      <c r="D94" s="93"/>
      <c r="E94" s="33"/>
      <c r="F94" s="5614"/>
      <c r="G94" s="5641"/>
      <c r="H94" s="5679"/>
      <c r="I94" s="5652"/>
      <c r="J94" s="424" t="s">
        <v>24</v>
      </c>
      <c r="K94" s="46">
        <f t="shared" ref="K94:L94" si="38">SUM(K93:K93)</f>
        <v>28.4</v>
      </c>
      <c r="L94" s="46">
        <f t="shared" si="38"/>
        <v>28.4</v>
      </c>
      <c r="M94" s="46">
        <f>SUM(M93:M93)</f>
        <v>28.3</v>
      </c>
      <c r="N94" s="264"/>
      <c r="O94" s="265"/>
      <c r="P94" s="266"/>
      <c r="Q94" s="266"/>
      <c r="R94" s="397"/>
      <c r="S94" s="398"/>
    </row>
    <row r="95" spans="1:22" ht="22.5" customHeight="1" x14ac:dyDescent="0.25">
      <c r="A95" s="5722" t="s">
        <v>10</v>
      </c>
      <c r="B95" s="5593" t="s">
        <v>25</v>
      </c>
      <c r="C95" s="5727" t="s">
        <v>66</v>
      </c>
      <c r="D95" s="5773" t="s">
        <v>67</v>
      </c>
      <c r="E95" s="5774"/>
      <c r="F95" s="5775"/>
      <c r="G95" s="5639" t="s">
        <v>93</v>
      </c>
      <c r="H95" s="5687" t="s">
        <v>18</v>
      </c>
      <c r="I95" s="5650" t="s">
        <v>19</v>
      </c>
      <c r="J95" s="419" t="s">
        <v>39</v>
      </c>
      <c r="K95" s="70">
        <f t="shared" ref="K95:L95" si="39">K97</f>
        <v>28.3</v>
      </c>
      <c r="L95" s="70">
        <f t="shared" si="39"/>
        <v>29</v>
      </c>
      <c r="M95" s="70">
        <f>M97</f>
        <v>29</v>
      </c>
      <c r="N95" s="263"/>
      <c r="O95" s="211"/>
      <c r="P95" s="249"/>
      <c r="Q95" s="249"/>
      <c r="R95" s="399"/>
      <c r="S95" s="400"/>
    </row>
    <row r="96" spans="1:22" ht="24" customHeight="1" thickBot="1" x14ac:dyDescent="0.3">
      <c r="A96" s="5723"/>
      <c r="B96" s="5594"/>
      <c r="C96" s="5751"/>
      <c r="D96" s="5776"/>
      <c r="E96" s="5777"/>
      <c r="F96" s="5778"/>
      <c r="G96" s="5640"/>
      <c r="H96" s="5688"/>
      <c r="I96" s="5651"/>
      <c r="J96" s="423" t="s">
        <v>24</v>
      </c>
      <c r="K96" s="91">
        <f t="shared" ref="K96:L96" si="40">SUM(K95:K95)</f>
        <v>28.3</v>
      </c>
      <c r="L96" s="91">
        <f t="shared" si="40"/>
        <v>29</v>
      </c>
      <c r="M96" s="91">
        <f>SUM(M95:M95)</f>
        <v>29</v>
      </c>
      <c r="N96" s="150"/>
      <c r="O96" s="223"/>
      <c r="P96" s="258"/>
      <c r="Q96" s="258"/>
      <c r="R96" s="401"/>
      <c r="S96" s="402"/>
    </row>
    <row r="97" spans="1:27" ht="22.5" customHeight="1" thickBot="1" x14ac:dyDescent="0.3">
      <c r="A97" s="5628" t="s">
        <v>10</v>
      </c>
      <c r="B97" s="5724" t="s">
        <v>25</v>
      </c>
      <c r="C97" s="5727" t="s">
        <v>66</v>
      </c>
      <c r="D97" s="5849"/>
      <c r="E97" s="63" t="s">
        <v>10</v>
      </c>
      <c r="F97" s="5793" t="s">
        <v>107</v>
      </c>
      <c r="G97" s="5640"/>
      <c r="H97" s="5688"/>
      <c r="I97" s="5651"/>
      <c r="J97" s="8" t="s">
        <v>39</v>
      </c>
      <c r="K97" s="61">
        <v>28.3</v>
      </c>
      <c r="L97" s="61">
        <v>29</v>
      </c>
      <c r="M97" s="283">
        <v>29</v>
      </c>
      <c r="N97" s="151"/>
      <c r="O97" s="255"/>
      <c r="P97" s="259"/>
      <c r="Q97" s="259"/>
      <c r="R97" s="403"/>
      <c r="S97" s="404"/>
    </row>
    <row r="98" spans="1:27" ht="15" customHeight="1" thickBot="1" x14ac:dyDescent="0.3">
      <c r="A98" s="5630"/>
      <c r="B98" s="5632"/>
      <c r="C98" s="5728"/>
      <c r="D98" s="5850"/>
      <c r="E98" s="33"/>
      <c r="F98" s="5794"/>
      <c r="G98" s="5641"/>
      <c r="H98" s="5689"/>
      <c r="I98" s="5652"/>
      <c r="J98" s="45" t="s">
        <v>24</v>
      </c>
      <c r="K98" s="134">
        <f t="shared" ref="K98:L98" si="41">SUM(K97)</f>
        <v>28.3</v>
      </c>
      <c r="L98" s="134">
        <f t="shared" si="41"/>
        <v>29</v>
      </c>
      <c r="M98" s="134">
        <f>SUM(M97)</f>
        <v>29</v>
      </c>
      <c r="N98" s="65"/>
      <c r="O98" s="209"/>
      <c r="P98" s="248"/>
      <c r="Q98" s="248"/>
      <c r="R98" s="405"/>
      <c r="S98" s="354"/>
    </row>
    <row r="99" spans="1:27" ht="15" customHeight="1" thickBot="1" x14ac:dyDescent="0.3">
      <c r="A99" s="5628" t="s">
        <v>10</v>
      </c>
      <c r="B99" s="5724" t="s">
        <v>25</v>
      </c>
      <c r="C99" s="5795" t="s">
        <v>153</v>
      </c>
      <c r="D99" s="5773" t="s">
        <v>154</v>
      </c>
      <c r="E99" s="5774"/>
      <c r="F99" s="5775"/>
      <c r="G99" s="5639" t="s">
        <v>158</v>
      </c>
      <c r="H99" s="5687" t="s">
        <v>18</v>
      </c>
      <c r="I99" s="5650" t="s">
        <v>19</v>
      </c>
      <c r="J99" s="419" t="s">
        <v>39</v>
      </c>
      <c r="K99" s="177">
        <f t="shared" ref="K99:L99" si="42">K101</f>
        <v>87.8</v>
      </c>
      <c r="L99" s="177">
        <f t="shared" si="42"/>
        <v>87.8</v>
      </c>
      <c r="M99" s="177">
        <f>M101</f>
        <v>87.8</v>
      </c>
      <c r="N99" s="178"/>
      <c r="O99" s="255"/>
      <c r="P99" s="259"/>
      <c r="Q99" s="259"/>
      <c r="R99" s="403"/>
      <c r="S99" s="404"/>
    </row>
    <row r="100" spans="1:27" ht="22.5" customHeight="1" thickBot="1" x14ac:dyDescent="0.3">
      <c r="A100" s="5629"/>
      <c r="B100" s="5631"/>
      <c r="C100" s="5796"/>
      <c r="D100" s="5776"/>
      <c r="E100" s="5777"/>
      <c r="F100" s="5778"/>
      <c r="G100" s="5640"/>
      <c r="H100" s="5688"/>
      <c r="I100" s="5651"/>
      <c r="J100" s="423" t="s">
        <v>24</v>
      </c>
      <c r="K100" s="177">
        <f t="shared" ref="K100:L100" si="43">SUM(K99)</f>
        <v>87.8</v>
      </c>
      <c r="L100" s="177">
        <f t="shared" si="43"/>
        <v>87.8</v>
      </c>
      <c r="M100" s="177">
        <f>SUM(M99)</f>
        <v>87.8</v>
      </c>
      <c r="N100" s="179"/>
      <c r="O100" s="256"/>
      <c r="P100" s="260"/>
      <c r="Q100" s="260"/>
      <c r="R100" s="406"/>
      <c r="S100" s="407"/>
    </row>
    <row r="101" spans="1:27" ht="27.75" customHeight="1" thickBot="1" x14ac:dyDescent="0.3">
      <c r="A101" s="5629"/>
      <c r="B101" s="5631"/>
      <c r="C101" s="5796"/>
      <c r="D101" s="5798"/>
      <c r="E101" s="63" t="s">
        <v>10</v>
      </c>
      <c r="F101" s="5793" t="s">
        <v>154</v>
      </c>
      <c r="G101" s="5640"/>
      <c r="H101" s="5688"/>
      <c r="I101" s="5651"/>
      <c r="J101" s="8" t="s">
        <v>39</v>
      </c>
      <c r="K101" s="74">
        <v>87.8</v>
      </c>
      <c r="L101" s="74">
        <v>87.8</v>
      </c>
      <c r="M101" s="77">
        <v>87.8</v>
      </c>
      <c r="N101" s="179"/>
      <c r="O101" s="256"/>
      <c r="P101" s="260"/>
      <c r="Q101" s="260"/>
      <c r="R101" s="406"/>
      <c r="S101" s="407"/>
    </row>
    <row r="102" spans="1:27" ht="15" customHeight="1" thickBot="1" x14ac:dyDescent="0.3">
      <c r="A102" s="5630"/>
      <c r="B102" s="5632"/>
      <c r="C102" s="5797"/>
      <c r="D102" s="5799"/>
      <c r="E102" s="33"/>
      <c r="F102" s="5794"/>
      <c r="G102" s="5641"/>
      <c r="H102" s="5689"/>
      <c r="I102" s="5652"/>
      <c r="J102" s="45" t="s">
        <v>24</v>
      </c>
      <c r="K102" s="54">
        <f t="shared" ref="K102:L102" si="44">SUM(K101)</f>
        <v>87.8</v>
      </c>
      <c r="L102" s="54">
        <f t="shared" si="44"/>
        <v>87.8</v>
      </c>
      <c r="M102" s="54">
        <f>SUM(M101)</f>
        <v>87.8</v>
      </c>
      <c r="N102" s="180"/>
      <c r="O102" s="209"/>
      <c r="P102" s="248"/>
      <c r="Q102" s="248"/>
      <c r="R102" s="405"/>
      <c r="S102" s="354"/>
    </row>
    <row r="103" spans="1:27" ht="15.75" customHeight="1" thickBot="1" x14ac:dyDescent="0.3">
      <c r="A103" s="13" t="s">
        <v>10</v>
      </c>
      <c r="B103" s="14" t="s">
        <v>25</v>
      </c>
      <c r="C103" s="5779" t="s">
        <v>35</v>
      </c>
      <c r="D103" s="5780"/>
      <c r="E103" s="5780"/>
      <c r="F103" s="5780"/>
      <c r="G103" s="5780"/>
      <c r="H103" s="5780"/>
      <c r="I103" s="5780"/>
      <c r="J103" s="26" t="s">
        <v>24</v>
      </c>
      <c r="K103" s="170">
        <f t="shared" ref="K103:L103" si="45">K62+K64+K66+K71+K73+K75+K77+K79+K84+K86+K88+K90+K92+K94+K96+K100</f>
        <v>651.49999999999989</v>
      </c>
      <c r="L103" s="170">
        <f t="shared" si="45"/>
        <v>701.8</v>
      </c>
      <c r="M103" s="170">
        <f>M62+M64+M66+M71+M73+M75+M77+M79+M84+M86+M88+M90+M92+M94+M96+M100</f>
        <v>698.99999999999989</v>
      </c>
      <c r="N103" s="15"/>
      <c r="O103" s="15"/>
      <c r="P103" s="15"/>
      <c r="Q103" s="15"/>
      <c r="R103" s="333"/>
      <c r="S103" s="334"/>
    </row>
    <row r="104" spans="1:27" ht="15.75" customHeight="1" thickBot="1" x14ac:dyDescent="0.3">
      <c r="A104" s="30" t="s">
        <v>10</v>
      </c>
      <c r="B104" s="31"/>
      <c r="C104" s="5853" t="s">
        <v>68</v>
      </c>
      <c r="D104" s="5854"/>
      <c r="E104" s="5854"/>
      <c r="F104" s="5854"/>
      <c r="G104" s="5854"/>
      <c r="H104" s="5854"/>
      <c r="I104" s="5854"/>
      <c r="J104" s="47" t="s">
        <v>24</v>
      </c>
      <c r="K104" s="171">
        <f t="shared" ref="K104:L104" si="46">K103+K59</f>
        <v>10305.4</v>
      </c>
      <c r="L104" s="171">
        <f t="shared" si="46"/>
        <v>10340.299999999997</v>
      </c>
      <c r="M104" s="171">
        <f>M103+M59</f>
        <v>9665.5</v>
      </c>
      <c r="N104" s="48"/>
      <c r="O104" s="48"/>
      <c r="P104" s="48"/>
      <c r="Q104" s="48"/>
      <c r="R104" s="335"/>
      <c r="S104" s="336"/>
    </row>
    <row r="105" spans="1:27" ht="15.75" hidden="1" thickBot="1" x14ac:dyDescent="0.3">
      <c r="A105" s="13"/>
      <c r="B105" s="19"/>
      <c r="C105" s="5857" t="s">
        <v>69</v>
      </c>
      <c r="D105" s="5857"/>
      <c r="E105" s="5857"/>
      <c r="F105" s="5857"/>
      <c r="G105" s="5857"/>
      <c r="H105" s="5857"/>
      <c r="I105" s="5858"/>
      <c r="J105" s="20" t="s">
        <v>24</v>
      </c>
      <c r="K105" s="20"/>
      <c r="L105" s="20"/>
      <c r="M105" s="172" t="e">
        <f>M106-M17-#REF!</f>
        <v>#REF!</v>
      </c>
      <c r="N105" s="21"/>
      <c r="O105" s="21"/>
      <c r="P105" s="21"/>
      <c r="Q105" s="21"/>
      <c r="R105" s="337"/>
      <c r="S105" s="338"/>
    </row>
    <row r="106" spans="1:27" ht="15.75" thickBot="1" x14ac:dyDescent="0.3">
      <c r="A106" s="5855" t="s">
        <v>70</v>
      </c>
      <c r="B106" s="5856"/>
      <c r="C106" s="5856"/>
      <c r="D106" s="5856"/>
      <c r="E106" s="5856"/>
      <c r="F106" s="5856"/>
      <c r="G106" s="5856"/>
      <c r="H106" s="5856"/>
      <c r="I106" s="5856"/>
      <c r="J106" s="115" t="s">
        <v>24</v>
      </c>
      <c r="K106" s="226">
        <f t="shared" ref="K106:M106" si="47">K104*1</f>
        <v>10305.4</v>
      </c>
      <c r="L106" s="226">
        <f t="shared" si="47"/>
        <v>10340.299999999997</v>
      </c>
      <c r="M106" s="226">
        <f t="shared" si="47"/>
        <v>9665.5</v>
      </c>
      <c r="N106" s="5859"/>
      <c r="O106" s="5860"/>
      <c r="P106" s="5860"/>
      <c r="Q106" s="5860"/>
      <c r="R106" s="5860"/>
      <c r="S106" s="5861"/>
    </row>
    <row r="107" spans="1:27" ht="162" customHeight="1" x14ac:dyDescent="0.25">
      <c r="A107" s="195" t="s">
        <v>169</v>
      </c>
      <c r="B107" s="195"/>
      <c r="C107" s="195"/>
      <c r="D107" s="195"/>
      <c r="E107" s="195"/>
      <c r="F107" s="195"/>
      <c r="G107" s="195"/>
      <c r="H107" s="196"/>
      <c r="I107" s="195"/>
      <c r="J107" s="195"/>
      <c r="K107" s="195"/>
      <c r="L107" s="195"/>
      <c r="M107" s="195"/>
      <c r="N107" s="195"/>
      <c r="O107" s="197"/>
      <c r="P107" s="197"/>
      <c r="Q107" s="197"/>
      <c r="R107" s="197"/>
      <c r="S107" s="198"/>
    </row>
    <row r="108" spans="1:27" ht="37.5" customHeight="1" x14ac:dyDescent="0.25">
      <c r="A108" s="5862" t="s">
        <v>168</v>
      </c>
      <c r="B108" s="5862"/>
      <c r="C108" s="5862"/>
      <c r="D108" s="5862"/>
      <c r="E108" s="5862"/>
      <c r="F108" s="5862"/>
      <c r="G108" s="5862"/>
      <c r="H108" s="5862"/>
      <c r="I108" s="5862"/>
      <c r="J108" s="5862"/>
      <c r="K108" s="5862"/>
      <c r="L108" s="5862"/>
      <c r="M108" s="5862"/>
      <c r="N108" s="194"/>
      <c r="O108" s="194"/>
      <c r="P108" s="194"/>
      <c r="Q108" s="194"/>
      <c r="R108" s="339"/>
      <c r="S108" s="339"/>
      <c r="T108" s="36"/>
    </row>
    <row r="109" spans="1:27" ht="18.75" customHeight="1" thickBot="1" x14ac:dyDescent="0.3">
      <c r="A109" s="35"/>
      <c r="B109" s="37"/>
      <c r="C109" s="37"/>
      <c r="D109" s="37"/>
      <c r="E109" s="37"/>
      <c r="F109" s="37"/>
      <c r="G109" s="38"/>
      <c r="H109" s="37"/>
      <c r="I109" s="37"/>
      <c r="J109" s="36"/>
      <c r="K109" s="36"/>
      <c r="L109" s="36"/>
      <c r="M109" s="39" t="s">
        <v>111</v>
      </c>
      <c r="N109" s="5756"/>
      <c r="O109" s="5756"/>
      <c r="P109" s="5756"/>
      <c r="Q109" s="5756"/>
      <c r="R109" s="5756"/>
      <c r="S109" s="5756"/>
      <c r="T109" s="36"/>
    </row>
    <row r="110" spans="1:27" ht="93.75" customHeight="1" thickBot="1" x14ac:dyDescent="0.3">
      <c r="A110" s="40"/>
      <c r="B110" s="41"/>
      <c r="C110" s="5851" t="s">
        <v>193</v>
      </c>
      <c r="D110" s="5851"/>
      <c r="E110" s="5851"/>
      <c r="F110" s="5851"/>
      <c r="G110" s="5851"/>
      <c r="H110" s="5851"/>
      <c r="I110" s="5851"/>
      <c r="J110" s="5851"/>
      <c r="K110" s="227" t="s">
        <v>180</v>
      </c>
      <c r="L110" s="228" t="s">
        <v>181</v>
      </c>
      <c r="M110" s="229" t="s">
        <v>176</v>
      </c>
      <c r="N110" s="42"/>
      <c r="O110" s="5852"/>
      <c r="P110" s="5852"/>
      <c r="Q110" s="5852"/>
      <c r="R110" s="5852"/>
      <c r="S110" s="5852"/>
      <c r="T110" s="36"/>
    </row>
    <row r="111" spans="1:27" ht="15.75" customHeight="1" thickBot="1" x14ac:dyDescent="0.3">
      <c r="A111" s="5758" t="s">
        <v>192</v>
      </c>
      <c r="B111" s="5759"/>
      <c r="C111" s="5759"/>
      <c r="D111" s="5759"/>
      <c r="E111" s="5759"/>
      <c r="F111" s="5759"/>
      <c r="G111" s="5759"/>
      <c r="H111" s="5759"/>
      <c r="I111" s="5759"/>
      <c r="J111" s="5760"/>
      <c r="K111" s="315">
        <f>K112+K116+K123+K125+K126+K127</f>
        <v>10305.4</v>
      </c>
      <c r="L111" s="173">
        <f t="shared" ref="L111:M111" si="48">L112+L116+L123+L125+L126+L127</f>
        <v>10340.299999999997</v>
      </c>
      <c r="M111" s="173">
        <f t="shared" si="48"/>
        <v>9665.5</v>
      </c>
      <c r="N111" s="5757"/>
      <c r="O111" s="5757"/>
      <c r="P111" s="5757"/>
      <c r="Q111" s="5757"/>
      <c r="R111" s="5757"/>
      <c r="S111" s="5757"/>
      <c r="T111" s="5757"/>
      <c r="U111" s="5757"/>
      <c r="V111" s="5757"/>
      <c r="W111" s="5757"/>
      <c r="X111" s="5757"/>
      <c r="Y111" s="5757"/>
      <c r="Z111" s="5757"/>
      <c r="AA111" s="5757"/>
    </row>
    <row r="112" spans="1:27" ht="15.75" customHeight="1" x14ac:dyDescent="0.25">
      <c r="A112" s="5748" t="s">
        <v>194</v>
      </c>
      <c r="B112" s="5749"/>
      <c r="C112" s="5749"/>
      <c r="D112" s="5749"/>
      <c r="E112" s="5749"/>
      <c r="F112" s="5749"/>
      <c r="G112" s="5749"/>
      <c r="H112" s="5749"/>
      <c r="I112" s="5749"/>
      <c r="J112" s="5750"/>
      <c r="K112" s="316">
        <f>K113+K114</f>
        <v>9618.4</v>
      </c>
      <c r="L112" s="199">
        <f>L113+L114</f>
        <v>9540.4999999999982</v>
      </c>
      <c r="M112" s="199">
        <f>M113+M114</f>
        <v>8874.5</v>
      </c>
      <c r="N112" s="43"/>
      <c r="O112" s="5755"/>
      <c r="P112" s="5755"/>
      <c r="Q112" s="5755"/>
      <c r="R112" s="5755"/>
      <c r="S112" s="5755"/>
      <c r="T112" s="118"/>
    </row>
    <row r="113" spans="1:20" ht="15.75" customHeight="1" x14ac:dyDescent="0.25">
      <c r="A113" s="5752" t="s">
        <v>207</v>
      </c>
      <c r="B113" s="5753"/>
      <c r="C113" s="5753"/>
      <c r="D113" s="5753"/>
      <c r="E113" s="5753"/>
      <c r="F113" s="5753"/>
      <c r="G113" s="5753"/>
      <c r="H113" s="5753"/>
      <c r="I113" s="5753"/>
      <c r="J113" s="5754"/>
      <c r="K113" s="316">
        <f>K15+K33+K44+K51</f>
        <v>9618.4</v>
      </c>
      <c r="L113" s="199">
        <f>L15+L33+L44+L51</f>
        <v>9540.4999999999982</v>
      </c>
      <c r="M113" s="199">
        <f>M15+M33+M44+M51</f>
        <v>8874.5</v>
      </c>
      <c r="N113" s="43"/>
      <c r="O113" s="193"/>
      <c r="P113" s="193"/>
      <c r="Q113" s="193"/>
      <c r="R113" s="340"/>
      <c r="S113" s="340"/>
      <c r="T113" s="118"/>
    </row>
    <row r="114" spans="1:20" ht="15.75" customHeight="1" x14ac:dyDescent="0.25">
      <c r="A114" s="5748" t="s">
        <v>208</v>
      </c>
      <c r="B114" s="5749"/>
      <c r="C114" s="5749"/>
      <c r="D114" s="5749"/>
      <c r="E114" s="5763"/>
      <c r="F114" s="5763"/>
      <c r="G114" s="5763"/>
      <c r="H114" s="5763"/>
      <c r="I114" s="5763"/>
      <c r="J114" s="5764"/>
      <c r="K114" s="316">
        <v>0</v>
      </c>
      <c r="L114" s="199">
        <v>0</v>
      </c>
      <c r="M114" s="199">
        <v>0</v>
      </c>
      <c r="N114" s="43"/>
      <c r="O114" s="193"/>
      <c r="P114" s="193"/>
      <c r="Q114" s="193"/>
      <c r="R114" s="340"/>
      <c r="S114" s="340"/>
      <c r="T114" s="118"/>
    </row>
    <row r="115" spans="1:20" ht="28.5" customHeight="1" x14ac:dyDescent="0.25">
      <c r="A115" s="5770" t="s">
        <v>209</v>
      </c>
      <c r="B115" s="5771"/>
      <c r="C115" s="5771"/>
      <c r="D115" s="5771"/>
      <c r="E115" s="5771"/>
      <c r="F115" s="5771"/>
      <c r="G115" s="5771"/>
      <c r="H115" s="5771"/>
      <c r="I115" s="5771"/>
      <c r="J115" s="5772"/>
      <c r="K115" s="316"/>
      <c r="L115" s="199"/>
      <c r="M115" s="199"/>
      <c r="N115" s="43"/>
      <c r="O115" s="193"/>
      <c r="P115" s="193"/>
      <c r="Q115" s="193"/>
      <c r="R115" s="340"/>
      <c r="S115" s="340"/>
      <c r="T115" s="118"/>
    </row>
    <row r="116" spans="1:20" ht="15.75" customHeight="1" x14ac:dyDescent="0.25">
      <c r="A116" s="5752" t="s">
        <v>163</v>
      </c>
      <c r="B116" s="5753"/>
      <c r="C116" s="5753"/>
      <c r="D116" s="5753"/>
      <c r="E116" s="5753"/>
      <c r="F116" s="5753"/>
      <c r="G116" s="5753"/>
      <c r="H116" s="5753"/>
      <c r="I116" s="5753"/>
      <c r="J116" s="5754"/>
      <c r="K116" s="316">
        <f>K117+K118</f>
        <v>686.99999999999989</v>
      </c>
      <c r="L116" s="199">
        <f>L117+L118</f>
        <v>799.8</v>
      </c>
      <c r="M116" s="199">
        <f>M117+M118</f>
        <v>790.99999999999989</v>
      </c>
      <c r="N116" s="43"/>
      <c r="O116" s="193"/>
      <c r="P116" s="193"/>
      <c r="Q116" s="193"/>
      <c r="R116" s="340"/>
      <c r="S116" s="340"/>
      <c r="T116" s="118"/>
    </row>
    <row r="117" spans="1:20" ht="15.75" customHeight="1" x14ac:dyDescent="0.25">
      <c r="A117" s="5748" t="s">
        <v>210</v>
      </c>
      <c r="B117" s="5749"/>
      <c r="C117" s="5749"/>
      <c r="D117" s="5749"/>
      <c r="E117" s="5749"/>
      <c r="F117" s="5749"/>
      <c r="G117" s="5749"/>
      <c r="H117" s="5749"/>
      <c r="I117" s="5749"/>
      <c r="J117" s="5750"/>
      <c r="K117" s="316">
        <f>K16+K34</f>
        <v>35.5</v>
      </c>
      <c r="L117" s="199">
        <f>L16+L34</f>
        <v>75</v>
      </c>
      <c r="M117" s="199">
        <f>M16+M34</f>
        <v>69</v>
      </c>
      <c r="N117" s="43"/>
      <c r="O117" s="193"/>
      <c r="P117" s="193"/>
      <c r="Q117" s="193"/>
      <c r="R117" s="340"/>
      <c r="S117" s="340"/>
      <c r="T117" s="118"/>
    </row>
    <row r="118" spans="1:20" ht="15.75" customHeight="1" x14ac:dyDescent="0.25">
      <c r="A118" s="5748" t="s">
        <v>211</v>
      </c>
      <c r="B118" s="5749"/>
      <c r="C118" s="5749"/>
      <c r="D118" s="5749"/>
      <c r="E118" s="5749"/>
      <c r="F118" s="5749"/>
      <c r="G118" s="5749"/>
      <c r="H118" s="5749"/>
      <c r="I118" s="5749"/>
      <c r="J118" s="5750"/>
      <c r="K118" s="316">
        <f>K103</f>
        <v>651.49999999999989</v>
      </c>
      <c r="L118" s="199">
        <f>L103+L18</f>
        <v>724.8</v>
      </c>
      <c r="M118" s="199">
        <f>M103+M18</f>
        <v>721.99999999999989</v>
      </c>
      <c r="N118" s="43"/>
      <c r="O118" s="193"/>
      <c r="P118" s="193"/>
      <c r="Q118" s="193"/>
      <c r="R118" s="340"/>
      <c r="S118" s="340"/>
      <c r="T118" s="118"/>
    </row>
    <row r="119" spans="1:20" ht="15.75" customHeight="1" x14ac:dyDescent="0.25">
      <c r="A119" s="5748" t="s">
        <v>212</v>
      </c>
      <c r="B119" s="5749"/>
      <c r="C119" s="5749"/>
      <c r="D119" s="5749"/>
      <c r="E119" s="5749"/>
      <c r="F119" s="5749"/>
      <c r="G119" s="5749"/>
      <c r="H119" s="5749"/>
      <c r="I119" s="5749"/>
      <c r="J119" s="5750"/>
      <c r="K119" s="408"/>
      <c r="L119" s="408"/>
      <c r="M119" s="199"/>
      <c r="N119" s="43"/>
      <c r="O119" s="193"/>
      <c r="P119" s="193"/>
      <c r="Q119" s="193"/>
      <c r="R119" s="340"/>
      <c r="S119" s="340"/>
      <c r="T119" s="118"/>
    </row>
    <row r="120" spans="1:20" ht="15.75" customHeight="1" x14ac:dyDescent="0.25">
      <c r="A120" s="5748" t="s">
        <v>213</v>
      </c>
      <c r="B120" s="5749"/>
      <c r="C120" s="5749"/>
      <c r="D120" s="5749"/>
      <c r="E120" s="5749"/>
      <c r="F120" s="5749"/>
      <c r="G120" s="5749"/>
      <c r="H120" s="5749"/>
      <c r="I120" s="5749"/>
      <c r="J120" s="5750"/>
      <c r="K120" s="408"/>
      <c r="L120" s="408"/>
      <c r="M120" s="199"/>
      <c r="N120" s="43"/>
      <c r="O120" s="193"/>
      <c r="P120" s="193"/>
      <c r="Q120" s="193"/>
      <c r="R120" s="340"/>
      <c r="S120" s="340"/>
      <c r="T120" s="118"/>
    </row>
    <row r="121" spans="1:20" ht="15.75" customHeight="1" x14ac:dyDescent="0.25">
      <c r="A121" s="5748" t="s">
        <v>214</v>
      </c>
      <c r="B121" s="5749"/>
      <c r="C121" s="5749"/>
      <c r="D121" s="5749"/>
      <c r="E121" s="5763"/>
      <c r="F121" s="5763"/>
      <c r="G121" s="5763"/>
      <c r="H121" s="5763"/>
      <c r="I121" s="5763"/>
      <c r="J121" s="5764"/>
      <c r="K121" s="408"/>
      <c r="L121" s="408"/>
      <c r="M121" s="199"/>
      <c r="N121" s="43"/>
      <c r="O121" s="193"/>
      <c r="P121" s="193"/>
      <c r="Q121" s="193"/>
      <c r="R121" s="340"/>
      <c r="S121" s="340"/>
      <c r="T121" s="118"/>
    </row>
    <row r="122" spans="1:20" ht="15.75" customHeight="1" x14ac:dyDescent="0.25">
      <c r="A122" s="5765" t="s">
        <v>215</v>
      </c>
      <c r="B122" s="5766"/>
      <c r="C122" s="5766"/>
      <c r="D122" s="5766"/>
      <c r="E122" s="5763"/>
      <c r="F122" s="5763"/>
      <c r="G122" s="5763"/>
      <c r="H122" s="5763"/>
      <c r="I122" s="5763"/>
      <c r="J122" s="5764"/>
      <c r="K122" s="408"/>
      <c r="L122" s="408"/>
      <c r="M122" s="199"/>
      <c r="N122" s="43"/>
      <c r="O122" s="193"/>
      <c r="P122" s="193"/>
      <c r="Q122" s="193"/>
      <c r="R122" s="340"/>
      <c r="S122" s="340"/>
      <c r="T122" s="118"/>
    </row>
    <row r="123" spans="1:20" ht="15.75" customHeight="1" x14ac:dyDescent="0.25">
      <c r="A123" s="5748" t="s">
        <v>195</v>
      </c>
      <c r="B123" s="5749"/>
      <c r="C123" s="5749"/>
      <c r="D123" s="5749"/>
      <c r="E123" s="5749"/>
      <c r="F123" s="5749"/>
      <c r="G123" s="5749"/>
      <c r="H123" s="5749"/>
      <c r="I123" s="5749"/>
      <c r="J123" s="5750"/>
      <c r="K123" s="408"/>
      <c r="L123" s="408"/>
      <c r="M123" s="199"/>
      <c r="N123" s="43"/>
      <c r="O123" s="193"/>
      <c r="P123" s="193"/>
      <c r="Q123" s="193"/>
      <c r="R123" s="340"/>
      <c r="S123" s="340"/>
      <c r="T123" s="118"/>
    </row>
    <row r="124" spans="1:20" ht="15.75" customHeight="1" x14ac:dyDescent="0.25">
      <c r="A124" s="5748" t="s">
        <v>216</v>
      </c>
      <c r="B124" s="5749"/>
      <c r="C124" s="5749"/>
      <c r="D124" s="5749"/>
      <c r="E124" s="5749"/>
      <c r="F124" s="5749"/>
      <c r="G124" s="5749"/>
      <c r="H124" s="5749"/>
      <c r="I124" s="5749"/>
      <c r="J124" s="5750"/>
      <c r="K124" s="408"/>
      <c r="L124" s="408"/>
      <c r="M124" s="199"/>
      <c r="N124" s="43"/>
      <c r="O124" s="193"/>
      <c r="P124" s="193"/>
      <c r="Q124" s="193"/>
      <c r="R124" s="340"/>
      <c r="S124" s="340"/>
      <c r="T124" s="118"/>
    </row>
    <row r="125" spans="1:20" ht="15.75" customHeight="1" x14ac:dyDescent="0.25">
      <c r="A125" s="5767" t="s">
        <v>217</v>
      </c>
      <c r="B125" s="5768"/>
      <c r="C125" s="5768"/>
      <c r="D125" s="5768"/>
      <c r="E125" s="5768"/>
      <c r="F125" s="5768"/>
      <c r="G125" s="5768"/>
      <c r="H125" s="5768"/>
      <c r="I125" s="5768"/>
      <c r="J125" s="5769"/>
      <c r="K125" s="409"/>
      <c r="L125" s="409"/>
      <c r="M125" s="199"/>
      <c r="N125" s="43"/>
      <c r="O125" s="193"/>
      <c r="P125" s="193"/>
      <c r="Q125" s="193"/>
      <c r="R125" s="340"/>
      <c r="S125" s="340"/>
      <c r="T125" s="118"/>
    </row>
    <row r="126" spans="1:20" ht="15.75" customHeight="1" x14ac:dyDescent="0.25">
      <c r="A126" s="5752" t="s">
        <v>218</v>
      </c>
      <c r="B126" s="5753"/>
      <c r="C126" s="5753"/>
      <c r="D126" s="5753"/>
      <c r="E126" s="5753"/>
      <c r="F126" s="5753"/>
      <c r="G126" s="5753"/>
      <c r="H126" s="5753"/>
      <c r="I126" s="5753"/>
      <c r="J126" s="5754"/>
      <c r="K126" s="410"/>
      <c r="L126" s="410"/>
      <c r="M126" s="199"/>
      <c r="N126" s="43"/>
      <c r="O126" s="193"/>
      <c r="P126" s="193"/>
      <c r="Q126" s="193"/>
      <c r="R126" s="340"/>
      <c r="S126" s="340"/>
      <c r="T126" s="118"/>
    </row>
    <row r="127" spans="1:20" ht="15.75" customHeight="1" x14ac:dyDescent="0.25">
      <c r="A127" s="5748" t="s">
        <v>196</v>
      </c>
      <c r="B127" s="5749"/>
      <c r="C127" s="5749"/>
      <c r="D127" s="5749"/>
      <c r="E127" s="5749"/>
      <c r="F127" s="5749"/>
      <c r="G127" s="5749"/>
      <c r="H127" s="5749"/>
      <c r="I127" s="5749"/>
      <c r="J127" s="5750"/>
      <c r="K127" s="408"/>
      <c r="L127" s="408"/>
      <c r="M127" s="199"/>
      <c r="N127" s="43"/>
      <c r="O127" s="193"/>
      <c r="P127" s="193"/>
      <c r="Q127" s="193"/>
      <c r="R127" s="340"/>
      <c r="S127" s="340"/>
      <c r="T127" s="118"/>
    </row>
    <row r="128" spans="1:20" ht="15.75" customHeight="1" x14ac:dyDescent="0.25">
      <c r="A128" s="5748" t="s">
        <v>219</v>
      </c>
      <c r="B128" s="5749"/>
      <c r="C128" s="5749"/>
      <c r="D128" s="5749"/>
      <c r="E128" s="5763"/>
      <c r="F128" s="5763"/>
      <c r="G128" s="5763"/>
      <c r="H128" s="5763"/>
      <c r="I128" s="5763"/>
      <c r="J128" s="5764"/>
      <c r="K128" s="408"/>
      <c r="L128" s="408"/>
      <c r="M128" s="199"/>
      <c r="N128" s="43"/>
      <c r="O128" s="193"/>
      <c r="P128" s="193"/>
      <c r="Q128" s="193"/>
      <c r="R128" s="340"/>
      <c r="S128" s="340"/>
      <c r="T128" s="118"/>
    </row>
    <row r="129" spans="1:20" ht="15.75" customHeight="1" thickBot="1" x14ac:dyDescent="0.3">
      <c r="A129" s="5748" t="s">
        <v>220</v>
      </c>
      <c r="B129" s="5749"/>
      <c r="C129" s="5749"/>
      <c r="D129" s="5749"/>
      <c r="E129" s="5749"/>
      <c r="F129" s="5749"/>
      <c r="G129" s="5749"/>
      <c r="H129" s="5749"/>
      <c r="I129" s="5749"/>
      <c r="J129" s="5750"/>
      <c r="K129" s="411"/>
      <c r="L129" s="411"/>
      <c r="M129" s="200"/>
      <c r="N129" s="43"/>
      <c r="O129" s="193"/>
      <c r="P129" s="193"/>
      <c r="Q129" s="193"/>
      <c r="R129" s="340"/>
      <c r="S129" s="340"/>
      <c r="T129" s="118"/>
    </row>
    <row r="130" spans="1:20" ht="33" customHeight="1" thickBot="1" x14ac:dyDescent="0.3">
      <c r="A130" s="5729" t="s">
        <v>164</v>
      </c>
      <c r="B130" s="5730"/>
      <c r="C130" s="5730"/>
      <c r="D130" s="5730"/>
      <c r="E130" s="5730"/>
      <c r="F130" s="5730"/>
      <c r="G130" s="5730"/>
      <c r="H130" s="5730"/>
      <c r="I130" s="5730"/>
      <c r="J130" s="5731"/>
      <c r="K130" s="412">
        <v>0</v>
      </c>
      <c r="L130" s="412">
        <v>0</v>
      </c>
      <c r="M130" s="412">
        <v>0</v>
      </c>
      <c r="N130" s="43"/>
      <c r="O130" s="193"/>
      <c r="P130" s="193"/>
      <c r="Q130" s="193"/>
      <c r="R130" s="340"/>
      <c r="S130" s="340"/>
      <c r="T130" s="118"/>
    </row>
    <row r="131" spans="1:20" ht="15.75" customHeight="1" x14ac:dyDescent="0.25">
      <c r="A131" s="5732" t="s">
        <v>224</v>
      </c>
      <c r="B131" s="5733"/>
      <c r="C131" s="5733"/>
      <c r="D131" s="5733"/>
      <c r="E131" s="5734"/>
      <c r="F131" s="5734"/>
      <c r="G131" s="5734"/>
      <c r="H131" s="5734"/>
      <c r="I131" s="5734"/>
      <c r="J131" s="5735"/>
      <c r="K131" s="414"/>
      <c r="L131" s="413"/>
      <c r="M131" s="201"/>
      <c r="N131" s="43"/>
      <c r="O131" s="193"/>
      <c r="P131" s="193"/>
      <c r="Q131" s="193"/>
      <c r="R131" s="340"/>
      <c r="S131" s="340"/>
      <c r="T131" s="118"/>
    </row>
    <row r="132" spans="1:20" ht="15.75" customHeight="1" x14ac:dyDescent="0.25">
      <c r="A132" s="5736" t="s">
        <v>165</v>
      </c>
      <c r="B132" s="5737"/>
      <c r="C132" s="5737"/>
      <c r="D132" s="5737"/>
      <c r="E132" s="5737"/>
      <c r="F132" s="5737"/>
      <c r="G132" s="5737"/>
      <c r="H132" s="5737"/>
      <c r="I132" s="5737"/>
      <c r="J132" s="5738"/>
      <c r="K132" s="415"/>
      <c r="L132" s="415"/>
      <c r="M132" s="200"/>
      <c r="N132" s="43"/>
      <c r="O132" s="193"/>
      <c r="P132" s="193"/>
      <c r="Q132" s="193"/>
      <c r="R132" s="340"/>
      <c r="S132" s="340"/>
      <c r="T132" s="118"/>
    </row>
    <row r="133" spans="1:20" ht="15.75" customHeight="1" x14ac:dyDescent="0.25">
      <c r="A133" s="5785" t="s">
        <v>221</v>
      </c>
      <c r="B133" s="5786"/>
      <c r="C133" s="5786"/>
      <c r="D133" s="5786"/>
      <c r="E133" s="5786"/>
      <c r="F133" s="5786"/>
      <c r="G133" s="5786"/>
      <c r="H133" s="5786"/>
      <c r="I133" s="5786"/>
      <c r="J133" s="5787"/>
      <c r="K133" s="310"/>
      <c r="L133" s="310"/>
      <c r="M133" s="310"/>
      <c r="N133" s="43"/>
      <c r="O133" s="193"/>
      <c r="P133" s="193"/>
      <c r="Q133" s="193"/>
      <c r="R133" s="340"/>
      <c r="S133" s="340"/>
      <c r="T133" s="118"/>
    </row>
    <row r="134" spans="1:20" ht="15.75" customHeight="1" x14ac:dyDescent="0.25">
      <c r="A134" s="5785" t="s">
        <v>222</v>
      </c>
      <c r="B134" s="5788"/>
      <c r="C134" s="5788"/>
      <c r="D134" s="5788"/>
      <c r="E134" s="5788"/>
      <c r="F134" s="5788"/>
      <c r="G134" s="5788"/>
      <c r="H134" s="5788"/>
      <c r="I134" s="5788"/>
      <c r="J134" s="5789"/>
      <c r="K134" s="310"/>
      <c r="L134" s="311"/>
      <c r="M134" s="310"/>
      <c r="N134" s="43"/>
      <c r="O134" s="193"/>
      <c r="P134" s="193"/>
      <c r="Q134" s="193"/>
      <c r="R134" s="340"/>
      <c r="S134" s="340"/>
      <c r="T134" s="118"/>
    </row>
    <row r="135" spans="1:20" ht="15.75" customHeight="1" thickBot="1" x14ac:dyDescent="0.3">
      <c r="A135" s="5790" t="s">
        <v>197</v>
      </c>
      <c r="B135" s="5791"/>
      <c r="C135" s="5791"/>
      <c r="D135" s="5791"/>
      <c r="E135" s="5791"/>
      <c r="F135" s="5791"/>
      <c r="G135" s="5791"/>
      <c r="H135" s="5791"/>
      <c r="I135" s="5791"/>
      <c r="J135" s="5792"/>
      <c r="K135" s="312"/>
      <c r="L135" s="313"/>
      <c r="M135" s="314"/>
      <c r="N135" s="43"/>
      <c r="O135" s="193"/>
      <c r="P135" s="193"/>
      <c r="Q135" s="193"/>
      <c r="R135" s="340"/>
      <c r="S135" s="340"/>
      <c r="T135" s="118"/>
    </row>
    <row r="136" spans="1:20" ht="15.75" customHeight="1" thickBot="1" x14ac:dyDescent="0.3">
      <c r="A136" s="5739" t="s">
        <v>223</v>
      </c>
      <c r="B136" s="5740"/>
      <c r="C136" s="5740"/>
      <c r="D136" s="5740"/>
      <c r="E136" s="5740"/>
      <c r="F136" s="5740"/>
      <c r="G136" s="5740"/>
      <c r="H136" s="5740"/>
      <c r="I136" s="5740"/>
      <c r="J136" s="5741"/>
      <c r="K136" s="174">
        <f>K111+K130</f>
        <v>10305.4</v>
      </c>
      <c r="L136" s="174">
        <f t="shared" ref="L136:M136" si="49">L111+L130</f>
        <v>10340.299999999997</v>
      </c>
      <c r="M136" s="174">
        <f t="shared" si="49"/>
        <v>9665.5</v>
      </c>
      <c r="N136" s="43"/>
      <c r="O136" s="193"/>
      <c r="P136" s="193"/>
      <c r="Q136" s="193"/>
      <c r="R136" s="340"/>
      <c r="S136" s="340"/>
      <c r="T136" s="118"/>
    </row>
    <row r="137" spans="1:20" ht="15.75" customHeight="1" x14ac:dyDescent="0.25">
      <c r="A137" s="5742" t="s">
        <v>166</v>
      </c>
      <c r="B137" s="5743"/>
      <c r="C137" s="5743"/>
      <c r="D137" s="5743"/>
      <c r="E137" s="5743"/>
      <c r="F137" s="5743"/>
      <c r="G137" s="5743"/>
      <c r="H137" s="5743"/>
      <c r="I137" s="5743"/>
      <c r="J137" s="5744"/>
      <c r="K137" s="416"/>
      <c r="L137" s="416"/>
      <c r="M137" s="201"/>
      <c r="N137" s="43"/>
      <c r="O137" s="193"/>
      <c r="P137" s="193"/>
      <c r="Q137" s="193"/>
      <c r="R137" s="340"/>
      <c r="S137" s="340"/>
      <c r="T137" s="118"/>
    </row>
    <row r="138" spans="1:20" ht="15.75" customHeight="1" thickBot="1" x14ac:dyDescent="0.3">
      <c r="A138" s="5745" t="s">
        <v>167</v>
      </c>
      <c r="B138" s="5746"/>
      <c r="C138" s="5746"/>
      <c r="D138" s="5746"/>
      <c r="E138" s="5746"/>
      <c r="F138" s="5746"/>
      <c r="G138" s="5746"/>
      <c r="H138" s="5746"/>
      <c r="I138" s="5746"/>
      <c r="J138" s="5747"/>
      <c r="K138" s="202">
        <v>-1571.4</v>
      </c>
      <c r="L138" s="417" t="s">
        <v>183</v>
      </c>
      <c r="M138" s="202" t="s">
        <v>183</v>
      </c>
      <c r="N138" s="43"/>
      <c r="O138" s="193"/>
      <c r="P138" s="193"/>
      <c r="Q138" s="193"/>
      <c r="R138" s="340"/>
      <c r="S138" s="340"/>
      <c r="T138" s="118"/>
    </row>
    <row r="139" spans="1:20" ht="0.75" customHeight="1" x14ac:dyDescent="0.25">
      <c r="A139" s="43"/>
      <c r="B139" s="193"/>
      <c r="C139" s="193"/>
      <c r="D139" s="118"/>
    </row>
  </sheetData>
  <mergeCells count="294">
    <mergeCell ref="C97:C98"/>
    <mergeCell ref="D97:D98"/>
    <mergeCell ref="F97:F98"/>
    <mergeCell ref="G95:G98"/>
    <mergeCell ref="C110:J110"/>
    <mergeCell ref="O110:S110"/>
    <mergeCell ref="C103:I103"/>
    <mergeCell ref="C104:I104"/>
    <mergeCell ref="A106:I106"/>
    <mergeCell ref="C105:I105"/>
    <mergeCell ref="N106:S106"/>
    <mergeCell ref="A108:M108"/>
    <mergeCell ref="C95:C96"/>
    <mergeCell ref="G99:G102"/>
    <mergeCell ref="S1:S3"/>
    <mergeCell ref="R87:R88"/>
    <mergeCell ref="R11:S11"/>
    <mergeCell ref="L8:L9"/>
    <mergeCell ref="M8:M9"/>
    <mergeCell ref="P8:P9"/>
    <mergeCell ref="Q8:Q9"/>
    <mergeCell ref="N7:Q7"/>
    <mergeCell ref="O8:O9"/>
    <mergeCell ref="C13:M14"/>
    <mergeCell ref="I15:I21"/>
    <mergeCell ref="D15:F21"/>
    <mergeCell ref="D7:D9"/>
    <mergeCell ref="F7:F9"/>
    <mergeCell ref="H7:H9"/>
    <mergeCell ref="I7:I9"/>
    <mergeCell ref="H55:H58"/>
    <mergeCell ref="E50:F50"/>
    <mergeCell ref="D44:F45"/>
    <mergeCell ref="F57:F58"/>
    <mergeCell ref="G51:G54"/>
    <mergeCell ref="K7:M7"/>
    <mergeCell ref="K8:K9"/>
    <mergeCell ref="C51:C52"/>
    <mergeCell ref="A133:J133"/>
    <mergeCell ref="A134:J134"/>
    <mergeCell ref="A135:J135"/>
    <mergeCell ref="G93:G94"/>
    <mergeCell ref="A91:A92"/>
    <mergeCell ref="B91:B92"/>
    <mergeCell ref="I91:I92"/>
    <mergeCell ref="C91:C92"/>
    <mergeCell ref="D99:F100"/>
    <mergeCell ref="F101:F102"/>
    <mergeCell ref="H99:H102"/>
    <mergeCell ref="I99:I102"/>
    <mergeCell ref="A99:A102"/>
    <mergeCell ref="B99:B102"/>
    <mergeCell ref="C99:C102"/>
    <mergeCell ref="D101:D102"/>
    <mergeCell ref="A95:A96"/>
    <mergeCell ref="F93:F94"/>
    <mergeCell ref="G91:G92"/>
    <mergeCell ref="F91:F92"/>
    <mergeCell ref="H91:H92"/>
    <mergeCell ref="B95:B96"/>
    <mergeCell ref="A97:A98"/>
    <mergeCell ref="B97:B98"/>
    <mergeCell ref="G89:G90"/>
    <mergeCell ref="A87:A88"/>
    <mergeCell ref="D78:F79"/>
    <mergeCell ref="D95:F96"/>
    <mergeCell ref="C59:I59"/>
    <mergeCell ref="A49:A50"/>
    <mergeCell ref="F53:F54"/>
    <mergeCell ref="D51:F52"/>
    <mergeCell ref="B87:B88"/>
    <mergeCell ref="C87:C88"/>
    <mergeCell ref="A93:A94"/>
    <mergeCell ref="B93:B94"/>
    <mergeCell ref="C93:C94"/>
    <mergeCell ref="H93:H94"/>
    <mergeCell ref="I93:I94"/>
    <mergeCell ref="F87:F88"/>
    <mergeCell ref="H87:H88"/>
    <mergeCell ref="I87:I88"/>
    <mergeCell ref="G87:G88"/>
    <mergeCell ref="C80:C82"/>
    <mergeCell ref="A89:A90"/>
    <mergeCell ref="A85:A86"/>
    <mergeCell ref="A51:A52"/>
    <mergeCell ref="B51:B52"/>
    <mergeCell ref="A121:J121"/>
    <mergeCell ref="A122:J122"/>
    <mergeCell ref="A123:J123"/>
    <mergeCell ref="A125:J125"/>
    <mergeCell ref="A126:J126"/>
    <mergeCell ref="A127:J127"/>
    <mergeCell ref="A128:J128"/>
    <mergeCell ref="A114:J114"/>
    <mergeCell ref="A116:J116"/>
    <mergeCell ref="A117:J117"/>
    <mergeCell ref="A118:J118"/>
    <mergeCell ref="A119:J119"/>
    <mergeCell ref="A120:J120"/>
    <mergeCell ref="A115:J115"/>
    <mergeCell ref="A124:J124"/>
    <mergeCell ref="O112:S112"/>
    <mergeCell ref="A112:J112"/>
    <mergeCell ref="N109:S109"/>
    <mergeCell ref="N111:AA111"/>
    <mergeCell ref="A111:J111"/>
    <mergeCell ref="A68:A69"/>
    <mergeCell ref="A63:A64"/>
    <mergeCell ref="A61:A62"/>
    <mergeCell ref="F68:F69"/>
    <mergeCell ref="E68:E69"/>
    <mergeCell ref="G78:G82"/>
    <mergeCell ref="H78:H82"/>
    <mergeCell ref="S78:S79"/>
    <mergeCell ref="A78:A79"/>
    <mergeCell ref="A70:A71"/>
    <mergeCell ref="B70:B71"/>
    <mergeCell ref="C70:C71"/>
    <mergeCell ref="C72:C73"/>
    <mergeCell ref="B78:B79"/>
    <mergeCell ref="C78:C79"/>
    <mergeCell ref="A76:A77"/>
    <mergeCell ref="B76:B77"/>
    <mergeCell ref="G74:G75"/>
    <mergeCell ref="G85:G86"/>
    <mergeCell ref="A130:J130"/>
    <mergeCell ref="A131:J131"/>
    <mergeCell ref="A132:J132"/>
    <mergeCell ref="A136:J136"/>
    <mergeCell ref="A137:J137"/>
    <mergeCell ref="A138:J138"/>
    <mergeCell ref="A129:J129"/>
    <mergeCell ref="A83:A84"/>
    <mergeCell ref="I95:I98"/>
    <mergeCell ref="H95:H98"/>
    <mergeCell ref="B89:B90"/>
    <mergeCell ref="C89:C90"/>
    <mergeCell ref="F89:F90"/>
    <mergeCell ref="H89:H90"/>
    <mergeCell ref="I89:I90"/>
    <mergeCell ref="B85:B86"/>
    <mergeCell ref="C85:C86"/>
    <mergeCell ref="F85:F86"/>
    <mergeCell ref="H85:H86"/>
    <mergeCell ref="I85:I86"/>
    <mergeCell ref="C83:C84"/>
    <mergeCell ref="I83:I84"/>
    <mergeCell ref="H83:H84"/>
    <mergeCell ref="A113:J113"/>
    <mergeCell ref="A44:A45"/>
    <mergeCell ref="A55:A56"/>
    <mergeCell ref="B55:B56"/>
    <mergeCell ref="B57:B58"/>
    <mergeCell ref="A57:A58"/>
    <mergeCell ref="C76:C77"/>
    <mergeCell ref="B49:B50"/>
    <mergeCell ref="C49:C50"/>
    <mergeCell ref="B74:B75"/>
    <mergeCell ref="C74:C75"/>
    <mergeCell ref="B72:B73"/>
    <mergeCell ref="B44:B45"/>
    <mergeCell ref="C44:C45"/>
    <mergeCell ref="C65:C66"/>
    <mergeCell ref="A65:A66"/>
    <mergeCell ref="B65:B66"/>
    <mergeCell ref="A74:A75"/>
    <mergeCell ref="B68:B69"/>
    <mergeCell ref="C63:C64"/>
    <mergeCell ref="A53:A54"/>
    <mergeCell ref="A72:A73"/>
    <mergeCell ref="N51:N52"/>
    <mergeCell ref="E53:E54"/>
    <mergeCell ref="B53:B54"/>
    <mergeCell ref="C53:C54"/>
    <mergeCell ref="B31:B32"/>
    <mergeCell ref="C31:C32"/>
    <mergeCell ref="D22:D32"/>
    <mergeCell ref="D33:F36"/>
    <mergeCell ref="B13:B14"/>
    <mergeCell ref="J7:J9"/>
    <mergeCell ref="N8:N9"/>
    <mergeCell ref="H51:H54"/>
    <mergeCell ref="H33:H43"/>
    <mergeCell ref="I55:I58"/>
    <mergeCell ref="G65:G69"/>
    <mergeCell ref="F63:F64"/>
    <mergeCell ref="G61:G62"/>
    <mergeCell ref="G63:G64"/>
    <mergeCell ref="D55:F56"/>
    <mergeCell ref="D65:F66"/>
    <mergeCell ref="I63:I64"/>
    <mergeCell ref="H63:H64"/>
    <mergeCell ref="H61:H62"/>
    <mergeCell ref="I61:I62"/>
    <mergeCell ref="E57:E58"/>
    <mergeCell ref="E43:F43"/>
    <mergeCell ref="F61:F62"/>
    <mergeCell ref="G44:G50"/>
    <mergeCell ref="I65:I69"/>
    <mergeCell ref="H65:H69"/>
    <mergeCell ref="G55:G58"/>
    <mergeCell ref="H44:H50"/>
    <mergeCell ref="I44:I50"/>
    <mergeCell ref="F76:F77"/>
    <mergeCell ref="F72:F73"/>
    <mergeCell ref="G83:G84"/>
    <mergeCell ref="B83:B84"/>
    <mergeCell ref="F83:F84"/>
    <mergeCell ref="F70:F71"/>
    <mergeCell ref="O78:O79"/>
    <mergeCell ref="O72:O73"/>
    <mergeCell ref="N72:N73"/>
    <mergeCell ref="G70:G71"/>
    <mergeCell ref="H72:H73"/>
    <mergeCell ref="G72:G73"/>
    <mergeCell ref="I72:I73"/>
    <mergeCell ref="H70:H71"/>
    <mergeCell ref="I70:I71"/>
    <mergeCell ref="N87:N88"/>
    <mergeCell ref="O87:O88"/>
    <mergeCell ref="S87:S88"/>
    <mergeCell ref="N83:N84"/>
    <mergeCell ref="N85:N86"/>
    <mergeCell ref="P87:P88"/>
    <mergeCell ref="O83:O84"/>
    <mergeCell ref="H74:H75"/>
    <mergeCell ref="G76:G77"/>
    <mergeCell ref="I76:I77"/>
    <mergeCell ref="I74:I75"/>
    <mergeCell ref="H76:H77"/>
    <mergeCell ref="A4:S4"/>
    <mergeCell ref="A5:S5"/>
    <mergeCell ref="A7:A9"/>
    <mergeCell ref="B7:B9"/>
    <mergeCell ref="C7:C9"/>
    <mergeCell ref="C22:C25"/>
    <mergeCell ref="A33:A36"/>
    <mergeCell ref="B33:B36"/>
    <mergeCell ref="E22:E25"/>
    <mergeCell ref="F22:F25"/>
    <mergeCell ref="B22:B25"/>
    <mergeCell ref="G15:G32"/>
    <mergeCell ref="A22:A25"/>
    <mergeCell ref="A31:A32"/>
    <mergeCell ref="G33:G43"/>
    <mergeCell ref="E39:E41"/>
    <mergeCell ref="F39:F41"/>
    <mergeCell ref="I33:I43"/>
    <mergeCell ref="O6:S6"/>
    <mergeCell ref="E7:E9"/>
    <mergeCell ref="G7:G9"/>
    <mergeCell ref="R10:S10"/>
    <mergeCell ref="R7:R9"/>
    <mergeCell ref="S7:S9"/>
    <mergeCell ref="C12:S12"/>
    <mergeCell ref="A15:A21"/>
    <mergeCell ref="B15:B21"/>
    <mergeCell ref="C15:C21"/>
    <mergeCell ref="H15:H21"/>
    <mergeCell ref="B63:B64"/>
    <mergeCell ref="B61:B62"/>
    <mergeCell ref="C61:C62"/>
    <mergeCell ref="P83:P84"/>
    <mergeCell ref="Q83:Q84"/>
    <mergeCell ref="P61:P62"/>
    <mergeCell ref="O61:O62"/>
    <mergeCell ref="N78:N79"/>
    <mergeCell ref="S72:S73"/>
    <mergeCell ref="O65:O66"/>
    <mergeCell ref="S65:S66"/>
    <mergeCell ref="S70:S71"/>
    <mergeCell ref="N63:N64"/>
    <mergeCell ref="N61:N62"/>
    <mergeCell ref="N65:N66"/>
    <mergeCell ref="P65:P66"/>
    <mergeCell ref="P78:P79"/>
    <mergeCell ref="P72:P73"/>
    <mergeCell ref="F74:F75"/>
    <mergeCell ref="R91:S91"/>
    <mergeCell ref="R44:S50"/>
    <mergeCell ref="Q53:Q54"/>
    <mergeCell ref="R51:S52"/>
    <mergeCell ref="R53:S54"/>
    <mergeCell ref="Q61:Q62"/>
    <mergeCell ref="Q65:Q66"/>
    <mergeCell ref="Q72:Q73"/>
    <mergeCell ref="Q87:Q88"/>
    <mergeCell ref="Q78:Q79"/>
    <mergeCell ref="R61:S62"/>
    <mergeCell ref="R63:S64"/>
    <mergeCell ref="R85:S85"/>
    <mergeCell ref="R86:S86"/>
    <mergeCell ref="R83:R84"/>
    <mergeCell ref="S83:S84"/>
  </mergeCells>
  <printOptions horizontalCentered="1" verticalCentered="1"/>
  <pageMargins left="0.23622047244094491" right="0.23622047244094491" top="0.74803149606299213" bottom="0.74803149606299213" header="0.31496062992125984" footer="0.31496062992125984"/>
  <pageSetup paperSize="9" scale="57" firstPageNumber="2" fitToHeight="0" pageOrder="overThenDown" orientation="landscape" useFirstPageNumber="1" r:id="rId1"/>
  <headerFooter>
    <oddHeader>&amp;C&amp;P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74F28-2643-49CD-AF70-79FC1547E1F0}">
  <sheetPr>
    <pageSetUpPr fitToPage="1"/>
  </sheetPr>
  <dimension ref="A1:AD126"/>
  <sheetViews>
    <sheetView view="pageBreakPreview" zoomScaleNormal="100" zoomScaleSheetLayoutView="100" workbookViewId="0">
      <selection activeCell="A2" sqref="A2:S2"/>
    </sheetView>
  </sheetViews>
  <sheetFormatPr defaultRowHeight="12.75" x14ac:dyDescent="0.2"/>
  <cols>
    <col min="1" max="1" width="3.5703125" style="496" customWidth="1"/>
    <col min="2" max="2" width="3.140625" style="496" customWidth="1"/>
    <col min="3" max="4" width="3.7109375" style="496" customWidth="1"/>
    <col min="5" max="5" width="3" style="496" customWidth="1"/>
    <col min="6" max="6" width="36.7109375" style="496" customWidth="1"/>
    <col min="7" max="7" width="5.42578125" style="496" customWidth="1"/>
    <col min="8" max="8" width="5.7109375" style="2638" customWidth="1"/>
    <col min="9" max="9" width="4.42578125" style="496" customWidth="1"/>
    <col min="10" max="10" width="7.28515625" style="496" customWidth="1"/>
    <col min="11" max="11" width="9.5703125" style="496" customWidth="1"/>
    <col min="12" max="13" width="10" style="496" customWidth="1"/>
    <col min="14" max="14" width="41.28515625" style="496" customWidth="1"/>
    <col min="15" max="16" width="9.140625" style="496" customWidth="1"/>
    <col min="17" max="17" width="9.140625" style="4097" customWidth="1"/>
    <col min="18" max="18" width="24.7109375" style="496" customWidth="1"/>
    <col min="19" max="19" width="39.85546875" style="496" customWidth="1"/>
    <col min="20" max="20" width="0.140625" style="496" hidden="1" customWidth="1"/>
    <col min="21" max="21" width="19" style="496" hidden="1" customWidth="1"/>
    <col min="22" max="22" width="6.42578125" style="496" customWidth="1"/>
    <col min="23" max="23" width="15.140625" style="496" customWidth="1"/>
    <col min="24" max="24" width="21.28515625" style="496" customWidth="1"/>
    <col min="25" max="25" width="21.140625" style="496" customWidth="1"/>
    <col min="26" max="26" width="10" style="496" customWidth="1"/>
    <col min="27" max="16384" width="9.140625" style="496"/>
  </cols>
  <sheetData>
    <row r="1" spans="1:25" ht="68.25" customHeight="1" x14ac:dyDescent="0.2">
      <c r="O1" s="4408"/>
      <c r="P1" s="4408"/>
      <c r="Q1" s="4408"/>
      <c r="S1" s="147" t="s">
        <v>1993</v>
      </c>
    </row>
    <row r="2" spans="1:25" ht="19.5" customHeight="1" x14ac:dyDescent="0.2">
      <c r="A2" s="6449" t="s">
        <v>172</v>
      </c>
      <c r="B2" s="6449"/>
      <c r="C2" s="6449"/>
      <c r="D2" s="6449"/>
      <c r="E2" s="6449"/>
      <c r="F2" s="6449"/>
      <c r="G2" s="6449"/>
      <c r="H2" s="6449"/>
      <c r="I2" s="6449"/>
      <c r="J2" s="6449"/>
      <c r="K2" s="6449"/>
      <c r="L2" s="6449"/>
      <c r="M2" s="6449"/>
      <c r="N2" s="6449"/>
      <c r="O2" s="6449"/>
      <c r="P2" s="6449"/>
      <c r="Q2" s="6449"/>
      <c r="R2" s="6449"/>
      <c r="S2" s="6449"/>
      <c r="T2" s="1996"/>
      <c r="U2" s="1996"/>
    </row>
    <row r="3" spans="1:25" ht="14.25" customHeight="1" x14ac:dyDescent="0.2">
      <c r="A3" s="6293" t="s">
        <v>1532</v>
      </c>
      <c r="B3" s="6293"/>
      <c r="C3" s="6293"/>
      <c r="D3" s="6293"/>
      <c r="E3" s="6293"/>
      <c r="F3" s="6293"/>
      <c r="G3" s="6293"/>
      <c r="H3" s="6293"/>
      <c r="I3" s="6293"/>
      <c r="J3" s="6293"/>
      <c r="K3" s="6293"/>
      <c r="L3" s="6293"/>
      <c r="M3" s="6293"/>
      <c r="N3" s="6293"/>
      <c r="O3" s="6293"/>
      <c r="P3" s="6293"/>
      <c r="Q3" s="6293"/>
      <c r="R3" s="6293"/>
      <c r="S3" s="6293"/>
    </row>
    <row r="4" spans="1:25" ht="16.5" thickBot="1" x14ac:dyDescent="0.25">
      <c r="A4" s="1582"/>
      <c r="B4" s="1582"/>
      <c r="C4" s="1582"/>
      <c r="D4" s="1582"/>
      <c r="E4" s="1582"/>
      <c r="F4" s="1582"/>
      <c r="G4" s="1582"/>
      <c r="H4" s="2831"/>
      <c r="I4" s="1582"/>
      <c r="J4" s="1582"/>
      <c r="K4" s="1582"/>
      <c r="L4" s="1582"/>
      <c r="M4" s="1582"/>
      <c r="N4" s="1581"/>
      <c r="O4" s="6976"/>
      <c r="P4" s="6976"/>
      <c r="Q4" s="6976"/>
    </row>
    <row r="5" spans="1:25" ht="21.75" customHeight="1" thickBot="1" x14ac:dyDescent="0.25">
      <c r="A5" s="6182" t="s">
        <v>0</v>
      </c>
      <c r="B5" s="6182" t="s">
        <v>1</v>
      </c>
      <c r="C5" s="6228" t="s">
        <v>2</v>
      </c>
      <c r="D5" s="6436" t="s">
        <v>71</v>
      </c>
      <c r="E5" s="6182" t="s">
        <v>3</v>
      </c>
      <c r="F5" s="6231" t="s">
        <v>4</v>
      </c>
      <c r="G5" s="6439" t="s">
        <v>2</v>
      </c>
      <c r="H5" s="6169" t="s">
        <v>5</v>
      </c>
      <c r="I5" s="6166" t="s">
        <v>6</v>
      </c>
      <c r="J5" s="6169" t="s">
        <v>7</v>
      </c>
      <c r="K5" s="6444" t="s">
        <v>173</v>
      </c>
      <c r="L5" s="6445"/>
      <c r="M5" s="6446"/>
      <c r="N5" s="7637" t="s">
        <v>72</v>
      </c>
      <c r="O5" s="7638"/>
      <c r="P5" s="7638"/>
      <c r="Q5" s="7638"/>
      <c r="R5" s="6981" t="s">
        <v>178</v>
      </c>
      <c r="S5" s="7621" t="s">
        <v>179</v>
      </c>
      <c r="T5" s="4252"/>
      <c r="U5" s="4252"/>
      <c r="X5" s="7618"/>
      <c r="Y5" s="7619"/>
    </row>
    <row r="6" spans="1:25" ht="12.75" customHeight="1" x14ac:dyDescent="0.2">
      <c r="A6" s="6183"/>
      <c r="B6" s="6183"/>
      <c r="C6" s="6229"/>
      <c r="D6" s="6437"/>
      <c r="E6" s="6183"/>
      <c r="F6" s="6232"/>
      <c r="G6" s="6440"/>
      <c r="H6" s="6170"/>
      <c r="I6" s="6167"/>
      <c r="J6" s="6170"/>
      <c r="K6" s="6169" t="s">
        <v>174</v>
      </c>
      <c r="L6" s="6169" t="s">
        <v>175</v>
      </c>
      <c r="M6" s="7606" t="s">
        <v>176</v>
      </c>
      <c r="N6" s="6979" t="s">
        <v>8</v>
      </c>
      <c r="O6" s="6981" t="s">
        <v>9</v>
      </c>
      <c r="P6" s="6442" t="s">
        <v>73</v>
      </c>
      <c r="Q6" s="7639" t="s">
        <v>177</v>
      </c>
      <c r="R6" s="7620"/>
      <c r="S6" s="7622"/>
      <c r="X6" s="7618"/>
      <c r="Y6" s="7619"/>
    </row>
    <row r="7" spans="1:25" ht="177.75" customHeight="1" thickBot="1" x14ac:dyDescent="0.25">
      <c r="A7" s="6184"/>
      <c r="B7" s="6184"/>
      <c r="C7" s="6230"/>
      <c r="D7" s="6438"/>
      <c r="E7" s="6184"/>
      <c r="F7" s="6233"/>
      <c r="G7" s="6441"/>
      <c r="H7" s="6171"/>
      <c r="I7" s="6168"/>
      <c r="J7" s="6171"/>
      <c r="K7" s="6171"/>
      <c r="L7" s="6171"/>
      <c r="M7" s="7607"/>
      <c r="N7" s="6980"/>
      <c r="O7" s="6982"/>
      <c r="P7" s="6443"/>
      <c r="Q7" s="7640"/>
      <c r="R7" s="7620"/>
      <c r="S7" s="7622"/>
      <c r="X7" s="7618"/>
      <c r="Y7" s="7619"/>
    </row>
    <row r="8" spans="1:25" ht="29.25" customHeight="1" thickBot="1" x14ac:dyDescent="0.25">
      <c r="A8" s="867" t="s">
        <v>10</v>
      </c>
      <c r="B8" s="4405" t="s">
        <v>1531</v>
      </c>
      <c r="C8" s="1362"/>
      <c r="D8" s="1362"/>
      <c r="E8" s="4403"/>
      <c r="F8" s="4403"/>
      <c r="G8" s="4403"/>
      <c r="H8" s="4404"/>
      <c r="I8" s="4403"/>
      <c r="J8" s="4403"/>
      <c r="K8" s="4403"/>
      <c r="L8" s="4403"/>
      <c r="M8" s="4403"/>
      <c r="N8" s="4402"/>
      <c r="O8" s="4402"/>
      <c r="P8" s="4402"/>
      <c r="Q8" s="4401"/>
      <c r="R8" s="2827"/>
      <c r="S8" s="2826"/>
    </row>
    <row r="9" spans="1:25" ht="67.5" customHeight="1" x14ac:dyDescent="0.2">
      <c r="A9" s="7614"/>
      <c r="B9" s="4400"/>
      <c r="C9" s="4397"/>
      <c r="D9" s="4397"/>
      <c r="E9" s="4397"/>
      <c r="F9" s="4399"/>
      <c r="G9" s="4399"/>
      <c r="H9" s="4398"/>
      <c r="I9" s="4397"/>
      <c r="J9" s="4397"/>
      <c r="K9" s="4397"/>
      <c r="L9" s="4397"/>
      <c r="M9" s="4397"/>
      <c r="N9" s="4396" t="s">
        <v>1530</v>
      </c>
      <c r="O9" s="4395" t="s">
        <v>136</v>
      </c>
      <c r="P9" s="4394">
        <v>20</v>
      </c>
      <c r="Q9" s="4393">
        <v>15.3</v>
      </c>
      <c r="R9" s="2751" t="s">
        <v>1529</v>
      </c>
      <c r="S9" s="4209" t="s">
        <v>1528</v>
      </c>
    </row>
    <row r="10" spans="1:25" ht="57.6" customHeight="1" thickBot="1" x14ac:dyDescent="0.25">
      <c r="A10" s="7615"/>
      <c r="B10" s="4392"/>
      <c r="C10" s="4390"/>
      <c r="D10" s="4390"/>
      <c r="E10" s="4390"/>
      <c r="F10" s="1974"/>
      <c r="G10" s="1974"/>
      <c r="H10" s="4391"/>
      <c r="I10" s="4390"/>
      <c r="J10" s="4390"/>
      <c r="K10" s="4390"/>
      <c r="L10" s="4390"/>
      <c r="M10" s="4390"/>
      <c r="N10" s="4389" t="s">
        <v>1527</v>
      </c>
      <c r="O10" s="4388" t="s">
        <v>1526</v>
      </c>
      <c r="P10" s="4387" t="s">
        <v>1525</v>
      </c>
      <c r="Q10" s="4386" t="s">
        <v>1525</v>
      </c>
      <c r="R10" s="2795"/>
      <c r="S10" s="4209" t="s">
        <v>1524</v>
      </c>
    </row>
    <row r="11" spans="1:25" ht="24" customHeight="1" thickBot="1" x14ac:dyDescent="0.25">
      <c r="A11" s="6022" t="s">
        <v>10</v>
      </c>
      <c r="B11" s="6028" t="s">
        <v>10</v>
      </c>
      <c r="C11" s="859" t="s">
        <v>1523</v>
      </c>
      <c r="D11" s="858"/>
      <c r="E11" s="4250"/>
      <c r="F11" s="4385"/>
      <c r="G11" s="4385"/>
      <c r="H11" s="4384"/>
      <c r="I11" s="4383"/>
      <c r="J11" s="4383"/>
      <c r="K11" s="4383"/>
      <c r="L11" s="4383"/>
      <c r="M11" s="4383"/>
      <c r="N11" s="4382"/>
      <c r="O11" s="4382"/>
      <c r="P11" s="4382"/>
      <c r="Q11" s="4381"/>
      <c r="R11" s="2795"/>
      <c r="S11" s="2655"/>
    </row>
    <row r="12" spans="1:25" ht="42.75" customHeight="1" thickBot="1" x14ac:dyDescent="0.25">
      <c r="A12" s="6024"/>
      <c r="B12" s="6030"/>
      <c r="C12" s="7641"/>
      <c r="D12" s="7642"/>
      <c r="E12" s="7642"/>
      <c r="F12" s="7642"/>
      <c r="G12" s="7642"/>
      <c r="H12" s="7642"/>
      <c r="I12" s="7642"/>
      <c r="J12" s="7642"/>
      <c r="K12" s="7642"/>
      <c r="L12" s="7642"/>
      <c r="M12" s="7643"/>
      <c r="N12" s="4379" t="s">
        <v>1522</v>
      </c>
      <c r="O12" s="4378" t="s">
        <v>1482</v>
      </c>
      <c r="P12" s="4378" t="s">
        <v>1481</v>
      </c>
      <c r="Q12" s="4377" t="s">
        <v>1481</v>
      </c>
      <c r="R12" s="6380" t="s">
        <v>1521</v>
      </c>
      <c r="S12" s="6381"/>
    </row>
    <row r="13" spans="1:25" ht="81.75" customHeight="1" thickBot="1" x14ac:dyDescent="0.25">
      <c r="A13" s="6106" t="s">
        <v>10</v>
      </c>
      <c r="B13" s="6056" t="s">
        <v>10</v>
      </c>
      <c r="C13" s="6919" t="s">
        <v>10</v>
      </c>
      <c r="D13" s="6044" t="s">
        <v>1518</v>
      </c>
      <c r="E13" s="6359"/>
      <c r="F13" s="6360"/>
      <c r="G13" s="7616" t="s">
        <v>74</v>
      </c>
      <c r="H13" s="5985" t="s">
        <v>18</v>
      </c>
      <c r="I13" s="6146" t="s">
        <v>560</v>
      </c>
      <c r="J13" s="1811" t="s">
        <v>20</v>
      </c>
      <c r="K13" s="4376">
        <f t="shared" ref="K13:M14" si="0">K15</f>
        <v>3</v>
      </c>
      <c r="L13" s="4376">
        <f t="shared" si="0"/>
        <v>0.2</v>
      </c>
      <c r="M13" s="4376">
        <f t="shared" si="0"/>
        <v>0</v>
      </c>
      <c r="N13" s="4180" t="s">
        <v>1520</v>
      </c>
      <c r="O13" s="4191" t="s">
        <v>1317</v>
      </c>
      <c r="P13" s="4375">
        <v>3</v>
      </c>
      <c r="Q13" s="4374">
        <v>1</v>
      </c>
      <c r="R13" s="2751" t="s">
        <v>1519</v>
      </c>
      <c r="S13" s="4272"/>
    </row>
    <row r="14" spans="1:25" ht="21" customHeight="1" thickBot="1" x14ac:dyDescent="0.25">
      <c r="A14" s="6108"/>
      <c r="B14" s="6057"/>
      <c r="C14" s="6921"/>
      <c r="D14" s="6373"/>
      <c r="E14" s="6363"/>
      <c r="F14" s="6364"/>
      <c r="G14" s="7617"/>
      <c r="H14" s="5986"/>
      <c r="I14" s="6147"/>
      <c r="J14" s="1784" t="s">
        <v>24</v>
      </c>
      <c r="K14" s="4366">
        <f t="shared" si="0"/>
        <v>3</v>
      </c>
      <c r="L14" s="4366">
        <f t="shared" si="0"/>
        <v>0.2</v>
      </c>
      <c r="M14" s="4366">
        <f t="shared" si="0"/>
        <v>0</v>
      </c>
      <c r="N14" s="4151"/>
      <c r="O14" s="4151"/>
      <c r="P14" s="4282"/>
      <c r="Q14" s="4365"/>
      <c r="R14" s="2795"/>
      <c r="S14" s="2655"/>
    </row>
    <row r="15" spans="1:25" ht="21" customHeight="1" thickBot="1" x14ac:dyDescent="0.25">
      <c r="A15" s="1227" t="s">
        <v>10</v>
      </c>
      <c r="B15" s="589" t="s">
        <v>10</v>
      </c>
      <c r="C15" s="5991" t="s">
        <v>10</v>
      </c>
      <c r="D15" s="6263" t="s">
        <v>10</v>
      </c>
      <c r="E15" s="647"/>
      <c r="F15" s="5928" t="s">
        <v>1518</v>
      </c>
      <c r="G15" s="4373"/>
      <c r="H15" s="5986"/>
      <c r="I15" s="6147"/>
      <c r="J15" s="4202" t="s">
        <v>20</v>
      </c>
      <c r="K15" s="4353">
        <v>3</v>
      </c>
      <c r="L15" s="4353">
        <v>0.2</v>
      </c>
      <c r="M15" s="652">
        <v>0</v>
      </c>
      <c r="N15" s="4175"/>
      <c r="O15" s="4175"/>
      <c r="P15" s="4142"/>
      <c r="Q15" s="4141"/>
      <c r="R15" s="2795"/>
      <c r="S15" s="2655"/>
      <c r="T15" s="516"/>
    </row>
    <row r="16" spans="1:25" ht="21" customHeight="1" thickBot="1" x14ac:dyDescent="0.25">
      <c r="A16" s="1227"/>
      <c r="B16" s="589"/>
      <c r="C16" s="5993"/>
      <c r="D16" s="6265"/>
      <c r="E16" s="647"/>
      <c r="F16" s="5930"/>
      <c r="G16" s="4373"/>
      <c r="H16" s="5987"/>
      <c r="I16" s="6148"/>
      <c r="J16" s="4147" t="s">
        <v>24</v>
      </c>
      <c r="K16" s="4315">
        <f>SUM(K15)</f>
        <v>3</v>
      </c>
      <c r="L16" s="4315">
        <f>SUM(L15)</f>
        <v>0.2</v>
      </c>
      <c r="M16" s="4315">
        <f>SUM(M15)</f>
        <v>0</v>
      </c>
      <c r="N16" s="4175"/>
      <c r="O16" s="4175"/>
      <c r="P16" s="4142"/>
      <c r="Q16" s="4141"/>
      <c r="R16" s="2795"/>
      <c r="S16" s="2655"/>
    </row>
    <row r="17" spans="1:30" ht="25.5" customHeight="1" x14ac:dyDescent="0.2">
      <c r="A17" s="6106" t="s">
        <v>10</v>
      </c>
      <c r="B17" s="6056" t="s">
        <v>10</v>
      </c>
      <c r="C17" s="6919" t="s">
        <v>25</v>
      </c>
      <c r="D17" s="6044" t="s">
        <v>1517</v>
      </c>
      <c r="E17" s="6359"/>
      <c r="F17" s="6360"/>
      <c r="G17" s="5925" t="s">
        <v>75</v>
      </c>
      <c r="H17" s="5985" t="s">
        <v>18</v>
      </c>
      <c r="I17" s="6146" t="s">
        <v>560</v>
      </c>
      <c r="J17" s="631" t="s">
        <v>20</v>
      </c>
      <c r="K17" s="4347">
        <f>K20+K21</f>
        <v>40</v>
      </c>
      <c r="L17" s="4347">
        <f>L20+L21</f>
        <v>24.9</v>
      </c>
      <c r="M17" s="4347">
        <f>M20+M21</f>
        <v>24.8</v>
      </c>
      <c r="N17" s="4360"/>
      <c r="O17" s="4194"/>
      <c r="P17" s="4194"/>
      <c r="Q17" s="4372"/>
      <c r="R17" s="2795"/>
      <c r="S17" s="2655"/>
    </row>
    <row r="18" spans="1:30" ht="25.5" customHeight="1" thickBot="1" x14ac:dyDescent="0.25">
      <c r="A18" s="6107"/>
      <c r="B18" s="5974"/>
      <c r="C18" s="6920"/>
      <c r="D18" s="6047"/>
      <c r="E18" s="6361"/>
      <c r="F18" s="6362"/>
      <c r="G18" s="5926"/>
      <c r="H18" s="5986"/>
      <c r="I18" s="6147"/>
      <c r="J18" s="4371" t="s">
        <v>524</v>
      </c>
      <c r="K18" s="4370">
        <f t="shared" ref="K18:M19" si="1">K22</f>
        <v>0</v>
      </c>
      <c r="L18" s="4370">
        <f t="shared" si="1"/>
        <v>39.1</v>
      </c>
      <c r="M18" s="4370">
        <f t="shared" si="1"/>
        <v>39.1</v>
      </c>
      <c r="N18" s="4369"/>
      <c r="O18" s="4368"/>
      <c r="P18" s="4191"/>
      <c r="Q18" s="4367"/>
      <c r="R18" s="2795"/>
      <c r="S18" s="2655"/>
    </row>
    <row r="19" spans="1:30" ht="19.5" customHeight="1" thickBot="1" x14ac:dyDescent="0.25">
      <c r="A19" s="6108"/>
      <c r="B19" s="6057"/>
      <c r="C19" s="6921"/>
      <c r="D19" s="6373"/>
      <c r="E19" s="6363"/>
      <c r="F19" s="6364"/>
      <c r="G19" s="5926"/>
      <c r="H19" s="5986"/>
      <c r="I19" s="6147"/>
      <c r="J19" s="1784" t="s">
        <v>24</v>
      </c>
      <c r="K19" s="4366">
        <f t="shared" si="1"/>
        <v>40</v>
      </c>
      <c r="L19" s="4366">
        <f t="shared" si="1"/>
        <v>64</v>
      </c>
      <c r="M19" s="4366">
        <f t="shared" si="1"/>
        <v>63.900000000000006</v>
      </c>
      <c r="N19" s="4151"/>
      <c r="O19" s="4151"/>
      <c r="P19" s="4282"/>
      <c r="Q19" s="4365"/>
      <c r="R19" s="2795"/>
      <c r="S19" s="2655"/>
    </row>
    <row r="20" spans="1:30" ht="54.75" customHeight="1" thickBot="1" x14ac:dyDescent="0.25">
      <c r="A20" s="4364" t="s">
        <v>10</v>
      </c>
      <c r="B20" s="4363" t="s">
        <v>10</v>
      </c>
      <c r="C20" s="961" t="s">
        <v>25</v>
      </c>
      <c r="D20" s="4227" t="s">
        <v>10</v>
      </c>
      <c r="E20" s="4349"/>
      <c r="F20" s="4362" t="s">
        <v>1516</v>
      </c>
      <c r="G20" s="5926"/>
      <c r="H20" s="5986"/>
      <c r="I20" s="6147"/>
      <c r="J20" s="4164" t="s">
        <v>20</v>
      </c>
      <c r="K20" s="4361">
        <v>15</v>
      </c>
      <c r="L20" s="4361">
        <v>15</v>
      </c>
      <c r="M20" s="692">
        <v>15</v>
      </c>
      <c r="N20" s="4360" t="s">
        <v>1515</v>
      </c>
      <c r="O20" s="4333" t="s">
        <v>1317</v>
      </c>
      <c r="P20" s="4359">
        <v>20</v>
      </c>
      <c r="Q20" s="4358">
        <v>7</v>
      </c>
      <c r="R20" s="6380" t="s">
        <v>1514</v>
      </c>
      <c r="S20" s="6381"/>
      <c r="T20" s="516"/>
    </row>
    <row r="21" spans="1:30" ht="14.25" customHeight="1" x14ac:dyDescent="0.2">
      <c r="A21" s="6022" t="s">
        <v>10</v>
      </c>
      <c r="B21" s="5973" t="s">
        <v>10</v>
      </c>
      <c r="C21" s="961" t="s">
        <v>25</v>
      </c>
      <c r="D21" s="4227" t="s">
        <v>25</v>
      </c>
      <c r="E21" s="4349"/>
      <c r="F21" s="1130" t="s">
        <v>1513</v>
      </c>
      <c r="G21" s="5926"/>
      <c r="H21" s="5986"/>
      <c r="I21" s="6147"/>
      <c r="J21" s="813" t="s">
        <v>20</v>
      </c>
      <c r="K21" s="1272">
        <v>25</v>
      </c>
      <c r="L21" s="1272">
        <v>9.9</v>
      </c>
      <c r="M21" s="583">
        <v>9.8000000000000007</v>
      </c>
      <c r="N21" s="4357" t="s">
        <v>1512</v>
      </c>
      <c r="O21" s="4191" t="s">
        <v>1317</v>
      </c>
      <c r="P21" s="4356">
        <v>1</v>
      </c>
      <c r="Q21" s="4355">
        <v>1</v>
      </c>
      <c r="R21" s="2795"/>
      <c r="S21" s="1778"/>
      <c r="T21" s="516"/>
      <c r="AB21" s="516"/>
      <c r="AC21" s="516"/>
      <c r="AD21" s="516"/>
    </row>
    <row r="22" spans="1:30" ht="14.25" customHeight="1" thickBot="1" x14ac:dyDescent="0.25">
      <c r="A22" s="6023"/>
      <c r="B22" s="5974"/>
      <c r="C22" s="957"/>
      <c r="D22" s="4221"/>
      <c r="E22" s="4349"/>
      <c r="F22" s="1130"/>
      <c r="G22" s="5926"/>
      <c r="H22" s="5986"/>
      <c r="I22" s="6147"/>
      <c r="J22" s="4202" t="s">
        <v>524</v>
      </c>
      <c r="K22" s="4354">
        <v>0</v>
      </c>
      <c r="L22" s="4353">
        <v>39.1</v>
      </c>
      <c r="M22" s="4353">
        <v>39.1</v>
      </c>
      <c r="N22" s="4352"/>
      <c r="O22" s="4208"/>
      <c r="P22" s="4351"/>
      <c r="Q22" s="4350"/>
      <c r="R22" s="2795"/>
      <c r="S22" s="1778"/>
      <c r="T22" s="516"/>
      <c r="AB22" s="516"/>
      <c r="AC22" s="516"/>
      <c r="AD22" s="516"/>
    </row>
    <row r="23" spans="1:30" ht="15.75" customHeight="1" thickBot="1" x14ac:dyDescent="0.25">
      <c r="A23" s="6024"/>
      <c r="B23" s="5975"/>
      <c r="C23" s="4339"/>
      <c r="D23" s="4217"/>
      <c r="E23" s="4349"/>
      <c r="F23" s="2759"/>
      <c r="G23" s="5927"/>
      <c r="H23" s="5987"/>
      <c r="I23" s="6148"/>
      <c r="J23" s="4147" t="s">
        <v>24</v>
      </c>
      <c r="K23" s="4315">
        <f>SUM(K20:K22)</f>
        <v>40</v>
      </c>
      <c r="L23" s="4315">
        <f>SUM(L20:L22)</f>
        <v>64</v>
      </c>
      <c r="M23" s="4315">
        <f>SUM(M20:M22)</f>
        <v>63.900000000000006</v>
      </c>
      <c r="N23" s="4175"/>
      <c r="O23" s="4175"/>
      <c r="P23" s="4348"/>
      <c r="Q23" s="4141"/>
      <c r="R23" s="2795"/>
      <c r="S23" s="1778"/>
    </row>
    <row r="24" spans="1:30" ht="15" customHeight="1" x14ac:dyDescent="0.2">
      <c r="A24" s="6022" t="s">
        <v>10</v>
      </c>
      <c r="B24" s="5973" t="s">
        <v>10</v>
      </c>
      <c r="C24" s="961" t="s">
        <v>27</v>
      </c>
      <c r="D24" s="6044" t="s">
        <v>1511</v>
      </c>
      <c r="E24" s="6359"/>
      <c r="F24" s="6360"/>
      <c r="G24" s="5925" t="s">
        <v>679</v>
      </c>
      <c r="H24" s="7623" t="s">
        <v>18</v>
      </c>
      <c r="I24" s="6146" t="s">
        <v>560</v>
      </c>
      <c r="J24" s="631" t="s">
        <v>20</v>
      </c>
      <c r="K24" s="4347">
        <f>K27+K29+K31</f>
        <v>130</v>
      </c>
      <c r="L24" s="4347">
        <f>L27+L29+L31</f>
        <v>163.19999999999999</v>
      </c>
      <c r="M24" s="4347">
        <f>M27+M29+M31</f>
        <v>148.79999999999998</v>
      </c>
      <c r="N24" s="4180"/>
      <c r="O24" s="4194"/>
      <c r="P24" s="4346"/>
      <c r="Q24" s="4345"/>
      <c r="R24" s="2795"/>
      <c r="S24" s="1778"/>
    </row>
    <row r="25" spans="1:30" x14ac:dyDescent="0.2">
      <c r="A25" s="6023"/>
      <c r="B25" s="5974"/>
      <c r="C25" s="957"/>
      <c r="D25" s="6047"/>
      <c r="E25" s="6361"/>
      <c r="F25" s="6362"/>
      <c r="G25" s="5926"/>
      <c r="H25" s="5986"/>
      <c r="I25" s="6147"/>
      <c r="J25" s="621"/>
      <c r="K25" s="4344"/>
      <c r="L25" s="4344"/>
      <c r="M25" s="4344"/>
      <c r="N25" s="4343"/>
      <c r="O25" s="4342"/>
      <c r="P25" s="4341"/>
      <c r="Q25" s="4340"/>
      <c r="R25" s="2795"/>
      <c r="S25" s="1778"/>
    </row>
    <row r="26" spans="1:30" ht="25.5" customHeight="1" thickBot="1" x14ac:dyDescent="0.25">
      <c r="A26" s="6024"/>
      <c r="B26" s="5975"/>
      <c r="C26" s="4339"/>
      <c r="D26" s="6373"/>
      <c r="E26" s="6363"/>
      <c r="F26" s="6364"/>
      <c r="G26" s="5927"/>
      <c r="H26" s="7624"/>
      <c r="I26" s="6148"/>
      <c r="J26" s="4338" t="s">
        <v>24</v>
      </c>
      <c r="K26" s="4337">
        <f>K28+K30+K32</f>
        <v>130</v>
      </c>
      <c r="L26" s="4337">
        <f>L28+L30+L32</f>
        <v>163.19999999999999</v>
      </c>
      <c r="M26" s="4337">
        <f>M28+M30+M32</f>
        <v>148.79999999999998</v>
      </c>
      <c r="N26" s="4205"/>
      <c r="O26" s="4205"/>
      <c r="P26" s="4336"/>
      <c r="Q26" s="4335"/>
      <c r="R26" s="2795"/>
      <c r="S26" s="1778"/>
      <c r="V26" s="516"/>
    </row>
    <row r="27" spans="1:30" ht="56.25" customHeight="1" thickBot="1" x14ac:dyDescent="0.25">
      <c r="A27" s="6022" t="s">
        <v>10</v>
      </c>
      <c r="B27" s="5973" t="s">
        <v>10</v>
      </c>
      <c r="C27" s="5991" t="s">
        <v>27</v>
      </c>
      <c r="D27" s="6263" t="s">
        <v>10</v>
      </c>
      <c r="E27" s="5922"/>
      <c r="F27" s="5928" t="s">
        <v>1510</v>
      </c>
      <c r="G27" s="5925" t="s">
        <v>679</v>
      </c>
      <c r="H27" s="5985" t="s">
        <v>18</v>
      </c>
      <c r="I27" s="6146" t="s">
        <v>560</v>
      </c>
      <c r="J27" s="4279" t="s">
        <v>20</v>
      </c>
      <c r="K27" s="4320">
        <v>55</v>
      </c>
      <c r="L27" s="4320">
        <v>55.1</v>
      </c>
      <c r="M27" s="4319">
        <v>55</v>
      </c>
      <c r="N27" s="4334" t="s">
        <v>1509</v>
      </c>
      <c r="O27" s="4333" t="s">
        <v>138</v>
      </c>
      <c r="P27" s="4332">
        <v>24</v>
      </c>
      <c r="Q27" s="4331">
        <v>29</v>
      </c>
      <c r="R27" s="6380" t="s">
        <v>1508</v>
      </c>
      <c r="S27" s="6381"/>
      <c r="T27" s="516"/>
      <c r="V27" s="516"/>
    </row>
    <row r="28" spans="1:30" ht="15.75" customHeight="1" thickBot="1" x14ac:dyDescent="0.25">
      <c r="A28" s="6024"/>
      <c r="B28" s="5975"/>
      <c r="C28" s="5993"/>
      <c r="D28" s="6265"/>
      <c r="E28" s="5924"/>
      <c r="F28" s="5930"/>
      <c r="G28" s="5926"/>
      <c r="H28" s="5986"/>
      <c r="I28" s="6148"/>
      <c r="J28" s="4147" t="s">
        <v>24</v>
      </c>
      <c r="K28" s="4324">
        <f>SUM(K27)</f>
        <v>55</v>
      </c>
      <c r="L28" s="4324">
        <f>SUM(L27)</f>
        <v>55.1</v>
      </c>
      <c r="M28" s="4324">
        <f>SUM(M27)</f>
        <v>55</v>
      </c>
      <c r="N28" s="4196"/>
      <c r="O28" s="4330"/>
      <c r="P28" s="4215"/>
      <c r="Q28" s="4329"/>
      <c r="R28" s="2971"/>
      <c r="S28" s="2655"/>
      <c r="T28" s="516"/>
    </row>
    <row r="29" spans="1:30" ht="84.75" customHeight="1" thickBot="1" x14ac:dyDescent="0.25">
      <c r="A29" s="6022" t="s">
        <v>10</v>
      </c>
      <c r="B29" s="5973" t="s">
        <v>10</v>
      </c>
      <c r="C29" s="5991" t="s">
        <v>27</v>
      </c>
      <c r="D29" s="6263" t="s">
        <v>25</v>
      </c>
      <c r="E29" s="5922"/>
      <c r="F29" s="7625" t="s">
        <v>1507</v>
      </c>
      <c r="G29" s="5926"/>
      <c r="H29" s="5986"/>
      <c r="I29" s="6146" t="s">
        <v>560</v>
      </c>
      <c r="J29" s="4279" t="s">
        <v>20</v>
      </c>
      <c r="K29" s="4320">
        <v>60</v>
      </c>
      <c r="L29" s="4320">
        <v>98.1</v>
      </c>
      <c r="M29" s="4319">
        <v>91.6</v>
      </c>
      <c r="N29" s="4328" t="s">
        <v>1506</v>
      </c>
      <c r="O29" s="4327" t="s">
        <v>1317</v>
      </c>
      <c r="P29" s="4326">
        <v>20</v>
      </c>
      <c r="Q29" s="4325">
        <v>25</v>
      </c>
      <c r="R29" s="6380" t="s">
        <v>1505</v>
      </c>
      <c r="S29" s="6381"/>
      <c r="T29" s="516"/>
    </row>
    <row r="30" spans="1:30" ht="21" customHeight="1" thickBot="1" x14ac:dyDescent="0.25">
      <c r="A30" s="6024"/>
      <c r="B30" s="5975"/>
      <c r="C30" s="5993"/>
      <c r="D30" s="6265"/>
      <c r="E30" s="5924"/>
      <c r="F30" s="7626"/>
      <c r="G30" s="5926"/>
      <c r="H30" s="5986"/>
      <c r="I30" s="6148"/>
      <c r="J30" s="4147" t="s">
        <v>24</v>
      </c>
      <c r="K30" s="4324">
        <f>SUM(K29)</f>
        <v>60</v>
      </c>
      <c r="L30" s="4324">
        <f>SUM(L29)</f>
        <v>98.1</v>
      </c>
      <c r="M30" s="4324">
        <f>SUM(M29)</f>
        <v>91.6</v>
      </c>
      <c r="N30" s="4323"/>
      <c r="O30" s="4183"/>
      <c r="P30" s="4322"/>
      <c r="Q30" s="4321"/>
      <c r="R30" s="2971"/>
      <c r="S30" s="2655"/>
    </row>
    <row r="31" spans="1:30" ht="30" customHeight="1" thickBot="1" x14ac:dyDescent="0.25">
      <c r="A31" s="6022" t="s">
        <v>10</v>
      </c>
      <c r="B31" s="5973" t="s">
        <v>10</v>
      </c>
      <c r="C31" s="961" t="s">
        <v>27</v>
      </c>
      <c r="D31" s="6263" t="s">
        <v>27</v>
      </c>
      <c r="E31" s="5922"/>
      <c r="F31" s="7625" t="s">
        <v>1504</v>
      </c>
      <c r="G31" s="5926"/>
      <c r="H31" s="5986"/>
      <c r="I31" s="6146" t="s">
        <v>560</v>
      </c>
      <c r="J31" s="4279" t="s">
        <v>20</v>
      </c>
      <c r="K31" s="4320">
        <v>15</v>
      </c>
      <c r="L31" s="4320">
        <v>10</v>
      </c>
      <c r="M31" s="4319">
        <v>2.2000000000000002</v>
      </c>
      <c r="N31" s="4318" t="s">
        <v>1503</v>
      </c>
      <c r="O31" s="4194" t="s">
        <v>1317</v>
      </c>
      <c r="P31" s="4317">
        <v>3</v>
      </c>
      <c r="Q31" s="4316">
        <v>1</v>
      </c>
      <c r="R31" s="2751" t="s">
        <v>1502</v>
      </c>
      <c r="S31" s="4272"/>
      <c r="T31" s="516"/>
    </row>
    <row r="32" spans="1:30" ht="24.75" customHeight="1" thickBot="1" x14ac:dyDescent="0.25">
      <c r="A32" s="6024"/>
      <c r="B32" s="5975"/>
      <c r="C32" s="611"/>
      <c r="D32" s="6265"/>
      <c r="E32" s="5924"/>
      <c r="F32" s="7626"/>
      <c r="G32" s="5927"/>
      <c r="H32" s="5987"/>
      <c r="I32" s="6148"/>
      <c r="J32" s="4147" t="s">
        <v>24</v>
      </c>
      <c r="K32" s="4315">
        <f>SUM(K31)</f>
        <v>15</v>
      </c>
      <c r="L32" s="4315">
        <f>SUM(L31)</f>
        <v>10</v>
      </c>
      <c r="M32" s="4315">
        <f>SUM(M31)</f>
        <v>2.2000000000000002</v>
      </c>
      <c r="N32" s="4196"/>
      <c r="O32" s="4215"/>
      <c r="P32" s="4215"/>
      <c r="Q32" s="4257"/>
      <c r="R32" s="1686"/>
      <c r="S32" s="2655"/>
    </row>
    <row r="33" spans="1:21" ht="13.5" thickBot="1" x14ac:dyDescent="0.25">
      <c r="A33" s="4199" t="s">
        <v>10</v>
      </c>
      <c r="B33" s="576" t="s">
        <v>10</v>
      </c>
      <c r="C33" s="4314"/>
      <c r="D33" s="4313"/>
      <c r="E33" s="4313"/>
      <c r="F33" s="6114" t="s">
        <v>35</v>
      </c>
      <c r="G33" s="6114"/>
      <c r="H33" s="6114"/>
      <c r="I33" s="6115"/>
      <c r="J33" s="1079" t="s">
        <v>24</v>
      </c>
      <c r="K33" s="4312">
        <f>K26+K19+K14</f>
        <v>173</v>
      </c>
      <c r="L33" s="4312">
        <f>L26+L19+L14</f>
        <v>227.39999999999998</v>
      </c>
      <c r="M33" s="4312">
        <f>M26+M19+M14</f>
        <v>212.7</v>
      </c>
      <c r="N33" s="4311"/>
      <c r="O33" s="4310"/>
      <c r="P33" s="4310"/>
      <c r="Q33" s="4309"/>
      <c r="R33" s="2795"/>
      <c r="S33" s="2655"/>
    </row>
    <row r="34" spans="1:21" ht="24.75" customHeight="1" thickBot="1" x14ac:dyDescent="0.25">
      <c r="A34" s="855" t="s">
        <v>10</v>
      </c>
      <c r="B34" s="664" t="s">
        <v>25</v>
      </c>
      <c r="C34" s="4308" t="s">
        <v>1501</v>
      </c>
      <c r="D34" s="4307"/>
      <c r="E34" s="4250"/>
      <c r="F34" s="4248"/>
      <c r="G34" s="4248"/>
      <c r="H34" s="4249"/>
      <c r="I34" s="4248"/>
      <c r="J34" s="4248"/>
      <c r="K34" s="4248"/>
      <c r="L34" s="4248"/>
      <c r="M34" s="4306"/>
      <c r="N34" s="4305"/>
      <c r="O34" s="4305"/>
      <c r="P34" s="4305"/>
      <c r="Q34" s="4304"/>
      <c r="R34" s="2795"/>
      <c r="S34" s="2655"/>
    </row>
    <row r="35" spans="1:21" ht="69.75" customHeight="1" thickBot="1" x14ac:dyDescent="0.25">
      <c r="A35" s="1000"/>
      <c r="B35" s="607"/>
      <c r="C35" s="1006"/>
      <c r="D35" s="4303"/>
      <c r="E35" s="4243"/>
      <c r="F35" s="4241"/>
      <c r="G35" s="4241"/>
      <c r="H35" s="4242"/>
      <c r="I35" s="4241"/>
      <c r="J35" s="4241"/>
      <c r="K35" s="4241"/>
      <c r="L35" s="4241"/>
      <c r="M35" s="4241"/>
      <c r="N35" s="4240" t="s">
        <v>1500</v>
      </c>
      <c r="O35" s="4302" t="s">
        <v>136</v>
      </c>
      <c r="P35" s="4301">
        <v>12</v>
      </c>
      <c r="Q35" s="4300">
        <v>17.600000000000001</v>
      </c>
      <c r="R35" s="1751" t="s">
        <v>1499</v>
      </c>
      <c r="S35" s="4209" t="s">
        <v>1498</v>
      </c>
    </row>
    <row r="36" spans="1:21" ht="67.5" customHeight="1" x14ac:dyDescent="0.2">
      <c r="A36" s="6106" t="s">
        <v>10</v>
      </c>
      <c r="B36" s="6056" t="s">
        <v>25</v>
      </c>
      <c r="C36" s="6919" t="s">
        <v>10</v>
      </c>
      <c r="D36" s="6044" t="s">
        <v>1497</v>
      </c>
      <c r="E36" s="6359"/>
      <c r="F36" s="6360"/>
      <c r="G36" s="5925" t="s">
        <v>79</v>
      </c>
      <c r="H36" s="7623" t="s">
        <v>18</v>
      </c>
      <c r="I36" s="6146" t="s">
        <v>560</v>
      </c>
      <c r="J36" s="631" t="s">
        <v>20</v>
      </c>
      <c r="K36" s="847">
        <f>K39+K41</f>
        <v>23</v>
      </c>
      <c r="L36" s="847">
        <f>L39+L41</f>
        <v>23</v>
      </c>
      <c r="M36" s="847">
        <f>M39+M41</f>
        <v>19.5</v>
      </c>
      <c r="N36" s="4293" t="s">
        <v>1496</v>
      </c>
      <c r="O36" s="4299" t="s">
        <v>136</v>
      </c>
      <c r="P36" s="4298">
        <v>49</v>
      </c>
      <c r="Q36" s="4297">
        <v>62</v>
      </c>
      <c r="R36" s="2751" t="s">
        <v>1495</v>
      </c>
      <c r="S36" s="4296"/>
      <c r="T36" s="4295"/>
    </row>
    <row r="37" spans="1:21" x14ac:dyDescent="0.2">
      <c r="A37" s="6107"/>
      <c r="B37" s="5974"/>
      <c r="C37" s="6920"/>
      <c r="D37" s="6047"/>
      <c r="E37" s="6361"/>
      <c r="F37" s="6362"/>
      <c r="G37" s="5926"/>
      <c r="H37" s="5986"/>
      <c r="I37" s="6147"/>
      <c r="J37" s="621"/>
      <c r="K37" s="845"/>
      <c r="L37" s="845"/>
      <c r="M37" s="4294"/>
      <c r="N37" s="4293"/>
      <c r="O37" s="4288"/>
      <c r="P37" s="4292"/>
      <c r="Q37" s="4291"/>
      <c r="R37" s="2795"/>
      <c r="S37" s="2655"/>
    </row>
    <row r="38" spans="1:21" ht="15.75" thickBot="1" x14ac:dyDescent="0.3">
      <c r="A38" s="6108"/>
      <c r="B38" s="6057"/>
      <c r="C38" s="6921"/>
      <c r="D38" s="6373"/>
      <c r="E38" s="6363"/>
      <c r="F38" s="6364"/>
      <c r="G38" s="5927"/>
      <c r="H38" s="7624"/>
      <c r="I38" s="6148"/>
      <c r="J38" s="4290" t="s">
        <v>24</v>
      </c>
      <c r="K38" s="2727">
        <f>K40+K42</f>
        <v>23</v>
      </c>
      <c r="L38" s="2727">
        <f>L40+L42</f>
        <v>23</v>
      </c>
      <c r="M38" s="2727">
        <f>M40+M42</f>
        <v>19.5</v>
      </c>
      <c r="N38" s="4289"/>
      <c r="O38" s="4288"/>
      <c r="P38" s="4287"/>
      <c r="Q38" s="4286"/>
      <c r="R38" s="2795"/>
      <c r="S38" s="2655"/>
    </row>
    <row r="39" spans="1:21" ht="39" customHeight="1" thickBot="1" x14ac:dyDescent="0.25">
      <c r="A39" s="6022" t="s">
        <v>10</v>
      </c>
      <c r="B39" s="5973" t="s">
        <v>25</v>
      </c>
      <c r="C39" s="5991" t="s">
        <v>10</v>
      </c>
      <c r="D39" s="6263" t="s">
        <v>10</v>
      </c>
      <c r="E39" s="5922"/>
      <c r="F39" s="7662" t="s">
        <v>1494</v>
      </c>
      <c r="G39" s="5925" t="s">
        <v>79</v>
      </c>
      <c r="H39" s="5985" t="s">
        <v>18</v>
      </c>
      <c r="I39" s="6146" t="s">
        <v>560</v>
      </c>
      <c r="J39" s="4279" t="s">
        <v>20</v>
      </c>
      <c r="K39" s="4278">
        <v>3</v>
      </c>
      <c r="L39" s="4278">
        <v>3</v>
      </c>
      <c r="M39" s="4277">
        <v>3</v>
      </c>
      <c r="N39" s="4276" t="s">
        <v>1493</v>
      </c>
      <c r="O39" s="4285" t="s">
        <v>138</v>
      </c>
      <c r="P39" s="4284">
        <v>3</v>
      </c>
      <c r="Q39" s="4283">
        <v>3</v>
      </c>
      <c r="R39" s="2751" t="s">
        <v>1492</v>
      </c>
      <c r="S39" s="4272"/>
    </row>
    <row r="40" spans="1:21" ht="13.5" thickBot="1" x14ac:dyDescent="0.25">
      <c r="A40" s="6024"/>
      <c r="B40" s="5975"/>
      <c r="C40" s="5993"/>
      <c r="D40" s="6265"/>
      <c r="E40" s="5924"/>
      <c r="F40" s="7663"/>
      <c r="G40" s="5926"/>
      <c r="H40" s="5986"/>
      <c r="I40" s="6148"/>
      <c r="J40" s="4147" t="s">
        <v>24</v>
      </c>
      <c r="K40" s="4271">
        <f>SUM(K39)</f>
        <v>3</v>
      </c>
      <c r="L40" s="4271">
        <f>SUM(L39)</f>
        <v>3</v>
      </c>
      <c r="M40" s="4145">
        <f>SUM(M39)</f>
        <v>3</v>
      </c>
      <c r="N40" s="4264"/>
      <c r="O40" s="4282"/>
      <c r="P40" s="4281"/>
      <c r="Q40" s="4280"/>
      <c r="R40" s="2795"/>
      <c r="S40" s="2655"/>
    </row>
    <row r="41" spans="1:21" ht="151.9" customHeight="1" thickBot="1" x14ac:dyDescent="0.25">
      <c r="A41" s="6022" t="s">
        <v>10</v>
      </c>
      <c r="B41" s="5973" t="s">
        <v>25</v>
      </c>
      <c r="C41" s="5991" t="s">
        <v>10</v>
      </c>
      <c r="D41" s="6263" t="s">
        <v>25</v>
      </c>
      <c r="E41" s="5922"/>
      <c r="F41" s="7625" t="s">
        <v>1491</v>
      </c>
      <c r="G41" s="5926"/>
      <c r="H41" s="5986"/>
      <c r="I41" s="6146" t="s">
        <v>560</v>
      </c>
      <c r="J41" s="4279" t="s">
        <v>20</v>
      </c>
      <c r="K41" s="4278">
        <v>20</v>
      </c>
      <c r="L41" s="4278">
        <v>20</v>
      </c>
      <c r="M41" s="4277">
        <v>16.5</v>
      </c>
      <c r="N41" s="4276" t="s">
        <v>1490</v>
      </c>
      <c r="O41" s="4275" t="s">
        <v>479</v>
      </c>
      <c r="P41" s="4274">
        <v>10</v>
      </c>
      <c r="Q41" s="4273">
        <v>8</v>
      </c>
      <c r="R41" s="2751" t="s">
        <v>1489</v>
      </c>
      <c r="S41" s="4272"/>
    </row>
    <row r="42" spans="1:21" ht="13.5" thickBot="1" x14ac:dyDescent="0.25">
      <c r="A42" s="6024"/>
      <c r="B42" s="5975"/>
      <c r="C42" s="5993"/>
      <c r="D42" s="6265"/>
      <c r="E42" s="5924"/>
      <c r="F42" s="7626"/>
      <c r="G42" s="5927"/>
      <c r="H42" s="5987"/>
      <c r="I42" s="6148"/>
      <c r="J42" s="4147" t="s">
        <v>24</v>
      </c>
      <c r="K42" s="4271">
        <f>SUM(K41)</f>
        <v>20</v>
      </c>
      <c r="L42" s="4271">
        <f>SUM(L41)</f>
        <v>20</v>
      </c>
      <c r="M42" s="4145">
        <f>SUM(M41)</f>
        <v>16.5</v>
      </c>
      <c r="N42" s="4196"/>
      <c r="O42" s="4215"/>
      <c r="P42" s="4270"/>
      <c r="Q42" s="4269"/>
      <c r="R42" s="2795"/>
      <c r="S42" s="2655"/>
    </row>
    <row r="43" spans="1:21" ht="66" customHeight="1" x14ac:dyDescent="0.2">
      <c r="A43" s="6106" t="s">
        <v>10</v>
      </c>
      <c r="B43" s="6056" t="s">
        <v>25</v>
      </c>
      <c r="C43" s="6919" t="s">
        <v>25</v>
      </c>
      <c r="D43" s="7628" t="s">
        <v>1488</v>
      </c>
      <c r="E43" s="7629"/>
      <c r="F43" s="7630"/>
      <c r="G43" s="6034" t="s">
        <v>80</v>
      </c>
      <c r="H43" s="5985" t="s">
        <v>18</v>
      </c>
      <c r="I43" s="6146" t="s">
        <v>560</v>
      </c>
      <c r="J43" s="631" t="s">
        <v>20</v>
      </c>
      <c r="K43" s="847">
        <f t="shared" ref="K43:M44" si="2">K45</f>
        <v>0</v>
      </c>
      <c r="L43" s="847">
        <f t="shared" si="2"/>
        <v>0</v>
      </c>
      <c r="M43" s="847">
        <f t="shared" si="2"/>
        <v>0</v>
      </c>
      <c r="N43" s="4268" t="s">
        <v>1487</v>
      </c>
      <c r="O43" s="4267" t="s">
        <v>479</v>
      </c>
      <c r="P43" s="4266">
        <v>6</v>
      </c>
      <c r="Q43" s="4265">
        <v>13</v>
      </c>
      <c r="R43" s="4159"/>
      <c r="S43" s="4209" t="s">
        <v>1486</v>
      </c>
    </row>
    <row r="44" spans="1:21" ht="31.15" customHeight="1" thickBot="1" x14ac:dyDescent="0.25">
      <c r="A44" s="6108"/>
      <c r="B44" s="6057"/>
      <c r="C44" s="6921"/>
      <c r="D44" s="7631"/>
      <c r="E44" s="7632"/>
      <c r="F44" s="7633"/>
      <c r="G44" s="6035"/>
      <c r="H44" s="5986"/>
      <c r="I44" s="6147"/>
      <c r="J44" s="1827" t="s">
        <v>24</v>
      </c>
      <c r="K44" s="2727">
        <f t="shared" si="2"/>
        <v>0</v>
      </c>
      <c r="L44" s="2727">
        <f t="shared" si="2"/>
        <v>0</v>
      </c>
      <c r="M44" s="2727">
        <f t="shared" si="2"/>
        <v>0</v>
      </c>
      <c r="N44" s="4264"/>
      <c r="O44" s="4263"/>
      <c r="P44" s="4263"/>
      <c r="Q44" s="4262"/>
      <c r="R44" s="2795"/>
      <c r="S44" s="2655"/>
    </row>
    <row r="45" spans="1:21" ht="26.25" customHeight="1" thickBot="1" x14ac:dyDescent="0.25">
      <c r="A45" s="6106" t="s">
        <v>10</v>
      </c>
      <c r="B45" s="6056" t="s">
        <v>25</v>
      </c>
      <c r="C45" s="6919" t="s">
        <v>25</v>
      </c>
      <c r="D45" s="6263" t="s">
        <v>10</v>
      </c>
      <c r="E45" s="5922"/>
      <c r="F45" s="7647" t="s">
        <v>1485</v>
      </c>
      <c r="G45" s="6035"/>
      <c r="H45" s="5986"/>
      <c r="I45" s="6147"/>
      <c r="J45" s="4261" t="s">
        <v>20</v>
      </c>
      <c r="K45" s="879">
        <v>0</v>
      </c>
      <c r="L45" s="879">
        <v>0</v>
      </c>
      <c r="M45" s="879">
        <v>0</v>
      </c>
      <c r="N45" s="4259"/>
      <c r="O45" s="4258"/>
      <c r="P45" s="4258"/>
      <c r="Q45" s="4257"/>
      <c r="R45" s="2795"/>
      <c r="S45" s="2655"/>
    </row>
    <row r="46" spans="1:21" ht="21.75" customHeight="1" thickBot="1" x14ac:dyDescent="0.25">
      <c r="A46" s="6108"/>
      <c r="B46" s="6057"/>
      <c r="C46" s="6921"/>
      <c r="D46" s="6265"/>
      <c r="E46" s="5924"/>
      <c r="F46" s="7648"/>
      <c r="G46" s="6036"/>
      <c r="H46" s="5987"/>
      <c r="I46" s="6148"/>
      <c r="J46" s="4147" t="s">
        <v>24</v>
      </c>
      <c r="K46" s="4146">
        <f>SUM(K45)</f>
        <v>0</v>
      </c>
      <c r="L46" s="4146">
        <f>SUM(L45)</f>
        <v>0</v>
      </c>
      <c r="M46" s="4146">
        <f>SUM(M45)</f>
        <v>0</v>
      </c>
      <c r="N46" s="4259"/>
      <c r="O46" s="4258"/>
      <c r="P46" s="4258"/>
      <c r="Q46" s="4257"/>
      <c r="R46" s="1788"/>
      <c r="S46" s="2720"/>
    </row>
    <row r="47" spans="1:21" ht="15" customHeight="1" thickBot="1" x14ac:dyDescent="0.25">
      <c r="A47" s="855" t="s">
        <v>10</v>
      </c>
      <c r="B47" s="664" t="s">
        <v>25</v>
      </c>
      <c r="C47" s="5980" t="s">
        <v>35</v>
      </c>
      <c r="D47" s="5981"/>
      <c r="E47" s="5981"/>
      <c r="F47" s="5981"/>
      <c r="G47" s="5981"/>
      <c r="H47" s="5981"/>
      <c r="I47" s="5981"/>
      <c r="J47" s="4256" t="s">
        <v>24</v>
      </c>
      <c r="K47" s="662">
        <f>K38+K44</f>
        <v>23</v>
      </c>
      <c r="L47" s="662">
        <f>L38+L44</f>
        <v>23</v>
      </c>
      <c r="M47" s="662">
        <f>M38+M44</f>
        <v>19.5</v>
      </c>
      <c r="N47" s="4255"/>
      <c r="O47" s="4254"/>
      <c r="P47" s="4254"/>
      <c r="Q47" s="4253"/>
      <c r="R47" s="2827"/>
      <c r="S47" s="2716"/>
      <c r="T47" s="4252"/>
      <c r="U47" s="4252"/>
    </row>
    <row r="48" spans="1:21" ht="20.25" customHeight="1" thickBot="1" x14ac:dyDescent="0.25">
      <c r="A48" s="855" t="s">
        <v>10</v>
      </c>
      <c r="B48" s="664" t="s">
        <v>27</v>
      </c>
      <c r="C48" s="859" t="s">
        <v>1484</v>
      </c>
      <c r="D48" s="4251"/>
      <c r="E48" s="4250"/>
      <c r="F48" s="4248"/>
      <c r="G48" s="4248"/>
      <c r="H48" s="4249"/>
      <c r="I48" s="4248"/>
      <c r="J48" s="4248"/>
      <c r="K48" s="4248"/>
      <c r="L48" s="4248"/>
      <c r="M48" s="4248"/>
      <c r="N48" s="4247"/>
      <c r="O48" s="4247"/>
      <c r="P48" s="4247"/>
      <c r="Q48" s="4246"/>
      <c r="R48" s="2795"/>
      <c r="S48" s="2655"/>
    </row>
    <row r="49" spans="1:20" ht="44.25" customHeight="1" thickBot="1" x14ac:dyDescent="0.25">
      <c r="A49" s="1000"/>
      <c r="B49" s="607"/>
      <c r="C49" s="4245"/>
      <c r="D49" s="4244"/>
      <c r="E49" s="4243"/>
      <c r="F49" s="4241"/>
      <c r="G49" s="4241"/>
      <c r="H49" s="4242"/>
      <c r="I49" s="4241"/>
      <c r="J49" s="4241"/>
      <c r="K49" s="4241"/>
      <c r="L49" s="4241"/>
      <c r="M49" s="4241"/>
      <c r="N49" s="4240" t="s">
        <v>1483</v>
      </c>
      <c r="O49" s="4239" t="s">
        <v>1482</v>
      </c>
      <c r="P49" s="4239" t="s">
        <v>1481</v>
      </c>
      <c r="Q49" s="4238" t="s">
        <v>1481</v>
      </c>
      <c r="R49" s="2795"/>
      <c r="S49" s="2655"/>
    </row>
    <row r="50" spans="1:20" ht="29.25" customHeight="1" x14ac:dyDescent="0.2">
      <c r="A50" s="6106" t="s">
        <v>10</v>
      </c>
      <c r="B50" s="6056" t="s">
        <v>27</v>
      </c>
      <c r="C50" s="5991" t="s">
        <v>10</v>
      </c>
      <c r="D50" s="6044" t="s">
        <v>1479</v>
      </c>
      <c r="E50" s="6359"/>
      <c r="F50" s="6360"/>
      <c r="G50" s="5925" t="s">
        <v>1480</v>
      </c>
      <c r="H50" s="5985" t="s">
        <v>18</v>
      </c>
      <c r="I50" s="6146" t="s">
        <v>560</v>
      </c>
      <c r="J50" s="631" t="s">
        <v>20</v>
      </c>
      <c r="K50" s="847">
        <f t="shared" ref="K50:M51" si="3">K53</f>
        <v>0</v>
      </c>
      <c r="L50" s="847">
        <f t="shared" si="3"/>
        <v>0</v>
      </c>
      <c r="M50" s="847">
        <f t="shared" si="3"/>
        <v>0</v>
      </c>
      <c r="N50" s="4237"/>
      <c r="O50" s="4194"/>
      <c r="P50" s="4236"/>
      <c r="Q50" s="4235"/>
      <c r="R50" s="2795"/>
      <c r="S50" s="2655"/>
    </row>
    <row r="51" spans="1:20" ht="18" customHeight="1" x14ac:dyDescent="0.2">
      <c r="A51" s="6107"/>
      <c r="B51" s="5974"/>
      <c r="C51" s="5992"/>
      <c r="D51" s="6047"/>
      <c r="E51" s="6361"/>
      <c r="F51" s="6362"/>
      <c r="G51" s="5926"/>
      <c r="H51" s="5986"/>
      <c r="I51" s="6147"/>
      <c r="J51" s="621" t="s">
        <v>22</v>
      </c>
      <c r="K51" s="844">
        <f t="shared" si="3"/>
        <v>0</v>
      </c>
      <c r="L51" s="844">
        <f t="shared" si="3"/>
        <v>0</v>
      </c>
      <c r="M51" s="844">
        <f t="shared" si="3"/>
        <v>0</v>
      </c>
      <c r="N51" s="4234"/>
      <c r="O51" s="4191"/>
      <c r="P51" s="4233"/>
      <c r="Q51" s="4232"/>
      <c r="R51" s="2795"/>
      <c r="S51" s="2655"/>
    </row>
    <row r="52" spans="1:20" ht="16.5" customHeight="1" thickBot="1" x14ac:dyDescent="0.25">
      <c r="A52" s="6108"/>
      <c r="B52" s="6057"/>
      <c r="C52" s="6021"/>
      <c r="D52" s="6373"/>
      <c r="E52" s="6363"/>
      <c r="F52" s="6364"/>
      <c r="G52" s="5926"/>
      <c r="H52" s="5986"/>
      <c r="I52" s="6147"/>
      <c r="J52" s="1063" t="s">
        <v>24</v>
      </c>
      <c r="K52" s="4231">
        <f>SUM(K50:K51)</f>
        <v>0</v>
      </c>
      <c r="L52" s="4231">
        <f>SUM(L50:L51)</f>
        <v>0</v>
      </c>
      <c r="M52" s="4231">
        <f>SUM(M50:M51)</f>
        <v>0</v>
      </c>
      <c r="N52" s="4230"/>
      <c r="O52" s="4143"/>
      <c r="P52" s="4229"/>
      <c r="Q52" s="4228"/>
      <c r="R52" s="2795"/>
      <c r="S52" s="2655"/>
    </row>
    <row r="53" spans="1:20" ht="26.25" customHeight="1" x14ac:dyDescent="0.2">
      <c r="A53" s="1000" t="s">
        <v>10</v>
      </c>
      <c r="B53" s="607" t="s">
        <v>27</v>
      </c>
      <c r="C53" s="5991" t="s">
        <v>10</v>
      </c>
      <c r="D53" s="4227" t="s">
        <v>10</v>
      </c>
      <c r="E53" s="4226"/>
      <c r="F53" s="5928" t="s">
        <v>1479</v>
      </c>
      <c r="G53" s="5926"/>
      <c r="H53" s="5986"/>
      <c r="I53" s="6147"/>
      <c r="J53" s="4164" t="s">
        <v>20</v>
      </c>
      <c r="K53" s="692">
        <v>0</v>
      </c>
      <c r="L53" s="692">
        <v>0</v>
      </c>
      <c r="M53" s="692">
        <v>0</v>
      </c>
      <c r="N53" s="4225"/>
      <c r="O53" s="4224"/>
      <c r="P53" s="4223"/>
      <c r="Q53" s="4222"/>
      <c r="R53" s="2795"/>
      <c r="S53" s="2655"/>
    </row>
    <row r="54" spans="1:20" ht="26.25" customHeight="1" thickBot="1" x14ac:dyDescent="0.25">
      <c r="A54" s="1227"/>
      <c r="B54" s="589"/>
      <c r="C54" s="5992"/>
      <c r="D54" s="4221"/>
      <c r="E54" s="915"/>
      <c r="F54" s="5929"/>
      <c r="G54" s="5926"/>
      <c r="H54" s="5986"/>
      <c r="I54" s="6147"/>
      <c r="J54" s="4202" t="s">
        <v>22</v>
      </c>
      <c r="K54" s="652">
        <v>0</v>
      </c>
      <c r="L54" s="652">
        <v>0</v>
      </c>
      <c r="M54" s="652">
        <v>0</v>
      </c>
      <c r="N54" s="4220"/>
      <c r="O54" s="4142"/>
      <c r="P54" s="4219"/>
      <c r="Q54" s="4218"/>
      <c r="R54" s="2795"/>
      <c r="S54" s="2655"/>
    </row>
    <row r="55" spans="1:20" ht="23.25" customHeight="1" thickBot="1" x14ac:dyDescent="0.25">
      <c r="A55" s="4199"/>
      <c r="B55" s="576"/>
      <c r="C55" s="5993"/>
      <c r="D55" s="4217"/>
      <c r="E55" s="1394"/>
      <c r="F55" s="5930"/>
      <c r="G55" s="5927"/>
      <c r="H55" s="5987"/>
      <c r="I55" s="6148"/>
      <c r="J55" s="4147" t="s">
        <v>24</v>
      </c>
      <c r="K55" s="4145">
        <f>SUM(K53:K54)</f>
        <v>0</v>
      </c>
      <c r="L55" s="4145">
        <f>SUM(L53:L54)</f>
        <v>0</v>
      </c>
      <c r="M55" s="4145">
        <f>SUM(M53:M54)</f>
        <v>0</v>
      </c>
      <c r="N55" s="4216"/>
      <c r="O55" s="4215"/>
      <c r="P55" s="4214"/>
      <c r="Q55" s="4213"/>
      <c r="R55" s="2795"/>
      <c r="S55" s="2655"/>
    </row>
    <row r="56" spans="1:20" ht="79.150000000000006" customHeight="1" x14ac:dyDescent="0.2">
      <c r="A56" s="6106" t="s">
        <v>10</v>
      </c>
      <c r="B56" s="6056" t="s">
        <v>27</v>
      </c>
      <c r="C56" s="5991" t="s">
        <v>25</v>
      </c>
      <c r="D56" s="6044" t="s">
        <v>1475</v>
      </c>
      <c r="E56" s="6359"/>
      <c r="F56" s="6360"/>
      <c r="G56" s="5925" t="s">
        <v>1478</v>
      </c>
      <c r="H56" s="5985" t="s">
        <v>18</v>
      </c>
      <c r="I56" s="6146" t="s">
        <v>560</v>
      </c>
      <c r="J56" s="631" t="s">
        <v>20</v>
      </c>
      <c r="K56" s="847">
        <f t="shared" ref="K56:M57" si="4">K59</f>
        <v>10</v>
      </c>
      <c r="L56" s="847">
        <f t="shared" si="4"/>
        <v>3</v>
      </c>
      <c r="M56" s="847">
        <f t="shared" si="4"/>
        <v>0.2</v>
      </c>
      <c r="N56" s="7644" t="s">
        <v>1477</v>
      </c>
      <c r="O56" s="4212" t="s">
        <v>138</v>
      </c>
      <c r="P56" s="4211">
        <v>3</v>
      </c>
      <c r="Q56" s="4210">
        <v>8</v>
      </c>
      <c r="R56" s="4159"/>
      <c r="S56" s="4209" t="s">
        <v>1476</v>
      </c>
    </row>
    <row r="57" spans="1:20" ht="21.75" customHeight="1" x14ac:dyDescent="0.2">
      <c r="A57" s="6107"/>
      <c r="B57" s="5974"/>
      <c r="C57" s="5992"/>
      <c r="D57" s="6047"/>
      <c r="E57" s="6361"/>
      <c r="F57" s="6362"/>
      <c r="G57" s="5926"/>
      <c r="H57" s="5986"/>
      <c r="I57" s="6147"/>
      <c r="J57" s="621" t="s">
        <v>22</v>
      </c>
      <c r="K57" s="843">
        <f t="shared" si="4"/>
        <v>0</v>
      </c>
      <c r="L57" s="843">
        <f t="shared" si="4"/>
        <v>0</v>
      </c>
      <c r="M57" s="843">
        <f t="shared" si="4"/>
        <v>0</v>
      </c>
      <c r="N57" s="7645"/>
      <c r="O57" s="4208"/>
      <c r="P57" s="4207"/>
      <c r="Q57" s="4206"/>
      <c r="R57" s="2795"/>
      <c r="S57" s="2655"/>
    </row>
    <row r="58" spans="1:20" ht="18.75" customHeight="1" thickBot="1" x14ac:dyDescent="0.25">
      <c r="A58" s="6108"/>
      <c r="B58" s="6057"/>
      <c r="C58" s="6021"/>
      <c r="D58" s="6373"/>
      <c r="E58" s="6363"/>
      <c r="F58" s="6364"/>
      <c r="G58" s="5926"/>
      <c r="H58" s="5986"/>
      <c r="I58" s="6147"/>
      <c r="J58" s="1827" t="s">
        <v>24</v>
      </c>
      <c r="K58" s="2727">
        <f>SUM(K56:K57)</f>
        <v>10</v>
      </c>
      <c r="L58" s="2727">
        <f>SUM(L56:L57)</f>
        <v>3</v>
      </c>
      <c r="M58" s="2727">
        <f>SUM(M56:M57)</f>
        <v>0.2</v>
      </c>
      <c r="N58" s="7646"/>
      <c r="O58" s="4205"/>
      <c r="P58" s="4204"/>
      <c r="Q58" s="4203"/>
      <c r="R58" s="2795"/>
      <c r="S58" s="2655"/>
    </row>
    <row r="59" spans="1:20" ht="18.75" customHeight="1" x14ac:dyDescent="0.2">
      <c r="A59" s="1227" t="s">
        <v>10</v>
      </c>
      <c r="B59" s="589" t="s">
        <v>27</v>
      </c>
      <c r="C59" s="6919" t="s">
        <v>25</v>
      </c>
      <c r="D59" s="6263" t="s">
        <v>10</v>
      </c>
      <c r="E59" s="655"/>
      <c r="F59" s="5928" t="s">
        <v>1475</v>
      </c>
      <c r="G59" s="5926"/>
      <c r="H59" s="5986"/>
      <c r="I59" s="6147"/>
      <c r="J59" s="813" t="s">
        <v>20</v>
      </c>
      <c r="K59" s="583">
        <v>10</v>
      </c>
      <c r="L59" s="583">
        <v>3</v>
      </c>
      <c r="M59" s="583">
        <v>0.2</v>
      </c>
      <c r="N59" s="4201"/>
      <c r="O59" s="4175"/>
      <c r="P59" s="4144"/>
      <c r="Q59" s="4200"/>
      <c r="R59" s="2795"/>
      <c r="S59" s="2655"/>
      <c r="T59" s="516"/>
    </row>
    <row r="60" spans="1:20" ht="18.75" customHeight="1" thickBot="1" x14ac:dyDescent="0.25">
      <c r="A60" s="1227"/>
      <c r="B60" s="589"/>
      <c r="C60" s="6920"/>
      <c r="D60" s="6264"/>
      <c r="E60" s="647"/>
      <c r="F60" s="5929"/>
      <c r="G60" s="5926"/>
      <c r="H60" s="5986"/>
      <c r="I60" s="6147"/>
      <c r="J60" s="4202" t="s">
        <v>22</v>
      </c>
      <c r="K60" s="652">
        <v>0</v>
      </c>
      <c r="L60" s="652">
        <v>0</v>
      </c>
      <c r="M60" s="652">
        <v>0</v>
      </c>
      <c r="N60" s="4201"/>
      <c r="O60" s="4175"/>
      <c r="P60" s="4144"/>
      <c r="Q60" s="4200"/>
      <c r="R60" s="2795"/>
      <c r="S60" s="2655"/>
    </row>
    <row r="61" spans="1:20" ht="18.75" customHeight="1" thickBot="1" x14ac:dyDescent="0.25">
      <c r="A61" s="4199"/>
      <c r="B61" s="576"/>
      <c r="C61" s="6921"/>
      <c r="D61" s="6265"/>
      <c r="E61" s="641"/>
      <c r="F61" s="5930"/>
      <c r="G61" s="5927"/>
      <c r="H61" s="5987"/>
      <c r="I61" s="6148"/>
      <c r="J61" s="4147" t="s">
        <v>24</v>
      </c>
      <c r="K61" s="4145">
        <f>SUM(K59:K60)</f>
        <v>10</v>
      </c>
      <c r="L61" s="4145">
        <f>SUM(L59:L60)</f>
        <v>3</v>
      </c>
      <c r="M61" s="4145">
        <f>SUM(M59:M60)</f>
        <v>0.2</v>
      </c>
      <c r="N61" s="4198"/>
      <c r="O61" s="4197"/>
      <c r="P61" s="4196"/>
      <c r="Q61" s="4195"/>
      <c r="R61" s="2795"/>
      <c r="S61" s="2655"/>
    </row>
    <row r="62" spans="1:20" ht="15" customHeight="1" x14ac:dyDescent="0.2">
      <c r="A62" s="6106" t="s">
        <v>10</v>
      </c>
      <c r="B62" s="6056" t="s">
        <v>27</v>
      </c>
      <c r="C62" s="5991" t="s">
        <v>27</v>
      </c>
      <c r="D62" s="6044" t="s">
        <v>1474</v>
      </c>
      <c r="E62" s="6359"/>
      <c r="F62" s="6360"/>
      <c r="G62" s="5925" t="s">
        <v>1472</v>
      </c>
      <c r="H62" s="7623" t="s">
        <v>18</v>
      </c>
      <c r="I62" s="6146" t="s">
        <v>560</v>
      </c>
      <c r="J62" s="631" t="s">
        <v>20</v>
      </c>
      <c r="K62" s="847">
        <f>K66+K69+K72</f>
        <v>5</v>
      </c>
      <c r="L62" s="847">
        <f>L66+L69+L72</f>
        <v>5</v>
      </c>
      <c r="M62" s="847">
        <f>M66+M69+M72</f>
        <v>0</v>
      </c>
      <c r="N62" s="4180"/>
      <c r="O62" s="4194"/>
      <c r="P62" s="4194"/>
      <c r="Q62" s="4193"/>
      <c r="R62" s="2795"/>
      <c r="S62" s="2655"/>
    </row>
    <row r="63" spans="1:20" x14ac:dyDescent="0.2">
      <c r="A63" s="6107"/>
      <c r="B63" s="5974"/>
      <c r="C63" s="5992"/>
      <c r="D63" s="6047"/>
      <c r="E63" s="6361"/>
      <c r="F63" s="6362"/>
      <c r="G63" s="5926"/>
      <c r="H63" s="5986"/>
      <c r="I63" s="6147"/>
      <c r="J63" s="621"/>
      <c r="K63" s="844"/>
      <c r="L63" s="844"/>
      <c r="M63" s="844"/>
      <c r="N63" s="4192"/>
      <c r="O63" s="4191"/>
      <c r="P63" s="4191"/>
      <c r="Q63" s="4190"/>
      <c r="R63" s="2795"/>
      <c r="S63" s="2655"/>
    </row>
    <row r="64" spans="1:20" ht="13.5" thickBot="1" x14ac:dyDescent="0.25">
      <c r="A64" s="6107"/>
      <c r="B64" s="5974"/>
      <c r="C64" s="5992"/>
      <c r="D64" s="6047"/>
      <c r="E64" s="6361"/>
      <c r="F64" s="6362"/>
      <c r="G64" s="5926"/>
      <c r="H64" s="5986"/>
      <c r="I64" s="6147"/>
      <c r="J64" s="1063"/>
      <c r="K64" s="1062"/>
      <c r="L64" s="1062"/>
      <c r="M64" s="1062"/>
      <c r="N64" s="4189"/>
      <c r="O64" s="4188"/>
      <c r="P64" s="4187"/>
      <c r="Q64" s="4186"/>
      <c r="R64" s="2795"/>
      <c r="S64" s="2655"/>
    </row>
    <row r="65" spans="1:26" ht="27.75" customHeight="1" thickBot="1" x14ac:dyDescent="0.25">
      <c r="A65" s="6108"/>
      <c r="B65" s="6057"/>
      <c r="C65" s="6021"/>
      <c r="D65" s="6373"/>
      <c r="E65" s="6363"/>
      <c r="F65" s="6364"/>
      <c r="G65" s="5927"/>
      <c r="H65" s="7624"/>
      <c r="I65" s="6148"/>
      <c r="J65" s="1784" t="s">
        <v>24</v>
      </c>
      <c r="K65" s="4185">
        <f>SUM(K62:K64)</f>
        <v>5</v>
      </c>
      <c r="L65" s="4185">
        <f>SUM(L62:L64)</f>
        <v>5</v>
      </c>
      <c r="M65" s="4185">
        <f>SUM(M62:M64)</f>
        <v>0</v>
      </c>
      <c r="N65" s="4184"/>
      <c r="O65" s="4184"/>
      <c r="P65" s="4183"/>
      <c r="Q65" s="4182"/>
      <c r="R65" s="2795"/>
      <c r="S65" s="2655"/>
    </row>
    <row r="66" spans="1:26" ht="15.75" customHeight="1" x14ac:dyDescent="0.2">
      <c r="A66" s="6022" t="s">
        <v>10</v>
      </c>
      <c r="B66" s="5973" t="s">
        <v>27</v>
      </c>
      <c r="C66" s="7659" t="s">
        <v>27</v>
      </c>
      <c r="D66" s="6263" t="s">
        <v>10</v>
      </c>
      <c r="E66" s="5922"/>
      <c r="F66" s="7625" t="s">
        <v>1473</v>
      </c>
      <c r="G66" s="5925" t="s">
        <v>1472</v>
      </c>
      <c r="H66" s="5985" t="s">
        <v>18</v>
      </c>
      <c r="I66" s="6146" t="s">
        <v>560</v>
      </c>
      <c r="J66" s="4164" t="s">
        <v>20</v>
      </c>
      <c r="K66" s="692">
        <v>0</v>
      </c>
      <c r="L66" s="692">
        <v>0</v>
      </c>
      <c r="M66" s="692">
        <v>0</v>
      </c>
      <c r="N66" s="4180" t="s">
        <v>1471</v>
      </c>
      <c r="O66" s="4179" t="s">
        <v>138</v>
      </c>
      <c r="P66" s="4178"/>
      <c r="Q66" s="4177"/>
      <c r="R66" s="2971"/>
      <c r="S66" s="7608"/>
    </row>
    <row r="67" spans="1:26" ht="15" customHeight="1" thickBot="1" x14ac:dyDescent="0.25">
      <c r="A67" s="6023"/>
      <c r="B67" s="5974"/>
      <c r="C67" s="7660"/>
      <c r="D67" s="6264"/>
      <c r="E67" s="5923"/>
      <c r="F67" s="7627"/>
      <c r="G67" s="5926"/>
      <c r="H67" s="5986"/>
      <c r="I67" s="6147"/>
      <c r="J67" s="4152"/>
      <c r="K67" s="4152"/>
      <c r="L67" s="677"/>
      <c r="M67" s="677"/>
      <c r="N67" s="4151"/>
      <c r="O67" s="4150"/>
      <c r="P67" s="4150"/>
      <c r="Q67" s="4166"/>
      <c r="R67" s="2795"/>
      <c r="S67" s="7609"/>
    </row>
    <row r="68" spans="1:26" ht="15" customHeight="1" thickBot="1" x14ac:dyDescent="0.25">
      <c r="A68" s="6024"/>
      <c r="B68" s="5975"/>
      <c r="C68" s="7661"/>
      <c r="D68" s="6265"/>
      <c r="E68" s="5924"/>
      <c r="F68" s="7626"/>
      <c r="G68" s="5926"/>
      <c r="H68" s="5986"/>
      <c r="I68" s="6147"/>
      <c r="J68" s="4147" t="s">
        <v>24</v>
      </c>
      <c r="K68" s="4167">
        <f>SUM(K66:K67)</f>
        <v>0</v>
      </c>
      <c r="L68" s="4167">
        <f>SUM(L66:L67)</f>
        <v>0</v>
      </c>
      <c r="M68" s="4167"/>
      <c r="N68" s="4175"/>
      <c r="O68" s="4174"/>
      <c r="P68" s="4174"/>
      <c r="Q68" s="4173"/>
      <c r="R68" s="2795"/>
      <c r="S68" s="7610"/>
    </row>
    <row r="69" spans="1:26" ht="16.149999999999999" customHeight="1" x14ac:dyDescent="0.2">
      <c r="A69" s="6022" t="s">
        <v>10</v>
      </c>
      <c r="B69" s="5973" t="s">
        <v>27</v>
      </c>
      <c r="C69" s="7634" t="s">
        <v>27</v>
      </c>
      <c r="D69" s="6263" t="s">
        <v>25</v>
      </c>
      <c r="E69" s="5922"/>
      <c r="F69" s="7625" t="s">
        <v>1470</v>
      </c>
      <c r="G69" s="5926"/>
      <c r="H69" s="5986"/>
      <c r="I69" s="6147"/>
      <c r="J69" s="4164" t="s">
        <v>20</v>
      </c>
      <c r="K69" s="692">
        <v>0</v>
      </c>
      <c r="L69" s="692">
        <v>0</v>
      </c>
      <c r="M69" s="692">
        <v>0</v>
      </c>
      <c r="N69" s="4171" t="s">
        <v>1469</v>
      </c>
      <c r="O69" s="4170" t="s">
        <v>138</v>
      </c>
      <c r="P69" s="4170"/>
      <c r="Q69" s="4169"/>
      <c r="R69" s="2795"/>
      <c r="S69" s="2655"/>
    </row>
    <row r="70" spans="1:26" ht="15.75" customHeight="1" thickBot="1" x14ac:dyDescent="0.25">
      <c r="A70" s="6023"/>
      <c r="B70" s="5974"/>
      <c r="C70" s="7635"/>
      <c r="D70" s="6264"/>
      <c r="E70" s="5923"/>
      <c r="F70" s="7627"/>
      <c r="G70" s="5926"/>
      <c r="H70" s="5986"/>
      <c r="I70" s="6147"/>
      <c r="J70" s="4152"/>
      <c r="K70" s="4152"/>
      <c r="L70" s="677"/>
      <c r="M70" s="707"/>
      <c r="N70" s="4168"/>
      <c r="O70" s="4150"/>
      <c r="P70" s="4150"/>
      <c r="Q70" s="4166"/>
      <c r="R70" s="2795"/>
      <c r="S70" s="2655"/>
    </row>
    <row r="71" spans="1:26" ht="15" customHeight="1" thickBot="1" x14ac:dyDescent="0.25">
      <c r="A71" s="6024"/>
      <c r="B71" s="5975"/>
      <c r="C71" s="7636"/>
      <c r="D71" s="6265"/>
      <c r="E71" s="5924"/>
      <c r="F71" s="7626"/>
      <c r="G71" s="5926"/>
      <c r="H71" s="5986"/>
      <c r="I71" s="6147"/>
      <c r="J71" s="4147" t="s">
        <v>24</v>
      </c>
      <c r="K71" s="4167">
        <f>SUM(K69:K70)</f>
        <v>0</v>
      </c>
      <c r="L71" s="4167">
        <f>SUM(L69:L70)</f>
        <v>0</v>
      </c>
      <c r="M71" s="4167">
        <f>SUM(M69:M70)</f>
        <v>0</v>
      </c>
      <c r="N71" s="4151"/>
      <c r="O71" s="4150"/>
      <c r="P71" s="4150"/>
      <c r="Q71" s="4166"/>
      <c r="R71" s="1788"/>
      <c r="S71" s="2655"/>
    </row>
    <row r="72" spans="1:26" ht="54" customHeight="1" x14ac:dyDescent="0.2">
      <c r="A72" s="6022" t="s">
        <v>10</v>
      </c>
      <c r="B72" s="5973" t="s">
        <v>27</v>
      </c>
      <c r="C72" s="7634" t="s">
        <v>27</v>
      </c>
      <c r="D72" s="6263" t="s">
        <v>27</v>
      </c>
      <c r="E72" s="5922"/>
      <c r="F72" s="7625" t="s">
        <v>1468</v>
      </c>
      <c r="G72" s="5926"/>
      <c r="H72" s="5986"/>
      <c r="I72" s="6147"/>
      <c r="J72" s="4164" t="s">
        <v>20</v>
      </c>
      <c r="K72" s="692">
        <v>5</v>
      </c>
      <c r="L72" s="692">
        <v>5</v>
      </c>
      <c r="M72" s="652">
        <v>0</v>
      </c>
      <c r="N72" s="4163" t="s">
        <v>1467</v>
      </c>
      <c r="O72" s="4162" t="s">
        <v>138</v>
      </c>
      <c r="P72" s="4161">
        <v>1</v>
      </c>
      <c r="Q72" s="4160">
        <v>0</v>
      </c>
      <c r="R72" s="4159"/>
      <c r="S72" s="591" t="s">
        <v>1466</v>
      </c>
      <c r="T72" s="4158"/>
      <c r="U72" s="4157"/>
      <c r="V72" s="4156"/>
      <c r="W72" s="4156"/>
      <c r="X72" s="4155"/>
      <c r="Y72" s="4155"/>
      <c r="Z72" s="4155"/>
    </row>
    <row r="73" spans="1:26" ht="31.5" customHeight="1" thickBot="1" x14ac:dyDescent="0.25">
      <c r="A73" s="6023"/>
      <c r="B73" s="5974"/>
      <c r="C73" s="7635"/>
      <c r="D73" s="6264"/>
      <c r="E73" s="5923"/>
      <c r="F73" s="7627"/>
      <c r="G73" s="5926"/>
      <c r="H73" s="5986"/>
      <c r="I73" s="6147"/>
      <c r="J73" s="4152"/>
      <c r="K73" s="4152"/>
      <c r="L73" s="1382"/>
      <c r="M73" s="677"/>
      <c r="N73" s="4151"/>
      <c r="O73" s="4150"/>
      <c r="P73" s="4150"/>
      <c r="Q73" s="4149"/>
      <c r="R73" s="2709"/>
      <c r="S73" s="1778"/>
      <c r="T73" s="4135"/>
      <c r="U73" s="4134"/>
    </row>
    <row r="74" spans="1:26" ht="15" customHeight="1" thickBot="1" x14ac:dyDescent="0.25">
      <c r="A74" s="6024"/>
      <c r="B74" s="5975"/>
      <c r="C74" s="7636"/>
      <c r="D74" s="6265"/>
      <c r="E74" s="5924"/>
      <c r="F74" s="7626"/>
      <c r="G74" s="5927"/>
      <c r="H74" s="5987"/>
      <c r="I74" s="6148"/>
      <c r="J74" s="4147" t="s">
        <v>24</v>
      </c>
      <c r="K74" s="4145">
        <f>SUM(K72:K73)</f>
        <v>5</v>
      </c>
      <c r="L74" s="4146">
        <f>SUM(L72:L73)</f>
        <v>5</v>
      </c>
      <c r="M74" s="4145">
        <f>SUM(M72:M73)</f>
        <v>0</v>
      </c>
      <c r="N74" s="4144"/>
      <c r="O74" s="4143"/>
      <c r="P74" s="4142"/>
      <c r="Q74" s="4141"/>
      <c r="R74" s="4140"/>
      <c r="S74" s="4139"/>
      <c r="T74" s="4138"/>
      <c r="U74" s="4137"/>
    </row>
    <row r="75" spans="1:26" ht="15" customHeight="1" thickBot="1" x14ac:dyDescent="0.25">
      <c r="A75" s="577" t="s">
        <v>10</v>
      </c>
      <c r="B75" s="1330" t="s">
        <v>27</v>
      </c>
      <c r="C75" s="5980" t="s">
        <v>35</v>
      </c>
      <c r="D75" s="5981"/>
      <c r="E75" s="5981"/>
      <c r="F75" s="5981"/>
      <c r="G75" s="5981"/>
      <c r="H75" s="5981"/>
      <c r="I75" s="5981"/>
      <c r="J75" s="1079" t="s">
        <v>24</v>
      </c>
      <c r="K75" s="562">
        <f>K52+K58+K65</f>
        <v>15</v>
      </c>
      <c r="L75" s="562">
        <f>L52+L58+L65</f>
        <v>8</v>
      </c>
      <c r="M75" s="562">
        <f>M52+M58+M65</f>
        <v>0.2</v>
      </c>
      <c r="N75" s="6288"/>
      <c r="O75" s="6289"/>
      <c r="P75" s="6289"/>
      <c r="Q75" s="6289"/>
      <c r="R75" s="6289"/>
      <c r="S75" s="6290"/>
      <c r="T75" s="1781"/>
      <c r="U75" s="4136"/>
    </row>
    <row r="76" spans="1:26" ht="15.75" customHeight="1" thickBot="1" x14ac:dyDescent="0.25">
      <c r="A76" s="869" t="s">
        <v>10</v>
      </c>
      <c r="B76" s="6088" t="s">
        <v>68</v>
      </c>
      <c r="C76" s="6063"/>
      <c r="D76" s="6063"/>
      <c r="E76" s="6063"/>
      <c r="F76" s="6063"/>
      <c r="G76" s="6063"/>
      <c r="H76" s="6063"/>
      <c r="I76" s="6063"/>
      <c r="J76" s="1077" t="s">
        <v>24</v>
      </c>
      <c r="K76" s="2661">
        <f>K33+K47+K75</f>
        <v>211</v>
      </c>
      <c r="L76" s="2661">
        <f>L33+L47+L75</f>
        <v>258.39999999999998</v>
      </c>
      <c r="M76" s="2661">
        <f>M33+M47+M75</f>
        <v>232.39999999999998</v>
      </c>
      <c r="N76" s="7611"/>
      <c r="O76" s="7612"/>
      <c r="P76" s="7612"/>
      <c r="Q76" s="7612"/>
      <c r="R76" s="7612"/>
      <c r="S76" s="7613"/>
      <c r="T76" s="4135"/>
      <c r="U76" s="4134"/>
    </row>
    <row r="77" spans="1:26" ht="13.5" thickBot="1" x14ac:dyDescent="0.25">
      <c r="A77" s="7664" t="s">
        <v>70</v>
      </c>
      <c r="B77" s="7665"/>
      <c r="C77" s="7665"/>
      <c r="D77" s="7665"/>
      <c r="E77" s="7665"/>
      <c r="F77" s="7665"/>
      <c r="G77" s="7665"/>
      <c r="H77" s="7665"/>
      <c r="I77" s="7665"/>
      <c r="J77" s="7666"/>
      <c r="K77" s="2654">
        <f>K76</f>
        <v>211</v>
      </c>
      <c r="L77" s="2654">
        <f>L76</f>
        <v>258.39999999999998</v>
      </c>
      <c r="M77" s="2654">
        <f>M76</f>
        <v>232.39999999999998</v>
      </c>
      <c r="N77" s="6366"/>
      <c r="O77" s="6367"/>
      <c r="P77" s="6367"/>
      <c r="Q77" s="6367"/>
      <c r="R77" s="6367"/>
      <c r="S77" s="7605"/>
      <c r="T77" s="4135"/>
      <c r="U77" s="4134"/>
    </row>
    <row r="78" spans="1:26" ht="51.75" customHeight="1" x14ac:dyDescent="0.2">
      <c r="A78" s="1629" t="s">
        <v>169</v>
      </c>
      <c r="B78" s="1629"/>
      <c r="C78" s="1629"/>
      <c r="D78" s="1629"/>
      <c r="E78" s="1629"/>
      <c r="F78" s="1629"/>
      <c r="G78" s="1629"/>
      <c r="H78" s="1630"/>
      <c r="I78" s="1629"/>
      <c r="J78" s="1629"/>
      <c r="K78" s="1629"/>
      <c r="L78" s="1629"/>
      <c r="M78" s="1629"/>
      <c r="N78" s="1628"/>
      <c r="O78" s="1628"/>
      <c r="P78" s="1628"/>
      <c r="Q78" s="1627"/>
    </row>
    <row r="79" spans="1:26" ht="14.25" customHeight="1" x14ac:dyDescent="0.2">
      <c r="A79" s="7652" t="s">
        <v>168</v>
      </c>
      <c r="B79" s="7652"/>
      <c r="C79" s="7652"/>
      <c r="D79" s="7652"/>
      <c r="E79" s="7652"/>
      <c r="F79" s="7652"/>
      <c r="G79" s="7652"/>
      <c r="H79" s="7652"/>
      <c r="I79" s="7652"/>
      <c r="J79" s="7652"/>
      <c r="K79" s="7652"/>
      <c r="L79" s="7652"/>
      <c r="M79" s="4133"/>
      <c r="N79" s="1592"/>
      <c r="O79" s="1592"/>
      <c r="P79" s="1592"/>
      <c r="Q79" s="4103"/>
    </row>
    <row r="80" spans="1:26" ht="13.5" thickBot="1" x14ac:dyDescent="0.25">
      <c r="A80" s="4132"/>
      <c r="B80" s="4130"/>
      <c r="C80" s="4130"/>
      <c r="D80" s="4130"/>
      <c r="E80" s="4130"/>
      <c r="F80" s="4130"/>
      <c r="G80" s="4131"/>
      <c r="H80" s="4130"/>
      <c r="I80" s="4130"/>
      <c r="J80" s="4129"/>
      <c r="K80" s="4129"/>
      <c r="L80" s="4128" t="s">
        <v>111</v>
      </c>
      <c r="M80" s="4127"/>
      <c r="N80" s="1592"/>
      <c r="O80" s="1592"/>
      <c r="P80" s="1592"/>
      <c r="Q80" s="4103"/>
    </row>
    <row r="81" spans="1:18" ht="107.25" customHeight="1" thickBot="1" x14ac:dyDescent="0.25">
      <c r="A81" s="4126"/>
      <c r="B81" s="4125"/>
      <c r="C81" s="7653" t="s">
        <v>1465</v>
      </c>
      <c r="D81" s="7653"/>
      <c r="E81" s="7653"/>
      <c r="F81" s="7653"/>
      <c r="G81" s="7653"/>
      <c r="H81" s="7653"/>
      <c r="I81" s="7653"/>
      <c r="J81" s="7653"/>
      <c r="K81" s="4124" t="s">
        <v>180</v>
      </c>
      <c r="L81" s="2839" t="s">
        <v>181</v>
      </c>
      <c r="M81" s="4123" t="s">
        <v>176</v>
      </c>
      <c r="N81" s="1592"/>
      <c r="O81" s="1592"/>
      <c r="P81" s="1592"/>
      <c r="Q81" s="4103"/>
      <c r="R81" s="4122"/>
    </row>
    <row r="82" spans="1:18" x14ac:dyDescent="0.2">
      <c r="A82" s="7654" t="s">
        <v>1042</v>
      </c>
      <c r="B82" s="7655"/>
      <c r="C82" s="7655"/>
      <c r="D82" s="7655"/>
      <c r="E82" s="7655"/>
      <c r="F82" s="7655"/>
      <c r="G82" s="7655"/>
      <c r="H82" s="7655"/>
      <c r="I82" s="7655"/>
      <c r="J82" s="7656"/>
      <c r="K82" s="4121">
        <f>K83+K86</f>
        <v>211</v>
      </c>
      <c r="L82" s="4121">
        <f>L83+L86</f>
        <v>219.29999999999998</v>
      </c>
      <c r="M82" s="4121">
        <f>M83+M86</f>
        <v>193.29999999999998</v>
      </c>
      <c r="N82" s="4106"/>
      <c r="O82" s="1592"/>
      <c r="P82" s="1592"/>
      <c r="Q82" s="4103"/>
    </row>
    <row r="83" spans="1:18" ht="15" customHeight="1" x14ac:dyDescent="0.2">
      <c r="A83" s="7649" t="s">
        <v>1464</v>
      </c>
      <c r="B83" s="7650"/>
      <c r="C83" s="7650"/>
      <c r="D83" s="7650"/>
      <c r="E83" s="7650"/>
      <c r="F83" s="7650"/>
      <c r="G83" s="7650"/>
      <c r="H83" s="7650"/>
      <c r="I83" s="7650"/>
      <c r="J83" s="7651"/>
      <c r="K83" s="4116">
        <f>K13+K17+K24+K36+K43+K50+K56+K62</f>
        <v>211</v>
      </c>
      <c r="L83" s="4116">
        <f>L13+L17+L24+L36+L43+L50+L56+L62</f>
        <v>219.29999999999998</v>
      </c>
      <c r="M83" s="4116">
        <f>M13+M17+M24+M36+M43+M50+M56+M62</f>
        <v>193.29999999999998</v>
      </c>
      <c r="N83" s="1592"/>
      <c r="O83" s="1592"/>
      <c r="P83" s="1592"/>
      <c r="Q83" s="4103"/>
    </row>
    <row r="84" spans="1:18" ht="15" customHeight="1" x14ac:dyDescent="0.2">
      <c r="A84" s="6400" t="s">
        <v>207</v>
      </c>
      <c r="B84" s="6401"/>
      <c r="C84" s="6401"/>
      <c r="D84" s="6401"/>
      <c r="E84" s="6401"/>
      <c r="F84" s="6401"/>
      <c r="G84" s="6401"/>
      <c r="H84" s="6401"/>
      <c r="I84" s="6401"/>
      <c r="J84" s="7055"/>
      <c r="K84" s="4116"/>
      <c r="L84" s="4116"/>
      <c r="M84" s="4116"/>
      <c r="N84" s="1592"/>
      <c r="O84" s="1592"/>
      <c r="P84" s="1592"/>
      <c r="Q84" s="4103"/>
    </row>
    <row r="85" spans="1:18" ht="15" customHeight="1" x14ac:dyDescent="0.2">
      <c r="A85" s="7649" t="s">
        <v>208</v>
      </c>
      <c r="B85" s="7650"/>
      <c r="C85" s="7650"/>
      <c r="D85" s="7650"/>
      <c r="E85" s="7657"/>
      <c r="F85" s="7657"/>
      <c r="G85" s="7657"/>
      <c r="H85" s="7657"/>
      <c r="I85" s="7657"/>
      <c r="J85" s="7658"/>
      <c r="K85" s="4116"/>
      <c r="L85" s="4116"/>
      <c r="M85" s="4116"/>
      <c r="N85" s="1592"/>
      <c r="O85" s="1592"/>
      <c r="P85" s="1592"/>
      <c r="Q85" s="4103"/>
    </row>
    <row r="86" spans="1:18" ht="27.75" customHeight="1" x14ac:dyDescent="0.2">
      <c r="A86" s="7649" t="s">
        <v>209</v>
      </c>
      <c r="B86" s="7650"/>
      <c r="C86" s="7650"/>
      <c r="D86" s="7650"/>
      <c r="E86" s="7650"/>
      <c r="F86" s="7650"/>
      <c r="G86" s="7650"/>
      <c r="H86" s="7650"/>
      <c r="I86" s="7650"/>
      <c r="J86" s="7651"/>
      <c r="K86" s="4116">
        <v>0</v>
      </c>
      <c r="L86" s="4116">
        <v>0</v>
      </c>
      <c r="M86" s="4116">
        <v>0</v>
      </c>
      <c r="N86" s="1592"/>
      <c r="O86" s="1592"/>
      <c r="P86" s="1592"/>
      <c r="Q86" s="4103"/>
    </row>
    <row r="87" spans="1:18" ht="15" customHeight="1" x14ac:dyDescent="0.2">
      <c r="A87" s="5867" t="s">
        <v>163</v>
      </c>
      <c r="B87" s="7056"/>
      <c r="C87" s="7056"/>
      <c r="D87" s="7056"/>
      <c r="E87" s="7056"/>
      <c r="F87" s="7056"/>
      <c r="G87" s="7056"/>
      <c r="H87" s="7056"/>
      <c r="I87" s="7056"/>
      <c r="J87" s="5868"/>
      <c r="K87" s="4116"/>
      <c r="L87" s="4116"/>
      <c r="M87" s="4116"/>
      <c r="N87" s="1592"/>
      <c r="O87" s="1592"/>
      <c r="P87" s="1592"/>
      <c r="Q87" s="4103"/>
    </row>
    <row r="88" spans="1:18" ht="15" customHeight="1" x14ac:dyDescent="0.2">
      <c r="A88" s="7649" t="s">
        <v>210</v>
      </c>
      <c r="B88" s="7650"/>
      <c r="C88" s="7650"/>
      <c r="D88" s="7650"/>
      <c r="E88" s="7650"/>
      <c r="F88" s="7650"/>
      <c r="G88" s="7650"/>
      <c r="H88" s="7650"/>
      <c r="I88" s="7650"/>
      <c r="J88" s="7651"/>
      <c r="K88" s="4117"/>
      <c r="L88" s="4116"/>
      <c r="M88" s="4117"/>
      <c r="N88" s="1592"/>
      <c r="O88" s="1592"/>
      <c r="P88" s="1592"/>
      <c r="Q88" s="4103"/>
    </row>
    <row r="89" spans="1:18" ht="15" customHeight="1" x14ac:dyDescent="0.2">
      <c r="A89" s="7649" t="s">
        <v>211</v>
      </c>
      <c r="B89" s="7650"/>
      <c r="C89" s="7650"/>
      <c r="D89" s="7650"/>
      <c r="E89" s="7650"/>
      <c r="F89" s="7650"/>
      <c r="G89" s="7650"/>
      <c r="H89" s="7650"/>
      <c r="I89" s="7650"/>
      <c r="J89" s="7651"/>
      <c r="K89" s="4117"/>
      <c r="L89" s="4116"/>
      <c r="M89" s="4117"/>
      <c r="N89" s="1592"/>
      <c r="O89" s="1592"/>
      <c r="P89" s="1592"/>
      <c r="Q89" s="4103"/>
    </row>
    <row r="90" spans="1:18" ht="15" customHeight="1" x14ac:dyDescent="0.2">
      <c r="A90" s="7649" t="s">
        <v>212</v>
      </c>
      <c r="B90" s="7650"/>
      <c r="C90" s="7650"/>
      <c r="D90" s="7650"/>
      <c r="E90" s="7650"/>
      <c r="F90" s="7650"/>
      <c r="G90" s="7650"/>
      <c r="H90" s="7650"/>
      <c r="I90" s="7650"/>
      <c r="J90" s="7651"/>
      <c r="K90" s="4117"/>
      <c r="L90" s="4116"/>
      <c r="M90" s="4117"/>
      <c r="N90" s="1592"/>
      <c r="O90" s="1592"/>
      <c r="P90" s="1592"/>
      <c r="Q90" s="4103"/>
    </row>
    <row r="91" spans="1:18" ht="15" customHeight="1" x14ac:dyDescent="0.2">
      <c r="A91" s="7649" t="s">
        <v>213</v>
      </c>
      <c r="B91" s="7650"/>
      <c r="C91" s="7650"/>
      <c r="D91" s="7650"/>
      <c r="E91" s="7650"/>
      <c r="F91" s="7650"/>
      <c r="G91" s="7650"/>
      <c r="H91" s="7650"/>
      <c r="I91" s="7650"/>
      <c r="J91" s="7651"/>
      <c r="K91" s="4117"/>
      <c r="L91" s="4116"/>
      <c r="M91" s="4117"/>
      <c r="N91" s="1592"/>
      <c r="O91" s="1592"/>
      <c r="P91" s="1592"/>
      <c r="Q91" s="4103"/>
    </row>
    <row r="92" spans="1:18" ht="15" customHeight="1" x14ac:dyDescent="0.2">
      <c r="A92" s="7649" t="s">
        <v>214</v>
      </c>
      <c r="B92" s="7650"/>
      <c r="C92" s="7650"/>
      <c r="D92" s="7650"/>
      <c r="E92" s="7657"/>
      <c r="F92" s="7657"/>
      <c r="G92" s="7657"/>
      <c r="H92" s="7657"/>
      <c r="I92" s="7657"/>
      <c r="J92" s="7658"/>
      <c r="K92" s="4117"/>
      <c r="L92" s="4116"/>
      <c r="M92" s="4117"/>
      <c r="N92" s="1592"/>
      <c r="O92" s="1592"/>
      <c r="P92" s="1592"/>
      <c r="Q92" s="4103"/>
    </row>
    <row r="93" spans="1:18" ht="15" customHeight="1" x14ac:dyDescent="0.2">
      <c r="A93" s="5765" t="s">
        <v>215</v>
      </c>
      <c r="B93" s="5766"/>
      <c r="C93" s="5766"/>
      <c r="D93" s="5766"/>
      <c r="E93" s="7657"/>
      <c r="F93" s="7657"/>
      <c r="G93" s="7657"/>
      <c r="H93" s="7657"/>
      <c r="I93" s="7657"/>
      <c r="J93" s="7658"/>
      <c r="K93" s="4117"/>
      <c r="L93" s="4116"/>
      <c r="M93" s="4117"/>
      <c r="N93" s="1592"/>
      <c r="O93" s="1592"/>
      <c r="P93" s="1592"/>
      <c r="Q93" s="4103"/>
    </row>
    <row r="94" spans="1:18" ht="15" customHeight="1" x14ac:dyDescent="0.2">
      <c r="A94" s="7649" t="s">
        <v>195</v>
      </c>
      <c r="B94" s="7650"/>
      <c r="C94" s="7650"/>
      <c r="D94" s="7650"/>
      <c r="E94" s="7650"/>
      <c r="F94" s="7650"/>
      <c r="G94" s="7650"/>
      <c r="H94" s="7650"/>
      <c r="I94" s="7650"/>
      <c r="J94" s="7651"/>
      <c r="K94" s="4117"/>
      <c r="L94" s="4116"/>
      <c r="M94" s="4117"/>
      <c r="N94" s="1592"/>
      <c r="O94" s="1592"/>
      <c r="P94" s="1592"/>
      <c r="Q94" s="4103"/>
    </row>
    <row r="95" spans="1:18" ht="15" customHeight="1" x14ac:dyDescent="0.2">
      <c r="A95" s="7649" t="s">
        <v>216</v>
      </c>
      <c r="B95" s="7650"/>
      <c r="C95" s="7650"/>
      <c r="D95" s="7650"/>
      <c r="E95" s="7650"/>
      <c r="F95" s="7650"/>
      <c r="G95" s="7650"/>
      <c r="H95" s="7650"/>
      <c r="I95" s="7650"/>
      <c r="J95" s="7651"/>
      <c r="K95" s="4117"/>
      <c r="L95" s="4116"/>
      <c r="M95" s="4117"/>
      <c r="N95" s="1592"/>
      <c r="O95" s="1592"/>
      <c r="P95" s="1592"/>
      <c r="Q95" s="4103"/>
    </row>
    <row r="96" spans="1:18" ht="15" customHeight="1" x14ac:dyDescent="0.2">
      <c r="A96" s="6398" t="s">
        <v>217</v>
      </c>
      <c r="B96" s="6399"/>
      <c r="C96" s="6399"/>
      <c r="D96" s="6399"/>
      <c r="E96" s="6399"/>
      <c r="F96" s="6399"/>
      <c r="G96" s="6399"/>
      <c r="H96" s="6399"/>
      <c r="I96" s="6399"/>
      <c r="J96" s="7051"/>
      <c r="K96" s="4120"/>
      <c r="L96" s="4116"/>
      <c r="M96" s="4120"/>
      <c r="N96" s="1592"/>
      <c r="O96" s="1592"/>
      <c r="P96" s="1592"/>
      <c r="Q96" s="4103"/>
    </row>
    <row r="97" spans="1:17" ht="15" customHeight="1" x14ac:dyDescent="0.2">
      <c r="A97" s="6400" t="s">
        <v>218</v>
      </c>
      <c r="B97" s="6401"/>
      <c r="C97" s="6401"/>
      <c r="D97" s="6401"/>
      <c r="E97" s="6401"/>
      <c r="F97" s="6401"/>
      <c r="G97" s="6401"/>
      <c r="H97" s="6401"/>
      <c r="I97" s="6401"/>
      <c r="J97" s="7055"/>
      <c r="K97" s="4118"/>
      <c r="L97" s="4119"/>
      <c r="M97" s="4118"/>
      <c r="N97" s="1592"/>
      <c r="O97" s="1592"/>
      <c r="P97" s="1592"/>
      <c r="Q97" s="4103"/>
    </row>
    <row r="98" spans="1:17" ht="15" customHeight="1" x14ac:dyDescent="0.2">
      <c r="A98" s="7649" t="s">
        <v>196</v>
      </c>
      <c r="B98" s="7650"/>
      <c r="C98" s="7650"/>
      <c r="D98" s="7650"/>
      <c r="E98" s="7650"/>
      <c r="F98" s="7650"/>
      <c r="G98" s="7650"/>
      <c r="H98" s="7650"/>
      <c r="I98" s="7650"/>
      <c r="J98" s="7651"/>
      <c r="K98" s="4117"/>
      <c r="L98" s="4116"/>
      <c r="M98" s="4117"/>
      <c r="N98" s="1592"/>
      <c r="O98" s="1592"/>
      <c r="P98" s="1592"/>
      <c r="Q98" s="4103"/>
    </row>
    <row r="99" spans="1:17" ht="15" customHeight="1" x14ac:dyDescent="0.2">
      <c r="A99" s="7649" t="s">
        <v>1463</v>
      </c>
      <c r="B99" s="7650"/>
      <c r="C99" s="7650"/>
      <c r="D99" s="7650"/>
      <c r="E99" s="7657"/>
      <c r="F99" s="7657"/>
      <c r="G99" s="7657"/>
      <c r="H99" s="7657"/>
      <c r="I99" s="7657"/>
      <c r="J99" s="7658"/>
      <c r="K99" s="4117"/>
      <c r="L99" s="4116"/>
      <c r="M99" s="4117"/>
      <c r="N99" s="1592"/>
      <c r="O99" s="1592"/>
      <c r="P99" s="1592"/>
      <c r="Q99" s="4103"/>
    </row>
    <row r="100" spans="1:17" ht="15.75" customHeight="1" thickBot="1" x14ac:dyDescent="0.25">
      <c r="A100" s="7649" t="s">
        <v>226</v>
      </c>
      <c r="B100" s="7650"/>
      <c r="C100" s="7650"/>
      <c r="D100" s="7650"/>
      <c r="E100" s="7650"/>
      <c r="F100" s="7650"/>
      <c r="G100" s="7650"/>
      <c r="H100" s="7650"/>
      <c r="I100" s="7650"/>
      <c r="J100" s="7651"/>
      <c r="K100" s="4115"/>
      <c r="L100" s="4116"/>
      <c r="M100" s="4115"/>
      <c r="N100" s="1592"/>
      <c r="O100" s="1592"/>
      <c r="P100" s="1592"/>
      <c r="Q100" s="4103"/>
    </row>
    <row r="101" spans="1:17" ht="26.25" customHeight="1" thickBot="1" x14ac:dyDescent="0.25">
      <c r="A101" s="6934" t="s">
        <v>164</v>
      </c>
      <c r="B101" s="6935"/>
      <c r="C101" s="6935"/>
      <c r="D101" s="6935"/>
      <c r="E101" s="6935"/>
      <c r="F101" s="6935"/>
      <c r="G101" s="6935"/>
      <c r="H101" s="6935"/>
      <c r="I101" s="6935"/>
      <c r="J101" s="6936"/>
      <c r="K101" s="4114">
        <f>K102</f>
        <v>0</v>
      </c>
      <c r="L101" s="4114">
        <f>L102</f>
        <v>39.1</v>
      </c>
      <c r="M101" s="4114">
        <f>M102</f>
        <v>39.1</v>
      </c>
      <c r="N101" s="4106"/>
      <c r="O101" s="1592"/>
      <c r="P101" s="1592"/>
      <c r="Q101" s="4103"/>
    </row>
    <row r="102" spans="1:17" ht="15" customHeight="1" x14ac:dyDescent="0.2">
      <c r="A102" s="7667" t="s">
        <v>224</v>
      </c>
      <c r="B102" s="7668"/>
      <c r="C102" s="7668"/>
      <c r="D102" s="7668"/>
      <c r="E102" s="7669"/>
      <c r="F102" s="7669"/>
      <c r="G102" s="7669"/>
      <c r="H102" s="7669"/>
      <c r="I102" s="7669"/>
      <c r="J102" s="7670"/>
      <c r="K102" s="4113">
        <f>K18</f>
        <v>0</v>
      </c>
      <c r="L102" s="4113">
        <f>L18</f>
        <v>39.1</v>
      </c>
      <c r="M102" s="4113">
        <f>M18</f>
        <v>39.1</v>
      </c>
      <c r="N102" s="1592"/>
      <c r="O102" s="1592"/>
      <c r="P102" s="1592"/>
      <c r="Q102" s="4103"/>
    </row>
    <row r="103" spans="1:17" ht="15.75" customHeight="1" x14ac:dyDescent="0.2">
      <c r="A103" s="6420" t="s">
        <v>165</v>
      </c>
      <c r="B103" s="6421"/>
      <c r="C103" s="6421"/>
      <c r="D103" s="6421"/>
      <c r="E103" s="6421"/>
      <c r="F103" s="6421"/>
      <c r="G103" s="6421"/>
      <c r="H103" s="6421"/>
      <c r="I103" s="6421"/>
      <c r="J103" s="6422"/>
      <c r="K103" s="1604"/>
      <c r="L103" s="4112"/>
      <c r="M103" s="4112"/>
      <c r="N103" s="1592"/>
      <c r="O103" s="1592"/>
      <c r="P103" s="1592"/>
      <c r="Q103" s="4103"/>
    </row>
    <row r="104" spans="1:17" ht="15.75" customHeight="1" x14ac:dyDescent="0.2">
      <c r="A104" s="6423" t="s">
        <v>221</v>
      </c>
      <c r="B104" s="6462"/>
      <c r="C104" s="6462"/>
      <c r="D104" s="6462"/>
      <c r="E104" s="6462"/>
      <c r="F104" s="6462"/>
      <c r="G104" s="6462"/>
      <c r="H104" s="6462"/>
      <c r="I104" s="6462"/>
      <c r="J104" s="6450"/>
      <c r="K104" s="4111"/>
      <c r="L104" s="4111"/>
      <c r="M104" s="4110"/>
      <c r="N104" s="1592"/>
      <c r="O104" s="1592"/>
      <c r="P104" s="1592"/>
      <c r="Q104" s="4103"/>
    </row>
    <row r="105" spans="1:17" ht="15.75" customHeight="1" x14ac:dyDescent="0.2">
      <c r="A105" s="6423" t="s">
        <v>222</v>
      </c>
      <c r="B105" s="6424"/>
      <c r="C105" s="6424"/>
      <c r="D105" s="6424"/>
      <c r="E105" s="6424"/>
      <c r="F105" s="6424"/>
      <c r="G105" s="6424"/>
      <c r="H105" s="6424"/>
      <c r="I105" s="6424"/>
      <c r="J105" s="6425"/>
      <c r="K105" s="4111"/>
      <c r="L105" s="4111"/>
      <c r="M105" s="4110"/>
      <c r="N105" s="1592"/>
      <c r="O105" s="1592"/>
      <c r="P105" s="1592"/>
      <c r="Q105" s="4103"/>
    </row>
    <row r="106" spans="1:17" ht="15.75" customHeight="1" thickBot="1" x14ac:dyDescent="0.25">
      <c r="A106" s="6426" t="s">
        <v>197</v>
      </c>
      <c r="B106" s="6427"/>
      <c r="C106" s="6427"/>
      <c r="D106" s="6427"/>
      <c r="E106" s="6427"/>
      <c r="F106" s="6427"/>
      <c r="G106" s="6427"/>
      <c r="H106" s="6427"/>
      <c r="I106" s="6427"/>
      <c r="J106" s="6428"/>
      <c r="K106" s="4109"/>
      <c r="L106" s="4109"/>
      <c r="M106" s="4108"/>
      <c r="N106" s="1592"/>
      <c r="O106" s="1592"/>
      <c r="P106" s="1592"/>
      <c r="Q106" s="4103"/>
    </row>
    <row r="107" spans="1:17" ht="15.75" customHeight="1" thickBot="1" x14ac:dyDescent="0.25">
      <c r="A107" s="6408" t="s">
        <v>223</v>
      </c>
      <c r="B107" s="6409"/>
      <c r="C107" s="6409"/>
      <c r="D107" s="6409"/>
      <c r="E107" s="6409"/>
      <c r="F107" s="6409"/>
      <c r="G107" s="6409"/>
      <c r="H107" s="6409"/>
      <c r="I107" s="6409"/>
      <c r="J107" s="6410"/>
      <c r="K107" s="4107">
        <f>K82+K101</f>
        <v>211</v>
      </c>
      <c r="L107" s="4107">
        <f>L82+L101</f>
        <v>258.39999999999998</v>
      </c>
      <c r="M107" s="4107">
        <f>M82+M101</f>
        <v>232.39999999999998</v>
      </c>
      <c r="N107" s="4106"/>
      <c r="O107" s="1592"/>
      <c r="P107" s="1592"/>
      <c r="Q107" s="4103"/>
    </row>
    <row r="108" spans="1:17" ht="20.25" customHeight="1" x14ac:dyDescent="0.2">
      <c r="A108" s="6411" t="s">
        <v>166</v>
      </c>
      <c r="B108" s="6412"/>
      <c r="C108" s="6412"/>
      <c r="D108" s="6412"/>
      <c r="E108" s="6412"/>
      <c r="F108" s="6412"/>
      <c r="G108" s="6412"/>
      <c r="H108" s="6412"/>
      <c r="I108" s="6412"/>
      <c r="J108" s="6413"/>
      <c r="K108" s="4105"/>
      <c r="L108" s="4105"/>
      <c r="M108" s="4105"/>
      <c r="N108" s="1592"/>
      <c r="O108" s="1592"/>
      <c r="P108" s="1592"/>
      <c r="Q108" s="4103"/>
    </row>
    <row r="109" spans="1:17" ht="21.75" customHeight="1" thickBot="1" x14ac:dyDescent="0.25">
      <c r="A109" s="6414" t="s">
        <v>167</v>
      </c>
      <c r="B109" s="6415"/>
      <c r="C109" s="6415"/>
      <c r="D109" s="6415"/>
      <c r="E109" s="6415"/>
      <c r="F109" s="6415"/>
      <c r="G109" s="6415"/>
      <c r="H109" s="6415"/>
      <c r="I109" s="6415"/>
      <c r="J109" s="6416"/>
      <c r="K109" s="4104">
        <v>21</v>
      </c>
      <c r="L109" s="4104" t="s">
        <v>183</v>
      </c>
      <c r="M109" s="4104" t="s">
        <v>183</v>
      </c>
      <c r="N109" s="1592"/>
      <c r="O109" s="1592"/>
      <c r="P109" s="1592"/>
      <c r="Q109" s="4103"/>
    </row>
    <row r="110" spans="1:17" ht="15.75" x14ac:dyDescent="0.2">
      <c r="A110" s="1587"/>
      <c r="B110" s="1587"/>
      <c r="C110" s="1587"/>
      <c r="D110" s="1587"/>
      <c r="E110" s="1587"/>
      <c r="F110" s="1590"/>
      <c r="G110" s="1590"/>
      <c r="H110" s="4098"/>
      <c r="Q110" s="496"/>
    </row>
    <row r="111" spans="1:17" x14ac:dyDescent="0.2">
      <c r="A111" s="1587"/>
      <c r="B111" s="1587"/>
      <c r="C111" s="1587"/>
      <c r="D111" s="1587"/>
      <c r="E111" s="1587"/>
      <c r="F111" s="1587"/>
      <c r="G111" s="1587"/>
      <c r="H111" s="4098"/>
      <c r="Q111" s="496"/>
    </row>
    <row r="112" spans="1:17" x14ac:dyDescent="0.2">
      <c r="A112" s="1587"/>
      <c r="B112" s="1587"/>
      <c r="C112" s="1587"/>
      <c r="D112" s="1587"/>
      <c r="E112" s="1587"/>
      <c r="F112" s="4102"/>
      <c r="G112" s="1587"/>
      <c r="H112" s="4098"/>
      <c r="Q112" s="496"/>
    </row>
    <row r="113" spans="1:17" x14ac:dyDescent="0.2">
      <c r="A113" s="1587"/>
      <c r="B113" s="1587"/>
      <c r="C113" s="1587"/>
      <c r="D113" s="1587"/>
      <c r="E113" s="1587"/>
      <c r="F113" s="4101"/>
      <c r="G113" s="1587"/>
      <c r="H113" s="4098"/>
      <c r="Q113" s="496"/>
    </row>
    <row r="114" spans="1:17" x14ac:dyDescent="0.2">
      <c r="A114" s="1587"/>
      <c r="B114" s="1587"/>
      <c r="C114" s="1587"/>
      <c r="D114" s="1587"/>
      <c r="E114" s="1587"/>
      <c r="F114" s="1587"/>
      <c r="G114" s="1587"/>
      <c r="H114" s="4098"/>
      <c r="Q114" s="496"/>
    </row>
    <row r="115" spans="1:17" x14ac:dyDescent="0.2">
      <c r="A115" s="1587"/>
      <c r="B115" s="1587"/>
      <c r="C115" s="1587"/>
      <c r="D115" s="1587"/>
      <c r="E115" s="1587"/>
      <c r="F115" s="1587"/>
      <c r="G115" s="1587"/>
      <c r="H115" s="4098"/>
      <c r="Q115" s="496"/>
    </row>
    <row r="116" spans="1:17" x14ac:dyDescent="0.2">
      <c r="A116" s="1587"/>
      <c r="B116" s="4099"/>
      <c r="C116" s="4099"/>
      <c r="D116" s="4099"/>
      <c r="E116" s="4099"/>
      <c r="F116" s="1587"/>
      <c r="G116" s="1587"/>
      <c r="H116" s="4098"/>
      <c r="Q116" s="496"/>
    </row>
    <row r="117" spans="1:17" x14ac:dyDescent="0.2">
      <c r="A117" s="1587"/>
      <c r="B117" s="4099"/>
      <c r="C117" s="4099"/>
      <c r="D117" s="4099"/>
      <c r="E117" s="4099"/>
      <c r="F117" s="1587"/>
      <c r="G117" s="1587"/>
      <c r="H117" s="4098"/>
      <c r="Q117" s="496"/>
    </row>
    <row r="118" spans="1:17" x14ac:dyDescent="0.2">
      <c r="A118" s="1587"/>
      <c r="B118" s="4099"/>
      <c r="C118" s="4099"/>
      <c r="D118" s="4099"/>
      <c r="E118" s="4099"/>
      <c r="F118" s="1587"/>
      <c r="G118" s="1587"/>
      <c r="H118" s="4098"/>
      <c r="Q118" s="496"/>
    </row>
    <row r="119" spans="1:17" x14ac:dyDescent="0.2">
      <c r="A119" s="1587"/>
      <c r="B119" s="4099"/>
      <c r="C119" s="4099"/>
      <c r="D119" s="4099"/>
      <c r="E119" s="4099"/>
      <c r="F119" s="1587"/>
      <c r="G119" s="1587"/>
      <c r="H119" s="4100"/>
      <c r="Q119" s="496"/>
    </row>
    <row r="120" spans="1:17" x14ac:dyDescent="0.2">
      <c r="A120" s="1587"/>
      <c r="B120" s="4099"/>
      <c r="C120" s="4099"/>
      <c r="D120" s="4099"/>
      <c r="E120" s="4099"/>
      <c r="F120" s="1587"/>
      <c r="G120" s="1587"/>
      <c r="H120" s="4098"/>
      <c r="Q120" s="496"/>
    </row>
    <row r="121" spans="1:17" x14ac:dyDescent="0.2">
      <c r="A121" s="1587"/>
      <c r="B121" s="4099"/>
      <c r="C121" s="4099"/>
      <c r="D121" s="4099"/>
      <c r="E121" s="4099"/>
      <c r="F121" s="1587"/>
      <c r="G121" s="1587"/>
      <c r="H121" s="4098"/>
      <c r="Q121" s="496"/>
    </row>
    <row r="122" spans="1:17" x14ac:dyDescent="0.2">
      <c r="A122" s="1587"/>
      <c r="B122" s="4099"/>
      <c r="C122" s="4099"/>
      <c r="D122" s="4099"/>
      <c r="E122" s="4099"/>
      <c r="F122" s="1587"/>
      <c r="G122" s="1587"/>
      <c r="H122" s="4098"/>
      <c r="Q122" s="496"/>
    </row>
    <row r="123" spans="1:17" x14ac:dyDescent="0.2">
      <c r="F123" s="1587"/>
      <c r="G123" s="1587"/>
      <c r="H123" s="4097"/>
      <c r="Q123" s="496"/>
    </row>
    <row r="124" spans="1:17" x14ac:dyDescent="0.2">
      <c r="F124" s="1587"/>
      <c r="G124" s="1587"/>
      <c r="H124" s="4097"/>
      <c r="Q124" s="496"/>
    </row>
    <row r="125" spans="1:17" x14ac:dyDescent="0.2">
      <c r="H125" s="4097"/>
      <c r="Q125" s="496"/>
    </row>
    <row r="126" spans="1:17" x14ac:dyDescent="0.2">
      <c r="H126" s="4097"/>
      <c r="Q126" s="496"/>
    </row>
  </sheetData>
  <mergeCells count="204">
    <mergeCell ref="A77:J77"/>
    <mergeCell ref="A107:J107"/>
    <mergeCell ref="A108:J108"/>
    <mergeCell ref="A109:J109"/>
    <mergeCell ref="A90:J90"/>
    <mergeCell ref="A91:J91"/>
    <mergeCell ref="A92:J92"/>
    <mergeCell ref="A93:J93"/>
    <mergeCell ref="A94:J94"/>
    <mergeCell ref="A96:J96"/>
    <mergeCell ref="A97:J97"/>
    <mergeCell ref="A106:J106"/>
    <mergeCell ref="A101:J101"/>
    <mergeCell ref="A102:J102"/>
    <mergeCell ref="A103:J103"/>
    <mergeCell ref="C5:C7"/>
    <mergeCell ref="E5:E7"/>
    <mergeCell ref="F5:F7"/>
    <mergeCell ref="H5:H7"/>
    <mergeCell ref="I5:I7"/>
    <mergeCell ref="J5:J7"/>
    <mergeCell ref="A98:J98"/>
    <mergeCell ref="A99:J99"/>
    <mergeCell ref="A100:J100"/>
    <mergeCell ref="G50:G55"/>
    <mergeCell ref="F39:F40"/>
    <mergeCell ref="G39:G42"/>
    <mergeCell ref="E39:E40"/>
    <mergeCell ref="E41:E42"/>
    <mergeCell ref="E66:E68"/>
    <mergeCell ref="G43:G46"/>
    <mergeCell ref="G66:G74"/>
    <mergeCell ref="F59:F61"/>
    <mergeCell ref="C53:C55"/>
    <mergeCell ref="A86:J86"/>
    <mergeCell ref="A11:A12"/>
    <mergeCell ref="C15:C16"/>
    <mergeCell ref="D15:D16"/>
    <mergeCell ref="B11:B12"/>
    <mergeCell ref="N56:N58"/>
    <mergeCell ref="F45:F46"/>
    <mergeCell ref="H43:H46"/>
    <mergeCell ref="I43:I46"/>
    <mergeCell ref="H39:H42"/>
    <mergeCell ref="F53:F55"/>
    <mergeCell ref="A95:J95"/>
    <mergeCell ref="A104:J104"/>
    <mergeCell ref="A105:J105"/>
    <mergeCell ref="H50:H55"/>
    <mergeCell ref="I50:I55"/>
    <mergeCell ref="A79:L79"/>
    <mergeCell ref="C81:J81"/>
    <mergeCell ref="A82:J82"/>
    <mergeCell ref="A83:J83"/>
    <mergeCell ref="A84:J84"/>
    <mergeCell ref="A85:J85"/>
    <mergeCell ref="A87:J87"/>
    <mergeCell ref="A88:J88"/>
    <mergeCell ref="A89:J89"/>
    <mergeCell ref="C66:C68"/>
    <mergeCell ref="E69:E71"/>
    <mergeCell ref="A69:A71"/>
    <mergeCell ref="A72:A74"/>
    <mergeCell ref="O4:Q4"/>
    <mergeCell ref="N5:Q5"/>
    <mergeCell ref="Q6:Q7"/>
    <mergeCell ref="I31:I32"/>
    <mergeCell ref="I36:I38"/>
    <mergeCell ref="H36:H38"/>
    <mergeCell ref="I29:I30"/>
    <mergeCell ref="F33:I33"/>
    <mergeCell ref="I27:I28"/>
    <mergeCell ref="G36:G38"/>
    <mergeCell ref="N6:N7"/>
    <mergeCell ref="O6:O7"/>
    <mergeCell ref="G17:G23"/>
    <mergeCell ref="G5:G7"/>
    <mergeCell ref="H27:H32"/>
    <mergeCell ref="G27:G32"/>
    <mergeCell ref="F15:F16"/>
    <mergeCell ref="H17:H23"/>
    <mergeCell ref="H13:H16"/>
    <mergeCell ref="C12:M12"/>
    <mergeCell ref="D5:D7"/>
    <mergeCell ref="F29:F30"/>
    <mergeCell ref="D29:D30"/>
    <mergeCell ref="D27:D28"/>
    <mergeCell ref="E27:E28"/>
    <mergeCell ref="E29:E30"/>
    <mergeCell ref="B24:B26"/>
    <mergeCell ref="D24:F26"/>
    <mergeCell ref="G24:G26"/>
    <mergeCell ref="I24:I26"/>
    <mergeCell ref="H24:H26"/>
    <mergeCell ref="F27:F28"/>
    <mergeCell ref="B76:I76"/>
    <mergeCell ref="D69:D71"/>
    <mergeCell ref="D72:D74"/>
    <mergeCell ref="C69:C71"/>
    <mergeCell ref="C72:C74"/>
    <mergeCell ref="E72:E74"/>
    <mergeCell ref="F69:F71"/>
    <mergeCell ref="F72:F74"/>
    <mergeCell ref="H66:H74"/>
    <mergeCell ref="B31:B32"/>
    <mergeCell ref="C41:C42"/>
    <mergeCell ref="B39:B40"/>
    <mergeCell ref="B41:B42"/>
    <mergeCell ref="A66:A68"/>
    <mergeCell ref="I66:I74"/>
    <mergeCell ref="B69:B71"/>
    <mergeCell ref="B72:B74"/>
    <mergeCell ref="B66:B68"/>
    <mergeCell ref="F66:F68"/>
    <mergeCell ref="D66:D68"/>
    <mergeCell ref="C75:I75"/>
    <mergeCell ref="F31:F32"/>
    <mergeCell ref="D36:F38"/>
    <mergeCell ref="I39:I40"/>
    <mergeCell ref="D56:F58"/>
    <mergeCell ref="D50:F52"/>
    <mergeCell ref="D43:F44"/>
    <mergeCell ref="I41:I42"/>
    <mergeCell ref="D39:D40"/>
    <mergeCell ref="E45:E46"/>
    <mergeCell ref="B62:B65"/>
    <mergeCell ref="C62:C65"/>
    <mergeCell ref="C59:C61"/>
    <mergeCell ref="A50:A52"/>
    <mergeCell ref="B50:B52"/>
    <mergeCell ref="C50:C52"/>
    <mergeCell ref="C39:C40"/>
    <mergeCell ref="A31:A32"/>
    <mergeCell ref="H62:H65"/>
    <mergeCell ref="I62:I65"/>
    <mergeCell ref="C43:C44"/>
    <mergeCell ref="A39:A40"/>
    <mergeCell ref="A41:A42"/>
    <mergeCell ref="F41:F42"/>
    <mergeCell ref="D62:F65"/>
    <mergeCell ref="D41:D42"/>
    <mergeCell ref="I56:I61"/>
    <mergeCell ref="A45:A46"/>
    <mergeCell ref="B45:B46"/>
    <mergeCell ref="C45:C46"/>
    <mergeCell ref="A56:A58"/>
    <mergeCell ref="B56:B58"/>
    <mergeCell ref="C56:C58"/>
    <mergeCell ref="C47:I47"/>
    <mergeCell ref="G56:G61"/>
    <mergeCell ref="D45:D46"/>
    <mergeCell ref="H56:H61"/>
    <mergeCell ref="D59:D61"/>
    <mergeCell ref="E31:E32"/>
    <mergeCell ref="D31:D32"/>
    <mergeCell ref="A62:A65"/>
    <mergeCell ref="C13:C14"/>
    <mergeCell ref="G13:G14"/>
    <mergeCell ref="A17:A19"/>
    <mergeCell ref="A27:A28"/>
    <mergeCell ref="A29:A30"/>
    <mergeCell ref="X5:X7"/>
    <mergeCell ref="Y5:Y7"/>
    <mergeCell ref="R5:R7"/>
    <mergeCell ref="S5:S7"/>
    <mergeCell ref="A5:A7"/>
    <mergeCell ref="B5:B7"/>
    <mergeCell ref="A24:A26"/>
    <mergeCell ref="A21:A23"/>
    <mergeCell ref="C27:C28"/>
    <mergeCell ref="C29:C30"/>
    <mergeCell ref="B27:B28"/>
    <mergeCell ref="B29:B30"/>
    <mergeCell ref="I17:I23"/>
    <mergeCell ref="D17:F19"/>
    <mergeCell ref="I13:I16"/>
    <mergeCell ref="D13:F14"/>
    <mergeCell ref="B17:B19"/>
    <mergeCell ref="C17:C19"/>
    <mergeCell ref="B21:B23"/>
    <mergeCell ref="A36:A38"/>
    <mergeCell ref="B36:B38"/>
    <mergeCell ref="C36:C38"/>
    <mergeCell ref="A43:A44"/>
    <mergeCell ref="B43:B44"/>
    <mergeCell ref="N77:S77"/>
    <mergeCell ref="N75:S75"/>
    <mergeCell ref="A2:S2"/>
    <mergeCell ref="A3:S3"/>
    <mergeCell ref="K5:M5"/>
    <mergeCell ref="K6:K7"/>
    <mergeCell ref="L6:L7"/>
    <mergeCell ref="M6:M7"/>
    <mergeCell ref="P6:P7"/>
    <mergeCell ref="G62:G65"/>
    <mergeCell ref="R12:S12"/>
    <mergeCell ref="R20:S20"/>
    <mergeCell ref="R27:S27"/>
    <mergeCell ref="R29:S29"/>
    <mergeCell ref="S66:S68"/>
    <mergeCell ref="N76:S76"/>
    <mergeCell ref="A9:A10"/>
    <mergeCell ref="A13:A14"/>
    <mergeCell ref="B13:B14"/>
  </mergeCells>
  <pageMargins left="0.70866141732283472" right="0.70866141732283472" top="0.74803149606299213" bottom="0.74803149606299213" header="0.31496062992125984" footer="0.31496062992125984"/>
  <pageSetup paperSize="9" scale="43" firstPageNumber="54" fitToHeight="0" orientation="landscape" useFirstPageNumber="1" r:id="rId1"/>
  <headerFooter>
    <oddHeader>&amp;C&amp;P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D3EFA-203A-4CE2-B830-D55350D2EC44}">
  <sheetPr>
    <pageSetUpPr fitToPage="1"/>
  </sheetPr>
  <dimension ref="A1:W99"/>
  <sheetViews>
    <sheetView zoomScaleNormal="100" workbookViewId="0">
      <selection activeCell="A4" sqref="A4:S4"/>
    </sheetView>
  </sheetViews>
  <sheetFormatPr defaultRowHeight="12.75" x14ac:dyDescent="0.2"/>
  <cols>
    <col min="1" max="1" width="3.5703125" style="496" customWidth="1"/>
    <col min="2" max="2" width="4" style="496" customWidth="1"/>
    <col min="3" max="4" width="3.7109375" style="496" customWidth="1"/>
    <col min="5" max="5" width="3.28515625" style="496" customWidth="1"/>
    <col min="6" max="6" width="41.5703125" style="496" customWidth="1"/>
    <col min="7" max="7" width="6.42578125" style="496" customWidth="1"/>
    <col min="8" max="8" width="7.85546875" style="2638" customWidth="1"/>
    <col min="9" max="9" width="4.42578125" style="496" customWidth="1"/>
    <col min="10" max="10" width="7.28515625" style="496" customWidth="1"/>
    <col min="11" max="11" width="11.42578125" style="496" customWidth="1"/>
    <col min="12" max="12" width="12" style="496" customWidth="1"/>
    <col min="13" max="13" width="11.42578125" style="496" customWidth="1"/>
    <col min="14" max="14" width="41.28515625" style="496" customWidth="1"/>
    <col min="15" max="16" width="10.140625" style="496" customWidth="1"/>
    <col min="17" max="17" width="9" style="496" customWidth="1"/>
    <col min="18" max="18" width="46.7109375" style="496" customWidth="1"/>
    <col min="19" max="19" width="24" style="496" customWidth="1"/>
    <col min="20" max="16384" width="9.140625" style="496"/>
  </cols>
  <sheetData>
    <row r="1" spans="1:23" ht="12.75" customHeight="1" x14ac:dyDescent="0.2">
      <c r="L1" s="147"/>
      <c r="M1" s="147"/>
      <c r="N1" s="147"/>
      <c r="O1" s="147"/>
      <c r="P1" s="494"/>
      <c r="Q1" s="147"/>
      <c r="R1" s="5800" t="s">
        <v>1992</v>
      </c>
      <c r="S1" s="5800"/>
    </row>
    <row r="2" spans="1:23" ht="12.75" customHeight="1" x14ac:dyDescent="0.2">
      <c r="L2" s="147"/>
      <c r="M2" s="147"/>
      <c r="N2" s="147"/>
      <c r="O2" s="147"/>
      <c r="P2" s="494"/>
      <c r="Q2" s="147"/>
      <c r="R2" s="5800"/>
      <c r="S2" s="5800"/>
    </row>
    <row r="3" spans="1:23" ht="39" customHeight="1" x14ac:dyDescent="0.2">
      <c r="L3" s="147"/>
      <c r="M3" s="147"/>
      <c r="N3" s="147"/>
      <c r="O3" s="147"/>
      <c r="P3" s="494"/>
      <c r="Q3" s="147"/>
      <c r="R3" s="5800"/>
      <c r="S3" s="5800"/>
      <c r="T3" s="5800"/>
      <c r="U3" s="5800"/>
      <c r="V3" s="5800"/>
      <c r="W3" s="5800"/>
    </row>
    <row r="4" spans="1:23" ht="17.25" customHeight="1" x14ac:dyDescent="0.2">
      <c r="A4" s="6449" t="s">
        <v>172</v>
      </c>
      <c r="B4" s="6449"/>
      <c r="C4" s="6449"/>
      <c r="D4" s="6449"/>
      <c r="E4" s="6449"/>
      <c r="F4" s="6449"/>
      <c r="G4" s="6449"/>
      <c r="H4" s="6449"/>
      <c r="I4" s="6449"/>
      <c r="J4" s="6449"/>
      <c r="K4" s="6449"/>
      <c r="L4" s="6449"/>
      <c r="M4" s="6449"/>
      <c r="N4" s="6449"/>
      <c r="O4" s="6449"/>
      <c r="P4" s="6449"/>
      <c r="Q4" s="6449"/>
      <c r="R4" s="6449"/>
      <c r="S4" s="6449"/>
      <c r="T4" s="5800"/>
      <c r="U4" s="5800"/>
      <c r="V4" s="5800"/>
      <c r="W4" s="5800"/>
    </row>
    <row r="5" spans="1:23" ht="14.25" customHeight="1" x14ac:dyDescent="0.2">
      <c r="A5" s="6293" t="s">
        <v>1565</v>
      </c>
      <c r="B5" s="6293"/>
      <c r="C5" s="6293"/>
      <c r="D5" s="6293"/>
      <c r="E5" s="6293"/>
      <c r="F5" s="6293"/>
      <c r="G5" s="6293"/>
      <c r="H5" s="6293"/>
      <c r="I5" s="6293"/>
      <c r="J5" s="6293"/>
      <c r="K5" s="6293"/>
      <c r="L5" s="6293"/>
      <c r="M5" s="6293"/>
      <c r="N5" s="6293"/>
      <c r="O5" s="6293"/>
      <c r="P5" s="6293"/>
      <c r="Q5" s="6293"/>
      <c r="R5" s="6293"/>
      <c r="S5" s="6293"/>
      <c r="T5" s="5800"/>
      <c r="U5" s="5800"/>
      <c r="V5" s="5800"/>
      <c r="W5" s="5800"/>
    </row>
    <row r="6" spans="1:23" ht="16.5" thickBot="1" x14ac:dyDescent="0.25">
      <c r="A6" s="1582"/>
      <c r="B6" s="1582"/>
      <c r="C6" s="1582"/>
      <c r="D6" s="1582"/>
      <c r="E6" s="1582"/>
      <c r="F6" s="1582"/>
      <c r="G6" s="1582"/>
      <c r="H6" s="2831"/>
      <c r="I6" s="1582"/>
      <c r="J6" s="1582"/>
      <c r="K6" s="1582"/>
      <c r="L6" s="1582"/>
      <c r="M6" s="1582"/>
      <c r="N6" s="1581"/>
      <c r="O6" s="6976"/>
      <c r="P6" s="6976"/>
      <c r="Q6" s="6976"/>
    </row>
    <row r="7" spans="1:23" ht="29.25" customHeight="1" thickBot="1" x14ac:dyDescent="0.25">
      <c r="A7" s="6222" t="s">
        <v>0</v>
      </c>
      <c r="B7" s="7708" t="s">
        <v>1</v>
      </c>
      <c r="C7" s="6228" t="s">
        <v>2</v>
      </c>
      <c r="D7" s="6436" t="s">
        <v>71</v>
      </c>
      <c r="E7" s="6182" t="s">
        <v>3</v>
      </c>
      <c r="F7" s="6231" t="s">
        <v>4</v>
      </c>
      <c r="G7" s="6439" t="s">
        <v>2</v>
      </c>
      <c r="H7" s="6169" t="s">
        <v>5</v>
      </c>
      <c r="I7" s="6166" t="s">
        <v>6</v>
      </c>
      <c r="J7" s="6169" t="s">
        <v>7</v>
      </c>
      <c r="K7" s="6444" t="s">
        <v>173</v>
      </c>
      <c r="L7" s="6445"/>
      <c r="M7" s="6446"/>
      <c r="N7" s="5810" t="s">
        <v>72</v>
      </c>
      <c r="O7" s="5811"/>
      <c r="P7" s="5811"/>
      <c r="Q7" s="5812"/>
      <c r="R7" s="6981" t="s">
        <v>178</v>
      </c>
      <c r="S7" s="7621" t="s">
        <v>179</v>
      </c>
    </row>
    <row r="8" spans="1:23" ht="15" customHeight="1" x14ac:dyDescent="0.2">
      <c r="A8" s="6223"/>
      <c r="B8" s="7709"/>
      <c r="C8" s="6229"/>
      <c r="D8" s="6437"/>
      <c r="E8" s="6183"/>
      <c r="F8" s="6232"/>
      <c r="G8" s="6440"/>
      <c r="H8" s="6170"/>
      <c r="I8" s="6167"/>
      <c r="J8" s="6170"/>
      <c r="K8" s="6170" t="s">
        <v>174</v>
      </c>
      <c r="L8" s="6170" t="s">
        <v>175</v>
      </c>
      <c r="M8" s="7441" t="s">
        <v>176</v>
      </c>
      <c r="N8" s="6979" t="s">
        <v>8</v>
      </c>
      <c r="O8" s="7620" t="s">
        <v>9</v>
      </c>
      <c r="P8" s="6977" t="s">
        <v>73</v>
      </c>
      <c r="Q8" s="7716" t="s">
        <v>177</v>
      </c>
      <c r="R8" s="7620"/>
      <c r="S8" s="7622"/>
    </row>
    <row r="9" spans="1:23" ht="155.25" customHeight="1" thickBot="1" x14ac:dyDescent="0.25">
      <c r="A9" s="6224"/>
      <c r="B9" s="7710"/>
      <c r="C9" s="6230"/>
      <c r="D9" s="6438"/>
      <c r="E9" s="6184"/>
      <c r="F9" s="6233"/>
      <c r="G9" s="6441"/>
      <c r="H9" s="6171"/>
      <c r="I9" s="6168"/>
      <c r="J9" s="6171"/>
      <c r="K9" s="6171"/>
      <c r="L9" s="6171"/>
      <c r="M9" s="5805"/>
      <c r="N9" s="6980"/>
      <c r="O9" s="6982"/>
      <c r="P9" s="6978"/>
      <c r="Q9" s="6443"/>
      <c r="R9" s="6982"/>
      <c r="S9" s="7683"/>
    </row>
    <row r="10" spans="1:23" ht="13.5" thickBot="1" x14ac:dyDescent="0.25">
      <c r="A10" s="867" t="s">
        <v>10</v>
      </c>
      <c r="B10" s="4515" t="s">
        <v>1564</v>
      </c>
      <c r="C10" s="658"/>
      <c r="D10" s="658"/>
      <c r="E10" s="4513"/>
      <c r="F10" s="658"/>
      <c r="G10" s="658"/>
      <c r="H10" s="4514"/>
      <c r="I10" s="4513"/>
      <c r="J10" s="4403"/>
      <c r="K10" s="4403"/>
      <c r="L10" s="4403"/>
      <c r="M10" s="4403"/>
      <c r="N10" s="4512"/>
      <c r="O10" s="4402"/>
      <c r="P10" s="4402"/>
      <c r="Q10" s="4403"/>
      <c r="R10" s="4451"/>
      <c r="S10" s="4450"/>
    </row>
    <row r="11" spans="1:23" ht="32.25" customHeight="1" thickBot="1" x14ac:dyDescent="0.25">
      <c r="A11" s="1483"/>
      <c r="B11" s="4392"/>
      <c r="C11" s="4390"/>
      <c r="D11" s="4390"/>
      <c r="E11" s="4390"/>
      <c r="F11" s="1974"/>
      <c r="G11" s="1974"/>
      <c r="H11" s="4391"/>
      <c r="I11" s="4390"/>
      <c r="J11" s="4390"/>
      <c r="K11" s="4390"/>
      <c r="L11" s="4390"/>
      <c r="M11" s="4390"/>
      <c r="N11" s="4511" t="s">
        <v>1563</v>
      </c>
      <c r="O11" s="4510" t="s">
        <v>913</v>
      </c>
      <c r="P11" s="848">
        <v>17000</v>
      </c>
      <c r="Q11" s="4509">
        <v>26550</v>
      </c>
      <c r="R11" s="2751" t="s">
        <v>1562</v>
      </c>
      <c r="S11" s="4272"/>
    </row>
    <row r="12" spans="1:23" ht="23.25" customHeight="1" thickBot="1" x14ac:dyDescent="0.25">
      <c r="A12" s="6022" t="s">
        <v>10</v>
      </c>
      <c r="B12" s="6028" t="s">
        <v>10</v>
      </c>
      <c r="C12" s="4508" t="s">
        <v>1561</v>
      </c>
      <c r="D12" s="4507"/>
      <c r="E12" s="4250"/>
      <c r="F12" s="4385"/>
      <c r="G12" s="4385"/>
      <c r="H12" s="4384"/>
      <c r="I12" s="4383"/>
      <c r="J12" s="4383"/>
      <c r="K12" s="4383"/>
      <c r="L12" s="4383"/>
      <c r="M12" s="4383"/>
      <c r="N12" s="4383"/>
      <c r="O12" s="4383"/>
      <c r="P12" s="4383"/>
      <c r="Q12" s="4383"/>
      <c r="R12" s="1787"/>
      <c r="S12" s="4272"/>
    </row>
    <row r="13" spans="1:23" ht="18" customHeight="1" thickBot="1" x14ac:dyDescent="0.25">
      <c r="A13" s="6024"/>
      <c r="B13" s="6030"/>
      <c r="C13" s="4506"/>
      <c r="D13" s="4504"/>
      <c r="E13" s="4504"/>
      <c r="F13" s="4504"/>
      <c r="G13" s="4504"/>
      <c r="H13" s="4505"/>
      <c r="I13" s="4504"/>
      <c r="J13" s="4504"/>
      <c r="K13" s="4504"/>
      <c r="L13" s="4504"/>
      <c r="M13" s="4504"/>
      <c r="N13" s="4503" t="s">
        <v>1560</v>
      </c>
      <c r="O13" s="4502" t="s">
        <v>774</v>
      </c>
      <c r="P13" s="1534">
        <v>600</v>
      </c>
      <c r="Q13" s="4501">
        <v>658</v>
      </c>
      <c r="R13" s="4500"/>
      <c r="S13" s="4499"/>
    </row>
    <row r="14" spans="1:23" ht="25.5" customHeight="1" x14ac:dyDescent="0.2">
      <c r="A14" s="7674" t="s">
        <v>10</v>
      </c>
      <c r="B14" s="7675" t="s">
        <v>10</v>
      </c>
      <c r="C14" s="6920" t="s">
        <v>10</v>
      </c>
      <c r="D14" s="6359" t="s">
        <v>1559</v>
      </c>
      <c r="E14" s="6359"/>
      <c r="F14" s="6360"/>
      <c r="G14" s="5925" t="s">
        <v>74</v>
      </c>
      <c r="H14" s="6153" t="s">
        <v>18</v>
      </c>
      <c r="I14" s="6146" t="s">
        <v>1538</v>
      </c>
      <c r="J14" s="631"/>
      <c r="K14" s="4429"/>
      <c r="L14" s="4429"/>
      <c r="M14" s="4429"/>
      <c r="N14" s="4438"/>
      <c r="O14" s="4498"/>
      <c r="P14" s="2894"/>
      <c r="Q14" s="4497"/>
      <c r="R14" s="1787"/>
      <c r="S14" s="4272"/>
    </row>
    <row r="15" spans="1:23" ht="12.75" customHeight="1" x14ac:dyDescent="0.2">
      <c r="A15" s="6107"/>
      <c r="B15" s="6029"/>
      <c r="C15" s="6920"/>
      <c r="D15" s="6361"/>
      <c r="E15" s="6361"/>
      <c r="F15" s="6362"/>
      <c r="G15" s="5926"/>
      <c r="H15" s="6154"/>
      <c r="I15" s="6147"/>
      <c r="J15" s="1430" t="s">
        <v>20</v>
      </c>
      <c r="K15" s="4496">
        <f>K19</f>
        <v>430</v>
      </c>
      <c r="L15" s="4496">
        <f>L19</f>
        <v>419.5</v>
      </c>
      <c r="M15" s="4496">
        <f>M19</f>
        <v>419.5</v>
      </c>
      <c r="N15" s="4490"/>
      <c r="O15" s="4489"/>
      <c r="P15" s="4488"/>
      <c r="Q15" s="4487"/>
      <c r="R15" s="1787"/>
      <c r="S15" s="4272"/>
    </row>
    <row r="16" spans="1:23" ht="12.75" customHeight="1" x14ac:dyDescent="0.2">
      <c r="A16" s="6107"/>
      <c r="B16" s="6029"/>
      <c r="C16" s="6920"/>
      <c r="D16" s="6361"/>
      <c r="E16" s="6361"/>
      <c r="F16" s="6362"/>
      <c r="G16" s="5926"/>
      <c r="H16" s="6154"/>
      <c r="I16" s="6147"/>
      <c r="J16" s="621" t="s">
        <v>22</v>
      </c>
      <c r="K16" s="4495"/>
      <c r="L16" s="4495"/>
      <c r="M16" s="4495"/>
      <c r="N16" s="4494"/>
      <c r="O16" s="4493"/>
      <c r="P16" s="4490"/>
      <c r="Q16" s="1615"/>
      <c r="R16" s="1787"/>
      <c r="S16" s="4272"/>
    </row>
    <row r="17" spans="1:21" ht="12.75" customHeight="1" thickBot="1" x14ac:dyDescent="0.25">
      <c r="A17" s="6107"/>
      <c r="B17" s="6029"/>
      <c r="C17" s="6920"/>
      <c r="D17" s="6361"/>
      <c r="E17" s="6361"/>
      <c r="F17" s="6362"/>
      <c r="G17" s="5926"/>
      <c r="H17" s="6154"/>
      <c r="I17" s="6147"/>
      <c r="J17" s="1063" t="s">
        <v>23</v>
      </c>
      <c r="K17" s="4492"/>
      <c r="L17" s="4492"/>
      <c r="M17" s="4492"/>
      <c r="N17" s="4491"/>
      <c r="O17" s="4491"/>
      <c r="P17" s="942"/>
      <c r="Q17" s="904"/>
      <c r="R17" s="1787"/>
      <c r="S17" s="4272"/>
    </row>
    <row r="18" spans="1:21" ht="13.5" customHeight="1" thickBot="1" x14ac:dyDescent="0.25">
      <c r="A18" s="6108"/>
      <c r="B18" s="7676"/>
      <c r="C18" s="6921"/>
      <c r="D18" s="6363"/>
      <c r="E18" s="6363"/>
      <c r="F18" s="6364"/>
      <c r="G18" s="5926"/>
      <c r="H18" s="6154"/>
      <c r="I18" s="6147"/>
      <c r="J18" s="1784" t="s">
        <v>24</v>
      </c>
      <c r="K18" s="4185">
        <f>K21</f>
        <v>430</v>
      </c>
      <c r="L18" s="4185">
        <f>L21</f>
        <v>419.5</v>
      </c>
      <c r="M18" s="4185">
        <f>M21</f>
        <v>419.5</v>
      </c>
      <c r="N18" s="646"/>
      <c r="O18" s="646"/>
      <c r="P18" s="1754"/>
      <c r="Q18" s="1753"/>
      <c r="R18" s="1787"/>
      <c r="S18" s="4272"/>
    </row>
    <row r="19" spans="1:21" ht="25.5" x14ac:dyDescent="0.2">
      <c r="A19" s="1227" t="s">
        <v>10</v>
      </c>
      <c r="B19" s="1528" t="s">
        <v>10</v>
      </c>
      <c r="C19" s="4154" t="s">
        <v>10</v>
      </c>
      <c r="D19" s="605" t="s">
        <v>10</v>
      </c>
      <c r="E19" s="647"/>
      <c r="F19" s="7647" t="s">
        <v>1558</v>
      </c>
      <c r="G19" s="5926"/>
      <c r="H19" s="6154"/>
      <c r="I19" s="6147"/>
      <c r="J19" s="4164" t="s">
        <v>20</v>
      </c>
      <c r="K19" s="692">
        <v>430</v>
      </c>
      <c r="L19" s="692">
        <v>419.5</v>
      </c>
      <c r="M19" s="692">
        <v>419.5</v>
      </c>
      <c r="N19" s="4490" t="s">
        <v>1557</v>
      </c>
      <c r="O19" s="4489" t="s">
        <v>913</v>
      </c>
      <c r="P19" s="4488">
        <v>450</v>
      </c>
      <c r="Q19" s="4487">
        <v>651</v>
      </c>
      <c r="R19" s="7713" t="s">
        <v>1556</v>
      </c>
      <c r="S19" s="7714"/>
      <c r="T19" s="516"/>
    </row>
    <row r="20" spans="1:21" ht="13.5" thickBot="1" x14ac:dyDescent="0.25">
      <c r="A20" s="1227"/>
      <c r="B20" s="1528"/>
      <c r="C20" s="617"/>
      <c r="D20" s="648"/>
      <c r="E20" s="647"/>
      <c r="F20" s="7684"/>
      <c r="G20" s="5926"/>
      <c r="H20" s="6154"/>
      <c r="I20" s="6147"/>
      <c r="J20" s="4485"/>
      <c r="K20" s="4485"/>
      <c r="L20" s="677"/>
      <c r="M20" s="677"/>
      <c r="N20" s="4484"/>
      <c r="O20" s="4484"/>
      <c r="P20" s="4483"/>
      <c r="Q20" s="1747"/>
      <c r="R20" s="5867"/>
      <c r="S20" s="5868"/>
    </row>
    <row r="21" spans="1:21" ht="53.25" customHeight="1" thickBot="1" x14ac:dyDescent="0.25">
      <c r="A21" s="1227"/>
      <c r="B21" s="1528"/>
      <c r="C21" s="617"/>
      <c r="D21" s="642"/>
      <c r="E21" s="647"/>
      <c r="F21" s="7648"/>
      <c r="G21" s="5927"/>
      <c r="H21" s="6155"/>
      <c r="I21" s="6148"/>
      <c r="J21" s="4147" t="s">
        <v>24</v>
      </c>
      <c r="K21" s="4145">
        <f>SUM(K19:K20)</f>
        <v>430</v>
      </c>
      <c r="L21" s="4145">
        <f>SUM(L19:L20)</f>
        <v>419.5</v>
      </c>
      <c r="M21" s="4145">
        <f>SUM(M19:M20)</f>
        <v>419.5</v>
      </c>
      <c r="N21" s="1336"/>
      <c r="O21" s="1336"/>
      <c r="P21" s="4431"/>
      <c r="Q21" s="4422"/>
      <c r="R21" s="7679"/>
      <c r="S21" s="7715"/>
    </row>
    <row r="22" spans="1:21" ht="13.15" customHeight="1" x14ac:dyDescent="0.2">
      <c r="A22" s="6106" t="s">
        <v>10</v>
      </c>
      <c r="B22" s="6056" t="s">
        <v>10</v>
      </c>
      <c r="C22" s="606" t="s">
        <v>25</v>
      </c>
      <c r="D22" s="696"/>
      <c r="E22" s="6925"/>
      <c r="F22" s="6931" t="s">
        <v>1551</v>
      </c>
      <c r="G22" s="5925" t="s">
        <v>75</v>
      </c>
      <c r="H22" s="5985" t="s">
        <v>18</v>
      </c>
      <c r="I22" s="6146" t="s">
        <v>1538</v>
      </c>
      <c r="J22" s="1430" t="s">
        <v>20</v>
      </c>
      <c r="K22" s="845">
        <f>K26</f>
        <v>0</v>
      </c>
      <c r="L22" s="845">
        <f>L26</f>
        <v>0</v>
      </c>
      <c r="M22" s="845">
        <f>M26</f>
        <v>0</v>
      </c>
      <c r="N22" s="5867" t="s">
        <v>1555</v>
      </c>
      <c r="O22" s="7701" t="s">
        <v>774</v>
      </c>
      <c r="P22" s="7717" t="s">
        <v>1407</v>
      </c>
      <c r="Q22" s="7706" t="s">
        <v>1407</v>
      </c>
      <c r="R22" s="7677" t="s">
        <v>1554</v>
      </c>
      <c r="S22" s="4482"/>
    </row>
    <row r="23" spans="1:21" ht="66" customHeight="1" x14ac:dyDescent="0.2">
      <c r="A23" s="6107"/>
      <c r="B23" s="5974"/>
      <c r="C23" s="588"/>
      <c r="D23" s="690"/>
      <c r="E23" s="6926"/>
      <c r="F23" s="6932"/>
      <c r="G23" s="5926"/>
      <c r="H23" s="5986"/>
      <c r="I23" s="6147"/>
      <c r="J23" s="621" t="s">
        <v>22</v>
      </c>
      <c r="K23" s="844"/>
      <c r="L23" s="844"/>
      <c r="M23" s="844"/>
      <c r="N23" s="7679"/>
      <c r="O23" s="7702"/>
      <c r="P23" s="7718"/>
      <c r="Q23" s="7707"/>
      <c r="R23" s="7678"/>
      <c r="S23" s="4481"/>
    </row>
    <row r="24" spans="1:21" ht="26.25" thickBot="1" x14ac:dyDescent="0.25">
      <c r="A24" s="6107"/>
      <c r="B24" s="5974"/>
      <c r="C24" s="588"/>
      <c r="D24" s="690"/>
      <c r="E24" s="6926"/>
      <c r="F24" s="6932"/>
      <c r="G24" s="5926"/>
      <c r="H24" s="5986"/>
      <c r="I24" s="6147"/>
      <c r="J24" s="1063" t="s">
        <v>929</v>
      </c>
      <c r="K24" s="1062"/>
      <c r="L24" s="1062"/>
      <c r="M24" s="1062"/>
      <c r="N24" s="1616" t="s">
        <v>1553</v>
      </c>
      <c r="O24" s="4480" t="s">
        <v>774</v>
      </c>
      <c r="P24" s="4479" t="s">
        <v>1552</v>
      </c>
      <c r="Q24" s="4478" t="s">
        <v>1552</v>
      </c>
      <c r="R24" s="4477"/>
      <c r="S24" s="4476"/>
    </row>
    <row r="25" spans="1:21" ht="13.5" thickBot="1" x14ac:dyDescent="0.25">
      <c r="A25" s="6108"/>
      <c r="B25" s="6057"/>
      <c r="C25" s="575"/>
      <c r="D25" s="728"/>
      <c r="E25" s="6926"/>
      <c r="F25" s="6960"/>
      <c r="G25" s="5926"/>
      <c r="H25" s="5986"/>
      <c r="I25" s="6147"/>
      <c r="J25" s="1784" t="s">
        <v>24</v>
      </c>
      <c r="K25" s="4185">
        <f>SUM(K22:K24)</f>
        <v>0</v>
      </c>
      <c r="L25" s="4185">
        <f>SUM(L22:L24)</f>
        <v>0</v>
      </c>
      <c r="M25" s="4185">
        <f>SUM(M22:M24)</f>
        <v>0</v>
      </c>
      <c r="N25" s="1500"/>
      <c r="O25" s="1705"/>
      <c r="P25" s="1705"/>
      <c r="Q25" s="4475"/>
      <c r="R25" s="1787"/>
      <c r="S25" s="4272"/>
    </row>
    <row r="26" spans="1:21" ht="39" thickBot="1" x14ac:dyDescent="0.25">
      <c r="A26" s="1227" t="s">
        <v>10</v>
      </c>
      <c r="B26" s="589" t="s">
        <v>10</v>
      </c>
      <c r="C26" s="4181" t="s">
        <v>25</v>
      </c>
      <c r="D26" s="605" t="s">
        <v>10</v>
      </c>
      <c r="E26" s="6926"/>
      <c r="F26" s="949" t="s">
        <v>1551</v>
      </c>
      <c r="G26" s="5926"/>
      <c r="H26" s="5986"/>
      <c r="I26" s="6147"/>
      <c r="J26" s="4202" t="s">
        <v>20</v>
      </c>
      <c r="K26" s="652">
        <v>0</v>
      </c>
      <c r="L26" s="652">
        <v>0</v>
      </c>
      <c r="M26" s="652">
        <v>0</v>
      </c>
      <c r="N26" s="1702"/>
      <c r="O26" s="4470"/>
      <c r="P26" s="4470"/>
      <c r="Q26" s="4469"/>
      <c r="R26" s="4474"/>
      <c r="S26" s="4473"/>
      <c r="U26" s="516"/>
    </row>
    <row r="27" spans="1:21" ht="13.5" thickBot="1" x14ac:dyDescent="0.25">
      <c r="A27" s="1227"/>
      <c r="B27" s="589"/>
      <c r="C27" s="4472"/>
      <c r="D27" s="4471"/>
      <c r="E27" s="6927"/>
      <c r="F27" s="949"/>
      <c r="G27" s="5927"/>
      <c r="H27" s="5987"/>
      <c r="I27" s="6148"/>
      <c r="J27" s="4147" t="s">
        <v>24</v>
      </c>
      <c r="K27" s="4145">
        <f>SUM(K26)</f>
        <v>0</v>
      </c>
      <c r="L27" s="4145">
        <f>SUM(L26)</f>
        <v>0</v>
      </c>
      <c r="M27" s="4145">
        <f>SUM(M26)</f>
        <v>0</v>
      </c>
      <c r="N27" s="1702"/>
      <c r="O27" s="4470"/>
      <c r="P27" s="4470"/>
      <c r="Q27" s="4469"/>
      <c r="R27" s="1787"/>
      <c r="S27" s="4272"/>
    </row>
    <row r="28" spans="1:21" ht="167.25" customHeight="1" x14ac:dyDescent="0.2">
      <c r="A28" s="6022" t="s">
        <v>10</v>
      </c>
      <c r="B28" s="5973" t="s">
        <v>10</v>
      </c>
      <c r="C28" s="5991" t="s">
        <v>27</v>
      </c>
      <c r="D28" s="4468"/>
      <c r="E28" s="7698"/>
      <c r="F28" s="6931" t="s">
        <v>1548</v>
      </c>
      <c r="G28" s="5925" t="s">
        <v>679</v>
      </c>
      <c r="H28" s="5985" t="s">
        <v>18</v>
      </c>
      <c r="I28" s="7703" t="s">
        <v>1538</v>
      </c>
      <c r="J28" s="631" t="s">
        <v>20</v>
      </c>
      <c r="K28" s="847">
        <f>K30</f>
        <v>65</v>
      </c>
      <c r="L28" s="847">
        <f>L30</f>
        <v>57</v>
      </c>
      <c r="M28" s="847">
        <f>M30</f>
        <v>57</v>
      </c>
      <c r="N28" s="4438" t="s">
        <v>1550</v>
      </c>
      <c r="O28" s="4467" t="s">
        <v>774</v>
      </c>
      <c r="P28" s="2906">
        <v>25</v>
      </c>
      <c r="Q28" s="4427">
        <v>22</v>
      </c>
      <c r="R28" s="4426" t="s">
        <v>1549</v>
      </c>
      <c r="S28" s="4466"/>
    </row>
    <row r="29" spans="1:21" ht="19.5" customHeight="1" thickBot="1" x14ac:dyDescent="0.25">
      <c r="A29" s="6024"/>
      <c r="B29" s="5975"/>
      <c r="C29" s="5993"/>
      <c r="D29" s="4465"/>
      <c r="E29" s="7699"/>
      <c r="F29" s="6960"/>
      <c r="G29" s="5926"/>
      <c r="H29" s="5986"/>
      <c r="I29" s="7704"/>
      <c r="J29" s="1827" t="s">
        <v>24</v>
      </c>
      <c r="K29" s="2727">
        <f>SUM(K28:K28)</f>
        <v>65</v>
      </c>
      <c r="L29" s="2727">
        <f>SUM(L28:L28)</f>
        <v>57</v>
      </c>
      <c r="M29" s="2727">
        <f>SUM(M28:M28)</f>
        <v>57</v>
      </c>
      <c r="N29" s="1615"/>
      <c r="O29" s="1705"/>
      <c r="P29" s="1705"/>
      <c r="Q29" s="1749"/>
      <c r="R29" s="1787"/>
      <c r="S29" s="4272"/>
    </row>
    <row r="30" spans="1:21" ht="19.5" customHeight="1" thickBot="1" x14ac:dyDescent="0.25">
      <c r="A30" s="6022" t="s">
        <v>10</v>
      </c>
      <c r="B30" s="5973" t="s">
        <v>10</v>
      </c>
      <c r="C30" s="5991" t="s">
        <v>27</v>
      </c>
      <c r="D30" s="7680" t="s">
        <v>10</v>
      </c>
      <c r="E30" s="7699"/>
      <c r="F30" s="5928" t="s">
        <v>1548</v>
      </c>
      <c r="G30" s="5926"/>
      <c r="H30" s="5986"/>
      <c r="I30" s="7704"/>
      <c r="J30" s="4261" t="s">
        <v>20</v>
      </c>
      <c r="K30" s="4261">
        <v>65</v>
      </c>
      <c r="L30" s="4319">
        <v>57</v>
      </c>
      <c r="M30" s="4353">
        <v>57</v>
      </c>
      <c r="N30" s="1615"/>
      <c r="O30" s="1705"/>
      <c r="P30" s="1705"/>
      <c r="Q30" s="1749"/>
      <c r="R30" s="1787"/>
      <c r="S30" s="4272"/>
    </row>
    <row r="31" spans="1:21" ht="19.5" customHeight="1" thickBot="1" x14ac:dyDescent="0.25">
      <c r="A31" s="6024"/>
      <c r="B31" s="5975"/>
      <c r="C31" s="5993"/>
      <c r="D31" s="7681"/>
      <c r="E31" s="7700"/>
      <c r="F31" s="5930"/>
      <c r="G31" s="5927"/>
      <c r="H31" s="5987"/>
      <c r="I31" s="7705"/>
      <c r="J31" s="4147" t="s">
        <v>24</v>
      </c>
      <c r="K31" s="4145">
        <f>SUM(K30)</f>
        <v>65</v>
      </c>
      <c r="L31" s="4145">
        <f>SUM(L30)</f>
        <v>57</v>
      </c>
      <c r="M31" s="4145">
        <f>SUM(M30)</f>
        <v>57</v>
      </c>
      <c r="N31" s="2808"/>
      <c r="O31" s="1975"/>
      <c r="P31" s="1975"/>
      <c r="Q31" s="4422"/>
      <c r="R31" s="1787"/>
      <c r="S31" s="4272"/>
    </row>
    <row r="32" spans="1:21" ht="27.75" customHeight="1" thickBot="1" x14ac:dyDescent="0.25">
      <c r="A32" s="855" t="s">
        <v>10</v>
      </c>
      <c r="B32" s="664" t="s">
        <v>10</v>
      </c>
      <c r="C32" s="5980" t="s">
        <v>35</v>
      </c>
      <c r="D32" s="5981"/>
      <c r="E32" s="5981"/>
      <c r="F32" s="5981"/>
      <c r="G32" s="5981"/>
      <c r="H32" s="5981"/>
      <c r="I32" s="5981"/>
      <c r="J32" s="4256" t="s">
        <v>24</v>
      </c>
      <c r="K32" s="662">
        <f>K18+K25+K29</f>
        <v>495</v>
      </c>
      <c r="L32" s="662">
        <f>L18+L25+L29</f>
        <v>476.5</v>
      </c>
      <c r="M32" s="662">
        <f>M18+M25+M29</f>
        <v>476.5</v>
      </c>
      <c r="N32" s="4464"/>
      <c r="O32" s="4464"/>
      <c r="P32" s="4464"/>
      <c r="Q32" s="4463"/>
      <c r="R32" s="1787"/>
      <c r="S32" s="4272"/>
    </row>
    <row r="33" spans="1:21" ht="26.25" customHeight="1" thickBot="1" x14ac:dyDescent="0.25">
      <c r="A33" s="6022" t="s">
        <v>10</v>
      </c>
      <c r="B33" s="5973" t="s">
        <v>25</v>
      </c>
      <c r="C33" s="4308" t="s">
        <v>1547</v>
      </c>
      <c r="D33" s="4307"/>
      <c r="E33" s="4250"/>
      <c r="F33" s="4248"/>
      <c r="G33" s="4248"/>
      <c r="H33" s="4249"/>
      <c r="I33" s="4248"/>
      <c r="J33" s="4248"/>
      <c r="K33" s="4248"/>
      <c r="L33" s="4248"/>
      <c r="M33" s="4248"/>
      <c r="N33" s="4248"/>
      <c r="O33" s="4248"/>
      <c r="P33" s="4248"/>
      <c r="Q33" s="4248"/>
      <c r="R33" s="1787"/>
      <c r="S33" s="4272"/>
    </row>
    <row r="34" spans="1:21" ht="33" customHeight="1" thickBot="1" x14ac:dyDescent="0.25">
      <c r="A34" s="6024"/>
      <c r="B34" s="5975"/>
      <c r="C34" s="1006"/>
      <c r="D34" s="4303"/>
      <c r="E34" s="4243"/>
      <c r="F34" s="4241"/>
      <c r="G34" s="4241"/>
      <c r="H34" s="4242"/>
      <c r="I34" s="4241"/>
      <c r="J34" s="4241"/>
      <c r="K34" s="4241"/>
      <c r="L34" s="4241"/>
      <c r="M34" s="4241"/>
      <c r="N34" s="2784" t="s">
        <v>1546</v>
      </c>
      <c r="O34" s="4462" t="s">
        <v>913</v>
      </c>
      <c r="P34" s="4461">
        <v>282</v>
      </c>
      <c r="Q34" s="4460">
        <v>282</v>
      </c>
      <c r="R34" s="4459"/>
      <c r="S34" s="4458"/>
    </row>
    <row r="35" spans="1:21" ht="409.5" customHeight="1" x14ac:dyDescent="0.2">
      <c r="A35" s="6022" t="s">
        <v>10</v>
      </c>
      <c r="B35" s="6056" t="s">
        <v>25</v>
      </c>
      <c r="C35" s="5991" t="s">
        <v>10</v>
      </c>
      <c r="D35" s="696"/>
      <c r="E35" s="6925"/>
      <c r="F35" s="6931" t="s">
        <v>1543</v>
      </c>
      <c r="G35" s="5925" t="s">
        <v>79</v>
      </c>
      <c r="H35" s="5985" t="s">
        <v>18</v>
      </c>
      <c r="I35" s="6146" t="s">
        <v>1538</v>
      </c>
      <c r="J35" s="631" t="s">
        <v>20</v>
      </c>
      <c r="K35" s="847">
        <f>K37</f>
        <v>150</v>
      </c>
      <c r="L35" s="847">
        <f>L37</f>
        <v>120</v>
      </c>
      <c r="M35" s="847">
        <f>M37</f>
        <v>119.4</v>
      </c>
      <c r="N35" s="4457" t="s">
        <v>1545</v>
      </c>
      <c r="O35" s="2906" t="s">
        <v>774</v>
      </c>
      <c r="P35" s="820">
        <v>40</v>
      </c>
      <c r="Q35" s="910">
        <v>42</v>
      </c>
      <c r="R35" s="7685" t="s">
        <v>1544</v>
      </c>
      <c r="S35" s="7686"/>
    </row>
    <row r="36" spans="1:21" ht="24" customHeight="1" thickBot="1" x14ac:dyDescent="0.25">
      <c r="A36" s="6024"/>
      <c r="B36" s="6057"/>
      <c r="C36" s="6021"/>
      <c r="D36" s="728"/>
      <c r="E36" s="6926"/>
      <c r="F36" s="6960"/>
      <c r="G36" s="5926"/>
      <c r="H36" s="5986"/>
      <c r="I36" s="6147"/>
      <c r="J36" s="1063" t="s">
        <v>24</v>
      </c>
      <c r="K36" s="4231">
        <f>K35</f>
        <v>150</v>
      </c>
      <c r="L36" s="4231">
        <f>L35</f>
        <v>120</v>
      </c>
      <c r="M36" s="4231">
        <f>M35</f>
        <v>119.4</v>
      </c>
      <c r="N36" s="4456"/>
      <c r="O36" s="4455"/>
      <c r="P36" s="4455"/>
      <c r="Q36" s="4454"/>
      <c r="R36" s="7687"/>
      <c r="S36" s="7688"/>
    </row>
    <row r="37" spans="1:21" ht="18.75" customHeight="1" thickBot="1" x14ac:dyDescent="0.25">
      <c r="A37" s="6022" t="s">
        <v>10</v>
      </c>
      <c r="B37" s="6056" t="s">
        <v>25</v>
      </c>
      <c r="C37" s="5992" t="s">
        <v>10</v>
      </c>
      <c r="D37" s="7680" t="s">
        <v>10</v>
      </c>
      <c r="E37" s="6926"/>
      <c r="F37" s="5929" t="s">
        <v>1543</v>
      </c>
      <c r="G37" s="5926"/>
      <c r="H37" s="5986"/>
      <c r="I37" s="6147"/>
      <c r="J37" s="4164" t="s">
        <v>20</v>
      </c>
      <c r="K37" s="4319">
        <v>150</v>
      </c>
      <c r="L37" s="4319">
        <v>120</v>
      </c>
      <c r="M37" s="4319">
        <v>119.4</v>
      </c>
      <c r="N37" s="4453"/>
      <c r="O37" s="4452"/>
      <c r="P37" s="4452"/>
      <c r="Q37" s="4252"/>
      <c r="R37" s="4451"/>
      <c r="S37" s="4450"/>
      <c r="T37" s="516"/>
    </row>
    <row r="38" spans="1:21" ht="18.75" customHeight="1" thickBot="1" x14ac:dyDescent="0.25">
      <c r="A38" s="6024"/>
      <c r="B38" s="6057"/>
      <c r="C38" s="6021"/>
      <c r="D38" s="7681"/>
      <c r="E38" s="6927"/>
      <c r="F38" s="5930"/>
      <c r="G38" s="5927"/>
      <c r="H38" s="5987"/>
      <c r="I38" s="6148"/>
      <c r="J38" s="4449" t="s">
        <v>24</v>
      </c>
      <c r="K38" s="4145">
        <f>SUM(K37)</f>
        <v>150</v>
      </c>
      <c r="L38" s="4145">
        <f>SUM(L37)</f>
        <v>120</v>
      </c>
      <c r="M38" s="4145">
        <f>SUM(M37)</f>
        <v>119.4</v>
      </c>
      <c r="N38" s="4448"/>
      <c r="O38" s="4447"/>
      <c r="P38" s="4447"/>
      <c r="Q38" s="4446"/>
      <c r="R38" s="4140"/>
      <c r="S38" s="4412"/>
    </row>
    <row r="39" spans="1:21" ht="255" customHeight="1" x14ac:dyDescent="0.2">
      <c r="A39" s="6106" t="s">
        <v>10</v>
      </c>
      <c r="B39" s="6056" t="s">
        <v>25</v>
      </c>
      <c r="C39" s="5991" t="s">
        <v>25</v>
      </c>
      <c r="D39" s="696"/>
      <c r="E39" s="6925"/>
      <c r="F39" s="6931" t="s">
        <v>1539</v>
      </c>
      <c r="G39" s="5925" t="s">
        <v>80</v>
      </c>
      <c r="H39" s="5985" t="s">
        <v>18</v>
      </c>
      <c r="I39" s="6146" t="s">
        <v>1538</v>
      </c>
      <c r="J39" s="2782" t="s">
        <v>20</v>
      </c>
      <c r="K39" s="4429">
        <f>K41</f>
        <v>50</v>
      </c>
      <c r="L39" s="4429">
        <f>L41</f>
        <v>44.4</v>
      </c>
      <c r="M39" s="4429">
        <f>M41</f>
        <v>44.4</v>
      </c>
      <c r="N39" s="7696" t="s">
        <v>1542</v>
      </c>
      <c r="O39" s="7701" t="s">
        <v>774</v>
      </c>
      <c r="P39" s="7689">
        <v>12</v>
      </c>
      <c r="Q39" s="7691">
        <v>11</v>
      </c>
      <c r="R39" s="7671" t="s">
        <v>1541</v>
      </c>
      <c r="S39" s="7711" t="s">
        <v>1540</v>
      </c>
    </row>
    <row r="40" spans="1:21" ht="38.25" customHeight="1" thickBot="1" x14ac:dyDescent="0.25">
      <c r="A40" s="6108"/>
      <c r="B40" s="6057"/>
      <c r="C40" s="6021"/>
      <c r="D40" s="728"/>
      <c r="E40" s="6926"/>
      <c r="F40" s="6960"/>
      <c r="G40" s="5926"/>
      <c r="H40" s="5986"/>
      <c r="I40" s="6147"/>
      <c r="J40" s="4443" t="s">
        <v>24</v>
      </c>
      <c r="K40" s="4442">
        <f>K39</f>
        <v>50</v>
      </c>
      <c r="L40" s="4442">
        <f>L39</f>
        <v>44.4</v>
      </c>
      <c r="M40" s="4442">
        <f>M39</f>
        <v>44.4</v>
      </c>
      <c r="N40" s="7697"/>
      <c r="O40" s="7719"/>
      <c r="P40" s="7690"/>
      <c r="Q40" s="7692"/>
      <c r="R40" s="7672"/>
      <c r="S40" s="7712"/>
    </row>
    <row r="41" spans="1:21" ht="22.5" customHeight="1" thickBot="1" x14ac:dyDescent="0.25">
      <c r="A41" s="7674" t="s">
        <v>10</v>
      </c>
      <c r="B41" s="7682" t="s">
        <v>25</v>
      </c>
      <c r="C41" s="5992" t="s">
        <v>25</v>
      </c>
      <c r="D41" s="7680" t="s">
        <v>10</v>
      </c>
      <c r="E41" s="6926"/>
      <c r="F41" s="5928" t="s">
        <v>1539</v>
      </c>
      <c r="G41" s="5926"/>
      <c r="H41" s="5986"/>
      <c r="I41" s="6147"/>
      <c r="J41" s="4261" t="s">
        <v>20</v>
      </c>
      <c r="K41" s="4319">
        <v>50</v>
      </c>
      <c r="L41" s="4439">
        <v>44.4</v>
      </c>
      <c r="M41" s="4439">
        <v>44.4</v>
      </c>
      <c r="N41" s="4438"/>
      <c r="O41" s="4437"/>
      <c r="P41" s="4436"/>
      <c r="Q41" s="4435"/>
      <c r="R41" s="7672"/>
      <c r="S41" s="4434"/>
      <c r="T41" s="516"/>
      <c r="U41" s="516"/>
    </row>
    <row r="42" spans="1:21" ht="69" customHeight="1" thickBot="1" x14ac:dyDescent="0.25">
      <c r="A42" s="6108"/>
      <c r="B42" s="6057"/>
      <c r="C42" s="6021"/>
      <c r="D42" s="7681"/>
      <c r="E42" s="6927"/>
      <c r="F42" s="5930"/>
      <c r="G42" s="5927"/>
      <c r="H42" s="5987"/>
      <c r="I42" s="6148"/>
      <c r="J42" s="4433" t="s">
        <v>24</v>
      </c>
      <c r="K42" s="4432">
        <f>SUM(K41)</f>
        <v>50</v>
      </c>
      <c r="L42" s="4432">
        <f>SUM(L41)</f>
        <v>44.4</v>
      </c>
      <c r="M42" s="4432">
        <f>SUM(M41)</f>
        <v>44.4</v>
      </c>
      <c r="N42" s="2808"/>
      <c r="O42" s="1975"/>
      <c r="P42" s="4431"/>
      <c r="Q42" s="4422"/>
      <c r="R42" s="7673"/>
      <c r="S42" s="4420"/>
    </row>
    <row r="43" spans="1:21" ht="360" customHeight="1" x14ac:dyDescent="0.2">
      <c r="A43" s="6106" t="s">
        <v>10</v>
      </c>
      <c r="B43" s="6056" t="s">
        <v>25</v>
      </c>
      <c r="C43" s="5991" t="s">
        <v>27</v>
      </c>
      <c r="D43" s="696"/>
      <c r="E43" s="6925"/>
      <c r="F43" s="6931" t="s">
        <v>1534</v>
      </c>
      <c r="G43" s="5925" t="s">
        <v>81</v>
      </c>
      <c r="H43" s="5985" t="s">
        <v>18</v>
      </c>
      <c r="I43" s="6146" t="s">
        <v>1538</v>
      </c>
      <c r="J43" s="4430" t="s">
        <v>20</v>
      </c>
      <c r="K43" s="4429">
        <f>K45</f>
        <v>1050</v>
      </c>
      <c r="L43" s="4429">
        <f>L45</f>
        <v>1096.0999999999999</v>
      </c>
      <c r="M43" s="4429">
        <f>M45</f>
        <v>1096.0999999999999</v>
      </c>
      <c r="N43" s="4428" t="s">
        <v>1537</v>
      </c>
      <c r="O43" s="820" t="s">
        <v>774</v>
      </c>
      <c r="P43" s="2906">
        <v>28</v>
      </c>
      <c r="Q43" s="4427">
        <v>23</v>
      </c>
      <c r="R43" s="4426" t="s">
        <v>1536</v>
      </c>
      <c r="S43" s="4425" t="s">
        <v>1535</v>
      </c>
    </row>
    <row r="44" spans="1:21" ht="13.5" customHeight="1" thickBot="1" x14ac:dyDescent="0.25">
      <c r="A44" s="6108"/>
      <c r="B44" s="6057"/>
      <c r="C44" s="6021"/>
      <c r="D44" s="728"/>
      <c r="E44" s="6926"/>
      <c r="F44" s="6960"/>
      <c r="G44" s="5926"/>
      <c r="H44" s="5986"/>
      <c r="I44" s="6147"/>
      <c r="J44" s="1827" t="s">
        <v>24</v>
      </c>
      <c r="K44" s="2727">
        <f>K43</f>
        <v>1050</v>
      </c>
      <c r="L44" s="2727">
        <f>L43</f>
        <v>1096.0999999999999</v>
      </c>
      <c r="M44" s="2727">
        <f>M43</f>
        <v>1096.0999999999999</v>
      </c>
      <c r="N44" s="1704"/>
      <c r="O44" s="942"/>
      <c r="P44" s="942"/>
      <c r="Q44" s="1749"/>
      <c r="R44" s="4423"/>
      <c r="S44" s="1285"/>
    </row>
    <row r="45" spans="1:21" ht="21" customHeight="1" thickBot="1" x14ac:dyDescent="0.25">
      <c r="A45" s="6022" t="s">
        <v>10</v>
      </c>
      <c r="B45" s="5973" t="s">
        <v>25</v>
      </c>
      <c r="C45" s="5991" t="s">
        <v>27</v>
      </c>
      <c r="D45" s="7680" t="s">
        <v>10</v>
      </c>
      <c r="E45" s="6926"/>
      <c r="F45" s="5928" t="s">
        <v>1534</v>
      </c>
      <c r="G45" s="5926"/>
      <c r="H45" s="5986"/>
      <c r="I45" s="6147"/>
      <c r="J45" s="1992" t="s">
        <v>20</v>
      </c>
      <c r="K45" s="4424">
        <v>1050</v>
      </c>
      <c r="L45" s="652">
        <v>1096.0999999999999</v>
      </c>
      <c r="M45" s="902">
        <v>1096.0999999999999</v>
      </c>
      <c r="N45" s="1704"/>
      <c r="O45" s="942"/>
      <c r="P45" s="942"/>
      <c r="Q45" s="1749"/>
      <c r="R45" s="4423"/>
      <c r="S45" s="1285"/>
      <c r="T45" s="516"/>
    </row>
    <row r="46" spans="1:21" ht="29.25" customHeight="1" thickBot="1" x14ac:dyDescent="0.25">
      <c r="A46" s="6024"/>
      <c r="B46" s="5975"/>
      <c r="C46" s="6021"/>
      <c r="D46" s="7681"/>
      <c r="E46" s="6927"/>
      <c r="F46" s="5930"/>
      <c r="G46" s="5927"/>
      <c r="H46" s="5987"/>
      <c r="I46" s="6148"/>
      <c r="J46" s="4147" t="s">
        <v>24</v>
      </c>
      <c r="K46" s="4145">
        <f>SUM(K45)</f>
        <v>1050</v>
      </c>
      <c r="L46" s="4145">
        <f>SUM(L45)</f>
        <v>1096.0999999999999</v>
      </c>
      <c r="M46" s="4145">
        <f>SUM(M45)</f>
        <v>1096.0999999999999</v>
      </c>
      <c r="N46" s="1066"/>
      <c r="O46" s="1875"/>
      <c r="P46" s="1875"/>
      <c r="Q46" s="4422"/>
      <c r="R46" s="4421"/>
      <c r="S46" s="4420"/>
    </row>
    <row r="47" spans="1:21" ht="13.5" customHeight="1" thickBot="1" x14ac:dyDescent="0.25">
      <c r="A47" s="855" t="s">
        <v>10</v>
      </c>
      <c r="B47" s="664" t="s">
        <v>25</v>
      </c>
      <c r="C47" s="5980" t="s">
        <v>35</v>
      </c>
      <c r="D47" s="5981"/>
      <c r="E47" s="5981"/>
      <c r="F47" s="5981"/>
      <c r="G47" s="5981"/>
      <c r="H47" s="5981"/>
      <c r="I47" s="5981"/>
      <c r="J47" s="4256" t="s">
        <v>24</v>
      </c>
      <c r="K47" s="662">
        <f>K36+K40+K44</f>
        <v>1250</v>
      </c>
      <c r="L47" s="662">
        <f>L36+L40+L44</f>
        <v>1260.5</v>
      </c>
      <c r="M47" s="662">
        <f>M36+M40+M44</f>
        <v>1259.8999999999999</v>
      </c>
      <c r="N47" s="4419"/>
      <c r="O47" s="4419"/>
      <c r="P47" s="4419"/>
      <c r="Q47" s="4419"/>
      <c r="R47" s="4415"/>
      <c r="S47" s="4272"/>
    </row>
    <row r="48" spans="1:21" ht="13.5" thickBot="1" x14ac:dyDescent="0.25">
      <c r="A48" s="4418" t="s">
        <v>10</v>
      </c>
      <c r="B48" s="7693" t="s">
        <v>725</v>
      </c>
      <c r="C48" s="7694"/>
      <c r="D48" s="7694"/>
      <c r="E48" s="7694"/>
      <c r="F48" s="7694"/>
      <c r="G48" s="7694"/>
      <c r="H48" s="7694"/>
      <c r="I48" s="7694"/>
      <c r="J48" s="7695"/>
      <c r="K48" s="4417">
        <f>K32+K47</f>
        <v>1745</v>
      </c>
      <c r="L48" s="4417">
        <f>L32+L47</f>
        <v>1737</v>
      </c>
      <c r="M48" s="4417">
        <f>M32+M47</f>
        <v>1736.3999999999999</v>
      </c>
      <c r="N48" s="4416"/>
      <c r="O48" s="4416"/>
      <c r="P48" s="4416"/>
      <c r="Q48" s="4416"/>
      <c r="R48" s="4415"/>
      <c r="S48" s="4272"/>
    </row>
    <row r="49" spans="1:19" ht="13.5" thickBot="1" x14ac:dyDescent="0.25">
      <c r="A49" s="6464" t="s">
        <v>70</v>
      </c>
      <c r="B49" s="6465"/>
      <c r="C49" s="6465"/>
      <c r="D49" s="6465"/>
      <c r="E49" s="6465"/>
      <c r="F49" s="6465"/>
      <c r="G49" s="6465"/>
      <c r="H49" s="6465"/>
      <c r="I49" s="6465"/>
      <c r="J49" s="6466"/>
      <c r="K49" s="2841">
        <f>K48</f>
        <v>1745</v>
      </c>
      <c r="L49" s="2841">
        <f>L48</f>
        <v>1737</v>
      </c>
      <c r="M49" s="2841">
        <f>M48</f>
        <v>1736.3999999999999</v>
      </c>
      <c r="N49" s="4414"/>
      <c r="O49" s="4414"/>
      <c r="P49" s="4414"/>
      <c r="Q49" s="4414"/>
      <c r="R49" s="4413"/>
      <c r="S49" s="4412"/>
    </row>
    <row r="50" spans="1:19" ht="21.75" customHeight="1" x14ac:dyDescent="0.2">
      <c r="A50" s="1629" t="s">
        <v>169</v>
      </c>
      <c r="B50" s="1629"/>
      <c r="C50" s="1629"/>
      <c r="D50" s="1629"/>
      <c r="E50" s="1629"/>
      <c r="F50" s="1629"/>
      <c r="G50" s="1629"/>
      <c r="H50" s="1630"/>
      <c r="I50" s="1629"/>
      <c r="J50" s="1629"/>
      <c r="K50" s="1629"/>
      <c r="L50" s="1629"/>
      <c r="M50" s="1629"/>
      <c r="N50" s="1629"/>
      <c r="O50" s="1628"/>
      <c r="P50" s="1628"/>
      <c r="Q50" s="1627"/>
    </row>
    <row r="51" spans="1:19" ht="14.25" customHeight="1" x14ac:dyDescent="0.2">
      <c r="A51" s="7557" t="s">
        <v>168</v>
      </c>
      <c r="B51" s="7557"/>
      <c r="C51" s="7557"/>
      <c r="D51" s="7557"/>
      <c r="E51" s="7557"/>
      <c r="F51" s="7557"/>
      <c r="G51" s="7557"/>
      <c r="H51" s="7557"/>
      <c r="I51" s="7557"/>
      <c r="J51" s="7557"/>
      <c r="K51" s="7557"/>
      <c r="L51" s="7557"/>
      <c r="M51" s="3105"/>
      <c r="N51" s="1592"/>
      <c r="O51" s="1592"/>
      <c r="P51" s="1592"/>
      <c r="Q51" s="1591"/>
    </row>
    <row r="52" spans="1:19" ht="13.5" thickBot="1" x14ac:dyDescent="0.25">
      <c r="A52" s="35"/>
      <c r="B52" s="37"/>
      <c r="C52" s="37"/>
      <c r="D52" s="37"/>
      <c r="E52" s="37"/>
      <c r="F52" s="37"/>
      <c r="G52" s="38"/>
      <c r="H52" s="37"/>
      <c r="I52" s="37"/>
      <c r="J52" s="36"/>
      <c r="K52" s="36"/>
      <c r="L52" s="39" t="s">
        <v>111</v>
      </c>
      <c r="M52" s="1626"/>
      <c r="N52" s="1592"/>
      <c r="O52" s="1592"/>
      <c r="P52" s="1592"/>
      <c r="Q52" s="1591"/>
    </row>
    <row r="53" spans="1:19" ht="90" customHeight="1" thickBot="1" x14ac:dyDescent="0.25">
      <c r="A53" s="40"/>
      <c r="B53" s="41"/>
      <c r="C53" s="5851" t="s">
        <v>229</v>
      </c>
      <c r="D53" s="5851"/>
      <c r="E53" s="5851"/>
      <c r="F53" s="5851"/>
      <c r="G53" s="5851"/>
      <c r="H53" s="5851"/>
      <c r="I53" s="5851"/>
      <c r="J53" s="5851"/>
      <c r="K53" s="4411" t="s">
        <v>180</v>
      </c>
      <c r="L53" s="4410" t="s">
        <v>181</v>
      </c>
      <c r="M53" s="4409" t="s">
        <v>176</v>
      </c>
      <c r="N53" s="1592"/>
      <c r="O53" s="1592"/>
      <c r="P53" s="1592"/>
      <c r="Q53" s="1591"/>
    </row>
    <row r="54" spans="1:19" ht="19.5" customHeight="1" x14ac:dyDescent="0.2">
      <c r="A54" s="6752" t="s">
        <v>1042</v>
      </c>
      <c r="B54" s="6753"/>
      <c r="C54" s="6753"/>
      <c r="D54" s="6753"/>
      <c r="E54" s="6753"/>
      <c r="F54" s="6753"/>
      <c r="G54" s="6753"/>
      <c r="H54" s="6753"/>
      <c r="I54" s="6753"/>
      <c r="J54" s="6754"/>
      <c r="K54" s="2650">
        <f>K55</f>
        <v>1745</v>
      </c>
      <c r="L54" s="2650">
        <f>L55</f>
        <v>1737</v>
      </c>
      <c r="M54" s="2650">
        <f>M55</f>
        <v>1736.3999999999999</v>
      </c>
      <c r="N54" s="1592"/>
      <c r="O54" s="1592"/>
      <c r="P54" s="1592"/>
      <c r="Q54" s="1591"/>
    </row>
    <row r="55" spans="1:19" ht="15" customHeight="1" x14ac:dyDescent="0.2">
      <c r="A55" s="5748" t="s">
        <v>228</v>
      </c>
      <c r="B55" s="5749"/>
      <c r="C55" s="5749"/>
      <c r="D55" s="5749"/>
      <c r="E55" s="5749"/>
      <c r="F55" s="5749"/>
      <c r="G55" s="5749"/>
      <c r="H55" s="5749"/>
      <c r="I55" s="5749"/>
      <c r="J55" s="5750"/>
      <c r="K55" s="199">
        <f>K15+K22+K28+K35+K39+K43</f>
        <v>1745</v>
      </c>
      <c r="L55" s="199">
        <f>L15+L22+L28+L35+L39+L43</f>
        <v>1737</v>
      </c>
      <c r="M55" s="199">
        <f>M15+M22+M28+M35+M39+M43</f>
        <v>1736.3999999999999</v>
      </c>
      <c r="N55" s="1592"/>
      <c r="O55" s="1592"/>
      <c r="P55" s="1592"/>
      <c r="Q55" s="1591"/>
    </row>
    <row r="56" spans="1:19" ht="15" customHeight="1" x14ac:dyDescent="0.2">
      <c r="A56" s="6400" t="s">
        <v>207</v>
      </c>
      <c r="B56" s="6401"/>
      <c r="C56" s="6401"/>
      <c r="D56" s="6401"/>
      <c r="E56" s="6401"/>
      <c r="F56" s="6401"/>
      <c r="G56" s="6401"/>
      <c r="H56" s="6401"/>
      <c r="I56" s="6401"/>
      <c r="J56" s="7055"/>
      <c r="K56" s="199"/>
      <c r="L56" s="199"/>
      <c r="M56" s="199"/>
      <c r="N56" s="1592"/>
      <c r="O56" s="1592"/>
      <c r="P56" s="1592"/>
      <c r="Q56" s="1591"/>
    </row>
    <row r="57" spans="1:19" ht="15" customHeight="1" x14ac:dyDescent="0.2">
      <c r="A57" s="5748" t="s">
        <v>208</v>
      </c>
      <c r="B57" s="5749"/>
      <c r="C57" s="5749"/>
      <c r="D57" s="5749"/>
      <c r="E57" s="5763"/>
      <c r="F57" s="5763"/>
      <c r="G57" s="5763"/>
      <c r="H57" s="5763"/>
      <c r="I57" s="5763"/>
      <c r="J57" s="5764"/>
      <c r="K57" s="199"/>
      <c r="L57" s="199"/>
      <c r="M57" s="199"/>
      <c r="N57" s="1592"/>
      <c r="O57" s="1592"/>
      <c r="P57" s="1592"/>
      <c r="Q57" s="1591"/>
    </row>
    <row r="58" spans="1:19" ht="25.5" customHeight="1" x14ac:dyDescent="0.2">
      <c r="A58" s="5748" t="s">
        <v>209</v>
      </c>
      <c r="B58" s="5749"/>
      <c r="C58" s="5749"/>
      <c r="D58" s="5749"/>
      <c r="E58" s="5749"/>
      <c r="F58" s="5749"/>
      <c r="G58" s="5749"/>
      <c r="H58" s="5749"/>
      <c r="I58" s="5749"/>
      <c r="J58" s="5750"/>
      <c r="K58" s="199"/>
      <c r="L58" s="199"/>
      <c r="M58" s="199"/>
      <c r="N58" s="1592"/>
      <c r="O58" s="1592"/>
      <c r="P58" s="1592"/>
      <c r="Q58" s="1591"/>
    </row>
    <row r="59" spans="1:19" ht="15" customHeight="1" x14ac:dyDescent="0.2">
      <c r="A59" s="5867" t="s">
        <v>163</v>
      </c>
      <c r="B59" s="7056"/>
      <c r="C59" s="7056"/>
      <c r="D59" s="7056"/>
      <c r="E59" s="7056"/>
      <c r="F59" s="7056"/>
      <c r="G59" s="7056"/>
      <c r="H59" s="7056"/>
      <c r="I59" s="7056"/>
      <c r="J59" s="5868"/>
      <c r="K59" s="199"/>
      <c r="L59" s="199"/>
      <c r="M59" s="199"/>
      <c r="N59" s="1592"/>
      <c r="O59" s="1592"/>
      <c r="P59" s="1592"/>
      <c r="Q59" s="1591"/>
    </row>
    <row r="60" spans="1:19" ht="15" customHeight="1" x14ac:dyDescent="0.2">
      <c r="A60" s="5748" t="s">
        <v>210</v>
      </c>
      <c r="B60" s="5749"/>
      <c r="C60" s="5749"/>
      <c r="D60" s="5749"/>
      <c r="E60" s="5749"/>
      <c r="F60" s="5749"/>
      <c r="G60" s="5749"/>
      <c r="H60" s="5749"/>
      <c r="I60" s="5749"/>
      <c r="J60" s="5750"/>
      <c r="K60" s="199"/>
      <c r="L60" s="199"/>
      <c r="M60" s="199"/>
      <c r="N60" s="1592"/>
      <c r="O60" s="1592"/>
      <c r="P60" s="1592"/>
      <c r="Q60" s="1591"/>
    </row>
    <row r="61" spans="1:19" ht="15" customHeight="1" x14ac:dyDescent="0.2">
      <c r="A61" s="5748" t="s">
        <v>211</v>
      </c>
      <c r="B61" s="5749"/>
      <c r="C61" s="5749"/>
      <c r="D61" s="5749"/>
      <c r="E61" s="5749"/>
      <c r="F61" s="5749"/>
      <c r="G61" s="5749"/>
      <c r="H61" s="5749"/>
      <c r="I61" s="5749"/>
      <c r="J61" s="5750"/>
      <c r="K61" s="199"/>
      <c r="L61" s="199"/>
      <c r="M61" s="199"/>
      <c r="N61" s="1592"/>
      <c r="O61" s="1592"/>
      <c r="P61" s="1592"/>
      <c r="Q61" s="1591"/>
    </row>
    <row r="62" spans="1:19" ht="15" customHeight="1" x14ac:dyDescent="0.2">
      <c r="A62" s="5748" t="s">
        <v>212</v>
      </c>
      <c r="B62" s="5749"/>
      <c r="C62" s="5749"/>
      <c r="D62" s="5749"/>
      <c r="E62" s="5749"/>
      <c r="F62" s="5749"/>
      <c r="G62" s="5749"/>
      <c r="H62" s="5749"/>
      <c r="I62" s="5749"/>
      <c r="J62" s="5750"/>
      <c r="K62" s="199"/>
      <c r="L62" s="199"/>
      <c r="M62" s="199"/>
      <c r="N62" s="1592"/>
      <c r="O62" s="1592"/>
      <c r="P62" s="1592"/>
      <c r="Q62" s="1591"/>
    </row>
    <row r="63" spans="1:19" ht="15" customHeight="1" x14ac:dyDescent="0.2">
      <c r="A63" s="5748" t="s">
        <v>213</v>
      </c>
      <c r="B63" s="5749"/>
      <c r="C63" s="5749"/>
      <c r="D63" s="5749"/>
      <c r="E63" s="5749"/>
      <c r="F63" s="5749"/>
      <c r="G63" s="5749"/>
      <c r="H63" s="5749"/>
      <c r="I63" s="5749"/>
      <c r="J63" s="5750"/>
      <c r="K63" s="199"/>
      <c r="L63" s="199"/>
      <c r="M63" s="199"/>
      <c r="N63" s="1592"/>
      <c r="O63" s="1592"/>
      <c r="P63" s="1592"/>
      <c r="Q63" s="1591"/>
    </row>
    <row r="64" spans="1:19" ht="15" customHeight="1" x14ac:dyDescent="0.2">
      <c r="A64" s="5748" t="s">
        <v>214</v>
      </c>
      <c r="B64" s="5749"/>
      <c r="C64" s="5749"/>
      <c r="D64" s="5749"/>
      <c r="E64" s="5749"/>
      <c r="F64" s="5749"/>
      <c r="G64" s="5749"/>
      <c r="H64" s="5749"/>
      <c r="I64" s="5749"/>
      <c r="J64" s="5750"/>
      <c r="K64" s="199"/>
      <c r="L64" s="199"/>
      <c r="M64" s="199"/>
      <c r="N64" s="1592"/>
      <c r="O64" s="1592"/>
      <c r="P64" s="1592"/>
      <c r="Q64" s="1591"/>
    </row>
    <row r="65" spans="1:17" ht="15" customHeight="1" x14ac:dyDescent="0.2">
      <c r="A65" s="5765" t="s">
        <v>215</v>
      </c>
      <c r="B65" s="5766"/>
      <c r="C65" s="5766"/>
      <c r="D65" s="5766"/>
      <c r="E65" s="5763"/>
      <c r="F65" s="5763"/>
      <c r="G65" s="5763"/>
      <c r="H65" s="5763"/>
      <c r="I65" s="5763"/>
      <c r="J65" s="5764"/>
      <c r="K65" s="199"/>
      <c r="L65" s="199"/>
      <c r="M65" s="199"/>
      <c r="N65" s="1592"/>
      <c r="O65" s="1592"/>
      <c r="P65" s="1592"/>
      <c r="Q65" s="1591"/>
    </row>
    <row r="66" spans="1:17" ht="15" customHeight="1" x14ac:dyDescent="0.2">
      <c r="A66" s="5748" t="s">
        <v>195</v>
      </c>
      <c r="B66" s="5749"/>
      <c r="C66" s="5749"/>
      <c r="D66" s="5749"/>
      <c r="E66" s="5749"/>
      <c r="F66" s="5749"/>
      <c r="G66" s="5749"/>
      <c r="H66" s="5749"/>
      <c r="I66" s="5749"/>
      <c r="J66" s="5750"/>
      <c r="K66" s="199"/>
      <c r="L66" s="199"/>
      <c r="M66" s="199"/>
      <c r="N66" s="1592"/>
      <c r="O66" s="1592"/>
      <c r="P66" s="1592"/>
      <c r="Q66" s="1591"/>
    </row>
    <row r="67" spans="1:17" ht="15" customHeight="1" x14ac:dyDescent="0.2">
      <c r="A67" s="5748" t="s">
        <v>216</v>
      </c>
      <c r="B67" s="5749"/>
      <c r="C67" s="5749"/>
      <c r="D67" s="5749"/>
      <c r="E67" s="5749"/>
      <c r="F67" s="5749"/>
      <c r="G67" s="5749"/>
      <c r="H67" s="5749"/>
      <c r="I67" s="5749"/>
      <c r="J67" s="5750"/>
      <c r="K67" s="199"/>
      <c r="L67" s="199"/>
      <c r="M67" s="199"/>
      <c r="N67" s="1592"/>
      <c r="O67" s="1592"/>
      <c r="P67" s="1592"/>
      <c r="Q67" s="1591"/>
    </row>
    <row r="68" spans="1:17" ht="15" customHeight="1" x14ac:dyDescent="0.2">
      <c r="A68" s="6398" t="s">
        <v>217</v>
      </c>
      <c r="B68" s="6399"/>
      <c r="C68" s="6399"/>
      <c r="D68" s="6399"/>
      <c r="E68" s="6399"/>
      <c r="F68" s="6399"/>
      <c r="G68" s="6399"/>
      <c r="H68" s="6399"/>
      <c r="I68" s="6399"/>
      <c r="J68" s="7051"/>
      <c r="K68" s="199"/>
      <c r="L68" s="199"/>
      <c r="M68" s="199"/>
      <c r="N68" s="1592"/>
      <c r="O68" s="1592"/>
      <c r="P68" s="1592"/>
      <c r="Q68" s="1591"/>
    </row>
    <row r="69" spans="1:17" ht="15" customHeight="1" x14ac:dyDescent="0.2">
      <c r="A69" s="6400" t="s">
        <v>218</v>
      </c>
      <c r="B69" s="6401"/>
      <c r="C69" s="6401"/>
      <c r="D69" s="6401"/>
      <c r="E69" s="6401"/>
      <c r="F69" s="6401"/>
      <c r="G69" s="6401"/>
      <c r="H69" s="6401"/>
      <c r="I69" s="6401"/>
      <c r="J69" s="7055"/>
      <c r="K69" s="199"/>
      <c r="L69" s="199"/>
      <c r="M69" s="199"/>
      <c r="N69" s="1592"/>
      <c r="O69" s="1592"/>
      <c r="P69" s="1592"/>
      <c r="Q69" s="1591"/>
    </row>
    <row r="70" spans="1:17" ht="15" customHeight="1" x14ac:dyDescent="0.2">
      <c r="A70" s="5748" t="s">
        <v>196</v>
      </c>
      <c r="B70" s="5749"/>
      <c r="C70" s="5749"/>
      <c r="D70" s="5749"/>
      <c r="E70" s="5749"/>
      <c r="F70" s="5749"/>
      <c r="G70" s="5749"/>
      <c r="H70" s="5749"/>
      <c r="I70" s="5749"/>
      <c r="J70" s="5750"/>
      <c r="K70" s="199"/>
      <c r="L70" s="199"/>
      <c r="M70" s="199"/>
      <c r="N70" s="1592"/>
      <c r="O70" s="1592"/>
      <c r="P70" s="1592"/>
      <c r="Q70" s="1591"/>
    </row>
    <row r="71" spans="1:17" ht="15" customHeight="1" x14ac:dyDescent="0.2">
      <c r="A71" s="5748" t="s">
        <v>219</v>
      </c>
      <c r="B71" s="5749"/>
      <c r="C71" s="5749"/>
      <c r="D71" s="5749"/>
      <c r="E71" s="5763"/>
      <c r="F71" s="5763"/>
      <c r="G71" s="5763"/>
      <c r="H71" s="5763"/>
      <c r="I71" s="5763"/>
      <c r="J71" s="5764"/>
      <c r="K71" s="199"/>
      <c r="L71" s="199"/>
      <c r="M71" s="199"/>
      <c r="N71" s="1592"/>
      <c r="O71" s="1592"/>
      <c r="P71" s="1592"/>
      <c r="Q71" s="1591"/>
    </row>
    <row r="72" spans="1:17" ht="15.75" customHeight="1" thickBot="1" x14ac:dyDescent="0.25">
      <c r="A72" s="5748" t="s">
        <v>226</v>
      </c>
      <c r="B72" s="5749"/>
      <c r="C72" s="5749"/>
      <c r="D72" s="5749"/>
      <c r="E72" s="5749"/>
      <c r="F72" s="5749"/>
      <c r="G72" s="5749"/>
      <c r="H72" s="5749"/>
      <c r="I72" s="5749"/>
      <c r="J72" s="5750"/>
      <c r="K72" s="199"/>
      <c r="L72" s="199"/>
      <c r="M72" s="199"/>
      <c r="N72" s="1592"/>
      <c r="O72" s="1592"/>
      <c r="P72" s="1592"/>
      <c r="Q72" s="1591"/>
    </row>
    <row r="73" spans="1:17" ht="41.25" customHeight="1" thickBot="1" x14ac:dyDescent="0.25">
      <c r="A73" s="6934" t="s">
        <v>164</v>
      </c>
      <c r="B73" s="6935"/>
      <c r="C73" s="6935"/>
      <c r="D73" s="6935"/>
      <c r="E73" s="6935"/>
      <c r="F73" s="6935"/>
      <c r="G73" s="6935"/>
      <c r="H73" s="6935"/>
      <c r="I73" s="6935"/>
      <c r="J73" s="6936"/>
      <c r="K73" s="1618">
        <f>K74</f>
        <v>0</v>
      </c>
      <c r="L73" s="1618">
        <f>L74</f>
        <v>0</v>
      </c>
      <c r="M73" s="1618">
        <f>M74</f>
        <v>0</v>
      </c>
      <c r="N73" s="1592"/>
      <c r="O73" s="1592"/>
      <c r="P73" s="1592"/>
      <c r="Q73" s="1591"/>
    </row>
    <row r="74" spans="1:17" ht="15" customHeight="1" x14ac:dyDescent="0.2">
      <c r="A74" s="5732" t="s">
        <v>1533</v>
      </c>
      <c r="B74" s="5733"/>
      <c r="C74" s="5733"/>
      <c r="D74" s="5733"/>
      <c r="E74" s="5734"/>
      <c r="F74" s="5734"/>
      <c r="G74" s="5734"/>
      <c r="H74" s="5734"/>
      <c r="I74" s="5734"/>
      <c r="J74" s="5735"/>
      <c r="K74" s="2640">
        <v>0</v>
      </c>
      <c r="L74" s="2640">
        <v>0</v>
      </c>
      <c r="M74" s="2640">
        <v>0</v>
      </c>
      <c r="N74" s="1592"/>
      <c r="O74" s="1592"/>
      <c r="P74" s="1592"/>
      <c r="Q74" s="1591"/>
    </row>
    <row r="75" spans="1:17" ht="15.75" customHeight="1" x14ac:dyDescent="0.2">
      <c r="A75" s="6420" t="s">
        <v>165</v>
      </c>
      <c r="B75" s="6421"/>
      <c r="C75" s="6421"/>
      <c r="D75" s="6421"/>
      <c r="E75" s="6421"/>
      <c r="F75" s="6421"/>
      <c r="G75" s="6421"/>
      <c r="H75" s="6421"/>
      <c r="I75" s="6421"/>
      <c r="J75" s="6422"/>
      <c r="K75" s="199"/>
      <c r="L75" s="199"/>
      <c r="M75" s="199"/>
      <c r="N75" s="1592"/>
      <c r="O75" s="1592"/>
      <c r="P75" s="1592"/>
      <c r="Q75" s="1591"/>
    </row>
    <row r="76" spans="1:17" ht="15.75" customHeight="1" x14ac:dyDescent="0.2">
      <c r="A76" s="6423" t="s">
        <v>221</v>
      </c>
      <c r="B76" s="6462"/>
      <c r="C76" s="6462"/>
      <c r="D76" s="6462"/>
      <c r="E76" s="6462"/>
      <c r="F76" s="6462"/>
      <c r="G76" s="6462"/>
      <c r="H76" s="6462"/>
      <c r="I76" s="6462"/>
      <c r="J76" s="6450"/>
      <c r="K76" s="2648"/>
      <c r="L76" s="2648"/>
      <c r="M76" s="2647"/>
      <c r="N76" s="1592"/>
      <c r="O76" s="1592"/>
      <c r="P76" s="1592"/>
      <c r="Q76" s="1591"/>
    </row>
    <row r="77" spans="1:17" ht="15.75" customHeight="1" x14ac:dyDescent="0.2">
      <c r="A77" s="6423" t="s">
        <v>222</v>
      </c>
      <c r="B77" s="6424"/>
      <c r="C77" s="6424"/>
      <c r="D77" s="6424"/>
      <c r="E77" s="6424"/>
      <c r="F77" s="6424"/>
      <c r="G77" s="6424"/>
      <c r="H77" s="6424"/>
      <c r="I77" s="6424"/>
      <c r="J77" s="6425"/>
      <c r="K77" s="2646"/>
      <c r="L77" s="2646"/>
      <c r="M77" s="2645"/>
      <c r="N77" s="1592"/>
      <c r="O77" s="1592"/>
      <c r="P77" s="1592"/>
      <c r="Q77" s="1591"/>
    </row>
    <row r="78" spans="1:17" ht="15.75" customHeight="1" thickBot="1" x14ac:dyDescent="0.25">
      <c r="A78" s="6426" t="s">
        <v>197</v>
      </c>
      <c r="B78" s="6427"/>
      <c r="C78" s="6427"/>
      <c r="D78" s="6427"/>
      <c r="E78" s="6427"/>
      <c r="F78" s="6427"/>
      <c r="G78" s="6427"/>
      <c r="H78" s="6427"/>
      <c r="I78" s="6427"/>
      <c r="J78" s="6428"/>
      <c r="K78" s="2644"/>
      <c r="L78" s="2644"/>
      <c r="M78" s="2643"/>
      <c r="N78" s="1592"/>
      <c r="O78" s="1592"/>
      <c r="P78" s="1592"/>
      <c r="Q78" s="1591"/>
    </row>
    <row r="79" spans="1:17" ht="15.75" customHeight="1" thickBot="1" x14ac:dyDescent="0.25">
      <c r="A79" s="6408" t="s">
        <v>223</v>
      </c>
      <c r="B79" s="6409"/>
      <c r="C79" s="6409"/>
      <c r="D79" s="6409"/>
      <c r="E79" s="6409"/>
      <c r="F79" s="6409"/>
      <c r="G79" s="6409"/>
      <c r="H79" s="6409"/>
      <c r="I79" s="6409"/>
      <c r="J79" s="6410"/>
      <c r="K79" s="174">
        <f>K54+K73</f>
        <v>1745</v>
      </c>
      <c r="L79" s="174">
        <f>L54+L73</f>
        <v>1737</v>
      </c>
      <c r="M79" s="174">
        <f>M54+M73</f>
        <v>1736.3999999999999</v>
      </c>
      <c r="N79" s="1592"/>
      <c r="O79" s="1592"/>
      <c r="P79" s="1592"/>
      <c r="Q79" s="1591"/>
    </row>
    <row r="80" spans="1:17" ht="15" customHeight="1" x14ac:dyDescent="0.2">
      <c r="A80" s="6411" t="s">
        <v>166</v>
      </c>
      <c r="B80" s="6412"/>
      <c r="C80" s="6412"/>
      <c r="D80" s="6412"/>
      <c r="E80" s="6412"/>
      <c r="F80" s="6412"/>
      <c r="G80" s="6412"/>
      <c r="H80" s="6412"/>
      <c r="I80" s="6412"/>
      <c r="J80" s="6413"/>
      <c r="K80" s="2640"/>
      <c r="L80" s="2640"/>
      <c r="M80" s="2640"/>
      <c r="N80" s="1592"/>
      <c r="O80" s="1592"/>
      <c r="P80" s="1592"/>
      <c r="Q80" s="1591"/>
    </row>
    <row r="81" spans="1:17" ht="15.75" customHeight="1" thickBot="1" x14ac:dyDescent="0.25">
      <c r="A81" s="6414" t="s">
        <v>167</v>
      </c>
      <c r="B81" s="6415"/>
      <c r="C81" s="6415"/>
      <c r="D81" s="6415"/>
      <c r="E81" s="6415"/>
      <c r="F81" s="6415"/>
      <c r="G81" s="6415"/>
      <c r="H81" s="6415"/>
      <c r="I81" s="6415"/>
      <c r="J81" s="6416"/>
      <c r="K81" s="2328">
        <v>195</v>
      </c>
      <c r="L81" s="2328" t="s">
        <v>927</v>
      </c>
      <c r="M81" s="2328" t="s">
        <v>927</v>
      </c>
      <c r="N81" s="1592"/>
      <c r="O81" s="1592"/>
      <c r="P81" s="1592"/>
      <c r="Q81" s="1591"/>
    </row>
    <row r="82" spans="1:17" ht="15.75" x14ac:dyDescent="0.2">
      <c r="A82" s="1587"/>
      <c r="B82" s="4099"/>
      <c r="C82" s="4099"/>
      <c r="D82" s="4099"/>
      <c r="E82" s="4099"/>
      <c r="F82" s="1590"/>
      <c r="G82" s="1590"/>
      <c r="H82" s="1588"/>
    </row>
    <row r="83" spans="1:17" x14ac:dyDescent="0.2">
      <c r="A83" s="1587"/>
      <c r="B83" s="4099"/>
      <c r="C83" s="4099"/>
      <c r="D83" s="4099"/>
      <c r="E83" s="4099"/>
      <c r="F83" s="1587"/>
      <c r="G83" s="1587"/>
      <c r="H83" s="1588"/>
    </row>
    <row r="84" spans="1:17" x14ac:dyDescent="0.2">
      <c r="A84" s="1587"/>
      <c r="B84" s="4099"/>
      <c r="C84" s="4099"/>
      <c r="D84" s="4099"/>
      <c r="E84" s="4099"/>
      <c r="F84" s="4102"/>
      <c r="G84" s="1587"/>
      <c r="H84" s="1588"/>
    </row>
    <row r="85" spans="1:17" x14ac:dyDescent="0.2">
      <c r="A85" s="1587"/>
      <c r="B85" s="4099"/>
      <c r="C85" s="4099"/>
      <c r="D85" s="4099"/>
      <c r="E85" s="4099"/>
      <c r="F85" s="1587"/>
      <c r="G85" s="1587"/>
      <c r="H85" s="1588"/>
    </row>
    <row r="86" spans="1:17" x14ac:dyDescent="0.2">
      <c r="A86" s="1587"/>
      <c r="B86" s="4099"/>
      <c r="C86" s="4099"/>
      <c r="D86" s="4099"/>
      <c r="E86" s="4099"/>
      <c r="F86" s="1587"/>
      <c r="G86" s="1587"/>
      <c r="H86" s="1588"/>
    </row>
    <row r="87" spans="1:17" x14ac:dyDescent="0.2">
      <c r="A87" s="1587"/>
      <c r="B87" s="4099"/>
      <c r="C87" s="4099"/>
      <c r="D87" s="4099"/>
      <c r="E87" s="4099"/>
      <c r="F87" s="1587"/>
      <c r="G87" s="1587"/>
      <c r="H87" s="1588"/>
    </row>
    <row r="88" spans="1:17" x14ac:dyDescent="0.2">
      <c r="A88" s="1587"/>
      <c r="B88" s="4099"/>
      <c r="C88" s="4099"/>
      <c r="D88" s="4099"/>
      <c r="E88" s="4099"/>
      <c r="F88" s="1587"/>
      <c r="G88" s="1587"/>
      <c r="H88" s="1588"/>
    </row>
    <row r="89" spans="1:17" x14ac:dyDescent="0.2">
      <c r="A89" s="1587"/>
      <c r="B89" s="4099"/>
      <c r="C89" s="4099"/>
      <c r="D89" s="4099"/>
      <c r="E89" s="4099"/>
      <c r="F89" s="1587"/>
      <c r="G89" s="1587"/>
      <c r="H89" s="1588"/>
    </row>
    <row r="90" spans="1:17" x14ac:dyDescent="0.2">
      <c r="A90" s="1587"/>
      <c r="B90" s="4099"/>
      <c r="C90" s="4099"/>
      <c r="D90" s="4099"/>
      <c r="E90" s="4099"/>
      <c r="F90" s="1587"/>
      <c r="G90" s="1587"/>
      <c r="H90" s="1588"/>
    </row>
    <row r="91" spans="1:17" x14ac:dyDescent="0.2">
      <c r="A91" s="1587"/>
      <c r="B91" s="4099"/>
      <c r="C91" s="4099"/>
      <c r="D91" s="4099"/>
      <c r="E91" s="4099"/>
      <c r="F91" s="1587"/>
      <c r="G91" s="1587"/>
      <c r="H91" s="1589"/>
    </row>
    <row r="92" spans="1:17" x14ac:dyDescent="0.2">
      <c r="A92" s="1587"/>
      <c r="B92" s="4099"/>
      <c r="C92" s="4099"/>
      <c r="D92" s="4099"/>
      <c r="E92" s="4099"/>
      <c r="F92" s="1587"/>
      <c r="G92" s="1587"/>
      <c r="H92" s="1588"/>
    </row>
    <row r="93" spans="1:17" x14ac:dyDescent="0.2">
      <c r="A93" s="1587"/>
      <c r="B93" s="4099"/>
      <c r="C93" s="4099"/>
      <c r="D93" s="4099"/>
      <c r="E93" s="4099"/>
      <c r="F93" s="1587"/>
      <c r="G93" s="1587"/>
      <c r="H93" s="1588"/>
    </row>
    <row r="94" spans="1:17" x14ac:dyDescent="0.2">
      <c r="A94" s="1587"/>
      <c r="B94" s="4099"/>
      <c r="C94" s="4099"/>
      <c r="D94" s="4099"/>
      <c r="E94" s="4099"/>
      <c r="F94" s="1587"/>
      <c r="G94" s="1587"/>
      <c r="H94" s="1588"/>
    </row>
    <row r="95" spans="1:17" x14ac:dyDescent="0.2">
      <c r="F95" s="1587"/>
      <c r="G95" s="1587"/>
      <c r="H95" s="496"/>
    </row>
    <row r="96" spans="1:17" x14ac:dyDescent="0.2">
      <c r="F96" s="1587"/>
      <c r="G96" s="1587"/>
      <c r="H96" s="496"/>
    </row>
    <row r="97" s="496" customFormat="1" x14ac:dyDescent="0.2"/>
    <row r="98" s="496" customFormat="1" x14ac:dyDescent="0.2"/>
    <row r="99" s="496" customFormat="1" x14ac:dyDescent="0.2"/>
  </sheetData>
  <mergeCells count="144">
    <mergeCell ref="A35:A36"/>
    <mergeCell ref="A39:A40"/>
    <mergeCell ref="A30:A31"/>
    <mergeCell ref="A28:A29"/>
    <mergeCell ref="G43:G46"/>
    <mergeCell ref="F45:F46"/>
    <mergeCell ref="S39:S40"/>
    <mergeCell ref="A5:S5"/>
    <mergeCell ref="R19:S21"/>
    <mergeCell ref="Q8:Q9"/>
    <mergeCell ref="P22:P23"/>
    <mergeCell ref="K7:M7"/>
    <mergeCell ref="K8:K9"/>
    <mergeCell ref="L8:L9"/>
    <mergeCell ref="N8:N9"/>
    <mergeCell ref="H14:H21"/>
    <mergeCell ref="D14:F18"/>
    <mergeCell ref="G14:G21"/>
    <mergeCell ref="O6:Q6"/>
    <mergeCell ref="C45:C46"/>
    <mergeCell ref="E22:E27"/>
    <mergeCell ref="I22:I27"/>
    <mergeCell ref="H43:H46"/>
    <mergeCell ref="O39:O40"/>
    <mergeCell ref="C30:C31"/>
    <mergeCell ref="Q22:Q23"/>
    <mergeCell ref="A12:A13"/>
    <mergeCell ref="I7:I9"/>
    <mergeCell ref="I14:I21"/>
    <mergeCell ref="B7:B9"/>
    <mergeCell ref="C7:C9"/>
    <mergeCell ref="E7:E9"/>
    <mergeCell ref="F7:F9"/>
    <mergeCell ref="H7:H9"/>
    <mergeCell ref="H22:H27"/>
    <mergeCell ref="M8:M9"/>
    <mergeCell ref="J7:J9"/>
    <mergeCell ref="A22:A25"/>
    <mergeCell ref="T3:W5"/>
    <mergeCell ref="B48:J48"/>
    <mergeCell ref="A49:J49"/>
    <mergeCell ref="A43:A44"/>
    <mergeCell ref="B43:B44"/>
    <mergeCell ref="C43:C44"/>
    <mergeCell ref="D41:D42"/>
    <mergeCell ref="D45:D46"/>
    <mergeCell ref="E35:E38"/>
    <mergeCell ref="E39:E42"/>
    <mergeCell ref="N39:N40"/>
    <mergeCell ref="B22:B25"/>
    <mergeCell ref="G39:G42"/>
    <mergeCell ref="G35:G38"/>
    <mergeCell ref="G22:G27"/>
    <mergeCell ref="D37:D38"/>
    <mergeCell ref="B35:B36"/>
    <mergeCell ref="C35:C36"/>
    <mergeCell ref="F35:F36"/>
    <mergeCell ref="E28:E31"/>
    <mergeCell ref="O22:O23"/>
    <mergeCell ref="I28:I31"/>
    <mergeCell ref="H28:H31"/>
    <mergeCell ref="G28:G31"/>
    <mergeCell ref="A81:J81"/>
    <mergeCell ref="A62:J62"/>
    <mergeCell ref="A63:J63"/>
    <mergeCell ref="A64:J64"/>
    <mergeCell ref="A65:J65"/>
    <mergeCell ref="A66:J66"/>
    <mergeCell ref="A68:J68"/>
    <mergeCell ref="A69:J69"/>
    <mergeCell ref="A70:J70"/>
    <mergeCell ref="A71:J71"/>
    <mergeCell ref="A61:J61"/>
    <mergeCell ref="A58:J58"/>
    <mergeCell ref="R35:S36"/>
    <mergeCell ref="A67:J67"/>
    <mergeCell ref="P39:P40"/>
    <mergeCell ref="Q39:Q40"/>
    <mergeCell ref="C47:I47"/>
    <mergeCell ref="A80:J80"/>
    <mergeCell ref="A72:J72"/>
    <mergeCell ref="A73:J73"/>
    <mergeCell ref="A51:L51"/>
    <mergeCell ref="C53:J53"/>
    <mergeCell ref="A54:J54"/>
    <mergeCell ref="A55:J55"/>
    <mergeCell ref="A56:J56"/>
    <mergeCell ref="A57:J57"/>
    <mergeCell ref="A59:J59"/>
    <mergeCell ref="A76:J76"/>
    <mergeCell ref="A77:J77"/>
    <mergeCell ref="A78:J78"/>
    <mergeCell ref="A74:J74"/>
    <mergeCell ref="A75:J75"/>
    <mergeCell ref="A79:J79"/>
    <mergeCell ref="B45:B46"/>
    <mergeCell ref="S7:S9"/>
    <mergeCell ref="R1:S3"/>
    <mergeCell ref="A4:S4"/>
    <mergeCell ref="N7:Q7"/>
    <mergeCell ref="P8:P9"/>
    <mergeCell ref="G7:G9"/>
    <mergeCell ref="D7:D9"/>
    <mergeCell ref="F19:F21"/>
    <mergeCell ref="A60:J60"/>
    <mergeCell ref="O8:O9"/>
    <mergeCell ref="A7:A9"/>
    <mergeCell ref="B37:B38"/>
    <mergeCell ref="C37:C38"/>
    <mergeCell ref="B12:B13"/>
    <mergeCell ref="A33:A34"/>
    <mergeCell ref="A45:A46"/>
    <mergeCell ref="A41:A42"/>
    <mergeCell ref="A37:A38"/>
    <mergeCell ref="E43:E46"/>
    <mergeCell ref="I43:I46"/>
    <mergeCell ref="H35:H38"/>
    <mergeCell ref="H39:H42"/>
    <mergeCell ref="I35:I38"/>
    <mergeCell ref="I39:I42"/>
    <mergeCell ref="R39:R42"/>
    <mergeCell ref="F43:F44"/>
    <mergeCell ref="A14:A18"/>
    <mergeCell ref="B14:B18"/>
    <mergeCell ref="C14:C18"/>
    <mergeCell ref="R22:R23"/>
    <mergeCell ref="R7:R9"/>
    <mergeCell ref="F37:F38"/>
    <mergeCell ref="F41:F42"/>
    <mergeCell ref="N22:N23"/>
    <mergeCell ref="C32:I32"/>
    <mergeCell ref="F22:F25"/>
    <mergeCell ref="F28:F29"/>
    <mergeCell ref="C28:C29"/>
    <mergeCell ref="D30:D31"/>
    <mergeCell ref="B41:B42"/>
    <mergeCell ref="C41:C42"/>
    <mergeCell ref="B39:B40"/>
    <mergeCell ref="C39:C40"/>
    <mergeCell ref="B30:B31"/>
    <mergeCell ref="F30:F31"/>
    <mergeCell ref="F39:F40"/>
    <mergeCell ref="B33:B34"/>
    <mergeCell ref="B28:B29"/>
  </mergeCells>
  <pageMargins left="0.70866141732283472" right="0.70866141732283472" top="0.74803149606299213" bottom="0.74803149606299213" header="0.31496062992125984" footer="0.31496062992125984"/>
  <pageSetup paperSize="9" scale="43" firstPageNumber="57" fitToHeight="0" orientation="landscape" useFirstPageNumber="1" r:id="rId1"/>
  <headerFooter>
    <oddHeader>&amp;C&amp;P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A3D13-5AE9-4E95-A58F-BB93D4363018}">
  <sheetPr>
    <pageSetUpPr fitToPage="1"/>
  </sheetPr>
  <dimension ref="A1:S232"/>
  <sheetViews>
    <sheetView topLeftCell="A4" zoomScale="90" zoomScaleNormal="90" zoomScaleSheetLayoutView="100" workbookViewId="0">
      <selection activeCell="A2" sqref="A2:S2"/>
    </sheetView>
  </sheetViews>
  <sheetFormatPr defaultColWidth="9.140625" defaultRowHeight="12.75" x14ac:dyDescent="0.2"/>
  <cols>
    <col min="1" max="1" width="3.5703125" style="496" customWidth="1"/>
    <col min="2" max="2" width="4.7109375" style="496" customWidth="1"/>
    <col min="3" max="5" width="3.7109375" style="496" customWidth="1"/>
    <col min="6" max="6" width="47.42578125" style="4516" customWidth="1"/>
    <col min="7" max="7" width="6.28515625" style="496" customWidth="1"/>
    <col min="8" max="8" width="5.7109375" style="2638" customWidth="1"/>
    <col min="9" max="9" width="4.42578125" style="4517" customWidth="1"/>
    <col min="10" max="10" width="7.28515625" style="4516" customWidth="1"/>
    <col min="11" max="11" width="11.140625" style="4516" customWidth="1"/>
    <col min="12" max="12" width="11.42578125" style="4516" customWidth="1"/>
    <col min="13" max="13" width="11.7109375" style="4516" customWidth="1"/>
    <col min="14" max="14" width="57.28515625" style="496" customWidth="1"/>
    <col min="15" max="16" width="13" style="496" customWidth="1"/>
    <col min="17" max="17" width="14" style="496" customWidth="1"/>
    <col min="18" max="18" width="34.7109375" style="496" customWidth="1"/>
    <col min="19" max="19" width="30.42578125" style="521" customWidth="1"/>
    <col min="20" max="16384" width="9.140625" style="496"/>
  </cols>
  <sheetData>
    <row r="1" spans="1:19" ht="66" customHeight="1" x14ac:dyDescent="0.2">
      <c r="O1" s="147"/>
      <c r="P1" s="147"/>
      <c r="Q1" s="147"/>
      <c r="R1" s="147" t="s">
        <v>1991</v>
      </c>
      <c r="S1" s="494"/>
    </row>
    <row r="2" spans="1:19" ht="17.25" customHeight="1" x14ac:dyDescent="0.2">
      <c r="A2" s="5615" t="s">
        <v>172</v>
      </c>
      <c r="B2" s="5615"/>
      <c r="C2" s="5615"/>
      <c r="D2" s="5615"/>
      <c r="E2" s="5615"/>
      <c r="F2" s="5615"/>
      <c r="G2" s="5615"/>
      <c r="H2" s="5615"/>
      <c r="I2" s="5615"/>
      <c r="J2" s="5615"/>
      <c r="K2" s="5615"/>
      <c r="L2" s="5615"/>
      <c r="M2" s="5615"/>
      <c r="N2" s="5615"/>
      <c r="O2" s="5615"/>
      <c r="P2" s="5615"/>
      <c r="Q2" s="5615"/>
      <c r="R2" s="5615"/>
      <c r="S2" s="5615"/>
    </row>
    <row r="3" spans="1:19" ht="18" customHeight="1" x14ac:dyDescent="0.2">
      <c r="A3" s="7792" t="s">
        <v>1717</v>
      </c>
      <c r="B3" s="7792"/>
      <c r="C3" s="7792"/>
      <c r="D3" s="7792"/>
      <c r="E3" s="7792"/>
      <c r="F3" s="7792"/>
      <c r="G3" s="7792"/>
      <c r="H3" s="7792"/>
      <c r="I3" s="7792"/>
      <c r="J3" s="7792"/>
      <c r="K3" s="7792"/>
      <c r="L3" s="7792"/>
      <c r="M3" s="7792"/>
      <c r="N3" s="7792"/>
      <c r="O3" s="7792"/>
      <c r="P3" s="7792"/>
      <c r="Q3" s="7792"/>
      <c r="R3" s="7792"/>
      <c r="S3" s="7792"/>
    </row>
    <row r="4" spans="1:19" ht="16.5" thickBot="1" x14ac:dyDescent="0.25">
      <c r="A4" s="1582"/>
      <c r="B4" s="1582"/>
      <c r="C4" s="1582"/>
      <c r="D4" s="1582"/>
      <c r="E4" s="1582"/>
      <c r="F4" s="1582"/>
      <c r="G4" s="1582"/>
      <c r="H4" s="2831"/>
      <c r="I4" s="4898"/>
      <c r="J4" s="1582"/>
      <c r="K4" s="1582"/>
      <c r="L4" s="1582"/>
      <c r="M4" s="1582"/>
      <c r="N4" s="1581"/>
      <c r="O4" s="6976"/>
      <c r="P4" s="6976"/>
      <c r="Q4" s="6976"/>
    </row>
    <row r="5" spans="1:19" ht="20.25" customHeight="1" thickBot="1" x14ac:dyDescent="0.25">
      <c r="A5" s="6222" t="s">
        <v>0</v>
      </c>
      <c r="B5" s="6225" t="s">
        <v>1</v>
      </c>
      <c r="C5" s="6228" t="s">
        <v>2</v>
      </c>
      <c r="D5" s="6436" t="s">
        <v>71</v>
      </c>
      <c r="E5" s="6182" t="s">
        <v>3</v>
      </c>
      <c r="F5" s="6231" t="s">
        <v>4</v>
      </c>
      <c r="G5" s="6439" t="s">
        <v>2</v>
      </c>
      <c r="H5" s="6169" t="s">
        <v>5</v>
      </c>
      <c r="I5" s="7768" t="s">
        <v>6</v>
      </c>
      <c r="J5" s="6169" t="s">
        <v>7</v>
      </c>
      <c r="K5" s="5846" t="s">
        <v>173</v>
      </c>
      <c r="L5" s="5847"/>
      <c r="M5" s="5848"/>
      <c r="N5" s="5810" t="s">
        <v>72</v>
      </c>
      <c r="O5" s="5811"/>
      <c r="P5" s="5811"/>
      <c r="Q5" s="5812"/>
      <c r="R5" s="5663" t="s">
        <v>178</v>
      </c>
      <c r="S5" s="7802" t="s">
        <v>179</v>
      </c>
    </row>
    <row r="6" spans="1:19" ht="12.75" customHeight="1" x14ac:dyDescent="0.2">
      <c r="A6" s="6223"/>
      <c r="B6" s="6226"/>
      <c r="C6" s="6229"/>
      <c r="D6" s="6437"/>
      <c r="E6" s="6183"/>
      <c r="F6" s="6232"/>
      <c r="G6" s="6440"/>
      <c r="H6" s="6170"/>
      <c r="I6" s="7769"/>
      <c r="J6" s="6170"/>
      <c r="K6" s="5682" t="s">
        <v>174</v>
      </c>
      <c r="L6" s="5682" t="s">
        <v>175</v>
      </c>
      <c r="M6" s="5804" t="s">
        <v>176</v>
      </c>
      <c r="N6" s="6175" t="s">
        <v>8</v>
      </c>
      <c r="O6" s="6177" t="s">
        <v>9</v>
      </c>
      <c r="P6" s="6977" t="s">
        <v>73</v>
      </c>
      <c r="Q6" s="7777" t="s">
        <v>177</v>
      </c>
      <c r="R6" s="5664"/>
      <c r="S6" s="7803"/>
    </row>
    <row r="7" spans="1:19" ht="172.15" customHeight="1" thickBot="1" x14ac:dyDescent="0.25">
      <c r="A7" s="6224"/>
      <c r="B7" s="6227"/>
      <c r="C7" s="6230"/>
      <c r="D7" s="6438"/>
      <c r="E7" s="6184"/>
      <c r="F7" s="6233"/>
      <c r="G7" s="6441"/>
      <c r="H7" s="6171"/>
      <c r="I7" s="7770"/>
      <c r="J7" s="6171"/>
      <c r="K7" s="5684"/>
      <c r="L7" s="5684"/>
      <c r="M7" s="5805"/>
      <c r="N7" s="6176"/>
      <c r="O7" s="6178"/>
      <c r="P7" s="6978"/>
      <c r="Q7" s="7778"/>
      <c r="R7" s="5664"/>
      <c r="S7" s="7803"/>
    </row>
    <row r="8" spans="1:19" ht="15.75" thickBot="1" x14ac:dyDescent="0.25">
      <c r="A8" s="867" t="s">
        <v>10</v>
      </c>
      <c r="B8" s="4597" t="s">
        <v>1716</v>
      </c>
      <c r="C8" s="4897"/>
      <c r="D8" s="4897"/>
      <c r="E8" s="4896"/>
      <c r="F8" s="4895"/>
      <c r="G8" s="4894"/>
      <c r="H8" s="4893"/>
      <c r="I8" s="4892"/>
      <c r="J8" s="4891"/>
      <c r="K8" s="4891"/>
      <c r="L8" s="4890"/>
      <c r="M8" s="4890"/>
      <c r="N8" s="4402"/>
      <c r="O8" s="4402"/>
      <c r="P8" s="4402"/>
      <c r="Q8" s="4889"/>
      <c r="R8" s="2827"/>
      <c r="S8" s="4888"/>
    </row>
    <row r="9" spans="1:19" ht="15" customHeight="1" thickBot="1" x14ac:dyDescent="0.25">
      <c r="A9" s="7614"/>
      <c r="B9" s="7771"/>
      <c r="C9" s="7772"/>
      <c r="D9" s="7772"/>
      <c r="E9" s="7772"/>
      <c r="F9" s="7772"/>
      <c r="G9" s="7772"/>
      <c r="H9" s="7772"/>
      <c r="I9" s="7772"/>
      <c r="J9" s="7772"/>
      <c r="K9" s="7772"/>
      <c r="L9" s="7772"/>
      <c r="M9" s="7773"/>
      <c r="N9" s="1686" t="s">
        <v>1715</v>
      </c>
      <c r="O9" s="4488" t="s">
        <v>136</v>
      </c>
      <c r="P9" s="4759">
        <v>27.1</v>
      </c>
      <c r="Q9" s="4887">
        <v>26.8</v>
      </c>
      <c r="R9" s="4864"/>
      <c r="S9" s="4867"/>
    </row>
    <row r="10" spans="1:19" ht="21" customHeight="1" thickBot="1" x14ac:dyDescent="0.25">
      <c r="A10" s="7615"/>
      <c r="B10" s="7774"/>
      <c r="C10" s="7775"/>
      <c r="D10" s="7775"/>
      <c r="E10" s="7775"/>
      <c r="F10" s="7775"/>
      <c r="G10" s="7775"/>
      <c r="H10" s="7775"/>
      <c r="I10" s="7775"/>
      <c r="J10" s="7775"/>
      <c r="K10" s="7775"/>
      <c r="L10" s="7775"/>
      <c r="M10" s="7776"/>
      <c r="N10" s="4886" t="s">
        <v>1714</v>
      </c>
      <c r="O10" s="4441" t="s">
        <v>1713</v>
      </c>
      <c r="P10" s="4749">
        <v>228.5</v>
      </c>
      <c r="Q10" s="4667">
        <v>227.9</v>
      </c>
      <c r="R10" s="4885"/>
      <c r="S10" s="4884"/>
    </row>
    <row r="11" spans="1:19" ht="16.5" customHeight="1" thickBot="1" x14ac:dyDescent="0.25">
      <c r="A11" s="4583" t="s">
        <v>10</v>
      </c>
      <c r="B11" s="1330" t="s">
        <v>10</v>
      </c>
      <c r="C11" s="2821" t="s">
        <v>1712</v>
      </c>
      <c r="D11" s="2820"/>
      <c r="E11" s="4883"/>
      <c r="F11" s="4882"/>
      <c r="G11" s="4383"/>
      <c r="H11" s="4384"/>
      <c r="I11" s="4881"/>
      <c r="J11" s="4880"/>
      <c r="K11" s="4880"/>
      <c r="L11" s="4880"/>
      <c r="M11" s="4880"/>
      <c r="N11" s="4383"/>
      <c r="O11" s="4383"/>
      <c r="P11" s="4383"/>
      <c r="Q11" s="4879"/>
      <c r="R11" s="4878"/>
      <c r="S11" s="4877"/>
    </row>
    <row r="12" spans="1:19" ht="15" customHeight="1" x14ac:dyDescent="0.2">
      <c r="A12" s="7763"/>
      <c r="B12" s="4868"/>
      <c r="C12" s="7738"/>
      <c r="D12" s="7739"/>
      <c r="E12" s="7739"/>
      <c r="F12" s="7739"/>
      <c r="G12" s="7739"/>
      <c r="H12" s="7739"/>
      <c r="I12" s="7739"/>
      <c r="J12" s="7739"/>
      <c r="K12" s="7739"/>
      <c r="L12" s="7739"/>
      <c r="M12" s="7740"/>
      <c r="N12" s="4876" t="s">
        <v>1711</v>
      </c>
      <c r="O12" s="2894" t="s">
        <v>136</v>
      </c>
      <c r="P12" s="4825">
        <v>97.8</v>
      </c>
      <c r="Q12" s="2906">
        <v>96.7</v>
      </c>
      <c r="R12" s="4427"/>
      <c r="S12" s="4631"/>
    </row>
    <row r="13" spans="1:19" ht="36.75" customHeight="1" x14ac:dyDescent="0.2">
      <c r="A13" s="7764"/>
      <c r="B13" s="4868"/>
      <c r="C13" s="7741"/>
      <c r="D13" s="7742"/>
      <c r="E13" s="7742"/>
      <c r="F13" s="7742"/>
      <c r="G13" s="7742"/>
      <c r="H13" s="7742"/>
      <c r="I13" s="7742"/>
      <c r="J13" s="7742"/>
      <c r="K13" s="7742"/>
      <c r="L13" s="7742"/>
      <c r="M13" s="7743"/>
      <c r="N13" s="1616" t="s">
        <v>1710</v>
      </c>
      <c r="O13" s="1543" t="s">
        <v>136</v>
      </c>
      <c r="P13" s="4875" t="s">
        <v>1709</v>
      </c>
      <c r="Q13" s="4874" t="s">
        <v>1708</v>
      </c>
      <c r="R13" s="4864"/>
      <c r="S13" s="4873"/>
    </row>
    <row r="14" spans="1:19" ht="31.5" customHeight="1" x14ac:dyDescent="0.2">
      <c r="A14" s="7764"/>
      <c r="B14" s="4868"/>
      <c r="C14" s="7741"/>
      <c r="D14" s="7742"/>
      <c r="E14" s="7742"/>
      <c r="F14" s="7742"/>
      <c r="G14" s="7742"/>
      <c r="H14" s="7742"/>
      <c r="I14" s="7742"/>
      <c r="J14" s="7742"/>
      <c r="K14" s="7742"/>
      <c r="L14" s="7742"/>
      <c r="M14" s="7743"/>
      <c r="N14" s="4872" t="s">
        <v>1707</v>
      </c>
      <c r="O14" s="1543" t="s">
        <v>479</v>
      </c>
      <c r="P14" s="4871">
        <v>16.7</v>
      </c>
      <c r="Q14" s="4870">
        <v>7.6</v>
      </c>
      <c r="R14" s="4864"/>
      <c r="S14" s="4869" t="s">
        <v>1706</v>
      </c>
    </row>
    <row r="15" spans="1:19" ht="27.75" customHeight="1" thickBot="1" x14ac:dyDescent="0.25">
      <c r="A15" s="7764"/>
      <c r="B15" s="4868"/>
      <c r="C15" s="7741"/>
      <c r="D15" s="7742"/>
      <c r="E15" s="7742"/>
      <c r="F15" s="7742"/>
      <c r="G15" s="7742"/>
      <c r="H15" s="7742"/>
      <c r="I15" s="7742"/>
      <c r="J15" s="7742"/>
      <c r="K15" s="7742"/>
      <c r="L15" s="7742"/>
      <c r="M15" s="7743"/>
      <c r="N15" s="1751" t="s">
        <v>1705</v>
      </c>
      <c r="O15" s="1543" t="s">
        <v>138</v>
      </c>
      <c r="P15" s="1706">
        <v>16</v>
      </c>
      <c r="Q15" s="4709">
        <v>16</v>
      </c>
      <c r="R15" s="4864"/>
      <c r="S15" s="4867"/>
    </row>
    <row r="16" spans="1:19" ht="20.25" customHeight="1" x14ac:dyDescent="0.2">
      <c r="A16" s="7763" t="s">
        <v>10</v>
      </c>
      <c r="B16" s="5973" t="s">
        <v>10</v>
      </c>
      <c r="C16" s="606" t="s">
        <v>10</v>
      </c>
      <c r="D16" s="7726" t="s">
        <v>1694</v>
      </c>
      <c r="E16" s="7727"/>
      <c r="F16" s="7728"/>
      <c r="G16" s="5925" t="s">
        <v>74</v>
      </c>
      <c r="H16" s="7756" t="s">
        <v>18</v>
      </c>
      <c r="I16" s="6146" t="s">
        <v>296</v>
      </c>
      <c r="J16" s="4430" t="s">
        <v>20</v>
      </c>
      <c r="K16" s="4840"/>
      <c r="L16" s="4429"/>
      <c r="M16" s="4730"/>
      <c r="N16" s="4866" t="s">
        <v>1704</v>
      </c>
      <c r="O16" s="602" t="s">
        <v>138</v>
      </c>
      <c r="P16" s="4865" t="s">
        <v>1703</v>
      </c>
      <c r="Q16" s="4856">
        <v>29</v>
      </c>
      <c r="R16" s="4864"/>
      <c r="S16" s="4863"/>
    </row>
    <row r="17" spans="1:19" ht="22.5" customHeight="1" x14ac:dyDescent="0.2">
      <c r="A17" s="7764"/>
      <c r="B17" s="5974"/>
      <c r="C17" s="588"/>
      <c r="D17" s="7729"/>
      <c r="E17" s="7730"/>
      <c r="F17" s="7731"/>
      <c r="G17" s="5926"/>
      <c r="H17" s="7724"/>
      <c r="I17" s="6147"/>
      <c r="J17" s="4727" t="s">
        <v>929</v>
      </c>
      <c r="K17" s="4836"/>
      <c r="L17" s="4495"/>
      <c r="M17" s="4726"/>
      <c r="N17" s="2751" t="s">
        <v>1702</v>
      </c>
      <c r="O17" s="594" t="s">
        <v>479</v>
      </c>
      <c r="P17" s="4478" t="s">
        <v>1701</v>
      </c>
      <c r="Q17" s="4856">
        <v>3118</v>
      </c>
      <c r="R17" s="4862" t="s">
        <v>1698</v>
      </c>
      <c r="S17" s="4854"/>
    </row>
    <row r="18" spans="1:19" ht="26.25" customHeight="1" x14ac:dyDescent="0.2">
      <c r="A18" s="7764"/>
      <c r="B18" s="5974"/>
      <c r="C18" s="588"/>
      <c r="D18" s="7729"/>
      <c r="E18" s="7730"/>
      <c r="F18" s="7731"/>
      <c r="G18" s="5926"/>
      <c r="H18" s="7724"/>
      <c r="I18" s="6147"/>
      <c r="J18" s="4727" t="s">
        <v>1659</v>
      </c>
      <c r="K18" s="4495">
        <f>K25</f>
        <v>222.9</v>
      </c>
      <c r="L18" s="4495">
        <f>L25</f>
        <v>0</v>
      </c>
      <c r="M18" s="4495">
        <f>M25</f>
        <v>0</v>
      </c>
      <c r="N18" s="2751" t="s">
        <v>1700</v>
      </c>
      <c r="O18" s="594" t="s">
        <v>479</v>
      </c>
      <c r="P18" s="4861" t="s">
        <v>1699</v>
      </c>
      <c r="Q18" s="4860">
        <v>900</v>
      </c>
      <c r="R18" s="4859" t="s">
        <v>1698</v>
      </c>
      <c r="S18" s="4858"/>
    </row>
    <row r="19" spans="1:19" ht="20.25" customHeight="1" x14ac:dyDescent="0.2">
      <c r="A19" s="7764"/>
      <c r="B19" s="5974"/>
      <c r="C19" s="588"/>
      <c r="D19" s="7729"/>
      <c r="E19" s="7730"/>
      <c r="F19" s="7731"/>
      <c r="G19" s="5926"/>
      <c r="H19" s="7724"/>
      <c r="I19" s="6147"/>
      <c r="J19" s="4727" t="s">
        <v>23</v>
      </c>
      <c r="K19" s="4836"/>
      <c r="L19" s="4495"/>
      <c r="M19" s="4726"/>
      <c r="N19" s="1751" t="s">
        <v>1697</v>
      </c>
      <c r="O19" s="942" t="s">
        <v>479</v>
      </c>
      <c r="P19" s="4857" t="s">
        <v>1696</v>
      </c>
      <c r="Q19" s="4856">
        <v>647</v>
      </c>
      <c r="R19" s="4855"/>
      <c r="S19" s="4854" t="s">
        <v>1695</v>
      </c>
    </row>
    <row r="20" spans="1:19" ht="15.75" customHeight="1" x14ac:dyDescent="0.2">
      <c r="A20" s="7764"/>
      <c r="B20" s="5974"/>
      <c r="C20" s="588"/>
      <c r="D20" s="7729"/>
      <c r="E20" s="7730"/>
      <c r="F20" s="7731"/>
      <c r="G20" s="5926"/>
      <c r="H20" s="7724"/>
      <c r="I20" s="6147"/>
      <c r="J20" s="4777" t="s">
        <v>22</v>
      </c>
      <c r="K20" s="4852"/>
      <c r="L20" s="4496"/>
      <c r="M20" s="4496"/>
      <c r="N20" s="4557"/>
      <c r="O20" s="4842"/>
      <c r="P20" s="4768"/>
      <c r="Q20" s="4768"/>
      <c r="R20" s="4853"/>
      <c r="S20" s="1068"/>
    </row>
    <row r="21" spans="1:19" ht="17.25" customHeight="1" x14ac:dyDescent="0.2">
      <c r="A21" s="7764"/>
      <c r="B21" s="5974"/>
      <c r="C21" s="588"/>
      <c r="D21" s="7729"/>
      <c r="E21" s="7730"/>
      <c r="F21" s="7731"/>
      <c r="G21" s="5926"/>
      <c r="H21" s="7724"/>
      <c r="I21" s="6147"/>
      <c r="J21" s="4777" t="s">
        <v>39</v>
      </c>
      <c r="K21" s="4852"/>
      <c r="L21" s="4496"/>
      <c r="M21" s="4496"/>
      <c r="N21" s="4557"/>
      <c r="O21" s="4842"/>
      <c r="P21" s="4842"/>
      <c r="Q21" s="4842"/>
      <c r="R21" s="4630"/>
      <c r="S21" s="1068"/>
    </row>
    <row r="22" spans="1:19" ht="18.75" customHeight="1" thickBot="1" x14ac:dyDescent="0.25">
      <c r="A22" s="7765"/>
      <c r="B22" s="5975"/>
      <c r="C22" s="575"/>
      <c r="D22" s="7732"/>
      <c r="E22" s="7733"/>
      <c r="F22" s="7734"/>
      <c r="G22" s="5927"/>
      <c r="H22" s="7757"/>
      <c r="I22" s="6148"/>
      <c r="J22" s="4570" t="s">
        <v>24</v>
      </c>
      <c r="K22" s="4569">
        <f>SUM(K16:K21)</f>
        <v>222.9</v>
      </c>
      <c r="L22" s="4569">
        <f>SUM(L16:L21)</f>
        <v>0</v>
      </c>
      <c r="M22" s="4569">
        <f>SUM(M16:M21)</f>
        <v>0</v>
      </c>
      <c r="N22" s="2955"/>
      <c r="O22" s="1875"/>
      <c r="P22" s="1875"/>
      <c r="Q22" s="1875"/>
      <c r="R22" s="2954"/>
      <c r="S22" s="1065"/>
    </row>
    <row r="23" spans="1:19" ht="19.5" customHeight="1" x14ac:dyDescent="0.2">
      <c r="A23" s="7763" t="s">
        <v>10</v>
      </c>
      <c r="B23" s="5973" t="s">
        <v>10</v>
      </c>
      <c r="C23" s="606" t="s">
        <v>10</v>
      </c>
      <c r="D23" s="656" t="s">
        <v>10</v>
      </c>
      <c r="E23" s="655"/>
      <c r="F23" s="7744" t="s">
        <v>1694</v>
      </c>
      <c r="G23" s="5925" t="s">
        <v>74</v>
      </c>
      <c r="H23" s="7723" t="s">
        <v>18</v>
      </c>
      <c r="I23" s="6146" t="s">
        <v>296</v>
      </c>
      <c r="J23" s="4788" t="s">
        <v>20</v>
      </c>
      <c r="K23" s="4715"/>
      <c r="L23" s="4715"/>
      <c r="M23" s="4715"/>
      <c r="N23" s="4445"/>
      <c r="O23" s="4851"/>
      <c r="P23" s="2967"/>
      <c r="Q23" s="2967"/>
      <c r="R23" s="2967"/>
      <c r="S23" s="1070"/>
    </row>
    <row r="24" spans="1:19" ht="14.25" customHeight="1" x14ac:dyDescent="0.2">
      <c r="A24" s="7764"/>
      <c r="B24" s="5974"/>
      <c r="C24" s="588"/>
      <c r="D24" s="4815"/>
      <c r="E24" s="647"/>
      <c r="F24" s="7745"/>
      <c r="G24" s="5926"/>
      <c r="H24" s="7724"/>
      <c r="I24" s="6147"/>
      <c r="J24" s="4813" t="s">
        <v>929</v>
      </c>
      <c r="K24" s="4622"/>
      <c r="L24" s="4622"/>
      <c r="M24" s="4622"/>
      <c r="N24" s="4557"/>
      <c r="O24" s="4630"/>
      <c r="P24" s="4842"/>
      <c r="Q24" s="4842"/>
      <c r="R24" s="4842"/>
      <c r="S24" s="1068"/>
    </row>
    <row r="25" spans="1:19" ht="16.5" customHeight="1" x14ac:dyDescent="0.2">
      <c r="A25" s="7764"/>
      <c r="B25" s="5974"/>
      <c r="C25" s="588"/>
      <c r="D25" s="4815"/>
      <c r="E25" s="647"/>
      <c r="F25" s="4757"/>
      <c r="G25" s="5926"/>
      <c r="H25" s="7724"/>
      <c r="I25" s="6147"/>
      <c r="J25" s="4813" t="s">
        <v>1659</v>
      </c>
      <c r="K25" s="4622">
        <v>222.9</v>
      </c>
      <c r="L25" s="4622">
        <v>0</v>
      </c>
      <c r="M25" s="4622">
        <v>0</v>
      </c>
      <c r="N25" s="1354"/>
      <c r="O25" s="4774"/>
      <c r="P25" s="815"/>
      <c r="Q25" s="815"/>
      <c r="R25" s="815"/>
      <c r="S25" s="4773"/>
    </row>
    <row r="26" spans="1:19" ht="17.25" customHeight="1" x14ac:dyDescent="0.2">
      <c r="A26" s="7764"/>
      <c r="B26" s="5974"/>
      <c r="C26" s="588"/>
      <c r="D26" s="4815"/>
      <c r="E26" s="647"/>
      <c r="F26" s="4757"/>
      <c r="G26" s="5926"/>
      <c r="H26" s="7724"/>
      <c r="I26" s="6147"/>
      <c r="J26" s="4812" t="s">
        <v>23</v>
      </c>
      <c r="K26" s="4622"/>
      <c r="L26" s="4622"/>
      <c r="M26" s="4622"/>
      <c r="N26" s="4557"/>
      <c r="O26" s="4630"/>
      <c r="P26" s="4842"/>
      <c r="Q26" s="4842"/>
      <c r="R26" s="4842"/>
      <c r="S26" s="1068"/>
    </row>
    <row r="27" spans="1:19" ht="14.25" customHeight="1" thickBot="1" x14ac:dyDescent="0.25">
      <c r="A27" s="7764"/>
      <c r="B27" s="5974"/>
      <c r="C27" s="588"/>
      <c r="D27" s="4815"/>
      <c r="E27" s="647"/>
      <c r="F27" s="4757"/>
      <c r="G27" s="5926"/>
      <c r="H27" s="7724"/>
      <c r="I27" s="6147"/>
      <c r="J27" s="1990" t="s">
        <v>22</v>
      </c>
      <c r="K27" s="4424">
        <v>0</v>
      </c>
      <c r="L27" s="4424">
        <v>0</v>
      </c>
      <c r="M27" s="4424">
        <v>0</v>
      </c>
      <c r="N27" s="4557"/>
      <c r="O27" s="4630"/>
      <c r="P27" s="4842"/>
      <c r="Q27" s="4842"/>
      <c r="R27" s="4842"/>
      <c r="S27" s="1068"/>
    </row>
    <row r="28" spans="1:19" ht="15.75" customHeight="1" thickBot="1" x14ac:dyDescent="0.25">
      <c r="A28" s="7765"/>
      <c r="B28" s="5975"/>
      <c r="C28" s="4472"/>
      <c r="D28" s="4850"/>
      <c r="E28" s="641"/>
      <c r="F28" s="4752"/>
      <c r="G28" s="5927"/>
      <c r="H28" s="7725"/>
      <c r="I28" s="6148"/>
      <c r="J28" s="4538" t="s">
        <v>24</v>
      </c>
      <c r="K28" s="4537">
        <f>SUM(K23:K27)</f>
        <v>222.9</v>
      </c>
      <c r="L28" s="4613">
        <f>SUM(L23:L27)</f>
        <v>0</v>
      </c>
      <c r="M28" s="4613">
        <f>SUM(M23:M27)</f>
        <v>0</v>
      </c>
      <c r="N28" s="2955"/>
      <c r="O28" s="2954"/>
      <c r="P28" s="1875"/>
      <c r="Q28" s="1875"/>
      <c r="R28" s="1875"/>
      <c r="S28" s="1065"/>
    </row>
    <row r="29" spans="1:19" ht="25.5" customHeight="1" thickBot="1" x14ac:dyDescent="0.25">
      <c r="A29" s="7758" t="s">
        <v>10</v>
      </c>
      <c r="B29" s="6056" t="s">
        <v>10</v>
      </c>
      <c r="C29" s="5991" t="s">
        <v>25</v>
      </c>
      <c r="D29" s="7726" t="s">
        <v>1693</v>
      </c>
      <c r="E29" s="7727"/>
      <c r="F29" s="7728"/>
      <c r="G29" s="5925" t="s">
        <v>75</v>
      </c>
      <c r="H29" s="7723" t="s">
        <v>18</v>
      </c>
      <c r="I29" s="6146" t="s">
        <v>296</v>
      </c>
      <c r="J29" s="4849" t="s">
        <v>1659</v>
      </c>
      <c r="K29" s="4552">
        <f>K32+K35</f>
        <v>134.30000000000001</v>
      </c>
      <c r="L29" s="4552">
        <f>L32+L35</f>
        <v>143.4</v>
      </c>
      <c r="M29" s="4552">
        <f>M32+M35</f>
        <v>143.4</v>
      </c>
      <c r="N29" s="2804" t="s">
        <v>1692</v>
      </c>
      <c r="O29" s="628" t="s">
        <v>138</v>
      </c>
      <c r="P29" s="628">
        <v>2</v>
      </c>
      <c r="Q29" s="628" t="s">
        <v>1552</v>
      </c>
      <c r="R29" s="628"/>
      <c r="S29" s="4693"/>
    </row>
    <row r="30" spans="1:19" ht="17.45" customHeight="1" thickBot="1" x14ac:dyDescent="0.25">
      <c r="A30" s="7759"/>
      <c r="B30" s="5974"/>
      <c r="C30" s="5992"/>
      <c r="D30" s="7729"/>
      <c r="E30" s="7730"/>
      <c r="F30" s="7731"/>
      <c r="G30" s="5926"/>
      <c r="H30" s="7724"/>
      <c r="I30" s="6147"/>
      <c r="J30" s="4545" t="s">
        <v>22</v>
      </c>
      <c r="K30" s="4552">
        <f>K33</f>
        <v>0</v>
      </c>
      <c r="L30" s="4552">
        <f>L33</f>
        <v>0</v>
      </c>
      <c r="M30" s="4552">
        <f>M33</f>
        <v>0</v>
      </c>
      <c r="N30" s="4848"/>
      <c r="O30" s="4847"/>
      <c r="P30" s="1505"/>
      <c r="Q30" s="1505"/>
      <c r="R30" s="1505"/>
      <c r="S30" s="4846"/>
    </row>
    <row r="31" spans="1:19" ht="20.25" customHeight="1" thickBot="1" x14ac:dyDescent="0.25">
      <c r="A31" s="7760"/>
      <c r="B31" s="6057"/>
      <c r="C31" s="6021"/>
      <c r="D31" s="7732"/>
      <c r="E31" s="7733"/>
      <c r="F31" s="7734"/>
      <c r="G31" s="5926"/>
      <c r="H31" s="7724"/>
      <c r="I31" s="6147"/>
      <c r="J31" s="4553" t="s">
        <v>24</v>
      </c>
      <c r="K31" s="4845">
        <f>SUM(K29:K30)</f>
        <v>134.30000000000001</v>
      </c>
      <c r="L31" s="4845">
        <f>SUM(L29:L30)</f>
        <v>143.4</v>
      </c>
      <c r="M31" s="4845">
        <f>SUM(M29:M30)</f>
        <v>143.4</v>
      </c>
      <c r="N31" s="4843"/>
      <c r="O31" s="4630"/>
      <c r="P31" s="4842"/>
      <c r="Q31" s="4842"/>
      <c r="R31" s="4842"/>
      <c r="S31" s="1068"/>
    </row>
    <row r="32" spans="1:19" ht="21" customHeight="1" x14ac:dyDescent="0.2">
      <c r="A32" s="7758" t="s">
        <v>10</v>
      </c>
      <c r="B32" s="6056" t="s">
        <v>10</v>
      </c>
      <c r="C32" s="5991" t="s">
        <v>25</v>
      </c>
      <c r="D32" s="7766" t="s">
        <v>10</v>
      </c>
      <c r="E32" s="655"/>
      <c r="F32" s="7625" t="s">
        <v>1691</v>
      </c>
      <c r="G32" s="5926"/>
      <c r="H32" s="7724"/>
      <c r="I32" s="6147"/>
      <c r="J32" s="4788" t="s">
        <v>1659</v>
      </c>
      <c r="K32" s="4715">
        <v>111.5</v>
      </c>
      <c r="L32" s="4715">
        <v>120.6</v>
      </c>
      <c r="M32" s="4715">
        <v>120.6</v>
      </c>
      <c r="N32" s="4844"/>
      <c r="O32" s="2967"/>
      <c r="P32" s="2967"/>
      <c r="Q32" s="2967"/>
      <c r="R32" s="2967"/>
      <c r="S32" s="1070"/>
    </row>
    <row r="33" spans="1:19" ht="21" customHeight="1" thickBot="1" x14ac:dyDescent="0.25">
      <c r="A33" s="7759"/>
      <c r="B33" s="5974"/>
      <c r="C33" s="5992"/>
      <c r="D33" s="6264"/>
      <c r="E33" s="647"/>
      <c r="F33" s="7627"/>
      <c r="G33" s="5926"/>
      <c r="H33" s="7724"/>
      <c r="I33" s="6147"/>
      <c r="J33" s="1990" t="s">
        <v>22</v>
      </c>
      <c r="K33" s="4424">
        <v>0</v>
      </c>
      <c r="L33" s="4424">
        <v>0</v>
      </c>
      <c r="M33" s="4424">
        <v>0</v>
      </c>
      <c r="N33" s="4843"/>
      <c r="O33" s="4842"/>
      <c r="P33" s="4842"/>
      <c r="Q33" s="4842"/>
      <c r="R33" s="4842"/>
      <c r="S33" s="1068"/>
    </row>
    <row r="34" spans="1:19" ht="15.6" customHeight="1" thickBot="1" x14ac:dyDescent="0.25">
      <c r="A34" s="7760"/>
      <c r="B34" s="6057"/>
      <c r="C34" s="6021"/>
      <c r="D34" s="7767"/>
      <c r="E34" s="641"/>
      <c r="F34" s="7626"/>
      <c r="G34" s="5926"/>
      <c r="H34" s="7724"/>
      <c r="I34" s="6147"/>
      <c r="J34" s="4538" t="s">
        <v>24</v>
      </c>
      <c r="K34" s="4613">
        <f>SUM(K32:K33)</f>
        <v>111.5</v>
      </c>
      <c r="L34" s="4613">
        <f>SUM(L32:L33)</f>
        <v>120.6</v>
      </c>
      <c r="M34" s="4613">
        <f>SUM(M32:M33)</f>
        <v>120.6</v>
      </c>
      <c r="N34" s="2707"/>
      <c r="O34" s="1875"/>
      <c r="P34" s="1875"/>
      <c r="Q34" s="1875"/>
      <c r="R34" s="1875"/>
      <c r="S34" s="1065"/>
    </row>
    <row r="35" spans="1:19" ht="16.5" customHeight="1" x14ac:dyDescent="0.2">
      <c r="A35" s="7758" t="s">
        <v>10</v>
      </c>
      <c r="B35" s="6056" t="s">
        <v>10</v>
      </c>
      <c r="C35" s="5991" t="s">
        <v>25</v>
      </c>
      <c r="D35" s="7766" t="s">
        <v>25</v>
      </c>
      <c r="E35" s="655"/>
      <c r="F35" s="5783" t="s">
        <v>1690</v>
      </c>
      <c r="G35" s="5926"/>
      <c r="H35" s="7724"/>
      <c r="I35" s="6147"/>
      <c r="J35" s="4788" t="s">
        <v>1659</v>
      </c>
      <c r="K35" s="4715">
        <v>22.8</v>
      </c>
      <c r="L35" s="4715">
        <v>22.8</v>
      </c>
      <c r="M35" s="4715">
        <v>22.8</v>
      </c>
      <c r="N35" s="4844"/>
      <c r="O35" s="2967"/>
      <c r="P35" s="2967"/>
      <c r="Q35" s="2967"/>
      <c r="R35" s="2967"/>
      <c r="S35" s="1070"/>
    </row>
    <row r="36" spans="1:19" ht="16.5" customHeight="1" thickBot="1" x14ac:dyDescent="0.25">
      <c r="A36" s="7759"/>
      <c r="B36" s="5974"/>
      <c r="C36" s="5992"/>
      <c r="D36" s="6264"/>
      <c r="E36" s="647"/>
      <c r="F36" s="5949"/>
      <c r="G36" s="5926"/>
      <c r="H36" s="7724"/>
      <c r="I36" s="6147"/>
      <c r="J36" s="1990" t="s">
        <v>22</v>
      </c>
      <c r="K36" s="4424">
        <v>0</v>
      </c>
      <c r="L36" s="4424">
        <v>0</v>
      </c>
      <c r="M36" s="4424">
        <v>0</v>
      </c>
      <c r="N36" s="4843"/>
      <c r="O36" s="4842"/>
      <c r="P36" s="4842"/>
      <c r="Q36" s="4842"/>
      <c r="R36" s="4842"/>
      <c r="S36" s="1068"/>
    </row>
    <row r="37" spans="1:19" ht="19.5" customHeight="1" thickBot="1" x14ac:dyDescent="0.25">
      <c r="A37" s="7760"/>
      <c r="B37" s="6057"/>
      <c r="C37" s="6021"/>
      <c r="D37" s="7767"/>
      <c r="E37" s="641"/>
      <c r="F37" s="4841"/>
      <c r="G37" s="5927"/>
      <c r="H37" s="7725"/>
      <c r="I37" s="6148"/>
      <c r="J37" s="4538" t="s">
        <v>24</v>
      </c>
      <c r="K37" s="4537">
        <f>SUM(K35:K36)</f>
        <v>22.8</v>
      </c>
      <c r="L37" s="4537">
        <f>SUM(L35:L36)</f>
        <v>22.8</v>
      </c>
      <c r="M37" s="4537">
        <f>SUM(M35:M36)</f>
        <v>22.8</v>
      </c>
      <c r="N37" s="2707"/>
      <c r="O37" s="1875"/>
      <c r="P37" s="1875"/>
      <c r="Q37" s="1875"/>
      <c r="R37" s="1875"/>
      <c r="S37" s="1065"/>
    </row>
    <row r="38" spans="1:19" ht="27.75" customHeight="1" x14ac:dyDescent="0.2">
      <c r="A38" s="7763" t="s">
        <v>10</v>
      </c>
      <c r="B38" s="5973" t="s">
        <v>10</v>
      </c>
      <c r="C38" s="697" t="s">
        <v>27</v>
      </c>
      <c r="D38" s="7726" t="s">
        <v>1669</v>
      </c>
      <c r="E38" s="7727"/>
      <c r="F38" s="7728"/>
      <c r="G38" s="5925" t="s">
        <v>679</v>
      </c>
      <c r="H38" s="7756" t="s">
        <v>18</v>
      </c>
      <c r="I38" s="6146" t="s">
        <v>296</v>
      </c>
      <c r="J38" s="4430" t="s">
        <v>20</v>
      </c>
      <c r="K38" s="4840"/>
      <c r="L38" s="4429"/>
      <c r="M38" s="4801"/>
      <c r="N38" s="4838" t="s">
        <v>1689</v>
      </c>
      <c r="O38" s="628" t="s">
        <v>138</v>
      </c>
      <c r="P38" s="4839" t="s">
        <v>1086</v>
      </c>
      <c r="Q38" s="628" t="s">
        <v>1383</v>
      </c>
      <c r="R38" s="7788" t="s">
        <v>1688</v>
      </c>
      <c r="S38" s="7789"/>
    </row>
    <row r="39" spans="1:19" ht="66.75" customHeight="1" x14ac:dyDescent="0.2">
      <c r="A39" s="7764"/>
      <c r="B39" s="5974"/>
      <c r="C39" s="682"/>
      <c r="D39" s="7729"/>
      <c r="E39" s="7730"/>
      <c r="F39" s="7731"/>
      <c r="G39" s="5926"/>
      <c r="H39" s="7724"/>
      <c r="I39" s="6147"/>
      <c r="J39" s="4727" t="s">
        <v>23</v>
      </c>
      <c r="K39" s="4836"/>
      <c r="L39" s="4495"/>
      <c r="M39" s="4495"/>
      <c r="N39" s="4494" t="s">
        <v>1687</v>
      </c>
      <c r="O39" s="785" t="s">
        <v>479</v>
      </c>
      <c r="P39" s="4479" t="s">
        <v>1686</v>
      </c>
      <c r="Q39" s="785">
        <v>9494</v>
      </c>
      <c r="R39" s="595" t="s">
        <v>1685</v>
      </c>
      <c r="S39" s="4831" t="s">
        <v>1684</v>
      </c>
    </row>
    <row r="40" spans="1:19" ht="36.75" customHeight="1" x14ac:dyDescent="0.2">
      <c r="A40" s="7764"/>
      <c r="B40" s="5974"/>
      <c r="C40" s="682"/>
      <c r="D40" s="7729"/>
      <c r="E40" s="7730"/>
      <c r="F40" s="7731"/>
      <c r="G40" s="5926"/>
      <c r="H40" s="7724"/>
      <c r="I40" s="6147"/>
      <c r="J40" s="4727" t="s">
        <v>929</v>
      </c>
      <c r="K40" s="4836"/>
      <c r="L40" s="4495"/>
      <c r="M40" s="4495"/>
      <c r="N40" s="4494" t="s">
        <v>1683</v>
      </c>
      <c r="O40" s="4721" t="s">
        <v>479</v>
      </c>
      <c r="P40" s="4479" t="s">
        <v>1682</v>
      </c>
      <c r="Q40" s="785">
        <v>916</v>
      </c>
      <c r="R40" s="4721"/>
      <c r="S40" s="4494" t="s">
        <v>1681</v>
      </c>
    </row>
    <row r="41" spans="1:19" ht="29.25" customHeight="1" x14ac:dyDescent="0.2">
      <c r="A41" s="7764"/>
      <c r="B41" s="5974"/>
      <c r="C41" s="682"/>
      <c r="D41" s="7729"/>
      <c r="E41" s="7730"/>
      <c r="F41" s="7731"/>
      <c r="G41" s="5926"/>
      <c r="H41" s="7724"/>
      <c r="I41" s="6147"/>
      <c r="J41" s="4727" t="s">
        <v>1659</v>
      </c>
      <c r="K41" s="4495">
        <f t="shared" ref="K41:M42" si="0">K50</f>
        <v>62.8</v>
      </c>
      <c r="L41" s="4495">
        <f t="shared" si="0"/>
        <v>0</v>
      </c>
      <c r="M41" s="4495">
        <f t="shared" si="0"/>
        <v>0</v>
      </c>
      <c r="N41" s="4494" t="s">
        <v>1680</v>
      </c>
      <c r="O41" s="4721" t="s">
        <v>138</v>
      </c>
      <c r="P41" s="4479" t="s">
        <v>1156</v>
      </c>
      <c r="Q41" s="785">
        <v>0</v>
      </c>
      <c r="R41" s="4494" t="s">
        <v>1679</v>
      </c>
      <c r="S41" s="4494"/>
    </row>
    <row r="42" spans="1:19" ht="37.5" customHeight="1" x14ac:dyDescent="0.2">
      <c r="A42" s="7764"/>
      <c r="B42" s="5974"/>
      <c r="C42" s="682"/>
      <c r="D42" s="7729"/>
      <c r="E42" s="7730"/>
      <c r="F42" s="7731"/>
      <c r="G42" s="5926"/>
      <c r="H42" s="7724"/>
      <c r="I42" s="6147"/>
      <c r="J42" s="4727" t="s">
        <v>22</v>
      </c>
      <c r="K42" s="4495">
        <f t="shared" si="0"/>
        <v>0</v>
      </c>
      <c r="L42" s="4495">
        <f t="shared" si="0"/>
        <v>0</v>
      </c>
      <c r="M42" s="4495">
        <f t="shared" si="0"/>
        <v>0</v>
      </c>
      <c r="N42" s="1611" t="s">
        <v>1678</v>
      </c>
      <c r="O42" s="1543" t="s">
        <v>136</v>
      </c>
      <c r="P42" s="4479" t="s">
        <v>1677</v>
      </c>
      <c r="Q42" s="1543">
        <v>67</v>
      </c>
      <c r="R42" s="1543"/>
      <c r="S42" s="4490" t="s">
        <v>1676</v>
      </c>
    </row>
    <row r="43" spans="1:19" ht="33.75" customHeight="1" x14ac:dyDescent="0.2">
      <c r="A43" s="7764"/>
      <c r="B43" s="5974"/>
      <c r="C43" s="682"/>
      <c r="D43" s="7729"/>
      <c r="E43" s="7730"/>
      <c r="F43" s="7731"/>
      <c r="G43" s="5926"/>
      <c r="H43" s="7724"/>
      <c r="I43" s="6147"/>
      <c r="J43" s="4727" t="s">
        <v>39</v>
      </c>
      <c r="K43" s="4836"/>
      <c r="L43" s="4495"/>
      <c r="M43" s="4496"/>
      <c r="N43" s="4837" t="s">
        <v>1675</v>
      </c>
      <c r="O43" s="1711" t="s">
        <v>138</v>
      </c>
      <c r="P43" s="4834" t="s">
        <v>1552</v>
      </c>
      <c r="Q43" s="4488">
        <v>1</v>
      </c>
      <c r="R43" s="1711"/>
      <c r="S43" s="2144"/>
    </row>
    <row r="44" spans="1:19" ht="38.25" customHeight="1" x14ac:dyDescent="0.2">
      <c r="A44" s="7764"/>
      <c r="B44" s="5974"/>
      <c r="C44" s="682"/>
      <c r="D44" s="7729"/>
      <c r="E44" s="7730"/>
      <c r="F44" s="7731"/>
      <c r="G44" s="5926"/>
      <c r="H44" s="7724"/>
      <c r="I44" s="6147"/>
      <c r="J44" s="4727" t="s">
        <v>1668</v>
      </c>
      <c r="K44" s="4836"/>
      <c r="L44" s="4495"/>
      <c r="M44" s="4496"/>
      <c r="N44" s="4835" t="s">
        <v>1674</v>
      </c>
      <c r="O44" s="4488" t="s">
        <v>138</v>
      </c>
      <c r="P44" s="4834" t="s">
        <v>1552</v>
      </c>
      <c r="Q44" s="4488">
        <v>1</v>
      </c>
      <c r="R44" s="4488"/>
      <c r="S44" s="4830"/>
    </row>
    <row r="45" spans="1:19" ht="29.25" customHeight="1" x14ac:dyDescent="0.2">
      <c r="A45" s="7764"/>
      <c r="B45" s="5974"/>
      <c r="C45" s="682"/>
      <c r="D45" s="7729"/>
      <c r="E45" s="7730"/>
      <c r="F45" s="7731"/>
      <c r="G45" s="5926"/>
      <c r="H45" s="7724"/>
      <c r="I45" s="6147"/>
      <c r="J45" s="4553"/>
      <c r="K45" s="4833"/>
      <c r="L45" s="4832"/>
      <c r="M45" s="4832"/>
      <c r="N45" s="4831" t="s">
        <v>1673</v>
      </c>
      <c r="O45" s="4488" t="s">
        <v>136</v>
      </c>
      <c r="P45" s="4479" t="s">
        <v>1672</v>
      </c>
      <c r="Q45" s="4488">
        <v>100</v>
      </c>
      <c r="R45" s="4488"/>
      <c r="S45" s="4830"/>
    </row>
    <row r="46" spans="1:19" ht="26.25" customHeight="1" thickBot="1" x14ac:dyDescent="0.25">
      <c r="A46" s="7764"/>
      <c r="B46" s="5974"/>
      <c r="C46" s="682"/>
      <c r="D46" s="7729"/>
      <c r="E46" s="7730"/>
      <c r="F46" s="7731"/>
      <c r="G46" s="5926"/>
      <c r="H46" s="7724"/>
      <c r="I46" s="6147"/>
      <c r="J46" s="4570"/>
      <c r="K46" s="4829"/>
      <c r="L46" s="4828"/>
      <c r="M46" s="4828"/>
      <c r="N46" s="1611" t="s">
        <v>1671</v>
      </c>
      <c r="O46" s="1706" t="s">
        <v>136</v>
      </c>
      <c r="P46" s="4479" t="s">
        <v>1670</v>
      </c>
      <c r="Q46" s="1543">
        <v>7</v>
      </c>
      <c r="R46" s="1706"/>
      <c r="S46" s="4490"/>
    </row>
    <row r="47" spans="1:19" ht="27" customHeight="1" thickBot="1" x14ac:dyDescent="0.25">
      <c r="A47" s="7765"/>
      <c r="B47" s="5975"/>
      <c r="C47" s="994"/>
      <c r="D47" s="7732"/>
      <c r="E47" s="7733"/>
      <c r="F47" s="7734"/>
      <c r="G47" s="5927"/>
      <c r="H47" s="7757"/>
      <c r="I47" s="6148"/>
      <c r="J47" s="4570" t="s">
        <v>24</v>
      </c>
      <c r="K47" s="4569">
        <f>SUM(K38:K46)</f>
        <v>62.8</v>
      </c>
      <c r="L47" s="4569">
        <f>SUM(L38:L46)</f>
        <v>0</v>
      </c>
      <c r="M47" s="4569">
        <f>SUM(M38:M46)</f>
        <v>0</v>
      </c>
      <c r="N47" s="2835"/>
      <c r="O47" s="1878"/>
      <c r="P47" s="1878"/>
      <c r="Q47" s="1878"/>
      <c r="R47" s="1878"/>
      <c r="S47" s="4827"/>
    </row>
    <row r="48" spans="1:19" ht="18.75" customHeight="1" x14ac:dyDescent="0.2">
      <c r="A48" s="4826" t="s">
        <v>10</v>
      </c>
      <c r="B48" s="962" t="s">
        <v>10</v>
      </c>
      <c r="C48" s="606" t="s">
        <v>27</v>
      </c>
      <c r="D48" s="4221" t="s">
        <v>10</v>
      </c>
      <c r="E48" s="647"/>
      <c r="F48" s="7625" t="s">
        <v>1669</v>
      </c>
      <c r="G48" s="5925" t="s">
        <v>679</v>
      </c>
      <c r="H48" s="7723" t="s">
        <v>18</v>
      </c>
      <c r="I48" s="6146" t="s">
        <v>296</v>
      </c>
      <c r="J48" s="4812" t="s">
        <v>20</v>
      </c>
      <c r="K48" s="4812"/>
      <c r="L48" s="4656"/>
      <c r="M48" s="4655"/>
      <c r="N48" s="4818"/>
      <c r="O48" s="2906"/>
      <c r="P48" s="4825"/>
      <c r="Q48" s="4824"/>
      <c r="R48" s="821"/>
      <c r="S48" s="4631"/>
    </row>
    <row r="49" spans="1:19" ht="20.25" customHeight="1" x14ac:dyDescent="0.2">
      <c r="A49" s="4542"/>
      <c r="B49" s="589"/>
      <c r="C49" s="1107"/>
      <c r="D49" s="648"/>
      <c r="E49" s="647"/>
      <c r="F49" s="7627"/>
      <c r="G49" s="5926"/>
      <c r="H49" s="7724"/>
      <c r="I49" s="6147"/>
      <c r="J49" s="4813" t="s">
        <v>929</v>
      </c>
      <c r="K49" s="4812"/>
      <c r="L49" s="4656"/>
      <c r="M49" s="4655"/>
      <c r="N49" s="4775"/>
      <c r="O49" s="1711"/>
      <c r="P49" s="4822"/>
      <c r="Q49" s="4821"/>
      <c r="R49" s="816"/>
      <c r="S49" s="4172"/>
    </row>
    <row r="50" spans="1:19" ht="14.25" customHeight="1" x14ac:dyDescent="0.2">
      <c r="A50" s="4542"/>
      <c r="B50" s="589"/>
      <c r="C50" s="1107"/>
      <c r="D50" s="648"/>
      <c r="E50" s="647"/>
      <c r="F50" s="7627"/>
      <c r="G50" s="5926"/>
      <c r="H50" s="7724"/>
      <c r="I50" s="6147"/>
      <c r="J50" s="4813" t="s">
        <v>1659</v>
      </c>
      <c r="K50" s="4812">
        <v>62.8</v>
      </c>
      <c r="L50" s="4622">
        <v>0</v>
      </c>
      <c r="M50" s="4622">
        <v>0</v>
      </c>
      <c r="N50" s="4775"/>
      <c r="O50" s="1711"/>
      <c r="P50" s="4822"/>
      <c r="Q50" s="4821"/>
      <c r="R50" s="816"/>
      <c r="S50" s="4172"/>
    </row>
    <row r="51" spans="1:19" ht="20.25" customHeight="1" x14ac:dyDescent="0.2">
      <c r="A51" s="4542"/>
      <c r="B51" s="589"/>
      <c r="C51" s="1107"/>
      <c r="D51" s="648"/>
      <c r="E51" s="647"/>
      <c r="F51" s="7627"/>
      <c r="G51" s="5926"/>
      <c r="H51" s="7724"/>
      <c r="I51" s="6147"/>
      <c r="J51" s="4813" t="s">
        <v>22</v>
      </c>
      <c r="K51" s="4812">
        <v>0</v>
      </c>
      <c r="L51" s="4622">
        <v>0</v>
      </c>
      <c r="M51" s="4622">
        <v>0</v>
      </c>
      <c r="N51" s="4775"/>
      <c r="O51" s="1711"/>
      <c r="P51" s="4822"/>
      <c r="Q51" s="4821"/>
      <c r="R51" s="816"/>
      <c r="S51" s="4172"/>
    </row>
    <row r="52" spans="1:19" ht="16.5" customHeight="1" x14ac:dyDescent="0.2">
      <c r="A52" s="4542"/>
      <c r="B52" s="589"/>
      <c r="C52" s="1107"/>
      <c r="D52" s="648"/>
      <c r="E52" s="647"/>
      <c r="F52" s="7627"/>
      <c r="G52" s="5926"/>
      <c r="H52" s="7724"/>
      <c r="I52" s="6147"/>
      <c r="J52" s="4813" t="s">
        <v>39</v>
      </c>
      <c r="K52" s="4812"/>
      <c r="L52" s="4656"/>
      <c r="M52" s="4655"/>
      <c r="N52" s="4775"/>
      <c r="O52" s="1711"/>
      <c r="P52" s="4822"/>
      <c r="Q52" s="4821"/>
      <c r="R52" s="816"/>
      <c r="S52" s="4172"/>
    </row>
    <row r="53" spans="1:19" ht="18" customHeight="1" thickBot="1" x14ac:dyDescent="0.25">
      <c r="A53" s="4542"/>
      <c r="B53" s="589"/>
      <c r="C53" s="1107"/>
      <c r="D53" s="648"/>
      <c r="E53" s="647"/>
      <c r="F53" s="7627"/>
      <c r="G53" s="5926"/>
      <c r="H53" s="7724"/>
      <c r="I53" s="6147"/>
      <c r="J53" s="4823" t="s">
        <v>1668</v>
      </c>
      <c r="K53" s="1990"/>
      <c r="L53" s="4678"/>
      <c r="M53" s="4677"/>
      <c r="N53" s="4775"/>
      <c r="O53" s="1711"/>
      <c r="P53" s="4822"/>
      <c r="Q53" s="4821"/>
      <c r="R53" s="816"/>
      <c r="S53" s="4172"/>
    </row>
    <row r="54" spans="1:19" ht="14.25" customHeight="1" thickBot="1" x14ac:dyDescent="0.25">
      <c r="A54" s="4532"/>
      <c r="B54" s="576"/>
      <c r="C54" s="994"/>
      <c r="D54" s="642"/>
      <c r="E54" s="641"/>
      <c r="F54" s="7626"/>
      <c r="G54" s="5927"/>
      <c r="H54" s="7725"/>
      <c r="I54" s="6148"/>
      <c r="J54" s="4433" t="s">
        <v>24</v>
      </c>
      <c r="K54" s="4432">
        <f>SUM(K48:K53)</f>
        <v>62.8</v>
      </c>
      <c r="L54" s="4432">
        <f>SUM(L48:L53)</f>
        <v>0</v>
      </c>
      <c r="M54" s="4432">
        <f>SUM(M48:M53)</f>
        <v>0</v>
      </c>
      <c r="N54" s="4805"/>
      <c r="O54" s="4441"/>
      <c r="P54" s="4804"/>
      <c r="Q54" s="4803"/>
      <c r="R54" s="4802"/>
      <c r="S54" s="4440"/>
    </row>
    <row r="55" spans="1:19" ht="39.75" hidden="1" customHeight="1" thickBot="1" x14ac:dyDescent="0.25">
      <c r="A55" s="7763" t="s">
        <v>10</v>
      </c>
      <c r="B55" s="5973" t="s">
        <v>10</v>
      </c>
      <c r="C55" s="606" t="s">
        <v>27</v>
      </c>
      <c r="D55" s="656" t="s">
        <v>25</v>
      </c>
      <c r="E55" s="655"/>
      <c r="F55" s="7744"/>
      <c r="G55" s="5925" t="s">
        <v>679</v>
      </c>
      <c r="H55" s="7723" t="s">
        <v>18</v>
      </c>
      <c r="I55" s="6146" t="s">
        <v>296</v>
      </c>
      <c r="J55" s="4812" t="s">
        <v>20</v>
      </c>
      <c r="K55" s="4812"/>
      <c r="L55" s="4820"/>
      <c r="M55" s="4819"/>
      <c r="N55" s="4818"/>
      <c r="O55" s="2906"/>
      <c r="P55" s="4817"/>
      <c r="Q55" s="4816"/>
      <c r="R55" s="821"/>
      <c r="S55" s="4444"/>
    </row>
    <row r="56" spans="1:19" ht="50.25" hidden="1" customHeight="1" x14ac:dyDescent="0.2">
      <c r="A56" s="7764"/>
      <c r="B56" s="5974"/>
      <c r="C56" s="588"/>
      <c r="D56" s="4815"/>
      <c r="E56" s="647"/>
      <c r="F56" s="7745"/>
      <c r="G56" s="5926"/>
      <c r="H56" s="7724"/>
      <c r="I56" s="6147"/>
      <c r="J56" s="4812" t="s">
        <v>23</v>
      </c>
      <c r="K56" s="4812"/>
      <c r="L56" s="4656"/>
      <c r="M56" s="4655"/>
      <c r="N56" s="2857"/>
      <c r="O56" s="1711"/>
      <c r="P56" s="4811"/>
      <c r="Q56" s="4810"/>
      <c r="R56" s="816"/>
      <c r="S56" s="4176"/>
    </row>
    <row r="57" spans="1:19" ht="42" hidden="1" customHeight="1" x14ac:dyDescent="0.2">
      <c r="A57" s="7764"/>
      <c r="B57" s="5974"/>
      <c r="C57" s="588"/>
      <c r="D57" s="4815"/>
      <c r="E57" s="647"/>
      <c r="F57" s="7745"/>
      <c r="G57" s="5926"/>
      <c r="H57" s="7724"/>
      <c r="I57" s="6147"/>
      <c r="J57" s="4813" t="s">
        <v>929</v>
      </c>
      <c r="K57" s="4812"/>
      <c r="L57" s="4656"/>
      <c r="M57" s="4656"/>
      <c r="N57" s="813"/>
      <c r="O57" s="1711"/>
      <c r="P57" s="4811"/>
      <c r="Q57" s="4810"/>
      <c r="R57" s="816"/>
      <c r="S57" s="4176"/>
    </row>
    <row r="58" spans="1:19" ht="46.5" hidden="1" customHeight="1" x14ac:dyDescent="0.2">
      <c r="A58" s="7764"/>
      <c r="B58" s="5974"/>
      <c r="C58" s="588"/>
      <c r="D58" s="4815"/>
      <c r="E58" s="647"/>
      <c r="F58" s="4814"/>
      <c r="G58" s="5926"/>
      <c r="H58" s="7724"/>
      <c r="I58" s="6147"/>
      <c r="J58" s="4813" t="s">
        <v>1659</v>
      </c>
      <c r="K58" s="4812"/>
      <c r="L58" s="4656"/>
      <c r="M58" s="4655"/>
      <c r="N58" s="4775"/>
      <c r="O58" s="1711"/>
      <c r="P58" s="4811"/>
      <c r="Q58" s="4810"/>
      <c r="R58" s="816"/>
      <c r="S58" s="4176"/>
    </row>
    <row r="59" spans="1:19" ht="44.25" hidden="1" customHeight="1" x14ac:dyDescent="0.2">
      <c r="A59" s="7764"/>
      <c r="B59" s="5974"/>
      <c r="C59" s="588"/>
      <c r="D59" s="4815"/>
      <c r="E59" s="647"/>
      <c r="F59" s="4814"/>
      <c r="G59" s="5926"/>
      <c r="H59" s="7724"/>
      <c r="I59" s="6147"/>
      <c r="J59" s="4813" t="s">
        <v>22</v>
      </c>
      <c r="K59" s="4812"/>
      <c r="L59" s="4656"/>
      <c r="M59" s="4655"/>
      <c r="N59" s="4775"/>
      <c r="O59" s="1711"/>
      <c r="P59" s="4811"/>
      <c r="Q59" s="4810"/>
      <c r="R59" s="816"/>
      <c r="S59" s="4176"/>
    </row>
    <row r="60" spans="1:19" ht="85.5" hidden="1" customHeight="1" x14ac:dyDescent="0.2">
      <c r="A60" s="7764"/>
      <c r="B60" s="5974"/>
      <c r="C60" s="588"/>
      <c r="D60" s="4815"/>
      <c r="E60" s="647"/>
      <c r="F60" s="4814"/>
      <c r="G60" s="5926"/>
      <c r="H60" s="7724"/>
      <c r="I60" s="6147"/>
      <c r="J60" s="4813" t="s">
        <v>39</v>
      </c>
      <c r="K60" s="4812"/>
      <c r="L60" s="4656"/>
      <c r="M60" s="4655"/>
      <c r="N60" s="4775"/>
      <c r="O60" s="1711"/>
      <c r="P60" s="4811"/>
      <c r="Q60" s="4810"/>
      <c r="R60" s="816"/>
      <c r="S60" s="4176"/>
    </row>
    <row r="61" spans="1:19" ht="41.25" hidden="1" customHeight="1" x14ac:dyDescent="0.2">
      <c r="A61" s="7764"/>
      <c r="B61" s="5974"/>
      <c r="C61" s="588"/>
      <c r="D61" s="4815"/>
      <c r="E61" s="647"/>
      <c r="F61" s="4814"/>
      <c r="G61" s="5926"/>
      <c r="H61" s="7724"/>
      <c r="I61" s="6147"/>
      <c r="J61" s="4813" t="s">
        <v>1668</v>
      </c>
      <c r="K61" s="4812"/>
      <c r="L61" s="4656"/>
      <c r="M61" s="4655"/>
      <c r="N61" s="4775"/>
      <c r="O61" s="1711"/>
      <c r="P61" s="4811"/>
      <c r="Q61" s="4810"/>
      <c r="R61" s="816"/>
      <c r="S61" s="4176"/>
    </row>
    <row r="62" spans="1:19" ht="60" hidden="1" customHeight="1" x14ac:dyDescent="0.2">
      <c r="A62" s="7765"/>
      <c r="B62" s="5975"/>
      <c r="C62" s="994"/>
      <c r="D62" s="728"/>
      <c r="E62" s="641"/>
      <c r="F62" s="4809"/>
      <c r="G62" s="5927"/>
      <c r="H62" s="7725"/>
      <c r="I62" s="6148"/>
      <c r="J62" s="4808" t="s">
        <v>24</v>
      </c>
      <c r="K62" s="4808"/>
      <c r="L62" s="4807"/>
      <c r="M62" s="4806"/>
      <c r="N62" s="4805"/>
      <c r="O62" s="4441"/>
      <c r="P62" s="4804"/>
      <c r="Q62" s="4803"/>
      <c r="R62" s="4802"/>
      <c r="S62" s="4440"/>
    </row>
    <row r="63" spans="1:19" ht="23.25" customHeight="1" x14ac:dyDescent="0.2">
      <c r="A63" s="7758" t="s">
        <v>10</v>
      </c>
      <c r="B63" s="6056" t="s">
        <v>10</v>
      </c>
      <c r="C63" s="606" t="s">
        <v>28</v>
      </c>
      <c r="D63" s="696"/>
      <c r="E63" s="6925"/>
      <c r="F63" s="7735" t="s">
        <v>1667</v>
      </c>
      <c r="G63" s="5925" t="s">
        <v>76</v>
      </c>
      <c r="H63" s="7723" t="s">
        <v>18</v>
      </c>
      <c r="I63" s="6146" t="s">
        <v>296</v>
      </c>
      <c r="J63" s="4430" t="s">
        <v>1659</v>
      </c>
      <c r="K63" s="4730">
        <f>K67</f>
        <v>2493.3000000000002</v>
      </c>
      <c r="L63" s="4429">
        <f>L67</f>
        <v>2686.5</v>
      </c>
      <c r="M63" s="4801">
        <f>M67</f>
        <v>2686.5</v>
      </c>
      <c r="N63" s="2861"/>
      <c r="O63" s="2894"/>
      <c r="P63" s="4800"/>
      <c r="Q63" s="4799"/>
      <c r="R63" s="4798"/>
      <c r="S63" s="4675"/>
    </row>
    <row r="64" spans="1:19" x14ac:dyDescent="0.2">
      <c r="A64" s="7759"/>
      <c r="B64" s="5974"/>
      <c r="C64" s="588"/>
      <c r="D64" s="690"/>
      <c r="E64" s="6926"/>
      <c r="F64" s="7736"/>
      <c r="G64" s="5926"/>
      <c r="H64" s="7724"/>
      <c r="I64" s="6147"/>
      <c r="J64" s="4777" t="s">
        <v>20</v>
      </c>
      <c r="K64" s="4797"/>
      <c r="L64" s="4496"/>
      <c r="M64" s="4796"/>
      <c r="N64" s="4775"/>
      <c r="O64" s="4488"/>
      <c r="P64" s="4795"/>
      <c r="Q64" s="2144"/>
      <c r="R64" s="1559"/>
      <c r="S64" s="4794"/>
    </row>
    <row r="65" spans="1:19" ht="21" customHeight="1" x14ac:dyDescent="0.2">
      <c r="A65" s="7759"/>
      <c r="B65" s="5974"/>
      <c r="C65" s="588"/>
      <c r="D65" s="690"/>
      <c r="E65" s="6926"/>
      <c r="F65" s="7736"/>
      <c r="G65" s="5926"/>
      <c r="H65" s="7724"/>
      <c r="I65" s="6147"/>
      <c r="J65" s="4727" t="s">
        <v>22</v>
      </c>
      <c r="K65" s="4726">
        <f>K68</f>
        <v>0</v>
      </c>
      <c r="L65" s="4495">
        <f>L68</f>
        <v>18.5</v>
      </c>
      <c r="M65" s="4793">
        <f>M68</f>
        <v>18.5</v>
      </c>
      <c r="N65" s="1707"/>
      <c r="O65" s="1543"/>
      <c r="P65" s="4792"/>
      <c r="Q65" s="4490"/>
      <c r="R65" s="4791"/>
      <c r="S65" s="4546"/>
    </row>
    <row r="66" spans="1:19" ht="21.75" customHeight="1" thickBot="1" x14ac:dyDescent="0.25">
      <c r="A66" s="7801"/>
      <c r="B66" s="7755"/>
      <c r="C66" s="588"/>
      <c r="D66" s="4471"/>
      <c r="E66" s="6926"/>
      <c r="F66" s="7737"/>
      <c r="G66" s="5926"/>
      <c r="H66" s="7724"/>
      <c r="I66" s="6147"/>
      <c r="J66" s="4772" t="s">
        <v>24</v>
      </c>
      <c r="K66" s="4790">
        <f>K63+K65+K64</f>
        <v>2493.3000000000002</v>
      </c>
      <c r="L66" s="4771">
        <f>L63+L65+L64</f>
        <v>2705</v>
      </c>
      <c r="M66" s="4789">
        <f>M63+M65+M64</f>
        <v>2705</v>
      </c>
      <c r="N66" s="1751"/>
      <c r="O66" s="595"/>
      <c r="P66" s="1704"/>
      <c r="Q66" s="784"/>
      <c r="R66" s="595"/>
      <c r="S66" s="4720"/>
    </row>
    <row r="67" spans="1:19" ht="18" customHeight="1" x14ac:dyDescent="0.2">
      <c r="A67" s="4591" t="s">
        <v>10</v>
      </c>
      <c r="B67" s="607" t="s">
        <v>10</v>
      </c>
      <c r="C67" s="606" t="s">
        <v>28</v>
      </c>
      <c r="D67" s="4227" t="s">
        <v>10</v>
      </c>
      <c r="E67" s="6926"/>
      <c r="F67" s="7783" t="s">
        <v>1667</v>
      </c>
      <c r="G67" s="5926"/>
      <c r="H67" s="7724"/>
      <c r="I67" s="6147"/>
      <c r="J67" s="4788" t="s">
        <v>1659</v>
      </c>
      <c r="K67" s="4686">
        <v>2493.3000000000002</v>
      </c>
      <c r="L67" s="4715">
        <v>2686.5</v>
      </c>
      <c r="M67" s="4787">
        <v>2686.5</v>
      </c>
      <c r="N67" s="4557"/>
      <c r="O67" s="4484"/>
      <c r="P67" s="1702"/>
      <c r="Q67" s="4483"/>
      <c r="R67" s="4484"/>
      <c r="S67" s="1068"/>
    </row>
    <row r="68" spans="1:19" ht="19.5" customHeight="1" thickBot="1" x14ac:dyDescent="0.25">
      <c r="A68" s="4778"/>
      <c r="B68" s="589"/>
      <c r="C68" s="588"/>
      <c r="D68" s="4786"/>
      <c r="E68" s="6926"/>
      <c r="F68" s="7784"/>
      <c r="G68" s="5926"/>
      <c r="H68" s="7724"/>
      <c r="I68" s="6147"/>
      <c r="J68" s="1990" t="s">
        <v>22</v>
      </c>
      <c r="K68" s="4562">
        <v>0</v>
      </c>
      <c r="L68" s="4785">
        <v>18.5</v>
      </c>
      <c r="M68" s="4784">
        <v>18.5</v>
      </c>
      <c r="N68" s="4557"/>
      <c r="O68" s="4484"/>
      <c r="P68" s="1702"/>
      <c r="Q68" s="4483"/>
      <c r="R68" s="4484"/>
      <c r="S68" s="1068"/>
    </row>
    <row r="69" spans="1:19" ht="15.75" customHeight="1" thickBot="1" x14ac:dyDescent="0.25">
      <c r="A69" s="4783"/>
      <c r="B69" s="576"/>
      <c r="C69" s="4472"/>
      <c r="D69" s="4782"/>
      <c r="E69" s="6927"/>
      <c r="F69" s="7785"/>
      <c r="G69" s="5927"/>
      <c r="H69" s="7725"/>
      <c r="I69" s="6148"/>
      <c r="J69" s="4538" t="s">
        <v>24</v>
      </c>
      <c r="K69" s="4537">
        <f>SUM(K67:K68)</f>
        <v>2493.3000000000002</v>
      </c>
      <c r="L69" s="4537">
        <f>SUM(L67:L68)</f>
        <v>2705</v>
      </c>
      <c r="M69" s="4537">
        <f>SUM(M67:M68)</f>
        <v>2705</v>
      </c>
      <c r="N69" s="2955"/>
      <c r="O69" s="1336"/>
      <c r="P69" s="1974"/>
      <c r="Q69" s="4431"/>
      <c r="R69" s="1336"/>
      <c r="S69" s="1065"/>
    </row>
    <row r="70" spans="1:19" ht="26.25" customHeight="1" x14ac:dyDescent="0.2">
      <c r="A70" s="7758" t="s">
        <v>10</v>
      </c>
      <c r="B70" s="6056" t="s">
        <v>10</v>
      </c>
      <c r="C70" s="5991" t="s">
        <v>30</v>
      </c>
      <c r="D70" s="7726" t="s">
        <v>1666</v>
      </c>
      <c r="E70" s="7727"/>
      <c r="F70" s="7728"/>
      <c r="G70" s="5925" t="s">
        <v>77</v>
      </c>
      <c r="H70" s="7723" t="s">
        <v>18</v>
      </c>
      <c r="I70" s="6146" t="s">
        <v>296</v>
      </c>
      <c r="J70" s="4430" t="s">
        <v>20</v>
      </c>
      <c r="K70" s="4429">
        <f t="shared" ref="K70:M71" si="1">K75</f>
        <v>0</v>
      </c>
      <c r="L70" s="4429">
        <f t="shared" si="1"/>
        <v>0</v>
      </c>
      <c r="M70" s="4429">
        <f t="shared" si="1"/>
        <v>0</v>
      </c>
      <c r="N70" s="7799" t="s">
        <v>1665</v>
      </c>
      <c r="O70" s="7793" t="s">
        <v>136</v>
      </c>
      <c r="P70" s="7793">
        <v>23</v>
      </c>
      <c r="Q70" s="7797">
        <v>24</v>
      </c>
      <c r="R70" s="7793"/>
      <c r="S70" s="7795"/>
    </row>
    <row r="71" spans="1:19" ht="22.5" customHeight="1" x14ac:dyDescent="0.2">
      <c r="A71" s="7759"/>
      <c r="B71" s="5974"/>
      <c r="C71" s="5992"/>
      <c r="D71" s="7729"/>
      <c r="E71" s="7730"/>
      <c r="F71" s="7731"/>
      <c r="G71" s="5926"/>
      <c r="H71" s="7724"/>
      <c r="I71" s="6147"/>
      <c r="J71" s="4727" t="s">
        <v>22</v>
      </c>
      <c r="K71" s="4495">
        <f t="shared" si="1"/>
        <v>614.4</v>
      </c>
      <c r="L71" s="4495">
        <f t="shared" si="1"/>
        <v>614</v>
      </c>
      <c r="M71" s="4495">
        <f t="shared" si="1"/>
        <v>598.6</v>
      </c>
      <c r="N71" s="7800"/>
      <c r="O71" s="7794"/>
      <c r="P71" s="7794"/>
      <c r="Q71" s="7798"/>
      <c r="R71" s="7794"/>
      <c r="S71" s="7796"/>
    </row>
    <row r="72" spans="1:19" ht="15" customHeight="1" x14ac:dyDescent="0.2">
      <c r="A72" s="7759"/>
      <c r="B72" s="5974"/>
      <c r="C72" s="5992"/>
      <c r="D72" s="7729"/>
      <c r="E72" s="7730"/>
      <c r="F72" s="7731"/>
      <c r="G72" s="5926"/>
      <c r="H72" s="7724"/>
      <c r="I72" s="6147"/>
      <c r="J72" s="4727" t="s">
        <v>39</v>
      </c>
      <c r="K72" s="4779"/>
      <c r="L72" s="4779"/>
      <c r="M72" s="4779"/>
      <c r="N72" s="4763"/>
      <c r="O72" s="4762"/>
      <c r="P72" s="942"/>
      <c r="Q72" s="4721"/>
      <c r="R72" s="942"/>
      <c r="S72" s="4720"/>
    </row>
    <row r="73" spans="1:19" ht="22.5" customHeight="1" x14ac:dyDescent="0.2">
      <c r="A73" s="7759"/>
      <c r="B73" s="5974"/>
      <c r="C73" s="5992"/>
      <c r="D73" s="7729"/>
      <c r="E73" s="7730"/>
      <c r="F73" s="7731"/>
      <c r="G73" s="5926"/>
      <c r="H73" s="7724"/>
      <c r="I73" s="6147"/>
      <c r="J73" s="4777" t="s">
        <v>1659</v>
      </c>
      <c r="K73" s="4776">
        <f>K78</f>
        <v>0</v>
      </c>
      <c r="L73" s="4776">
        <f>L78</f>
        <v>0</v>
      </c>
      <c r="M73" s="4776">
        <f>M78</f>
        <v>0</v>
      </c>
      <c r="N73" s="4775"/>
      <c r="O73" s="4762"/>
      <c r="P73" s="815"/>
      <c r="Q73" s="4774"/>
      <c r="R73" s="815"/>
      <c r="S73" s="4773"/>
    </row>
    <row r="74" spans="1:19" ht="23.25" customHeight="1" thickBot="1" x14ac:dyDescent="0.25">
      <c r="A74" s="7760"/>
      <c r="B74" s="6057"/>
      <c r="C74" s="6021"/>
      <c r="D74" s="7732"/>
      <c r="E74" s="7733"/>
      <c r="F74" s="7734"/>
      <c r="G74" s="5927"/>
      <c r="H74" s="7725"/>
      <c r="I74" s="6148"/>
      <c r="J74" s="4772" t="s">
        <v>24</v>
      </c>
      <c r="K74" s="4771">
        <f>K70+K71+K72+K73</f>
        <v>614.4</v>
      </c>
      <c r="L74" s="4771">
        <f>L70+L71+L72+L73</f>
        <v>614</v>
      </c>
      <c r="M74" s="4771">
        <f>M70+M71+M72+M73</f>
        <v>598.6</v>
      </c>
      <c r="N74" s="4770"/>
      <c r="O74" s="4667"/>
      <c r="P74" s="4667"/>
      <c r="Q74" s="4769"/>
      <c r="R74" s="4768"/>
      <c r="S74" s="4748"/>
    </row>
    <row r="75" spans="1:19" ht="51" customHeight="1" x14ac:dyDescent="0.2">
      <c r="A75" s="7763" t="s">
        <v>10</v>
      </c>
      <c r="B75" s="5973" t="s">
        <v>10</v>
      </c>
      <c r="C75" s="5991" t="s">
        <v>30</v>
      </c>
      <c r="D75" s="6004" t="s">
        <v>25</v>
      </c>
      <c r="E75" s="5922"/>
      <c r="F75" s="4767" t="s">
        <v>1664</v>
      </c>
      <c r="G75" s="6034" t="s">
        <v>77</v>
      </c>
      <c r="H75" s="7723" t="s">
        <v>18</v>
      </c>
      <c r="I75" s="6146" t="s">
        <v>296</v>
      </c>
      <c r="J75" s="4766" t="s">
        <v>20</v>
      </c>
      <c r="K75" s="4715">
        <v>0</v>
      </c>
      <c r="L75" s="4715">
        <v>0</v>
      </c>
      <c r="M75" s="4765">
        <v>0</v>
      </c>
      <c r="N75" s="4676" t="s">
        <v>1663</v>
      </c>
      <c r="O75" s="4736" t="s">
        <v>479</v>
      </c>
      <c r="P75" s="820">
        <v>3650</v>
      </c>
      <c r="Q75" s="820">
        <v>3542</v>
      </c>
      <c r="R75" s="820"/>
      <c r="S75" s="4549" t="s">
        <v>1662</v>
      </c>
    </row>
    <row r="76" spans="1:19" ht="38.25" x14ac:dyDescent="0.2">
      <c r="A76" s="7764"/>
      <c r="B76" s="5974"/>
      <c r="C76" s="5992"/>
      <c r="D76" s="6005"/>
      <c r="E76" s="5923"/>
      <c r="F76" s="4757"/>
      <c r="G76" s="6035"/>
      <c r="H76" s="7724"/>
      <c r="I76" s="6147"/>
      <c r="J76" s="4761" t="s">
        <v>22</v>
      </c>
      <c r="K76" s="2854">
        <v>614.4</v>
      </c>
      <c r="L76" s="4685">
        <v>614</v>
      </c>
      <c r="M76" s="4764">
        <v>598.6</v>
      </c>
      <c r="N76" s="4763" t="s">
        <v>1661</v>
      </c>
      <c r="O76" s="4762" t="s">
        <v>138</v>
      </c>
      <c r="P76" s="942">
        <v>130</v>
      </c>
      <c r="Q76" s="942">
        <v>161</v>
      </c>
      <c r="R76" s="2890"/>
      <c r="S76" s="1614" t="s">
        <v>1660</v>
      </c>
    </row>
    <row r="77" spans="1:19" x14ac:dyDescent="0.2">
      <c r="A77" s="7764"/>
      <c r="B77" s="5974"/>
      <c r="C77" s="5992"/>
      <c r="D77" s="6005"/>
      <c r="E77" s="5923"/>
      <c r="F77" s="4757"/>
      <c r="G77" s="6035"/>
      <c r="H77" s="7724"/>
      <c r="I77" s="6147"/>
      <c r="J77" s="4761" t="s">
        <v>39</v>
      </c>
      <c r="K77" s="2854"/>
      <c r="L77" s="4638"/>
      <c r="M77" s="4760"/>
      <c r="N77" s="4754"/>
      <c r="O77" s="942"/>
      <c r="P77" s="4759"/>
      <c r="Q77" s="4758"/>
      <c r="R77" s="2890"/>
      <c r="S77" s="4720"/>
    </row>
    <row r="78" spans="1:19" ht="13.5" thickBot="1" x14ac:dyDescent="0.25">
      <c r="A78" s="7764"/>
      <c r="B78" s="5974"/>
      <c r="C78" s="5992"/>
      <c r="D78" s="6005"/>
      <c r="E78" s="5923"/>
      <c r="F78" s="4757"/>
      <c r="G78" s="6035"/>
      <c r="H78" s="7724"/>
      <c r="I78" s="6147"/>
      <c r="J78" s="4756" t="s">
        <v>1659</v>
      </c>
      <c r="K78" s="4406"/>
      <c r="L78" s="4689"/>
      <c r="M78" s="4755"/>
      <c r="N78" s="4754"/>
      <c r="O78" s="942"/>
      <c r="P78" s="4753"/>
      <c r="Q78" s="942"/>
      <c r="R78" s="942"/>
      <c r="S78" s="4720"/>
    </row>
    <row r="79" spans="1:19" ht="24" customHeight="1" thickBot="1" x14ac:dyDescent="0.25">
      <c r="A79" s="7765"/>
      <c r="B79" s="5975"/>
      <c r="C79" s="5993"/>
      <c r="D79" s="6006"/>
      <c r="E79" s="5924"/>
      <c r="F79" s="4752"/>
      <c r="G79" s="6036"/>
      <c r="H79" s="7725"/>
      <c r="I79" s="6148"/>
      <c r="J79" s="4538" t="s">
        <v>24</v>
      </c>
      <c r="K79" s="4751">
        <f>SUM(K75:K78)</f>
        <v>614.4</v>
      </c>
      <c r="L79" s="4537">
        <f>SUM(L75:L78)</f>
        <v>614</v>
      </c>
      <c r="M79" s="4558">
        <f>SUM(M75:M78)</f>
        <v>598.6</v>
      </c>
      <c r="N79" s="4750"/>
      <c r="O79" s="4667"/>
      <c r="P79" s="4749"/>
      <c r="Q79" s="4667"/>
      <c r="R79" s="1754"/>
      <c r="S79" s="4748"/>
    </row>
    <row r="80" spans="1:19" ht="19.5" customHeight="1" thickBot="1" x14ac:dyDescent="0.25">
      <c r="A80" s="4583" t="s">
        <v>10</v>
      </c>
      <c r="B80" s="664" t="s">
        <v>10</v>
      </c>
      <c r="C80" s="5980" t="s">
        <v>35</v>
      </c>
      <c r="D80" s="5981"/>
      <c r="E80" s="5981"/>
      <c r="F80" s="5981"/>
      <c r="G80" s="5981"/>
      <c r="H80" s="5981"/>
      <c r="I80" s="5981"/>
      <c r="J80" s="1079" t="s">
        <v>24</v>
      </c>
      <c r="K80" s="4747">
        <f>K22+K31+K47+K66+K74</f>
        <v>3527.7000000000003</v>
      </c>
      <c r="L80" s="4312">
        <f>L22+L31+L47+L66+L74</f>
        <v>3462.4</v>
      </c>
      <c r="M80" s="4746">
        <f>M22+M31+M47+M66+M74</f>
        <v>3447</v>
      </c>
      <c r="N80" s="4745"/>
      <c r="O80" s="4464"/>
      <c r="P80" s="4464"/>
      <c r="Q80" s="4744"/>
      <c r="R80" s="4743"/>
      <c r="S80" s="4742"/>
    </row>
    <row r="81" spans="1:19" ht="17.25" customHeight="1" thickBot="1" x14ac:dyDescent="0.25">
      <c r="A81" s="7763" t="s">
        <v>10</v>
      </c>
      <c r="B81" s="5973" t="s">
        <v>25</v>
      </c>
      <c r="C81" s="859" t="s">
        <v>1658</v>
      </c>
      <c r="D81" s="858"/>
      <c r="E81" s="4250"/>
      <c r="F81" s="4740"/>
      <c r="G81" s="4248"/>
      <c r="H81" s="4249"/>
      <c r="I81" s="4741"/>
      <c r="J81" s="4740"/>
      <c r="K81" s="4740"/>
      <c r="L81" s="4740"/>
      <c r="M81" s="4740"/>
      <c r="N81" s="4248"/>
      <c r="O81" s="4248"/>
      <c r="P81" s="4248"/>
      <c r="Q81" s="4739"/>
      <c r="R81" s="4738"/>
      <c r="S81" s="4737"/>
    </row>
    <row r="82" spans="1:19" ht="52.5" customHeight="1" x14ac:dyDescent="0.2">
      <c r="A82" s="7764"/>
      <c r="B82" s="5974"/>
      <c r="C82" s="6308"/>
      <c r="D82" s="6309"/>
      <c r="E82" s="6309"/>
      <c r="F82" s="6309"/>
      <c r="G82" s="6309"/>
      <c r="H82" s="6309"/>
      <c r="I82" s="6309"/>
      <c r="J82" s="6309"/>
      <c r="K82" s="6309"/>
      <c r="L82" s="6309"/>
      <c r="M82" s="6309"/>
      <c r="N82" s="822" t="s">
        <v>1657</v>
      </c>
      <c r="O82" s="4736" t="s">
        <v>1656</v>
      </c>
      <c r="P82" s="4736">
        <v>1</v>
      </c>
      <c r="Q82" s="4735">
        <v>3</v>
      </c>
      <c r="R82" s="4734"/>
      <c r="S82" s="4549" t="s">
        <v>1655</v>
      </c>
    </row>
    <row r="83" spans="1:19" ht="29.25" customHeight="1" thickBot="1" x14ac:dyDescent="0.25">
      <c r="A83" s="7765"/>
      <c r="B83" s="5975"/>
      <c r="C83" s="6311"/>
      <c r="D83" s="6312"/>
      <c r="E83" s="6312"/>
      <c r="F83" s="6312"/>
      <c r="G83" s="6312"/>
      <c r="H83" s="6312"/>
      <c r="I83" s="6312"/>
      <c r="J83" s="6312"/>
      <c r="K83" s="6312"/>
      <c r="L83" s="6312"/>
      <c r="M83" s="6312"/>
      <c r="N83" s="1605" t="s">
        <v>1654</v>
      </c>
      <c r="O83" s="4733"/>
      <c r="P83" s="4733"/>
      <c r="Q83" s="4732"/>
      <c r="R83" s="4731"/>
      <c r="S83" s="1600"/>
    </row>
    <row r="84" spans="1:19" ht="26.45" customHeight="1" x14ac:dyDescent="0.2">
      <c r="A84" s="6022" t="s">
        <v>10</v>
      </c>
      <c r="B84" s="5973" t="s">
        <v>25</v>
      </c>
      <c r="C84" s="606" t="s">
        <v>10</v>
      </c>
      <c r="D84" s="7746" t="s">
        <v>1653</v>
      </c>
      <c r="E84" s="7747"/>
      <c r="F84" s="7748"/>
      <c r="G84" s="5925" t="s">
        <v>757</v>
      </c>
      <c r="H84" s="7756" t="s">
        <v>18</v>
      </c>
      <c r="I84" s="6146" t="s">
        <v>59</v>
      </c>
      <c r="J84" s="4430" t="s">
        <v>20</v>
      </c>
      <c r="K84" s="4429">
        <f>K89+K92+K95+K99+K103+K106+K108+K112+K115+K119+K121+K123+K125+K128+K131+K134+K136+K138+K140+K142+K144+K146+K149+K151+K153+K156+K158</f>
        <v>335.1</v>
      </c>
      <c r="L84" s="4429">
        <f>L89+L92+L95+L99+L103+L106+L108+L112+L115+L119+L121+L123+L125+L128+L131+L134+L136+L138+L140+L142+L144+L146+L149+L151+L153+L156+L158</f>
        <v>343.10000000000008</v>
      </c>
      <c r="M84" s="4730">
        <f>M89+M92+M95+M99+M103+M106+M108+M112+M115+M119+M121+M123+M125+M128+M131+M134+M136+M138+M140+M142+M144+M146+M149+M151+M153+M156+M158</f>
        <v>324</v>
      </c>
      <c r="N84" s="4729"/>
      <c r="O84" s="2894"/>
      <c r="P84" s="2894"/>
      <c r="Q84" s="4632"/>
      <c r="R84" s="820"/>
      <c r="S84" s="4728"/>
    </row>
    <row r="85" spans="1:19" ht="15" customHeight="1" x14ac:dyDescent="0.2">
      <c r="A85" s="6023"/>
      <c r="B85" s="5974"/>
      <c r="C85" s="588"/>
      <c r="D85" s="7749"/>
      <c r="E85" s="7750"/>
      <c r="F85" s="7751"/>
      <c r="G85" s="5926"/>
      <c r="H85" s="7724"/>
      <c r="I85" s="6147"/>
      <c r="J85" s="4727" t="s">
        <v>22</v>
      </c>
      <c r="K85" s="4495">
        <f>K155</f>
        <v>352</v>
      </c>
      <c r="L85" s="4495">
        <f>L155</f>
        <v>458.1</v>
      </c>
      <c r="M85" s="4726">
        <f>M155</f>
        <v>422.8</v>
      </c>
      <c r="N85" s="4415"/>
      <c r="O85" s="4725"/>
      <c r="P85" s="4725"/>
      <c r="Q85" s="1786"/>
      <c r="R85" s="4725"/>
      <c r="S85" s="4692"/>
    </row>
    <row r="86" spans="1:19" ht="19.5" customHeight="1" x14ac:dyDescent="0.2">
      <c r="A86" s="6023"/>
      <c r="B86" s="5974"/>
      <c r="C86" s="588"/>
      <c r="D86" s="7749"/>
      <c r="E86" s="7750"/>
      <c r="F86" s="7751"/>
      <c r="G86" s="5926"/>
      <c r="H86" s="7724"/>
      <c r="I86" s="6147"/>
      <c r="J86" s="4727" t="s">
        <v>233</v>
      </c>
      <c r="K86" s="4495">
        <f>K147+K159</f>
        <v>0</v>
      </c>
      <c r="L86" s="4495">
        <f>L147+L159</f>
        <v>70.3</v>
      </c>
      <c r="M86" s="4726">
        <f>M147+M159</f>
        <v>64.2</v>
      </c>
      <c r="N86" s="4415"/>
      <c r="O86" s="4725"/>
      <c r="P86" s="4725"/>
      <c r="Q86" s="1786"/>
      <c r="R86" s="4725"/>
      <c r="S86" s="4692"/>
    </row>
    <row r="87" spans="1:19" ht="22.5" customHeight="1" thickBot="1" x14ac:dyDescent="0.25">
      <c r="A87" s="6023"/>
      <c r="B87" s="5974"/>
      <c r="C87" s="588"/>
      <c r="D87" s="7749"/>
      <c r="E87" s="7750"/>
      <c r="F87" s="7751"/>
      <c r="G87" s="5926"/>
      <c r="H87" s="7724"/>
      <c r="I87" s="6147"/>
      <c r="J87" s="4443" t="s">
        <v>524</v>
      </c>
      <c r="K87" s="4724">
        <f>K97+K117</f>
        <v>0</v>
      </c>
      <c r="L87" s="4724">
        <f>L97+L117</f>
        <v>10</v>
      </c>
      <c r="M87" s="4723">
        <f>M97+M117</f>
        <v>10</v>
      </c>
      <c r="N87" s="4722"/>
      <c r="O87" s="1543"/>
      <c r="P87" s="1543"/>
      <c r="Q87" s="4721"/>
      <c r="R87" s="942"/>
      <c r="S87" s="4720"/>
    </row>
    <row r="88" spans="1:19" ht="25.5" customHeight="1" thickBot="1" x14ac:dyDescent="0.25">
      <c r="A88" s="6024"/>
      <c r="B88" s="5975"/>
      <c r="C88" s="575"/>
      <c r="D88" s="7752"/>
      <c r="E88" s="7753"/>
      <c r="F88" s="7754"/>
      <c r="G88" s="5927"/>
      <c r="H88" s="7757"/>
      <c r="I88" s="6148"/>
      <c r="J88" s="4719" t="s">
        <v>24</v>
      </c>
      <c r="K88" s="4718">
        <f>K84+K85+K86+K87</f>
        <v>687.1</v>
      </c>
      <c r="L88" s="4718">
        <f>L84+L85+L86+L87</f>
        <v>881.5</v>
      </c>
      <c r="M88" s="4717">
        <f>M84+M85+M86+M87</f>
        <v>821</v>
      </c>
      <c r="N88" s="2955"/>
      <c r="O88" s="1336"/>
      <c r="P88" s="1975"/>
      <c r="Q88" s="1369"/>
      <c r="R88" s="4431"/>
      <c r="S88" s="4716"/>
    </row>
    <row r="89" spans="1:19" ht="45" customHeight="1" x14ac:dyDescent="0.2">
      <c r="A89" s="6022" t="s">
        <v>10</v>
      </c>
      <c r="B89" s="5973" t="s">
        <v>25</v>
      </c>
      <c r="C89" s="5991" t="s">
        <v>10</v>
      </c>
      <c r="D89" s="6004" t="s">
        <v>10</v>
      </c>
      <c r="E89" s="5922"/>
      <c r="F89" s="7625" t="s">
        <v>1652</v>
      </c>
      <c r="G89" s="5925" t="s">
        <v>757</v>
      </c>
      <c r="H89" s="7723" t="s">
        <v>18</v>
      </c>
      <c r="I89" s="839" t="s">
        <v>59</v>
      </c>
      <c r="J89" s="4688" t="s">
        <v>20</v>
      </c>
      <c r="K89" s="601">
        <v>0</v>
      </c>
      <c r="L89" s="4715">
        <v>2.5</v>
      </c>
      <c r="M89" s="4714">
        <v>2.5</v>
      </c>
      <c r="N89" s="4676" t="s">
        <v>1651</v>
      </c>
      <c r="O89" s="2894" t="s">
        <v>138</v>
      </c>
      <c r="P89" s="628">
        <v>10000</v>
      </c>
      <c r="Q89" s="1375">
        <v>9050</v>
      </c>
      <c r="R89" s="628"/>
      <c r="S89" s="1614" t="s">
        <v>1650</v>
      </c>
    </row>
    <row r="90" spans="1:19" ht="18.75" customHeight="1" thickBot="1" x14ac:dyDescent="0.25">
      <c r="A90" s="6023"/>
      <c r="B90" s="5974"/>
      <c r="C90" s="5992"/>
      <c r="D90" s="6005"/>
      <c r="E90" s="5923"/>
      <c r="F90" s="7627"/>
      <c r="G90" s="5926"/>
      <c r="H90" s="7724"/>
      <c r="I90" s="830"/>
      <c r="J90" s="4683" t="s">
        <v>22</v>
      </c>
      <c r="K90" s="580">
        <v>0</v>
      </c>
      <c r="L90" s="4618"/>
      <c r="M90" s="4617"/>
      <c r="N90" s="1751"/>
      <c r="O90" s="1705"/>
      <c r="P90" s="784"/>
      <c r="Q90" s="1370"/>
      <c r="R90" s="784"/>
      <c r="S90" s="4713"/>
    </row>
    <row r="91" spans="1:19" ht="23.25" customHeight="1" thickBot="1" x14ac:dyDescent="0.25">
      <c r="A91" s="6024"/>
      <c r="B91" s="5975"/>
      <c r="C91" s="5993"/>
      <c r="D91" s="6006"/>
      <c r="E91" s="5924"/>
      <c r="F91" s="7626"/>
      <c r="G91" s="5927"/>
      <c r="H91" s="7724"/>
      <c r="I91" s="826"/>
      <c r="J91" s="4626" t="s">
        <v>24</v>
      </c>
      <c r="K91" s="4625">
        <f>SUM(K89:K90)</f>
        <v>0</v>
      </c>
      <c r="L91" s="4613">
        <f>SUM(L89:L90)</f>
        <v>2.5</v>
      </c>
      <c r="M91" s="4613">
        <f>SUM(M89:M90)</f>
        <v>2.5</v>
      </c>
      <c r="N91" s="1756"/>
      <c r="O91" s="4691"/>
      <c r="P91" s="1754"/>
      <c r="Q91" s="4690"/>
      <c r="R91" s="1754"/>
      <c r="S91" s="4712"/>
    </row>
    <row r="92" spans="1:19" ht="51" x14ac:dyDescent="0.2">
      <c r="A92" s="6022" t="s">
        <v>10</v>
      </c>
      <c r="B92" s="5973" t="s">
        <v>25</v>
      </c>
      <c r="C92" s="5991" t="s">
        <v>10</v>
      </c>
      <c r="D92" s="6004" t="s">
        <v>25</v>
      </c>
      <c r="E92" s="5922"/>
      <c r="F92" s="7625" t="s">
        <v>1649</v>
      </c>
      <c r="G92" s="5925" t="s">
        <v>757</v>
      </c>
      <c r="H92" s="7724"/>
      <c r="I92" s="6146" t="s">
        <v>59</v>
      </c>
      <c r="J92" s="4688" t="s">
        <v>20</v>
      </c>
      <c r="K92" s="601">
        <v>25</v>
      </c>
      <c r="L92" s="4622">
        <v>25</v>
      </c>
      <c r="M92" s="4621">
        <v>25</v>
      </c>
      <c r="N92" s="2836" t="s">
        <v>1648</v>
      </c>
      <c r="O92" s="628" t="s">
        <v>138</v>
      </c>
      <c r="P92" s="628">
        <v>5750</v>
      </c>
      <c r="Q92" s="628">
        <v>12859</v>
      </c>
      <c r="R92" s="628"/>
      <c r="S92" s="4549" t="s">
        <v>1647</v>
      </c>
    </row>
    <row r="93" spans="1:19" ht="13.5" thickBot="1" x14ac:dyDescent="0.25">
      <c r="A93" s="6023"/>
      <c r="B93" s="5974"/>
      <c r="C93" s="5992"/>
      <c r="D93" s="6005"/>
      <c r="E93" s="5923"/>
      <c r="F93" s="7627"/>
      <c r="G93" s="5926"/>
      <c r="H93" s="7724"/>
      <c r="I93" s="6147"/>
      <c r="J93" s="4683" t="s">
        <v>22</v>
      </c>
      <c r="K93" s="580"/>
      <c r="L93" s="4689"/>
      <c r="M93" s="4682"/>
      <c r="N93" s="1751"/>
      <c r="O93" s="4681"/>
      <c r="P93" s="4653"/>
      <c r="Q93" s="4653"/>
      <c r="R93" s="4653"/>
      <c r="S93" s="4711"/>
    </row>
    <row r="94" spans="1:19" ht="21.75" customHeight="1" thickBot="1" x14ac:dyDescent="0.25">
      <c r="A94" s="6024"/>
      <c r="B94" s="5975"/>
      <c r="C94" s="5993"/>
      <c r="D94" s="6006"/>
      <c r="E94" s="5924"/>
      <c r="F94" s="7626"/>
      <c r="G94" s="5927"/>
      <c r="H94" s="7725"/>
      <c r="I94" s="6148"/>
      <c r="J94" s="4626" t="s">
        <v>24</v>
      </c>
      <c r="K94" s="4625">
        <f>SUM(K92:K93)</f>
        <v>25</v>
      </c>
      <c r="L94" s="4613">
        <f>SUM(L92:L93)</f>
        <v>25</v>
      </c>
      <c r="M94" s="4613">
        <f>SUM(M92:M93)</f>
        <v>25</v>
      </c>
      <c r="N94" s="1756"/>
      <c r="O94" s="4674"/>
      <c r="P94" s="4670"/>
      <c r="Q94" s="4670"/>
      <c r="R94" s="4670"/>
      <c r="S94" s="4706"/>
    </row>
    <row r="95" spans="1:19" ht="44.25" customHeight="1" thickBot="1" x14ac:dyDescent="0.25">
      <c r="A95" s="6022" t="s">
        <v>10</v>
      </c>
      <c r="B95" s="5973" t="s">
        <v>25</v>
      </c>
      <c r="C95" s="5991" t="s">
        <v>10</v>
      </c>
      <c r="D95" s="6004" t="s">
        <v>27</v>
      </c>
      <c r="E95" s="5922"/>
      <c r="F95" s="7625" t="s">
        <v>1646</v>
      </c>
      <c r="G95" s="5925" t="s">
        <v>757</v>
      </c>
      <c r="H95" s="7723" t="s">
        <v>18</v>
      </c>
      <c r="I95" s="6146" t="s">
        <v>59</v>
      </c>
      <c r="J95" s="4688" t="s">
        <v>20</v>
      </c>
      <c r="K95" s="601">
        <v>20</v>
      </c>
      <c r="L95" s="4622">
        <v>16.100000000000001</v>
      </c>
      <c r="M95" s="4621">
        <v>16</v>
      </c>
      <c r="N95" s="4676" t="s">
        <v>1645</v>
      </c>
      <c r="O95" s="4709" t="s">
        <v>1644</v>
      </c>
      <c r="P95" s="4710">
        <v>30</v>
      </c>
      <c r="Q95" s="4709">
        <v>42</v>
      </c>
      <c r="R95" s="628"/>
      <c r="S95" s="4549"/>
    </row>
    <row r="96" spans="1:19" ht="27.75" customHeight="1" x14ac:dyDescent="0.2">
      <c r="A96" s="6023"/>
      <c r="B96" s="5974"/>
      <c r="C96" s="5992"/>
      <c r="D96" s="6005"/>
      <c r="E96" s="5923"/>
      <c r="F96" s="7627"/>
      <c r="G96" s="5926"/>
      <c r="H96" s="7724"/>
      <c r="I96" s="6147"/>
      <c r="J96" s="4687" t="s">
        <v>22</v>
      </c>
      <c r="K96" s="593">
        <v>0</v>
      </c>
      <c r="L96" s="4685">
        <v>0</v>
      </c>
      <c r="M96" s="4684">
        <v>0</v>
      </c>
      <c r="N96" s="3418"/>
      <c r="O96" s="4488" t="s">
        <v>1643</v>
      </c>
      <c r="P96" s="602">
        <v>0</v>
      </c>
      <c r="Q96" s="602">
        <v>6.3</v>
      </c>
      <c r="R96" s="4653"/>
      <c r="S96" s="4549" t="s">
        <v>1642</v>
      </c>
    </row>
    <row r="97" spans="1:19" ht="22.5" customHeight="1" thickBot="1" x14ac:dyDescent="0.25">
      <c r="A97" s="6023"/>
      <c r="B97" s="5974"/>
      <c r="C97" s="5992"/>
      <c r="D97" s="6005"/>
      <c r="E97" s="5923"/>
      <c r="F97" s="7627"/>
      <c r="G97" s="5926"/>
      <c r="H97" s="7724"/>
      <c r="I97" s="6147"/>
      <c r="J97" s="4683" t="s">
        <v>524</v>
      </c>
      <c r="K97" s="580">
        <v>0</v>
      </c>
      <c r="L97" s="4618">
        <v>8.1</v>
      </c>
      <c r="M97" s="4617">
        <v>8.1</v>
      </c>
      <c r="N97" s="1767"/>
      <c r="O97" s="4488"/>
      <c r="P97" s="602"/>
      <c r="Q97" s="602"/>
      <c r="R97" s="4708"/>
      <c r="S97" s="4707"/>
    </row>
    <row r="98" spans="1:19" ht="24.75" customHeight="1" thickBot="1" x14ac:dyDescent="0.25">
      <c r="A98" s="6024"/>
      <c r="B98" s="5975"/>
      <c r="C98" s="5993"/>
      <c r="D98" s="6006"/>
      <c r="E98" s="5924"/>
      <c r="F98" s="7626"/>
      <c r="G98" s="5927"/>
      <c r="H98" s="7724"/>
      <c r="I98" s="6148"/>
      <c r="J98" s="4626" t="s">
        <v>24</v>
      </c>
      <c r="K98" s="4625">
        <f>SUM(K95:K97)</f>
        <v>20</v>
      </c>
      <c r="L98" s="4613">
        <f>SUM(L95:L97)</f>
        <v>24.200000000000003</v>
      </c>
      <c r="M98" s="4613">
        <f>SUM(M95:M97)</f>
        <v>24.1</v>
      </c>
      <c r="N98" s="1756"/>
      <c r="O98" s="4674"/>
      <c r="P98" s="4670"/>
      <c r="Q98" s="4670"/>
      <c r="R98" s="4670"/>
      <c r="S98" s="4706"/>
    </row>
    <row r="99" spans="1:19" ht="25.5" x14ac:dyDescent="0.2">
      <c r="A99" s="6022" t="s">
        <v>10</v>
      </c>
      <c r="B99" s="5973" t="s">
        <v>25</v>
      </c>
      <c r="C99" s="5991" t="s">
        <v>10</v>
      </c>
      <c r="D99" s="6004" t="s">
        <v>28</v>
      </c>
      <c r="E99" s="5922"/>
      <c r="F99" s="7625" t="s">
        <v>1641</v>
      </c>
      <c r="G99" s="5925" t="s">
        <v>757</v>
      </c>
      <c r="H99" s="7724"/>
      <c r="I99" s="6146" t="s">
        <v>59</v>
      </c>
      <c r="J99" s="4688" t="s">
        <v>20</v>
      </c>
      <c r="K99" s="601">
        <v>20</v>
      </c>
      <c r="L99" s="4622">
        <v>29.5</v>
      </c>
      <c r="M99" s="4621">
        <v>29.4</v>
      </c>
      <c r="N99" s="2804" t="s">
        <v>1640</v>
      </c>
      <c r="O99" s="2894" t="s">
        <v>138</v>
      </c>
      <c r="P99" s="628">
        <v>2100</v>
      </c>
      <c r="Q99" s="628">
        <v>2293</v>
      </c>
      <c r="R99" s="1375"/>
      <c r="S99" s="4675" t="s">
        <v>1639</v>
      </c>
    </row>
    <row r="100" spans="1:19" x14ac:dyDescent="0.2">
      <c r="A100" s="6023"/>
      <c r="B100" s="5974"/>
      <c r="C100" s="5992"/>
      <c r="D100" s="6005"/>
      <c r="E100" s="5923"/>
      <c r="F100" s="7627"/>
      <c r="G100" s="5926"/>
      <c r="H100" s="7724"/>
      <c r="I100" s="6147"/>
      <c r="J100" s="4688" t="s">
        <v>233</v>
      </c>
      <c r="K100" s="593"/>
      <c r="L100" s="4638"/>
      <c r="M100" s="4637"/>
      <c r="N100" s="1751"/>
      <c r="O100" s="4681"/>
      <c r="P100" s="4653"/>
      <c r="Q100" s="4653"/>
      <c r="R100" s="4680"/>
      <c r="S100" s="4679"/>
    </row>
    <row r="101" spans="1:19" ht="13.5" thickBot="1" x14ac:dyDescent="0.25">
      <c r="A101" s="6023"/>
      <c r="B101" s="5974"/>
      <c r="C101" s="5992"/>
      <c r="D101" s="6005"/>
      <c r="E101" s="5923"/>
      <c r="F101" s="7627"/>
      <c r="G101" s="5926"/>
      <c r="H101" s="7724"/>
      <c r="I101" s="6147"/>
      <c r="J101" s="4683" t="s">
        <v>22</v>
      </c>
      <c r="K101" s="580"/>
      <c r="L101" s="4689"/>
      <c r="M101" s="4682"/>
      <c r="N101" s="1751"/>
      <c r="O101" s="4681"/>
      <c r="P101" s="4653"/>
      <c r="Q101" s="4653"/>
      <c r="R101" s="4680"/>
      <c r="S101" s="4679"/>
    </row>
    <row r="102" spans="1:19" ht="18.75" customHeight="1" thickBot="1" x14ac:dyDescent="0.25">
      <c r="A102" s="6024"/>
      <c r="B102" s="5975"/>
      <c r="C102" s="5993"/>
      <c r="D102" s="6006"/>
      <c r="E102" s="5924"/>
      <c r="F102" s="7626"/>
      <c r="G102" s="5927"/>
      <c r="H102" s="7725"/>
      <c r="I102" s="6148"/>
      <c r="J102" s="4705" t="s">
        <v>24</v>
      </c>
      <c r="K102" s="4625">
        <f>SUM(K99:K101)</f>
        <v>20</v>
      </c>
      <c r="L102" s="4613">
        <f>SUM(L99:L101)</f>
        <v>29.5</v>
      </c>
      <c r="M102" s="4613">
        <f>SUM(M99:M101)</f>
        <v>29.4</v>
      </c>
      <c r="N102" s="1756"/>
      <c r="O102" s="4674"/>
      <c r="P102" s="4670"/>
      <c r="Q102" s="4670"/>
      <c r="R102" s="4669"/>
      <c r="S102" s="4673"/>
    </row>
    <row r="103" spans="1:19" ht="39" customHeight="1" x14ac:dyDescent="0.2">
      <c r="A103" s="6022" t="s">
        <v>10</v>
      </c>
      <c r="B103" s="5973" t="s">
        <v>25</v>
      </c>
      <c r="C103" s="5991" t="s">
        <v>10</v>
      </c>
      <c r="D103" s="6004" t="s">
        <v>30</v>
      </c>
      <c r="E103" s="5922"/>
      <c r="F103" s="7625" t="s">
        <v>1638</v>
      </c>
      <c r="G103" s="5925" t="s">
        <v>757</v>
      </c>
      <c r="H103" s="7723" t="s">
        <v>18</v>
      </c>
      <c r="I103" s="6146" t="s">
        <v>59</v>
      </c>
      <c r="J103" s="4688" t="s">
        <v>20</v>
      </c>
      <c r="K103" s="601">
        <v>5</v>
      </c>
      <c r="L103" s="4622">
        <v>5</v>
      </c>
      <c r="M103" s="4621">
        <v>4.3</v>
      </c>
      <c r="N103" s="2804" t="s">
        <v>1637</v>
      </c>
      <c r="O103" s="2894" t="s">
        <v>479</v>
      </c>
      <c r="P103" s="1907">
        <v>525</v>
      </c>
      <c r="Q103" s="1907">
        <v>543</v>
      </c>
      <c r="R103" s="4704"/>
      <c r="S103" s="4703" t="s">
        <v>1636</v>
      </c>
    </row>
    <row r="104" spans="1:19" ht="12.75" customHeight="1" thickBot="1" x14ac:dyDescent="0.25">
      <c r="A104" s="6023"/>
      <c r="B104" s="5974"/>
      <c r="C104" s="5992"/>
      <c r="D104" s="6005"/>
      <c r="E104" s="5923"/>
      <c r="F104" s="7627"/>
      <c r="G104" s="5926"/>
      <c r="H104" s="7724"/>
      <c r="I104" s="6147"/>
      <c r="J104" s="4683" t="s">
        <v>22</v>
      </c>
      <c r="K104" s="580"/>
      <c r="L104" s="4689"/>
      <c r="M104" s="4682"/>
      <c r="N104" s="1751"/>
      <c r="O104" s="4681"/>
      <c r="P104" s="4653"/>
      <c r="Q104" s="4653"/>
      <c r="R104" s="4680"/>
      <c r="S104" s="4679"/>
    </row>
    <row r="105" spans="1:19" ht="19.5" customHeight="1" thickBot="1" x14ac:dyDescent="0.25">
      <c r="A105" s="6024"/>
      <c r="B105" s="5975"/>
      <c r="C105" s="5993"/>
      <c r="D105" s="6006"/>
      <c r="E105" s="5924"/>
      <c r="F105" s="7626"/>
      <c r="G105" s="5927"/>
      <c r="H105" s="7724"/>
      <c r="I105" s="6148"/>
      <c r="J105" s="4626" t="s">
        <v>24</v>
      </c>
      <c r="K105" s="4625">
        <f>SUM(K103:K104)</f>
        <v>5</v>
      </c>
      <c r="L105" s="4613">
        <f>SUM(L103:L104)</f>
        <v>5</v>
      </c>
      <c r="M105" s="4613">
        <f>SUM(M103:M104)</f>
        <v>4.3</v>
      </c>
      <c r="N105" s="1756"/>
      <c r="O105" s="4674"/>
      <c r="P105" s="4670"/>
      <c r="Q105" s="4670"/>
      <c r="R105" s="4669"/>
      <c r="S105" s="4673"/>
    </row>
    <row r="106" spans="1:19" ht="25.5" customHeight="1" thickBot="1" x14ac:dyDescent="0.25">
      <c r="A106" s="6022" t="s">
        <v>10</v>
      </c>
      <c r="B106" s="5973" t="s">
        <v>25</v>
      </c>
      <c r="C106" s="5991" t="s">
        <v>10</v>
      </c>
      <c r="D106" s="6004" t="s">
        <v>32</v>
      </c>
      <c r="E106" s="5922"/>
      <c r="F106" s="7625" t="s">
        <v>1635</v>
      </c>
      <c r="G106" s="5925" t="s">
        <v>757</v>
      </c>
      <c r="H106" s="7724"/>
      <c r="I106" s="6146" t="s">
        <v>59</v>
      </c>
      <c r="J106" s="4668" t="s">
        <v>20</v>
      </c>
      <c r="K106" s="4664">
        <v>8</v>
      </c>
      <c r="L106" s="4424">
        <v>5.4</v>
      </c>
      <c r="M106" s="4663">
        <v>5.3</v>
      </c>
      <c r="N106" s="2804" t="s">
        <v>1634</v>
      </c>
      <c r="O106" s="2894" t="s">
        <v>138</v>
      </c>
      <c r="P106" s="628">
        <v>1</v>
      </c>
      <c r="Q106" s="628">
        <v>1</v>
      </c>
      <c r="R106" s="1375"/>
      <c r="S106" s="4675"/>
    </row>
    <row r="107" spans="1:19" ht="16.5" customHeight="1" thickBot="1" x14ac:dyDescent="0.25">
      <c r="A107" s="6024"/>
      <c r="B107" s="5975"/>
      <c r="C107" s="5993"/>
      <c r="D107" s="6006"/>
      <c r="E107" s="5924"/>
      <c r="F107" s="7626"/>
      <c r="G107" s="5927"/>
      <c r="H107" s="7725"/>
      <c r="I107" s="6148"/>
      <c r="J107" s="4626" t="s">
        <v>24</v>
      </c>
      <c r="K107" s="4625">
        <f>SUM(K106:K106)</f>
        <v>8</v>
      </c>
      <c r="L107" s="4613">
        <f>SUM(L106:L106)</f>
        <v>5.4</v>
      </c>
      <c r="M107" s="4613">
        <f>SUM(M106:M106)</f>
        <v>5.3</v>
      </c>
      <c r="N107" s="1756"/>
      <c r="O107" s="4674"/>
      <c r="P107" s="4670"/>
      <c r="Q107" s="4670"/>
      <c r="R107" s="4669"/>
      <c r="S107" s="4673"/>
    </row>
    <row r="108" spans="1:19" ht="30" customHeight="1" x14ac:dyDescent="0.2">
      <c r="A108" s="6022" t="s">
        <v>10</v>
      </c>
      <c r="B108" s="5973" t="s">
        <v>25</v>
      </c>
      <c r="C108" s="5991" t="s">
        <v>10</v>
      </c>
      <c r="D108" s="6004" t="s">
        <v>47</v>
      </c>
      <c r="E108" s="5922"/>
      <c r="F108" s="7625" t="s">
        <v>1633</v>
      </c>
      <c r="G108" s="5925" t="s">
        <v>757</v>
      </c>
      <c r="H108" s="7723" t="s">
        <v>18</v>
      </c>
      <c r="I108" s="6146" t="s">
        <v>59</v>
      </c>
      <c r="J108" s="4688" t="s">
        <v>20</v>
      </c>
      <c r="K108" s="601">
        <v>20</v>
      </c>
      <c r="L108" s="4622">
        <v>20</v>
      </c>
      <c r="M108" s="4621">
        <v>20</v>
      </c>
      <c r="N108" s="7696" t="s">
        <v>1632</v>
      </c>
      <c r="O108" s="2894" t="s">
        <v>138</v>
      </c>
      <c r="P108" s="628">
        <v>5</v>
      </c>
      <c r="Q108" s="628">
        <v>5</v>
      </c>
      <c r="R108" s="1375"/>
      <c r="S108" s="4675"/>
    </row>
    <row r="109" spans="1:19" x14ac:dyDescent="0.2">
      <c r="A109" s="6023"/>
      <c r="B109" s="5974"/>
      <c r="C109" s="5992"/>
      <c r="D109" s="6005"/>
      <c r="E109" s="5923"/>
      <c r="F109" s="7627"/>
      <c r="G109" s="5926"/>
      <c r="H109" s="7724"/>
      <c r="I109" s="6147"/>
      <c r="J109" s="4688" t="s">
        <v>233</v>
      </c>
      <c r="K109" s="593"/>
      <c r="L109" s="4638"/>
      <c r="M109" s="4637"/>
      <c r="N109" s="6375"/>
      <c r="O109" s="4681"/>
      <c r="P109" s="4653"/>
      <c r="Q109" s="4653"/>
      <c r="R109" s="4680"/>
      <c r="S109" s="4679"/>
    </row>
    <row r="110" spans="1:19" ht="13.5" thickBot="1" x14ac:dyDescent="0.25">
      <c r="A110" s="6023"/>
      <c r="B110" s="5974"/>
      <c r="C110" s="5992"/>
      <c r="D110" s="6005"/>
      <c r="E110" s="5923"/>
      <c r="F110" s="7627"/>
      <c r="G110" s="5926"/>
      <c r="H110" s="7724"/>
      <c r="I110" s="6147"/>
      <c r="J110" s="4683" t="s">
        <v>22</v>
      </c>
      <c r="K110" s="580"/>
      <c r="L110" s="4689"/>
      <c r="M110" s="4682"/>
      <c r="N110" s="1751"/>
      <c r="O110" s="4681"/>
      <c r="P110" s="4653"/>
      <c r="Q110" s="4653"/>
      <c r="R110" s="4680"/>
      <c r="S110" s="4679"/>
    </row>
    <row r="111" spans="1:19" ht="13.5" thickBot="1" x14ac:dyDescent="0.25">
      <c r="A111" s="6024"/>
      <c r="B111" s="5975"/>
      <c r="C111" s="5993"/>
      <c r="D111" s="6006"/>
      <c r="E111" s="5924"/>
      <c r="F111" s="7626"/>
      <c r="G111" s="5927"/>
      <c r="H111" s="7724"/>
      <c r="I111" s="6148"/>
      <c r="J111" s="4626" t="s">
        <v>24</v>
      </c>
      <c r="K111" s="4625">
        <f>SUM(K108:K110)</f>
        <v>20</v>
      </c>
      <c r="L111" s="4613">
        <f>SUM(L108:L110)</f>
        <v>20</v>
      </c>
      <c r="M111" s="4613">
        <f>SUM(M108:M110)</f>
        <v>20</v>
      </c>
      <c r="N111" s="1756"/>
      <c r="O111" s="4674"/>
      <c r="P111" s="4670"/>
      <c r="Q111" s="4670"/>
      <c r="R111" s="4669"/>
      <c r="S111" s="4673"/>
    </row>
    <row r="112" spans="1:19" ht="25.5" x14ac:dyDescent="0.2">
      <c r="A112" s="6022" t="s">
        <v>10</v>
      </c>
      <c r="B112" s="5973" t="s">
        <v>25</v>
      </c>
      <c r="C112" s="5991" t="s">
        <v>10</v>
      </c>
      <c r="D112" s="6004" t="s">
        <v>50</v>
      </c>
      <c r="E112" s="5922"/>
      <c r="F112" s="7625" t="s">
        <v>1631</v>
      </c>
      <c r="G112" s="5925" t="s">
        <v>757</v>
      </c>
      <c r="H112" s="7724"/>
      <c r="I112" s="6146" t="s">
        <v>59</v>
      </c>
      <c r="J112" s="4688" t="s">
        <v>20</v>
      </c>
      <c r="K112" s="601">
        <v>20</v>
      </c>
      <c r="L112" s="4622">
        <v>35.299999999999997</v>
      </c>
      <c r="M112" s="4621">
        <v>28.5</v>
      </c>
      <c r="N112" s="2804" t="s">
        <v>1630</v>
      </c>
      <c r="O112" s="2894" t="s">
        <v>138</v>
      </c>
      <c r="P112" s="628">
        <v>48</v>
      </c>
      <c r="Q112" s="628">
        <v>56</v>
      </c>
      <c r="R112" s="1375"/>
      <c r="S112" s="4675"/>
    </row>
    <row r="113" spans="1:19" ht="13.5" thickBot="1" x14ac:dyDescent="0.25">
      <c r="A113" s="6023"/>
      <c r="B113" s="5974"/>
      <c r="C113" s="5992"/>
      <c r="D113" s="6005"/>
      <c r="E113" s="5923"/>
      <c r="F113" s="7627"/>
      <c r="G113" s="5926"/>
      <c r="H113" s="7724"/>
      <c r="I113" s="6147"/>
      <c r="J113" s="4683" t="s">
        <v>22</v>
      </c>
      <c r="K113" s="580"/>
      <c r="L113" s="4689"/>
      <c r="M113" s="4682"/>
      <c r="N113" s="1751"/>
      <c r="O113" s="4681"/>
      <c r="P113" s="4653"/>
      <c r="Q113" s="4653"/>
      <c r="R113" s="4680"/>
      <c r="S113" s="4679"/>
    </row>
    <row r="114" spans="1:19" ht="25.5" customHeight="1" thickBot="1" x14ac:dyDescent="0.25">
      <c r="A114" s="6024"/>
      <c r="B114" s="5975"/>
      <c r="C114" s="5993"/>
      <c r="D114" s="6006"/>
      <c r="E114" s="5924"/>
      <c r="F114" s="7626"/>
      <c r="G114" s="5927"/>
      <c r="H114" s="7725"/>
      <c r="I114" s="6148"/>
      <c r="J114" s="4626" t="s">
        <v>24</v>
      </c>
      <c r="K114" s="4625">
        <f>SUM(K112:K113)</f>
        <v>20</v>
      </c>
      <c r="L114" s="4613">
        <f>SUM(L112:L113)</f>
        <v>35.299999999999997</v>
      </c>
      <c r="M114" s="4613">
        <f>SUM(M112:M113)</f>
        <v>28.5</v>
      </c>
      <c r="N114" s="1756"/>
      <c r="O114" s="4674"/>
      <c r="P114" s="4670"/>
      <c r="Q114" s="4670"/>
      <c r="R114" s="4669"/>
      <c r="S114" s="4673"/>
    </row>
    <row r="115" spans="1:19" ht="51" x14ac:dyDescent="0.2">
      <c r="A115" s="6022" t="s">
        <v>10</v>
      </c>
      <c r="B115" s="5973" t="s">
        <v>25</v>
      </c>
      <c r="C115" s="5991" t="s">
        <v>10</v>
      </c>
      <c r="D115" s="6004" t="s">
        <v>52</v>
      </c>
      <c r="E115" s="5922"/>
      <c r="F115" s="7625" t="s">
        <v>1629</v>
      </c>
      <c r="G115" s="5925" t="s">
        <v>757</v>
      </c>
      <c r="H115" s="7723" t="s">
        <v>18</v>
      </c>
      <c r="I115" s="6146" t="s">
        <v>59</v>
      </c>
      <c r="J115" s="4688" t="s">
        <v>20</v>
      </c>
      <c r="K115" s="601">
        <v>14</v>
      </c>
      <c r="L115" s="4702">
        <v>6.5</v>
      </c>
      <c r="M115" s="4701">
        <v>6.4</v>
      </c>
      <c r="N115" s="4676" t="s">
        <v>1628</v>
      </c>
      <c r="O115" s="2894" t="s">
        <v>138</v>
      </c>
      <c r="P115" s="628">
        <v>48</v>
      </c>
      <c r="Q115" s="628">
        <v>23</v>
      </c>
      <c r="R115" s="1375"/>
      <c r="S115" s="4631" t="s">
        <v>1627</v>
      </c>
    </row>
    <row r="116" spans="1:19" x14ac:dyDescent="0.2">
      <c r="A116" s="6023"/>
      <c r="B116" s="5974"/>
      <c r="C116" s="5992"/>
      <c r="D116" s="6005"/>
      <c r="E116" s="5923"/>
      <c r="F116" s="7627"/>
      <c r="G116" s="5926"/>
      <c r="H116" s="7724"/>
      <c r="I116" s="6147"/>
      <c r="J116" s="4687" t="s">
        <v>22</v>
      </c>
      <c r="K116" s="593"/>
      <c r="L116" s="4685"/>
      <c r="M116" s="4684"/>
      <c r="N116" s="1751"/>
      <c r="O116" s="4681"/>
      <c r="P116" s="4681"/>
      <c r="Q116" s="4681"/>
      <c r="R116" s="4700"/>
      <c r="S116" s="4546"/>
    </row>
    <row r="117" spans="1:19" ht="19.5" customHeight="1" thickBot="1" x14ac:dyDescent="0.25">
      <c r="A117" s="6023"/>
      <c r="B117" s="5974"/>
      <c r="C117" s="5992"/>
      <c r="D117" s="6005"/>
      <c r="E117" s="5923"/>
      <c r="F117" s="7627"/>
      <c r="G117" s="5926"/>
      <c r="H117" s="7724"/>
      <c r="I117" s="6147"/>
      <c r="J117" s="4683" t="s">
        <v>524</v>
      </c>
      <c r="K117" s="580"/>
      <c r="L117" s="4618">
        <v>1.9</v>
      </c>
      <c r="M117" s="4617">
        <v>1.9</v>
      </c>
      <c r="N117" s="1767"/>
      <c r="O117" s="4699"/>
      <c r="P117" s="4699"/>
      <c r="Q117" s="4699"/>
      <c r="R117" s="4698"/>
      <c r="S117" s="4697"/>
    </row>
    <row r="118" spans="1:19" ht="18.75" customHeight="1" thickBot="1" x14ac:dyDescent="0.25">
      <c r="A118" s="6024"/>
      <c r="B118" s="5975"/>
      <c r="C118" s="5993"/>
      <c r="D118" s="6006"/>
      <c r="E118" s="5924"/>
      <c r="F118" s="7626"/>
      <c r="G118" s="5927"/>
      <c r="H118" s="7724"/>
      <c r="I118" s="6148"/>
      <c r="J118" s="4626" t="s">
        <v>24</v>
      </c>
      <c r="K118" s="4625">
        <f>SUM(K115:K117)</f>
        <v>14</v>
      </c>
      <c r="L118" s="4613">
        <f>SUM(L115:L117)</f>
        <v>8.4</v>
      </c>
      <c r="M118" s="4613">
        <f>SUM(M115:M117)</f>
        <v>8.3000000000000007</v>
      </c>
      <c r="N118" s="1756"/>
      <c r="O118" s="4674"/>
      <c r="P118" s="4674"/>
      <c r="Q118" s="4674"/>
      <c r="R118" s="4696"/>
      <c r="S118" s="4695"/>
    </row>
    <row r="119" spans="1:19" ht="24.75" customHeight="1" thickBot="1" x14ac:dyDescent="0.25">
      <c r="A119" s="6022" t="s">
        <v>10</v>
      </c>
      <c r="B119" s="5973" t="s">
        <v>25</v>
      </c>
      <c r="C119" s="5991" t="s">
        <v>10</v>
      </c>
      <c r="D119" s="6004" t="s">
        <v>55</v>
      </c>
      <c r="E119" s="5922"/>
      <c r="F119" s="7625" t="s">
        <v>1626</v>
      </c>
      <c r="G119" s="5925" t="s">
        <v>757</v>
      </c>
      <c r="H119" s="7724"/>
      <c r="I119" s="6146" t="s">
        <v>59</v>
      </c>
      <c r="J119" s="4668" t="s">
        <v>20</v>
      </c>
      <c r="K119" s="4664">
        <v>0.5</v>
      </c>
      <c r="L119" s="4424">
        <v>0.3</v>
      </c>
      <c r="M119" s="4663">
        <v>0.3</v>
      </c>
      <c r="N119" s="4676" t="s">
        <v>1625</v>
      </c>
      <c r="O119" s="2894" t="s">
        <v>138</v>
      </c>
      <c r="P119" s="628">
        <v>3</v>
      </c>
      <c r="Q119" s="628">
        <v>2</v>
      </c>
      <c r="R119" s="1375"/>
      <c r="S119" s="4675" t="s">
        <v>1624</v>
      </c>
    </row>
    <row r="120" spans="1:19" ht="13.5" thickBot="1" x14ac:dyDescent="0.25">
      <c r="A120" s="6024"/>
      <c r="B120" s="5975"/>
      <c r="C120" s="5993"/>
      <c r="D120" s="6006"/>
      <c r="E120" s="5924"/>
      <c r="F120" s="7626"/>
      <c r="G120" s="5927"/>
      <c r="H120" s="7724"/>
      <c r="I120" s="6148"/>
      <c r="J120" s="4626" t="s">
        <v>24</v>
      </c>
      <c r="K120" s="4625">
        <f>SUM(K119)</f>
        <v>0.5</v>
      </c>
      <c r="L120" s="4613">
        <f>SUM(L119)</f>
        <v>0.3</v>
      </c>
      <c r="M120" s="4613">
        <f>SUM(M119)</f>
        <v>0.3</v>
      </c>
      <c r="N120" s="1756"/>
      <c r="O120" s="4674"/>
      <c r="P120" s="4670"/>
      <c r="Q120" s="4670"/>
      <c r="R120" s="4669"/>
      <c r="S120" s="4694"/>
    </row>
    <row r="121" spans="1:19" ht="30" customHeight="1" thickBot="1" x14ac:dyDescent="0.25">
      <c r="A121" s="6022" t="s">
        <v>10</v>
      </c>
      <c r="B121" s="5973" t="s">
        <v>25</v>
      </c>
      <c r="C121" s="5991" t="s">
        <v>10</v>
      </c>
      <c r="D121" s="6004" t="s">
        <v>57</v>
      </c>
      <c r="E121" s="5922"/>
      <c r="F121" s="7625" t="s">
        <v>1623</v>
      </c>
      <c r="G121" s="5925" t="s">
        <v>757</v>
      </c>
      <c r="H121" s="7724"/>
      <c r="I121" s="6146" t="s">
        <v>59</v>
      </c>
      <c r="J121" s="4668" t="s">
        <v>20</v>
      </c>
      <c r="K121" s="4664">
        <v>4</v>
      </c>
      <c r="L121" s="4424">
        <v>4</v>
      </c>
      <c r="M121" s="4663">
        <v>4</v>
      </c>
      <c r="N121" s="4676" t="s">
        <v>1622</v>
      </c>
      <c r="O121" s="2894" t="s">
        <v>138</v>
      </c>
      <c r="P121" s="628">
        <v>4</v>
      </c>
      <c r="Q121" s="628">
        <v>4</v>
      </c>
      <c r="R121" s="628"/>
      <c r="S121" s="4693"/>
    </row>
    <row r="122" spans="1:19" ht="13.5" thickBot="1" x14ac:dyDescent="0.25">
      <c r="A122" s="6024"/>
      <c r="B122" s="5975"/>
      <c r="C122" s="5993"/>
      <c r="D122" s="6006"/>
      <c r="E122" s="5924"/>
      <c r="F122" s="7626"/>
      <c r="G122" s="5926"/>
      <c r="H122" s="7725"/>
      <c r="I122" s="6148"/>
      <c r="J122" s="4626" t="s">
        <v>24</v>
      </c>
      <c r="K122" s="4625">
        <f>SUM(K121)</f>
        <v>4</v>
      </c>
      <c r="L122" s="4613">
        <f>SUM(L121)</f>
        <v>4</v>
      </c>
      <c r="M122" s="4613">
        <f>SUM(M121)</f>
        <v>4</v>
      </c>
      <c r="N122" s="1756"/>
      <c r="O122" s="4674"/>
      <c r="P122" s="4670"/>
      <c r="Q122" s="4669"/>
      <c r="R122" s="4447"/>
      <c r="S122" s="4692"/>
    </row>
    <row r="123" spans="1:19" ht="30.75" customHeight="1" thickBot="1" x14ac:dyDescent="0.25">
      <c r="A123" s="6022" t="s">
        <v>10</v>
      </c>
      <c r="B123" s="5973" t="s">
        <v>25</v>
      </c>
      <c r="C123" s="5991" t="s">
        <v>10</v>
      </c>
      <c r="D123" s="6004" t="s">
        <v>59</v>
      </c>
      <c r="E123" s="7779"/>
      <c r="F123" s="7625" t="s">
        <v>1621</v>
      </c>
      <c r="G123" s="5925" t="s">
        <v>757</v>
      </c>
      <c r="H123" s="7756" t="s">
        <v>18</v>
      </c>
      <c r="I123" s="6146" t="s">
        <v>59</v>
      </c>
      <c r="J123" s="4668" t="s">
        <v>20</v>
      </c>
      <c r="K123" s="4664">
        <v>4</v>
      </c>
      <c r="L123" s="4424">
        <v>2.1</v>
      </c>
      <c r="M123" s="4663">
        <v>2</v>
      </c>
      <c r="N123" s="4676" t="s">
        <v>1621</v>
      </c>
      <c r="O123" s="2894" t="s">
        <v>138</v>
      </c>
      <c r="P123" s="628">
        <v>1</v>
      </c>
      <c r="Q123" s="628">
        <v>1</v>
      </c>
      <c r="R123" s="1375"/>
      <c r="S123" s="4675"/>
    </row>
    <row r="124" spans="1:19" ht="17.25" customHeight="1" thickBot="1" x14ac:dyDescent="0.25">
      <c r="A124" s="6024"/>
      <c r="B124" s="5975"/>
      <c r="C124" s="5993"/>
      <c r="D124" s="6006"/>
      <c r="E124" s="7780"/>
      <c r="F124" s="7626"/>
      <c r="G124" s="5926"/>
      <c r="H124" s="7724"/>
      <c r="I124" s="6148"/>
      <c r="J124" s="4626" t="s">
        <v>24</v>
      </c>
      <c r="K124" s="4625">
        <f>SUM(K123)</f>
        <v>4</v>
      </c>
      <c r="L124" s="4613">
        <f>SUM(L123)</f>
        <v>2.1</v>
      </c>
      <c r="M124" s="4613">
        <f>SUM(M123)</f>
        <v>2</v>
      </c>
      <c r="N124" s="1756"/>
      <c r="O124" s="4691"/>
      <c r="P124" s="1754"/>
      <c r="Q124" s="1754"/>
      <c r="R124" s="4690"/>
      <c r="S124" s="4566"/>
    </row>
    <row r="125" spans="1:19" ht="49.5" customHeight="1" x14ac:dyDescent="0.2">
      <c r="A125" s="6022" t="s">
        <v>10</v>
      </c>
      <c r="B125" s="5973" t="s">
        <v>25</v>
      </c>
      <c r="C125" s="5991" t="s">
        <v>10</v>
      </c>
      <c r="D125" s="6004" t="s">
        <v>61</v>
      </c>
      <c r="E125" s="5922"/>
      <c r="F125" s="7625" t="s">
        <v>1620</v>
      </c>
      <c r="G125" s="5925" t="s">
        <v>757</v>
      </c>
      <c r="H125" s="7724"/>
      <c r="I125" s="6146" t="s">
        <v>59</v>
      </c>
      <c r="J125" s="4688" t="s">
        <v>20</v>
      </c>
      <c r="K125" s="601">
        <v>40</v>
      </c>
      <c r="L125" s="4622">
        <v>20</v>
      </c>
      <c r="M125" s="4621">
        <v>20</v>
      </c>
      <c r="N125" s="7696" t="s">
        <v>1619</v>
      </c>
      <c r="O125" s="2894" t="s">
        <v>479</v>
      </c>
      <c r="P125" s="628">
        <v>8</v>
      </c>
      <c r="Q125" s="628">
        <v>15</v>
      </c>
      <c r="R125" s="1375"/>
      <c r="S125" s="4631" t="s">
        <v>1618</v>
      </c>
    </row>
    <row r="126" spans="1:19" ht="14.45" customHeight="1" thickBot="1" x14ac:dyDescent="0.25">
      <c r="A126" s="6023"/>
      <c r="B126" s="5974"/>
      <c r="C126" s="5992"/>
      <c r="D126" s="6005"/>
      <c r="E126" s="5923"/>
      <c r="F126" s="7627"/>
      <c r="G126" s="5926"/>
      <c r="H126" s="7724"/>
      <c r="I126" s="6147"/>
      <c r="J126" s="4683" t="s">
        <v>22</v>
      </c>
      <c r="K126" s="580"/>
      <c r="L126" s="4689"/>
      <c r="M126" s="4682"/>
      <c r="N126" s="7722"/>
      <c r="O126" s="4681"/>
      <c r="P126" s="4653"/>
      <c r="Q126" s="4653"/>
      <c r="R126" s="4680"/>
      <c r="S126" s="4679"/>
    </row>
    <row r="127" spans="1:19" ht="15" customHeight="1" thickBot="1" x14ac:dyDescent="0.25">
      <c r="A127" s="6024"/>
      <c r="B127" s="5975"/>
      <c r="C127" s="5993"/>
      <c r="D127" s="6006"/>
      <c r="E127" s="5924"/>
      <c r="F127" s="7626"/>
      <c r="G127" s="5927"/>
      <c r="H127" s="7757"/>
      <c r="I127" s="6148"/>
      <c r="J127" s="4626" t="s">
        <v>24</v>
      </c>
      <c r="K127" s="4625">
        <f>SUM(K125:K126)</f>
        <v>40</v>
      </c>
      <c r="L127" s="4613">
        <f>SUM(L125:L126)</f>
        <v>20</v>
      </c>
      <c r="M127" s="4613">
        <f>SUM(M125:M126)</f>
        <v>20</v>
      </c>
      <c r="N127" s="7697"/>
      <c r="O127" s="4674"/>
      <c r="P127" s="4670"/>
      <c r="Q127" s="4670"/>
      <c r="R127" s="4669"/>
      <c r="S127" s="4673"/>
    </row>
    <row r="128" spans="1:19" ht="39" hidden="1" customHeight="1" thickBot="1" x14ac:dyDescent="0.25">
      <c r="A128" s="6022" t="s">
        <v>10</v>
      </c>
      <c r="B128" s="5973" t="s">
        <v>25</v>
      </c>
      <c r="C128" s="5991" t="s">
        <v>10</v>
      </c>
      <c r="D128" s="6004" t="s">
        <v>64</v>
      </c>
      <c r="E128" s="5922"/>
      <c r="F128" s="7625" t="s">
        <v>1617</v>
      </c>
      <c r="G128" s="5925" t="s">
        <v>757</v>
      </c>
      <c r="H128" s="7723" t="s">
        <v>18</v>
      </c>
      <c r="I128" s="6146" t="s">
        <v>59</v>
      </c>
      <c r="J128" s="4688" t="s">
        <v>20</v>
      </c>
      <c r="K128" s="601"/>
      <c r="L128" s="4656">
        <v>0</v>
      </c>
      <c r="M128" s="4655"/>
      <c r="N128" s="4676" t="s">
        <v>1616</v>
      </c>
      <c r="O128" s="2894" t="s">
        <v>479</v>
      </c>
      <c r="P128" s="628">
        <v>0</v>
      </c>
      <c r="Q128" s="628"/>
      <c r="R128" s="1375"/>
      <c r="S128" s="4675"/>
    </row>
    <row r="129" spans="1:19" ht="13.5" hidden="1" customHeight="1" thickBot="1" x14ac:dyDescent="0.25">
      <c r="A129" s="6023"/>
      <c r="B129" s="5974"/>
      <c r="C129" s="5992"/>
      <c r="D129" s="6005"/>
      <c r="E129" s="5923"/>
      <c r="F129" s="7627"/>
      <c r="G129" s="5926"/>
      <c r="H129" s="7724"/>
      <c r="I129" s="6147"/>
      <c r="J129" s="4687" t="s">
        <v>22</v>
      </c>
      <c r="K129" s="593"/>
      <c r="L129" s="4638"/>
      <c r="M129" s="4637"/>
      <c r="N129" s="1751"/>
      <c r="O129" s="4681"/>
      <c r="P129" s="4653"/>
      <c r="Q129" s="4653"/>
      <c r="R129" s="4680"/>
      <c r="S129" s="4679"/>
    </row>
    <row r="130" spans="1:19" ht="13.5" hidden="1" customHeight="1" thickBot="1" x14ac:dyDescent="0.25">
      <c r="A130" s="6024"/>
      <c r="B130" s="5975"/>
      <c r="C130" s="5993"/>
      <c r="D130" s="6006"/>
      <c r="E130" s="5924"/>
      <c r="F130" s="7626"/>
      <c r="G130" s="5927"/>
      <c r="H130" s="7724"/>
      <c r="I130" s="6148"/>
      <c r="J130" s="4640" t="s">
        <v>24</v>
      </c>
      <c r="K130" s="4639"/>
      <c r="L130" s="4638">
        <f>SUM(L128:L129)</f>
        <v>0</v>
      </c>
      <c r="M130" s="4637"/>
      <c r="N130" s="1756"/>
      <c r="O130" s="4674"/>
      <c r="P130" s="4670"/>
      <c r="Q130" s="4670"/>
      <c r="R130" s="4669"/>
      <c r="S130" s="4673"/>
    </row>
    <row r="131" spans="1:19" ht="24.75" customHeight="1" x14ac:dyDescent="0.2">
      <c r="A131" s="6022" t="s">
        <v>10</v>
      </c>
      <c r="B131" s="5973" t="s">
        <v>25</v>
      </c>
      <c r="C131" s="5991" t="s">
        <v>10</v>
      </c>
      <c r="D131" s="6004" t="s">
        <v>66</v>
      </c>
      <c r="E131" s="5922"/>
      <c r="F131" s="7625" t="s">
        <v>1615</v>
      </c>
      <c r="G131" s="5925" t="s">
        <v>757</v>
      </c>
      <c r="H131" s="7724"/>
      <c r="I131" s="6146" t="s">
        <v>59</v>
      </c>
      <c r="J131" s="4686" t="s">
        <v>20</v>
      </c>
      <c r="K131" s="593">
        <v>15</v>
      </c>
      <c r="L131" s="4685">
        <v>13</v>
      </c>
      <c r="M131" s="4684">
        <v>13</v>
      </c>
      <c r="N131" s="7696" t="s">
        <v>1614</v>
      </c>
      <c r="O131" s="2894" t="s">
        <v>479</v>
      </c>
      <c r="P131" s="628">
        <v>100</v>
      </c>
      <c r="Q131" s="628">
        <v>100</v>
      </c>
      <c r="R131" s="1375"/>
      <c r="S131" s="4675"/>
    </row>
    <row r="132" spans="1:19" ht="13.5" thickBot="1" x14ac:dyDescent="0.25">
      <c r="A132" s="6023"/>
      <c r="B132" s="5974"/>
      <c r="C132" s="5992"/>
      <c r="D132" s="6005"/>
      <c r="E132" s="5923"/>
      <c r="F132" s="7627"/>
      <c r="G132" s="5926"/>
      <c r="H132" s="7724"/>
      <c r="I132" s="6147"/>
      <c r="J132" s="4683" t="s">
        <v>22</v>
      </c>
      <c r="K132" s="580"/>
      <c r="L132" s="4618">
        <v>0</v>
      </c>
      <c r="M132" s="4682"/>
      <c r="N132" s="6375"/>
      <c r="O132" s="4681"/>
      <c r="P132" s="4653"/>
      <c r="Q132" s="4653"/>
      <c r="R132" s="4680"/>
      <c r="S132" s="4679"/>
    </row>
    <row r="133" spans="1:19" ht="13.5" thickBot="1" x14ac:dyDescent="0.25">
      <c r="A133" s="6024"/>
      <c r="B133" s="5975"/>
      <c r="C133" s="5993"/>
      <c r="D133" s="6006"/>
      <c r="E133" s="5924"/>
      <c r="F133" s="7626"/>
      <c r="G133" s="5927"/>
      <c r="H133" s="7725"/>
      <c r="I133" s="6148"/>
      <c r="J133" s="4626" t="s">
        <v>24</v>
      </c>
      <c r="K133" s="4625">
        <f>SUM(K131:K132)</f>
        <v>15</v>
      </c>
      <c r="L133" s="4613">
        <f>SUM(L131:L132)</f>
        <v>13</v>
      </c>
      <c r="M133" s="4613">
        <f>SUM(M131:M132)</f>
        <v>13</v>
      </c>
      <c r="N133" s="1756"/>
      <c r="O133" s="4674"/>
      <c r="P133" s="4670"/>
      <c r="Q133" s="4670"/>
      <c r="R133" s="4669"/>
      <c r="S133" s="4673"/>
    </row>
    <row r="134" spans="1:19" ht="26.25" customHeight="1" thickBot="1" x14ac:dyDescent="0.25">
      <c r="A134" s="6022" t="s">
        <v>10</v>
      </c>
      <c r="B134" s="5973" t="s">
        <v>25</v>
      </c>
      <c r="C134" s="5991" t="s">
        <v>10</v>
      </c>
      <c r="D134" s="6004" t="s">
        <v>153</v>
      </c>
      <c r="E134" s="5922"/>
      <c r="F134" s="7625" t="s">
        <v>1613</v>
      </c>
      <c r="G134" s="5925" t="s">
        <v>757</v>
      </c>
      <c r="H134" s="7723" t="s">
        <v>18</v>
      </c>
      <c r="I134" s="6146" t="s">
        <v>59</v>
      </c>
      <c r="J134" s="4668" t="s">
        <v>20</v>
      </c>
      <c r="K134" s="4664">
        <v>0</v>
      </c>
      <c r="L134" s="4678">
        <v>0</v>
      </c>
      <c r="M134" s="4677"/>
      <c r="N134" s="4676" t="s">
        <v>1612</v>
      </c>
      <c r="O134" s="2894" t="s">
        <v>138</v>
      </c>
      <c r="P134" s="628">
        <v>0</v>
      </c>
      <c r="Q134" s="628">
        <v>0</v>
      </c>
      <c r="R134" s="1375"/>
      <c r="S134" s="4675"/>
    </row>
    <row r="135" spans="1:19" ht="13.5" thickBot="1" x14ac:dyDescent="0.25">
      <c r="A135" s="6024"/>
      <c r="B135" s="5975"/>
      <c r="C135" s="5993"/>
      <c r="D135" s="6006"/>
      <c r="E135" s="5924"/>
      <c r="F135" s="7626"/>
      <c r="G135" s="5926"/>
      <c r="H135" s="7724"/>
      <c r="I135" s="6148"/>
      <c r="J135" s="4626" t="s">
        <v>24</v>
      </c>
      <c r="K135" s="4625">
        <f>SUM(K134)</f>
        <v>0</v>
      </c>
      <c r="L135" s="4613">
        <f>SUM(L134)</f>
        <v>0</v>
      </c>
      <c r="M135" s="4613">
        <f>SUM(M134)</f>
        <v>0</v>
      </c>
      <c r="N135" s="1756"/>
      <c r="O135" s="4674"/>
      <c r="P135" s="4670"/>
      <c r="Q135" s="4670"/>
      <c r="R135" s="4669"/>
      <c r="S135" s="4673"/>
    </row>
    <row r="136" spans="1:19" ht="27" customHeight="1" thickBot="1" x14ac:dyDescent="0.25">
      <c r="A136" s="6022" t="s">
        <v>10</v>
      </c>
      <c r="B136" s="5973" t="s">
        <v>25</v>
      </c>
      <c r="C136" s="5991" t="s">
        <v>10</v>
      </c>
      <c r="D136" s="6004" t="s">
        <v>1106</v>
      </c>
      <c r="E136" s="5922"/>
      <c r="F136" s="7625" t="s">
        <v>1611</v>
      </c>
      <c r="G136" s="5925" t="s">
        <v>757</v>
      </c>
      <c r="H136" s="7724"/>
      <c r="I136" s="6146" t="s">
        <v>59</v>
      </c>
      <c r="J136" s="4668" t="s">
        <v>20</v>
      </c>
      <c r="K136" s="4664">
        <v>51</v>
      </c>
      <c r="L136" s="4424">
        <v>54.5</v>
      </c>
      <c r="M136" s="4663">
        <v>53.4</v>
      </c>
      <c r="N136" s="4676" t="s">
        <v>1610</v>
      </c>
      <c r="O136" s="2894" t="s">
        <v>138</v>
      </c>
      <c r="P136" s="628">
        <v>45</v>
      </c>
      <c r="Q136" s="628">
        <v>41</v>
      </c>
      <c r="R136" s="1375"/>
      <c r="S136" s="4675" t="s">
        <v>1609</v>
      </c>
    </row>
    <row r="137" spans="1:19" ht="16.5" customHeight="1" thickBot="1" x14ac:dyDescent="0.25">
      <c r="A137" s="6024"/>
      <c r="B137" s="5975"/>
      <c r="C137" s="5993"/>
      <c r="D137" s="6006"/>
      <c r="E137" s="5924"/>
      <c r="F137" s="7626"/>
      <c r="G137" s="5926"/>
      <c r="H137" s="7724"/>
      <c r="I137" s="6148"/>
      <c r="J137" s="4626" t="s">
        <v>24</v>
      </c>
      <c r="K137" s="4625">
        <f>SUM(K136)</f>
        <v>51</v>
      </c>
      <c r="L137" s="4613">
        <f>SUM(L136)</f>
        <v>54.5</v>
      </c>
      <c r="M137" s="4613">
        <f>SUM(M136)</f>
        <v>53.4</v>
      </c>
      <c r="N137" s="1756"/>
      <c r="O137" s="4674"/>
      <c r="P137" s="4670"/>
      <c r="Q137" s="4670"/>
      <c r="R137" s="4669"/>
      <c r="S137" s="4673"/>
    </row>
    <row r="138" spans="1:19" ht="54" customHeight="1" thickBot="1" x14ac:dyDescent="0.25">
      <c r="A138" s="6022" t="s">
        <v>10</v>
      </c>
      <c r="B138" s="5973" t="s">
        <v>25</v>
      </c>
      <c r="C138" s="5991" t="s">
        <v>10</v>
      </c>
      <c r="D138" s="6004" t="s">
        <v>1103</v>
      </c>
      <c r="E138" s="5922"/>
      <c r="F138" s="7625" t="s">
        <v>1608</v>
      </c>
      <c r="G138" s="5925" t="s">
        <v>757</v>
      </c>
      <c r="H138" s="7724"/>
      <c r="I138" s="6146" t="s">
        <v>59</v>
      </c>
      <c r="J138" s="4668" t="s">
        <v>20</v>
      </c>
      <c r="K138" s="4664">
        <v>10</v>
      </c>
      <c r="L138" s="4424">
        <v>7.3</v>
      </c>
      <c r="M138" s="4663">
        <v>7.2</v>
      </c>
      <c r="N138" s="822" t="s">
        <v>1607</v>
      </c>
      <c r="O138" s="628" t="s">
        <v>138</v>
      </c>
      <c r="P138" s="4672">
        <v>900</v>
      </c>
      <c r="Q138" s="4672">
        <v>930</v>
      </c>
      <c r="R138" s="4671"/>
      <c r="S138" s="7720" t="s">
        <v>1606</v>
      </c>
    </row>
    <row r="139" spans="1:19" ht="23.25" customHeight="1" thickBot="1" x14ac:dyDescent="0.25">
      <c r="A139" s="6024"/>
      <c r="B139" s="5975"/>
      <c r="C139" s="5993"/>
      <c r="D139" s="6006"/>
      <c r="E139" s="5924"/>
      <c r="F139" s="7626"/>
      <c r="G139" s="5926"/>
      <c r="H139" s="7724"/>
      <c r="I139" s="6148"/>
      <c r="J139" s="4626" t="s">
        <v>24</v>
      </c>
      <c r="K139" s="4625">
        <f>SUM(K138)</f>
        <v>10</v>
      </c>
      <c r="L139" s="4613">
        <f>SUM(L138)</f>
        <v>7.3</v>
      </c>
      <c r="M139" s="4613">
        <f>SUM(M138)</f>
        <v>7.2</v>
      </c>
      <c r="N139" s="1756"/>
      <c r="O139" s="645"/>
      <c r="P139" s="4670"/>
      <c r="Q139" s="4670"/>
      <c r="R139" s="4669"/>
      <c r="S139" s="7721"/>
    </row>
    <row r="140" spans="1:19" ht="26.25" customHeight="1" thickBot="1" x14ac:dyDescent="0.25">
      <c r="A140" s="6022" t="s">
        <v>10</v>
      </c>
      <c r="B140" s="5973" t="s">
        <v>25</v>
      </c>
      <c r="C140" s="4624" t="s">
        <v>10</v>
      </c>
      <c r="D140" s="656" t="s">
        <v>1071</v>
      </c>
      <c r="E140" s="5922"/>
      <c r="F140" s="7761" t="s">
        <v>1605</v>
      </c>
      <c r="G140" s="5925" t="s">
        <v>757</v>
      </c>
      <c r="H140" s="7724"/>
      <c r="I140" s="6146" t="s">
        <v>59</v>
      </c>
      <c r="J140" s="4668" t="s">
        <v>20</v>
      </c>
      <c r="K140" s="4664">
        <v>1.3</v>
      </c>
      <c r="L140" s="4424">
        <v>1.3</v>
      </c>
      <c r="M140" s="4663">
        <v>1.3</v>
      </c>
      <c r="N140" s="4652" t="s">
        <v>1604</v>
      </c>
      <c r="O140" s="628" t="s">
        <v>138</v>
      </c>
      <c r="P140" s="4651">
        <v>12</v>
      </c>
      <c r="Q140" s="4651">
        <v>17</v>
      </c>
      <c r="R140" s="4651"/>
      <c r="S140" s="4661" t="s">
        <v>1603</v>
      </c>
    </row>
    <row r="141" spans="1:19" ht="18" customHeight="1" thickBot="1" x14ac:dyDescent="0.25">
      <c r="A141" s="6024"/>
      <c r="B141" s="5975"/>
      <c r="C141" s="611"/>
      <c r="D141" s="642"/>
      <c r="E141" s="5924"/>
      <c r="F141" s="7762"/>
      <c r="G141" s="5926"/>
      <c r="H141" s="7724"/>
      <c r="I141" s="6148"/>
      <c r="J141" s="4626" t="s">
        <v>24</v>
      </c>
      <c r="K141" s="4625">
        <f>SUM(K140)</f>
        <v>1.3</v>
      </c>
      <c r="L141" s="4613">
        <f>SUM(L140)</f>
        <v>1.3</v>
      </c>
      <c r="M141" s="4613">
        <f>SUM(M140)</f>
        <v>1.3</v>
      </c>
      <c r="N141" s="4536"/>
      <c r="O141" s="4667"/>
      <c r="P141" s="1754"/>
      <c r="Q141" s="1754"/>
      <c r="R141" s="1754"/>
      <c r="S141" s="4566"/>
    </row>
    <row r="142" spans="1:19" ht="30.6" customHeight="1" thickBot="1" x14ac:dyDescent="0.25">
      <c r="A142" s="6022" t="s">
        <v>10</v>
      </c>
      <c r="B142" s="5973" t="s">
        <v>25</v>
      </c>
      <c r="C142" s="4624" t="s">
        <v>10</v>
      </c>
      <c r="D142" s="656" t="s">
        <v>1086</v>
      </c>
      <c r="E142" s="655"/>
      <c r="F142" s="6215" t="s">
        <v>1602</v>
      </c>
      <c r="G142" s="5925" t="s">
        <v>757</v>
      </c>
      <c r="H142" s="4660"/>
      <c r="I142" s="6146" t="s">
        <v>59</v>
      </c>
      <c r="J142" s="4627" t="s">
        <v>20</v>
      </c>
      <c r="K142" s="4664">
        <v>1</v>
      </c>
      <c r="L142" s="4424">
        <v>1</v>
      </c>
      <c r="M142" s="4663">
        <v>1</v>
      </c>
      <c r="N142" s="4652" t="s">
        <v>1601</v>
      </c>
      <c r="O142" s="628" t="s">
        <v>138</v>
      </c>
      <c r="P142" s="4651">
        <v>1</v>
      </c>
      <c r="Q142" s="4651">
        <v>1</v>
      </c>
      <c r="R142" s="4651"/>
      <c r="S142" s="4661" t="s">
        <v>1600</v>
      </c>
    </row>
    <row r="143" spans="1:19" ht="18" customHeight="1" thickBot="1" x14ac:dyDescent="0.25">
      <c r="A143" s="6024"/>
      <c r="B143" s="5975"/>
      <c r="C143" s="611"/>
      <c r="D143" s="642"/>
      <c r="E143" s="641"/>
      <c r="F143" s="6217"/>
      <c r="G143" s="5926"/>
      <c r="H143" s="4660"/>
      <c r="I143" s="6148"/>
      <c r="J143" s="4626" t="s">
        <v>24</v>
      </c>
      <c r="K143" s="4625">
        <f>SUM(K142)</f>
        <v>1</v>
      </c>
      <c r="L143" s="4613">
        <f>SUM(L142)</f>
        <v>1</v>
      </c>
      <c r="M143" s="4613">
        <f>SUM(M142)</f>
        <v>1</v>
      </c>
      <c r="N143" s="578"/>
      <c r="O143" s="1335"/>
      <c r="P143" s="4636"/>
      <c r="Q143" s="4636"/>
      <c r="R143" s="4636"/>
      <c r="S143" s="4666"/>
    </row>
    <row r="144" spans="1:19" ht="40.15" customHeight="1" thickBot="1" x14ac:dyDescent="0.25">
      <c r="A144" s="6022" t="s">
        <v>10</v>
      </c>
      <c r="B144" s="5973" t="s">
        <v>25</v>
      </c>
      <c r="C144" s="4624" t="s">
        <v>10</v>
      </c>
      <c r="D144" s="656" t="s">
        <v>1094</v>
      </c>
      <c r="E144" s="655"/>
      <c r="F144" s="4665" t="s">
        <v>1599</v>
      </c>
      <c r="G144" s="5926"/>
      <c r="H144" s="4660"/>
      <c r="I144" s="6146" t="s">
        <v>59</v>
      </c>
      <c r="J144" s="4627" t="s">
        <v>20</v>
      </c>
      <c r="K144" s="4664">
        <v>10</v>
      </c>
      <c r="L144" s="4424">
        <v>10</v>
      </c>
      <c r="M144" s="4663">
        <v>10</v>
      </c>
      <c r="N144" s="4662" t="s">
        <v>1598</v>
      </c>
      <c r="O144" s="628" t="s">
        <v>138</v>
      </c>
      <c r="P144" s="4651">
        <v>7</v>
      </c>
      <c r="Q144" s="4651">
        <v>10</v>
      </c>
      <c r="R144" s="4651"/>
      <c r="S144" s="4661" t="s">
        <v>1597</v>
      </c>
    </row>
    <row r="145" spans="1:19" ht="24.75" customHeight="1" thickBot="1" x14ac:dyDescent="0.25">
      <c r="A145" s="6024"/>
      <c r="B145" s="5975"/>
      <c r="C145" s="611"/>
      <c r="D145" s="642"/>
      <c r="E145" s="641"/>
      <c r="F145" s="727"/>
      <c r="G145" s="5927"/>
      <c r="H145" s="4660"/>
      <c r="I145" s="6148"/>
      <c r="J145" s="4626" t="s">
        <v>24</v>
      </c>
      <c r="K145" s="4625">
        <f>SUM(K144)</f>
        <v>10</v>
      </c>
      <c r="L145" s="4613">
        <f>SUM(L144)</f>
        <v>10</v>
      </c>
      <c r="M145" s="4613">
        <f>SUM(M144)</f>
        <v>10</v>
      </c>
      <c r="N145" s="578"/>
      <c r="O145" s="1335"/>
      <c r="P145" s="4636"/>
      <c r="Q145" s="1335"/>
      <c r="R145" s="1335"/>
      <c r="S145" s="4659"/>
    </row>
    <row r="146" spans="1:19" ht="24.75" hidden="1" customHeight="1" thickBot="1" x14ac:dyDescent="0.25">
      <c r="A146" s="6022" t="s">
        <v>10</v>
      </c>
      <c r="B146" s="5973" t="s">
        <v>25</v>
      </c>
      <c r="C146" s="4624" t="s">
        <v>10</v>
      </c>
      <c r="D146" s="656" t="s">
        <v>1091</v>
      </c>
      <c r="E146" s="655"/>
      <c r="F146" s="4658" t="s">
        <v>1596</v>
      </c>
      <c r="G146" s="5925" t="s">
        <v>757</v>
      </c>
      <c r="H146" s="7723" t="s">
        <v>18</v>
      </c>
      <c r="I146" s="6146" t="s">
        <v>59</v>
      </c>
      <c r="J146" s="4619" t="s">
        <v>20</v>
      </c>
      <c r="K146" s="4657"/>
      <c r="L146" s="4656">
        <v>0</v>
      </c>
      <c r="M146" s="4655"/>
      <c r="N146" s="4652" t="s">
        <v>1595</v>
      </c>
      <c r="O146" s="628" t="s">
        <v>138</v>
      </c>
      <c r="P146" s="4651">
        <v>0</v>
      </c>
      <c r="Q146" s="4650"/>
      <c r="R146" s="4649"/>
      <c r="S146" s="4648"/>
    </row>
    <row r="147" spans="1:19" ht="24.75" hidden="1" customHeight="1" thickBot="1" x14ac:dyDescent="0.25">
      <c r="A147" s="6023"/>
      <c r="B147" s="5974"/>
      <c r="C147" s="957"/>
      <c r="D147" s="653"/>
      <c r="E147" s="647"/>
      <c r="F147" s="4654"/>
      <c r="G147" s="5926"/>
      <c r="H147" s="7724"/>
      <c r="I147" s="6147"/>
      <c r="J147" s="4619" t="s">
        <v>233</v>
      </c>
      <c r="K147" s="4646"/>
      <c r="L147" s="4638">
        <v>0</v>
      </c>
      <c r="M147" s="4637"/>
      <c r="N147" s="1616"/>
      <c r="O147" s="594"/>
      <c r="P147" s="4653"/>
      <c r="Q147" s="4650"/>
      <c r="R147" s="4649"/>
      <c r="S147" s="4648"/>
    </row>
    <row r="148" spans="1:19" ht="18.75" hidden="1" customHeight="1" thickBot="1" x14ac:dyDescent="0.25">
      <c r="A148" s="6024"/>
      <c r="B148" s="5975"/>
      <c r="C148" s="611"/>
      <c r="D148" s="642"/>
      <c r="E148" s="641"/>
      <c r="F148" s="943"/>
      <c r="G148" s="5926"/>
      <c r="H148" s="7724"/>
      <c r="I148" s="6148"/>
      <c r="J148" s="4640" t="s">
        <v>24</v>
      </c>
      <c r="K148" s="4639"/>
      <c r="L148" s="4638">
        <f>SUM(L146:L147)</f>
        <v>0</v>
      </c>
      <c r="M148" s="4637"/>
      <c r="N148" s="578"/>
      <c r="O148" s="1335"/>
      <c r="P148" s="4636"/>
      <c r="Q148" s="4635"/>
      <c r="R148" s="4634"/>
      <c r="S148" s="4633"/>
    </row>
    <row r="149" spans="1:19" ht="30" hidden="1" customHeight="1" thickBot="1" x14ac:dyDescent="0.25">
      <c r="A149" s="6022" t="s">
        <v>10</v>
      </c>
      <c r="B149" s="5973" t="s">
        <v>25</v>
      </c>
      <c r="C149" s="4624" t="s">
        <v>10</v>
      </c>
      <c r="D149" s="7786" t="s">
        <v>1088</v>
      </c>
      <c r="E149" s="655"/>
      <c r="F149" s="7790" t="s">
        <v>1594</v>
      </c>
      <c r="G149" s="5926"/>
      <c r="H149" s="7724"/>
      <c r="I149" s="6146" t="s">
        <v>59</v>
      </c>
      <c r="J149" s="4380" t="s">
        <v>20</v>
      </c>
      <c r="K149" s="4646"/>
      <c r="L149" s="4638">
        <v>0</v>
      </c>
      <c r="M149" s="4637"/>
      <c r="N149" s="4652"/>
      <c r="O149" s="628"/>
      <c r="P149" s="4651"/>
      <c r="Q149" s="4650"/>
      <c r="R149" s="4649"/>
      <c r="S149" s="4648"/>
    </row>
    <row r="150" spans="1:19" ht="24.75" hidden="1" customHeight="1" thickBot="1" x14ac:dyDescent="0.25">
      <c r="A150" s="6024"/>
      <c r="B150" s="5975"/>
      <c r="C150" s="611"/>
      <c r="D150" s="7787"/>
      <c r="E150" s="641"/>
      <c r="F150" s="7791"/>
      <c r="G150" s="5927"/>
      <c r="H150" s="7724"/>
      <c r="I150" s="6148"/>
      <c r="J150" s="4640" t="s">
        <v>24</v>
      </c>
      <c r="K150" s="4639"/>
      <c r="L150" s="4638">
        <f>SUM(L149)</f>
        <v>0</v>
      </c>
      <c r="M150" s="4637"/>
      <c r="N150" s="578"/>
      <c r="O150" s="1335"/>
      <c r="P150" s="4636"/>
      <c r="Q150" s="4635"/>
      <c r="R150" s="4634"/>
      <c r="S150" s="4633"/>
    </row>
    <row r="151" spans="1:19" ht="24.75" hidden="1" customHeight="1" thickBot="1" x14ac:dyDescent="0.25">
      <c r="A151" s="6022" t="s">
        <v>10</v>
      </c>
      <c r="B151" s="5973" t="s">
        <v>25</v>
      </c>
      <c r="C151" s="4624" t="s">
        <v>10</v>
      </c>
      <c r="D151" s="656" t="s">
        <v>1083</v>
      </c>
      <c r="E151" s="5922"/>
      <c r="F151" s="4647" t="s">
        <v>1593</v>
      </c>
      <c r="G151" s="5925" t="s">
        <v>757</v>
      </c>
      <c r="H151" s="7724"/>
      <c r="I151" s="6146" t="s">
        <v>59</v>
      </c>
      <c r="J151" s="4619" t="s">
        <v>20</v>
      </c>
      <c r="K151" s="4646"/>
      <c r="L151" s="4638">
        <v>0</v>
      </c>
      <c r="M151" s="4637"/>
      <c r="N151" s="4445" t="s">
        <v>1592</v>
      </c>
      <c r="O151" s="4645" t="s">
        <v>138</v>
      </c>
      <c r="P151" s="4644">
        <v>0</v>
      </c>
      <c r="Q151" s="4643"/>
      <c r="R151" s="4642"/>
      <c r="S151" s="4641"/>
    </row>
    <row r="152" spans="1:19" ht="24.75" hidden="1" customHeight="1" thickBot="1" x14ac:dyDescent="0.25">
      <c r="A152" s="6024"/>
      <c r="B152" s="5975"/>
      <c r="C152" s="617"/>
      <c r="D152" s="642"/>
      <c r="E152" s="5924"/>
      <c r="F152" s="4260"/>
      <c r="G152" s="5926"/>
      <c r="H152" s="7724"/>
      <c r="I152" s="6148"/>
      <c r="J152" s="4640" t="s">
        <v>24</v>
      </c>
      <c r="K152" s="4639"/>
      <c r="L152" s="4638">
        <f>SUM(L151)</f>
        <v>0</v>
      </c>
      <c r="M152" s="4637"/>
      <c r="N152" s="4557"/>
      <c r="O152" s="1339"/>
      <c r="P152" s="4636"/>
      <c r="Q152" s="4635"/>
      <c r="R152" s="4634"/>
      <c r="S152" s="4633"/>
    </row>
    <row r="153" spans="1:19" ht="78.75" customHeight="1" thickBot="1" x14ac:dyDescent="0.25">
      <c r="A153" s="6022" t="s">
        <v>10</v>
      </c>
      <c r="B153" s="5973" t="s">
        <v>25</v>
      </c>
      <c r="C153" s="4624" t="s">
        <v>10</v>
      </c>
      <c r="D153" s="656" t="s">
        <v>1080</v>
      </c>
      <c r="E153" s="5922"/>
      <c r="F153" s="5783" t="s">
        <v>1591</v>
      </c>
      <c r="G153" s="5925" t="s">
        <v>757</v>
      </c>
      <c r="H153" s="7724"/>
      <c r="I153" s="6146" t="s">
        <v>59</v>
      </c>
      <c r="J153" s="4627" t="s">
        <v>20</v>
      </c>
      <c r="K153" s="580">
        <v>61.3</v>
      </c>
      <c r="L153" s="4618">
        <v>79.3</v>
      </c>
      <c r="M153" s="4617">
        <v>69.400000000000006</v>
      </c>
      <c r="N153" s="3655" t="s">
        <v>1590</v>
      </c>
      <c r="O153" s="4632" t="s">
        <v>138</v>
      </c>
      <c r="P153" s="820">
        <v>2700</v>
      </c>
      <c r="Q153" s="2906">
        <v>9433</v>
      </c>
      <c r="R153" s="628"/>
      <c r="S153" s="4631" t="s">
        <v>1589</v>
      </c>
    </row>
    <row r="154" spans="1:19" ht="86.25" customHeight="1" thickBot="1" x14ac:dyDescent="0.25">
      <c r="A154" s="6024"/>
      <c r="B154" s="5975"/>
      <c r="C154" s="617"/>
      <c r="D154" s="642"/>
      <c r="E154" s="5924"/>
      <c r="F154" s="5762"/>
      <c r="G154" s="5926"/>
      <c r="H154" s="7724"/>
      <c r="I154" s="6148"/>
      <c r="J154" s="4626" t="s">
        <v>24</v>
      </c>
      <c r="K154" s="4625">
        <f>SUM(K153)</f>
        <v>61.3</v>
      </c>
      <c r="L154" s="4613">
        <f>SUM(L153)</f>
        <v>79.3</v>
      </c>
      <c r="M154" s="4613">
        <f>SUM(M153)</f>
        <v>69.400000000000006</v>
      </c>
      <c r="N154" s="1756" t="s">
        <v>1588</v>
      </c>
      <c r="O154" s="4630" t="s">
        <v>138</v>
      </c>
      <c r="P154" s="1875">
        <v>20</v>
      </c>
      <c r="Q154" s="1875">
        <v>10</v>
      </c>
      <c r="R154" s="1335"/>
      <c r="S154" s="4440" t="s">
        <v>1587</v>
      </c>
    </row>
    <row r="155" spans="1:19" ht="24.75" customHeight="1" thickBot="1" x14ac:dyDescent="0.25">
      <c r="A155" s="6022" t="s">
        <v>10</v>
      </c>
      <c r="B155" s="5973" t="s">
        <v>25</v>
      </c>
      <c r="C155" s="4624" t="s">
        <v>10</v>
      </c>
      <c r="D155" s="656" t="s">
        <v>1077</v>
      </c>
      <c r="E155" s="5922"/>
      <c r="F155" s="5647" t="s">
        <v>1586</v>
      </c>
      <c r="G155" s="5925" t="s">
        <v>757</v>
      </c>
      <c r="H155" s="7724"/>
      <c r="I155" s="6146" t="s">
        <v>59</v>
      </c>
      <c r="J155" s="4629" t="s">
        <v>22</v>
      </c>
      <c r="K155" s="601">
        <v>352</v>
      </c>
      <c r="L155" s="4622">
        <v>458.1</v>
      </c>
      <c r="M155" s="4621">
        <v>422.8</v>
      </c>
      <c r="N155" s="822" t="s">
        <v>1585</v>
      </c>
      <c r="O155" s="1375" t="s">
        <v>138</v>
      </c>
      <c r="P155" s="628">
        <v>16</v>
      </c>
      <c r="Q155" s="628">
        <v>16</v>
      </c>
      <c r="R155" s="628"/>
      <c r="S155" s="4628"/>
    </row>
    <row r="156" spans="1:19" ht="26.25" customHeight="1" thickBot="1" x14ac:dyDescent="0.25">
      <c r="A156" s="6023"/>
      <c r="B156" s="5974"/>
      <c r="C156" s="957"/>
      <c r="D156" s="653"/>
      <c r="E156" s="5923"/>
      <c r="F156" s="5648"/>
      <c r="G156" s="5926"/>
      <c r="H156" s="7724"/>
      <c r="I156" s="6147"/>
      <c r="J156" s="4627" t="s">
        <v>20</v>
      </c>
      <c r="K156" s="580">
        <v>5</v>
      </c>
      <c r="L156" s="4618">
        <v>5</v>
      </c>
      <c r="M156" s="4617">
        <v>5</v>
      </c>
      <c r="N156" s="4557" t="s">
        <v>1584</v>
      </c>
      <c r="O156" s="1375" t="s">
        <v>138</v>
      </c>
      <c r="P156" s="594">
        <v>80</v>
      </c>
      <c r="Q156" s="594">
        <v>80</v>
      </c>
      <c r="R156" s="594"/>
      <c r="S156" s="4616"/>
    </row>
    <row r="157" spans="1:19" ht="24.75" customHeight="1" thickBot="1" x14ac:dyDescent="0.25">
      <c r="A157" s="6024"/>
      <c r="B157" s="5975"/>
      <c r="C157" s="617"/>
      <c r="D157" s="642"/>
      <c r="E157" s="5924"/>
      <c r="F157" s="5649"/>
      <c r="G157" s="5926"/>
      <c r="H157" s="7724"/>
      <c r="I157" s="6148"/>
      <c r="J157" s="4626" t="s">
        <v>24</v>
      </c>
      <c r="K157" s="4625">
        <f>SUM(K155:K156)</f>
        <v>357</v>
      </c>
      <c r="L157" s="4613">
        <f>SUM(L155:L156)</f>
        <v>463.1</v>
      </c>
      <c r="M157" s="4613">
        <f>SUM(M155:M156)</f>
        <v>427.8</v>
      </c>
      <c r="N157" s="1756" t="s">
        <v>1583</v>
      </c>
      <c r="O157" s="1339" t="s">
        <v>138</v>
      </c>
      <c r="P157" s="1335">
        <v>9</v>
      </c>
      <c r="Q157" s="1335">
        <v>9</v>
      </c>
      <c r="R157" s="1335"/>
      <c r="S157" s="4612"/>
    </row>
    <row r="158" spans="1:19" ht="24.75" customHeight="1" x14ac:dyDescent="0.2">
      <c r="A158" s="6022" t="s">
        <v>10</v>
      </c>
      <c r="B158" s="5973" t="s">
        <v>25</v>
      </c>
      <c r="C158" s="4624" t="s">
        <v>10</v>
      </c>
      <c r="D158" s="656" t="s">
        <v>1073</v>
      </c>
      <c r="E158" s="5922"/>
      <c r="F158" s="5783" t="s">
        <v>1582</v>
      </c>
      <c r="G158" s="5925" t="s">
        <v>757</v>
      </c>
      <c r="H158" s="7724"/>
      <c r="I158" s="6146" t="s">
        <v>59</v>
      </c>
      <c r="J158" s="4623" t="s">
        <v>20</v>
      </c>
      <c r="K158" s="601">
        <v>0</v>
      </c>
      <c r="L158" s="4622">
        <v>0</v>
      </c>
      <c r="M158" s="4621">
        <v>0</v>
      </c>
      <c r="N158" s="1354" t="s">
        <v>1581</v>
      </c>
      <c r="O158" s="602" t="s">
        <v>479</v>
      </c>
      <c r="P158" s="602">
        <v>60</v>
      </c>
      <c r="Q158" s="602">
        <v>93</v>
      </c>
      <c r="R158" s="602"/>
      <c r="S158" s="4620"/>
    </row>
    <row r="159" spans="1:19" ht="24.75" customHeight="1" thickBot="1" x14ac:dyDescent="0.25">
      <c r="A159" s="6023"/>
      <c r="B159" s="5974"/>
      <c r="C159" s="957"/>
      <c r="D159" s="653"/>
      <c r="E159" s="5923"/>
      <c r="F159" s="5949"/>
      <c r="G159" s="5926"/>
      <c r="H159" s="7724"/>
      <c r="I159" s="6147"/>
      <c r="J159" s="4619" t="s">
        <v>233</v>
      </c>
      <c r="K159" s="580">
        <v>0</v>
      </c>
      <c r="L159" s="4618">
        <v>70.3</v>
      </c>
      <c r="M159" s="4617">
        <v>64.2</v>
      </c>
      <c r="N159" s="1751"/>
      <c r="O159" s="594"/>
      <c r="P159" s="594"/>
      <c r="Q159" s="594"/>
      <c r="R159" s="594"/>
      <c r="S159" s="4616"/>
    </row>
    <row r="160" spans="1:19" ht="24.75" customHeight="1" thickBot="1" x14ac:dyDescent="0.25">
      <c r="A160" s="6024"/>
      <c r="B160" s="5975"/>
      <c r="C160" s="617"/>
      <c r="D160" s="642"/>
      <c r="E160" s="5924"/>
      <c r="F160" s="5762"/>
      <c r="G160" s="5926"/>
      <c r="H160" s="7725"/>
      <c r="I160" s="6148"/>
      <c r="J160" s="4615" t="s">
        <v>24</v>
      </c>
      <c r="K160" s="4614">
        <f>SUM(K158:K159)</f>
        <v>0</v>
      </c>
      <c r="L160" s="4613">
        <f>SUM(L158:L159)</f>
        <v>70.3</v>
      </c>
      <c r="M160" s="4613">
        <f>SUM(M158:M159)</f>
        <v>64.2</v>
      </c>
      <c r="N160" s="2955"/>
      <c r="O160" s="1335"/>
      <c r="P160" s="1335"/>
      <c r="Q160" s="1335"/>
      <c r="R160" s="1335"/>
      <c r="S160" s="4612"/>
    </row>
    <row r="161" spans="1:19" ht="13.5" customHeight="1" thickBot="1" x14ac:dyDescent="0.25">
      <c r="A161" s="4583" t="s">
        <v>10</v>
      </c>
      <c r="B161" s="664" t="s">
        <v>25</v>
      </c>
      <c r="C161" s="5980" t="s">
        <v>35</v>
      </c>
      <c r="D161" s="5981"/>
      <c r="E161" s="5981"/>
      <c r="F161" s="5981"/>
      <c r="G161" s="5981"/>
      <c r="H161" s="5981"/>
      <c r="I161" s="5981"/>
      <c r="J161" s="4531" t="s">
        <v>24</v>
      </c>
      <c r="K161" s="4611">
        <f>K88</f>
        <v>687.1</v>
      </c>
      <c r="L161" s="4530">
        <f>L88</f>
        <v>881.5</v>
      </c>
      <c r="M161" s="4611">
        <f>M88</f>
        <v>821</v>
      </c>
      <c r="N161" s="4610"/>
      <c r="O161" s="4419"/>
      <c r="P161" s="4419"/>
      <c r="Q161" s="4419"/>
      <c r="R161" s="4419"/>
      <c r="S161" s="4609"/>
    </row>
    <row r="162" spans="1:19" ht="13.5" thickBot="1" x14ac:dyDescent="0.25">
      <c r="A162" s="4608" t="s">
        <v>10</v>
      </c>
      <c r="B162" s="7693" t="s">
        <v>725</v>
      </c>
      <c r="C162" s="7694"/>
      <c r="D162" s="7694"/>
      <c r="E162" s="7694"/>
      <c r="F162" s="7694"/>
      <c r="G162" s="7694"/>
      <c r="H162" s="7694"/>
      <c r="I162" s="7694"/>
      <c r="J162" s="7694"/>
      <c r="K162" s="4528">
        <f>K80+K161</f>
        <v>4214.8</v>
      </c>
      <c r="L162" s="4528">
        <f>L80+L161</f>
        <v>4343.8999999999996</v>
      </c>
      <c r="M162" s="4607">
        <f>M80+M161</f>
        <v>4268</v>
      </c>
      <c r="N162" s="4606"/>
      <c r="O162" s="4605"/>
      <c r="P162" s="4605"/>
      <c r="Q162" s="4605"/>
      <c r="R162" s="4605"/>
      <c r="S162" s="4604"/>
    </row>
    <row r="163" spans="1:19" ht="24.75" customHeight="1" thickBot="1" x14ac:dyDescent="0.25">
      <c r="A163" s="4603" t="s">
        <v>25</v>
      </c>
      <c r="B163" s="4597" t="s">
        <v>1580</v>
      </c>
      <c r="C163" s="4602"/>
      <c r="D163" s="4602"/>
      <c r="E163" s="4602"/>
      <c r="F163" s="4601"/>
      <c r="G163" s="1883"/>
      <c r="H163" s="4600"/>
      <c r="I163" s="4599"/>
      <c r="J163" s="4598"/>
      <c r="K163" s="4598"/>
      <c r="L163" s="4598"/>
      <c r="M163" s="4598"/>
      <c r="N163" s="4597"/>
      <c r="O163" s="4596"/>
      <c r="P163" s="4596"/>
      <c r="Q163" s="4596"/>
      <c r="R163" s="4596"/>
      <c r="S163" s="4595"/>
    </row>
    <row r="164" spans="1:19" ht="27.75" customHeight="1" thickBot="1" x14ac:dyDescent="0.25">
      <c r="A164" s="4583"/>
      <c r="B164" s="6172"/>
      <c r="C164" s="6173"/>
      <c r="D164" s="6173"/>
      <c r="E164" s="6173"/>
      <c r="F164" s="6173"/>
      <c r="G164" s="6173"/>
      <c r="H164" s="6173"/>
      <c r="I164" s="6173"/>
      <c r="J164" s="6173"/>
      <c r="K164" s="6173"/>
      <c r="L164" s="6173"/>
      <c r="M164" s="6174"/>
      <c r="N164" s="4594" t="s">
        <v>1579</v>
      </c>
      <c r="O164" s="849" t="s">
        <v>136</v>
      </c>
      <c r="P164" s="849">
        <v>39.799999999999997</v>
      </c>
      <c r="Q164" s="4406">
        <v>39.799999999999997</v>
      </c>
      <c r="R164" s="4593"/>
      <c r="S164" s="4592"/>
    </row>
    <row r="165" spans="1:19" ht="24" customHeight="1" thickBot="1" x14ac:dyDescent="0.25">
      <c r="A165" s="4591" t="s">
        <v>25</v>
      </c>
      <c r="B165" s="4590" t="s">
        <v>10</v>
      </c>
      <c r="C165" s="2821" t="s">
        <v>1578</v>
      </c>
      <c r="D165" s="858"/>
      <c r="E165" s="4589"/>
      <c r="F165" s="4587"/>
      <c r="G165" s="4589"/>
      <c r="H165" s="4588"/>
      <c r="I165" s="1238"/>
      <c r="J165" s="4587"/>
      <c r="K165" s="4587"/>
      <c r="L165" s="4587"/>
      <c r="M165" s="4587"/>
      <c r="N165" s="4385"/>
      <c r="O165" s="4586"/>
      <c r="P165" s="4585"/>
      <c r="Q165" s="4585"/>
      <c r="R165" s="4585"/>
      <c r="S165" s="4584"/>
    </row>
    <row r="166" spans="1:19" ht="42.75" customHeight="1" thickBot="1" x14ac:dyDescent="0.25">
      <c r="A166" s="4583"/>
      <c r="B166" s="4582"/>
      <c r="C166" s="1006"/>
      <c r="D166" s="4303"/>
      <c r="E166" s="4581"/>
      <c r="F166" s="4578"/>
      <c r="G166" s="4581"/>
      <c r="H166" s="4580"/>
      <c r="I166" s="4579"/>
      <c r="J166" s="4578"/>
      <c r="K166" s="4578"/>
      <c r="L166" s="4578"/>
      <c r="M166" s="4578"/>
      <c r="N166" s="2784" t="s">
        <v>921</v>
      </c>
      <c r="O166" s="2824" t="s">
        <v>1577</v>
      </c>
      <c r="P166" s="850">
        <v>72</v>
      </c>
      <c r="Q166" s="850">
        <v>70</v>
      </c>
      <c r="R166" s="850"/>
      <c r="S166" s="4577"/>
    </row>
    <row r="167" spans="1:19" ht="20.25" customHeight="1" thickBot="1" x14ac:dyDescent="0.25">
      <c r="A167" s="7763" t="s">
        <v>25</v>
      </c>
      <c r="B167" s="5973" t="s">
        <v>10</v>
      </c>
      <c r="C167" s="606" t="s">
        <v>10</v>
      </c>
      <c r="D167" s="4468"/>
      <c r="E167" s="757"/>
      <c r="F167" s="7735" t="s">
        <v>1574</v>
      </c>
      <c r="G167" s="5925" t="s">
        <v>539</v>
      </c>
      <c r="H167" s="7723" t="s">
        <v>18</v>
      </c>
      <c r="I167" s="6146" t="s">
        <v>296</v>
      </c>
      <c r="J167" s="4553" t="s">
        <v>20</v>
      </c>
      <c r="K167" s="4552">
        <v>0</v>
      </c>
      <c r="L167" s="4552">
        <v>0</v>
      </c>
      <c r="M167" s="4551">
        <v>0</v>
      </c>
      <c r="N167" s="2804" t="s">
        <v>1576</v>
      </c>
      <c r="O167" s="4576" t="s">
        <v>138</v>
      </c>
      <c r="P167" s="4576">
        <v>12.5</v>
      </c>
      <c r="Q167" s="4576">
        <v>12.5</v>
      </c>
      <c r="R167" s="4576"/>
      <c r="S167" s="4575"/>
    </row>
    <row r="168" spans="1:19" ht="20.25" customHeight="1" thickBot="1" x14ac:dyDescent="0.25">
      <c r="A168" s="7764"/>
      <c r="B168" s="5974"/>
      <c r="C168" s="588"/>
      <c r="D168" s="4574"/>
      <c r="E168" s="736"/>
      <c r="F168" s="7736"/>
      <c r="G168" s="5926"/>
      <c r="H168" s="7724"/>
      <c r="I168" s="6147"/>
      <c r="J168" s="4545" t="s">
        <v>233</v>
      </c>
      <c r="K168" s="4544">
        <f>K171</f>
        <v>0</v>
      </c>
      <c r="L168" s="4544">
        <f>L171</f>
        <v>32.4</v>
      </c>
      <c r="M168" s="4547">
        <f>M171</f>
        <v>32.299999999999997</v>
      </c>
      <c r="N168" s="2751" t="s">
        <v>1575</v>
      </c>
      <c r="O168" s="4573" t="s">
        <v>138</v>
      </c>
      <c r="P168" s="4573">
        <v>4</v>
      </c>
      <c r="Q168" s="4573">
        <v>4</v>
      </c>
      <c r="R168" s="4573"/>
      <c r="S168" s="4572"/>
    </row>
    <row r="169" spans="1:19" ht="24" customHeight="1" thickBot="1" x14ac:dyDescent="0.25">
      <c r="A169" s="7765"/>
      <c r="B169" s="5975"/>
      <c r="C169" s="575"/>
      <c r="D169" s="4571"/>
      <c r="E169" s="641"/>
      <c r="F169" s="7737"/>
      <c r="G169" s="5926"/>
      <c r="H169" s="7724"/>
      <c r="I169" s="6147"/>
      <c r="J169" s="4570" t="s">
        <v>24</v>
      </c>
      <c r="K169" s="4569">
        <f>SUM(K167:K168)</f>
        <v>0</v>
      </c>
      <c r="L169" s="4569">
        <f>SUM(L167:L168)</f>
        <v>32.4</v>
      </c>
      <c r="M169" s="4568">
        <f>SUM(M167:M168)</f>
        <v>32.299999999999997</v>
      </c>
      <c r="N169" s="1756"/>
      <c r="O169" s="4567"/>
      <c r="P169" s="4534"/>
      <c r="Q169" s="4534"/>
      <c r="R169" s="4534"/>
      <c r="S169" s="4566"/>
    </row>
    <row r="170" spans="1:19" ht="18" customHeight="1" thickBot="1" x14ac:dyDescent="0.25">
      <c r="A170" s="7763" t="s">
        <v>25</v>
      </c>
      <c r="B170" s="5973" t="s">
        <v>10</v>
      </c>
      <c r="C170" s="606" t="s">
        <v>10</v>
      </c>
      <c r="D170" s="690" t="s">
        <v>10</v>
      </c>
      <c r="E170" s="647"/>
      <c r="F170" s="7783" t="s">
        <v>1574</v>
      </c>
      <c r="G170" s="5926"/>
      <c r="H170" s="7724"/>
      <c r="I170" s="6147"/>
      <c r="J170" s="4541" t="s">
        <v>20</v>
      </c>
      <c r="K170" s="4565">
        <v>0</v>
      </c>
      <c r="L170" s="4564">
        <v>0</v>
      </c>
      <c r="M170" s="4563">
        <v>0</v>
      </c>
      <c r="N170" s="4557"/>
      <c r="O170" s="4556"/>
      <c r="P170" s="4555"/>
      <c r="Q170" s="4555"/>
      <c r="R170" s="4555"/>
      <c r="S170" s="4554"/>
    </row>
    <row r="171" spans="1:19" ht="18" customHeight="1" thickBot="1" x14ac:dyDescent="0.25">
      <c r="A171" s="7764"/>
      <c r="B171" s="5974"/>
      <c r="C171" s="588"/>
      <c r="D171" s="690"/>
      <c r="E171" s="647"/>
      <c r="F171" s="7784"/>
      <c r="G171" s="5926"/>
      <c r="H171" s="7724"/>
      <c r="I171" s="6147"/>
      <c r="J171" s="4541" t="s">
        <v>233</v>
      </c>
      <c r="K171" s="4562">
        <v>0</v>
      </c>
      <c r="L171" s="4424">
        <v>32.4</v>
      </c>
      <c r="M171" s="4561">
        <v>32.299999999999997</v>
      </c>
      <c r="N171" s="4557"/>
      <c r="O171" s="4556"/>
      <c r="P171" s="4555"/>
      <c r="Q171" s="4555"/>
      <c r="R171" s="4555"/>
      <c r="S171" s="4554"/>
    </row>
    <row r="172" spans="1:19" ht="20.25" customHeight="1" thickBot="1" x14ac:dyDescent="0.25">
      <c r="A172" s="7765"/>
      <c r="B172" s="5975"/>
      <c r="C172" s="1107"/>
      <c r="D172" s="690"/>
      <c r="E172" s="647"/>
      <c r="F172" s="7785"/>
      <c r="G172" s="5927"/>
      <c r="H172" s="7725"/>
      <c r="I172" s="6148"/>
      <c r="J172" s="4560" t="s">
        <v>24</v>
      </c>
      <c r="K172" s="4559">
        <f>SUM(K170:K171)</f>
        <v>0</v>
      </c>
      <c r="L172" s="4537">
        <f>SUM(L170:L171)</f>
        <v>32.4</v>
      </c>
      <c r="M172" s="4558">
        <f>SUM(M170:M171)</f>
        <v>32.299999999999997</v>
      </c>
      <c r="N172" s="4557"/>
      <c r="O172" s="4556"/>
      <c r="P172" s="4555"/>
      <c r="Q172" s="4555"/>
      <c r="R172" s="4555"/>
      <c r="S172" s="4554"/>
    </row>
    <row r="173" spans="1:19" ht="24.75" customHeight="1" thickBot="1" x14ac:dyDescent="0.25">
      <c r="A173" s="7763" t="s">
        <v>25</v>
      </c>
      <c r="B173" s="5973" t="s">
        <v>10</v>
      </c>
      <c r="C173" s="606" t="s">
        <v>25</v>
      </c>
      <c r="D173" s="4468"/>
      <c r="E173" s="757"/>
      <c r="F173" s="7781" t="s">
        <v>1573</v>
      </c>
      <c r="G173" s="5925" t="s">
        <v>518</v>
      </c>
      <c r="H173" s="7756" t="s">
        <v>18</v>
      </c>
      <c r="I173" s="6146" t="s">
        <v>296</v>
      </c>
      <c r="J173" s="4553" t="s">
        <v>20</v>
      </c>
      <c r="K173" s="4552"/>
      <c r="L173" s="4552">
        <v>0</v>
      </c>
      <c r="M173" s="4551">
        <v>0</v>
      </c>
      <c r="N173" s="2804" t="s">
        <v>1572</v>
      </c>
      <c r="O173" s="2906" t="s">
        <v>138</v>
      </c>
      <c r="P173" s="4550"/>
      <c r="Q173" s="821">
        <v>10</v>
      </c>
      <c r="R173" s="4550"/>
      <c r="S173" s="4549" t="s">
        <v>1571</v>
      </c>
    </row>
    <row r="174" spans="1:19" ht="50.25" customHeight="1" thickBot="1" x14ac:dyDescent="0.25">
      <c r="A174" s="7765"/>
      <c r="B174" s="5975"/>
      <c r="C174" s="588"/>
      <c r="D174" s="4465"/>
      <c r="E174" s="736"/>
      <c r="F174" s="7782"/>
      <c r="G174" s="5926"/>
      <c r="H174" s="7724"/>
      <c r="I174" s="6147"/>
      <c r="J174" s="4548"/>
      <c r="K174" s="4544"/>
      <c r="L174" s="4544"/>
      <c r="M174" s="4547"/>
      <c r="N174" s="7804" t="s">
        <v>1570</v>
      </c>
      <c r="O174" s="1706" t="s">
        <v>136</v>
      </c>
      <c r="P174" s="1706">
        <v>50</v>
      </c>
      <c r="Q174" s="1706">
        <v>50</v>
      </c>
      <c r="R174" s="1543"/>
      <c r="S174" s="4546" t="s">
        <v>1569</v>
      </c>
    </row>
    <row r="175" spans="1:19" ht="13.5" customHeight="1" thickBot="1" x14ac:dyDescent="0.25">
      <c r="A175" s="7763" t="s">
        <v>25</v>
      </c>
      <c r="B175" s="5973" t="s">
        <v>10</v>
      </c>
      <c r="C175" s="606" t="s">
        <v>25</v>
      </c>
      <c r="D175" s="690" t="s">
        <v>10</v>
      </c>
      <c r="E175" s="736"/>
      <c r="F175" s="7783" t="s">
        <v>1568</v>
      </c>
      <c r="G175" s="5926"/>
      <c r="H175" s="7724"/>
      <c r="I175" s="6147"/>
      <c r="J175" s="4545" t="s">
        <v>24</v>
      </c>
      <c r="K175" s="4544">
        <f>SUM(K173:K174)</f>
        <v>0</v>
      </c>
      <c r="L175" s="4544">
        <f>SUM(L173:L174)</f>
        <v>0</v>
      </c>
      <c r="M175" s="4544">
        <f>SUM(M173:M174)</f>
        <v>0</v>
      </c>
      <c r="N175" s="6375"/>
      <c r="O175" s="1543" t="s">
        <v>479</v>
      </c>
      <c r="P175" s="1706">
        <v>263</v>
      </c>
      <c r="Q175" s="1706">
        <v>260</v>
      </c>
      <c r="R175" s="1706"/>
      <c r="S175" s="4543"/>
    </row>
    <row r="176" spans="1:19" ht="22.9" customHeight="1" thickBot="1" x14ac:dyDescent="0.25">
      <c r="A176" s="7764"/>
      <c r="B176" s="5974"/>
      <c r="C176" s="588"/>
      <c r="D176" s="690"/>
      <c r="E176" s="736"/>
      <c r="F176" s="7784"/>
      <c r="G176" s="5926"/>
      <c r="H176" s="7724"/>
      <c r="I176" s="6147"/>
      <c r="J176" s="4541" t="s">
        <v>20</v>
      </c>
      <c r="K176" s="4424">
        <v>0</v>
      </c>
      <c r="L176" s="4424">
        <v>0</v>
      </c>
      <c r="M176" s="4424">
        <v>0</v>
      </c>
      <c r="N176" s="1489"/>
      <c r="O176" s="4540"/>
      <c r="P176" s="4540"/>
      <c r="Q176" s="4539"/>
      <c r="R176" s="4539"/>
      <c r="S176" s="4486"/>
    </row>
    <row r="177" spans="1:19" ht="13.5" customHeight="1" thickBot="1" x14ac:dyDescent="0.25">
      <c r="A177" s="7765"/>
      <c r="B177" s="5975"/>
      <c r="C177" s="575"/>
      <c r="D177" s="728"/>
      <c r="E177" s="641"/>
      <c r="F177" s="7785"/>
      <c r="G177" s="5927"/>
      <c r="H177" s="7757"/>
      <c r="I177" s="6148"/>
      <c r="J177" s="4538" t="s">
        <v>24</v>
      </c>
      <c r="K177" s="4537">
        <f>SUM(K176)</f>
        <v>0</v>
      </c>
      <c r="L177" s="4537">
        <f>SUM(L176)</f>
        <v>0</v>
      </c>
      <c r="M177" s="4537">
        <f>SUM(M176)</f>
        <v>0</v>
      </c>
      <c r="N177" s="4536"/>
      <c r="O177" s="4535"/>
      <c r="P177" s="4535"/>
      <c r="Q177" s="4534"/>
      <c r="R177" s="4534"/>
      <c r="S177" s="4533"/>
    </row>
    <row r="178" spans="1:19" ht="27" customHeight="1" thickBot="1" x14ac:dyDescent="0.25">
      <c r="A178" s="4532" t="s">
        <v>25</v>
      </c>
      <c r="B178" s="1330" t="s">
        <v>10</v>
      </c>
      <c r="C178" s="5980" t="s">
        <v>35</v>
      </c>
      <c r="D178" s="5981"/>
      <c r="E178" s="5981"/>
      <c r="F178" s="5981"/>
      <c r="G178" s="5981"/>
      <c r="H178" s="5981"/>
      <c r="I178" s="5981"/>
      <c r="J178" s="4531" t="s">
        <v>24</v>
      </c>
      <c r="K178" s="4530">
        <f>K169+K177</f>
        <v>0</v>
      </c>
      <c r="L178" s="4530">
        <f>L169+L177</f>
        <v>32.4</v>
      </c>
      <c r="M178" s="4530">
        <f>M169+M177</f>
        <v>32.299999999999997</v>
      </c>
      <c r="N178" s="7805"/>
      <c r="O178" s="7806"/>
      <c r="P178" s="7806"/>
      <c r="Q178" s="7806"/>
      <c r="R178" s="7806"/>
      <c r="S178" s="7807"/>
    </row>
    <row r="179" spans="1:19" ht="25.9" customHeight="1" thickBot="1" x14ac:dyDescent="0.25">
      <c r="A179" s="4529" t="s">
        <v>25</v>
      </c>
      <c r="B179" s="7693" t="s">
        <v>725</v>
      </c>
      <c r="C179" s="7694"/>
      <c r="D179" s="7694"/>
      <c r="E179" s="7694"/>
      <c r="F179" s="7694"/>
      <c r="G179" s="7694"/>
      <c r="H179" s="7694"/>
      <c r="I179" s="7694"/>
      <c r="J179" s="7695"/>
      <c r="K179" s="4528">
        <f>K169+K177</f>
        <v>0</v>
      </c>
      <c r="L179" s="4528">
        <f>L169+L177</f>
        <v>32.4</v>
      </c>
      <c r="M179" s="4528">
        <f>M169+M177</f>
        <v>32.299999999999997</v>
      </c>
      <c r="N179" s="7808"/>
      <c r="O179" s="7809"/>
      <c r="P179" s="7809"/>
      <c r="Q179" s="7809"/>
      <c r="R179" s="7809"/>
      <c r="S179" s="7810"/>
    </row>
    <row r="180" spans="1:19" ht="21.75" customHeight="1" thickBot="1" x14ac:dyDescent="0.25">
      <c r="A180" s="7664" t="s">
        <v>70</v>
      </c>
      <c r="B180" s="7665"/>
      <c r="C180" s="7665"/>
      <c r="D180" s="7665"/>
      <c r="E180" s="7665"/>
      <c r="F180" s="7665"/>
      <c r="G180" s="7665"/>
      <c r="H180" s="7665"/>
      <c r="I180" s="7665"/>
      <c r="J180" s="7666"/>
      <c r="K180" s="4527">
        <f>K162+K179</f>
        <v>4214.8</v>
      </c>
      <c r="L180" s="4527">
        <f>L162+L179</f>
        <v>4376.2999999999993</v>
      </c>
      <c r="M180" s="4527">
        <f>M162+M179</f>
        <v>4300.3</v>
      </c>
      <c r="N180" s="6366"/>
      <c r="O180" s="6367"/>
      <c r="P180" s="6367"/>
      <c r="Q180" s="6367"/>
      <c r="R180" s="6367"/>
      <c r="S180" s="7605"/>
    </row>
    <row r="181" spans="1:19" ht="15" x14ac:dyDescent="0.2">
      <c r="A181" s="195" t="s">
        <v>169</v>
      </c>
      <c r="B181" s="195"/>
      <c r="C181" s="195"/>
      <c r="D181" s="195"/>
      <c r="E181" s="195"/>
      <c r="F181" s="195"/>
      <c r="G181" s="195"/>
      <c r="H181" s="196"/>
      <c r="I181" s="195"/>
      <c r="J181" s="195"/>
      <c r="K181" s="195"/>
      <c r="L181" s="195"/>
      <c r="M181" s="195"/>
      <c r="N181" s="195"/>
      <c r="O181" s="197"/>
      <c r="P181" s="197"/>
      <c r="Q181" s="198"/>
    </row>
    <row r="182" spans="1:19" ht="223.5" customHeight="1" x14ac:dyDescent="0.2">
      <c r="A182" s="1592"/>
      <c r="B182" s="1592"/>
      <c r="C182" s="1592"/>
      <c r="D182" s="1592"/>
      <c r="E182" s="1592"/>
      <c r="F182" s="4525"/>
      <c r="G182" s="1592"/>
      <c r="H182" s="2639"/>
      <c r="I182" s="4526"/>
      <c r="J182" s="4525"/>
      <c r="K182" s="4525"/>
      <c r="L182" s="4525"/>
      <c r="M182" s="4525"/>
      <c r="N182" s="1592"/>
      <c r="O182" s="1592"/>
      <c r="P182" s="1592"/>
      <c r="Q182" s="1591"/>
    </row>
    <row r="183" spans="1:19" ht="14.25" customHeight="1" x14ac:dyDescent="0.2">
      <c r="A183" s="7557" t="s">
        <v>168</v>
      </c>
      <c r="B183" s="7557"/>
      <c r="C183" s="7557"/>
      <c r="D183" s="7557"/>
      <c r="E183" s="7557"/>
      <c r="F183" s="7557"/>
      <c r="G183" s="7557"/>
      <c r="H183" s="7557"/>
      <c r="I183" s="7557"/>
      <c r="J183" s="7557"/>
      <c r="K183" s="7557"/>
      <c r="L183" s="7557"/>
      <c r="M183" s="3105"/>
      <c r="N183" s="1592"/>
      <c r="O183" s="1592"/>
      <c r="P183" s="1592"/>
      <c r="Q183" s="1591"/>
    </row>
    <row r="184" spans="1:19" ht="13.5" thickBot="1" x14ac:dyDescent="0.25">
      <c r="A184" s="35"/>
      <c r="B184" s="37"/>
      <c r="C184" s="37"/>
      <c r="D184" s="37"/>
      <c r="E184" s="37"/>
      <c r="F184" s="37"/>
      <c r="G184" s="38"/>
      <c r="H184" s="37"/>
      <c r="I184" s="37"/>
      <c r="J184" s="36"/>
      <c r="K184" s="36"/>
      <c r="L184" s="39" t="s">
        <v>111</v>
      </c>
      <c r="M184" s="1626"/>
      <c r="N184" s="1592"/>
      <c r="O184" s="1592"/>
      <c r="P184" s="1592"/>
      <c r="Q184" s="1591"/>
    </row>
    <row r="185" spans="1:19" ht="106.5" customHeight="1" thickBot="1" x14ac:dyDescent="0.25">
      <c r="A185" s="40"/>
      <c r="B185" s="41"/>
      <c r="C185" s="5851" t="s">
        <v>229</v>
      </c>
      <c r="D185" s="5851"/>
      <c r="E185" s="5851"/>
      <c r="F185" s="5851"/>
      <c r="G185" s="5851"/>
      <c r="H185" s="5851"/>
      <c r="I185" s="5851"/>
      <c r="J185" s="5851"/>
      <c r="K185" s="4524" t="s">
        <v>180</v>
      </c>
      <c r="L185" s="530" t="s">
        <v>181</v>
      </c>
      <c r="M185" s="4523" t="s">
        <v>176</v>
      </c>
      <c r="N185" s="1592"/>
      <c r="O185" s="1592"/>
      <c r="P185" s="1592"/>
      <c r="Q185" s="1591"/>
    </row>
    <row r="186" spans="1:19" ht="16.5" customHeight="1" x14ac:dyDescent="0.2">
      <c r="A186" s="6752" t="s">
        <v>192</v>
      </c>
      <c r="B186" s="6753"/>
      <c r="C186" s="6753"/>
      <c r="D186" s="6753"/>
      <c r="E186" s="6753"/>
      <c r="F186" s="6753"/>
      <c r="G186" s="6753"/>
      <c r="H186" s="6753"/>
      <c r="I186" s="6753"/>
      <c r="J186" s="6754"/>
      <c r="K186" s="2650">
        <f>K187+K191+K200</f>
        <v>4214.8</v>
      </c>
      <c r="L186" s="2650">
        <f>L187+L191+L200</f>
        <v>4366.3</v>
      </c>
      <c r="M186" s="2650">
        <f>M187+M191+M200</f>
        <v>4290.3</v>
      </c>
      <c r="N186" s="1592"/>
      <c r="O186" s="4521"/>
      <c r="P186" s="4521"/>
      <c r="Q186" s="1591"/>
    </row>
    <row r="187" spans="1:19" ht="15" customHeight="1" x14ac:dyDescent="0.2">
      <c r="A187" s="5748" t="s">
        <v>1567</v>
      </c>
      <c r="B187" s="5749"/>
      <c r="C187" s="5749"/>
      <c r="D187" s="5749"/>
      <c r="E187" s="5749"/>
      <c r="F187" s="5749"/>
      <c r="G187" s="5749"/>
      <c r="H187" s="5749"/>
      <c r="I187" s="5749"/>
      <c r="J187" s="5750"/>
      <c r="K187" s="2646">
        <f>K188</f>
        <v>335.1</v>
      </c>
      <c r="L187" s="2646">
        <f>L188</f>
        <v>343.10000000000008</v>
      </c>
      <c r="M187" s="2648">
        <f>M188</f>
        <v>324</v>
      </c>
      <c r="N187" s="1592"/>
      <c r="O187" s="1592"/>
      <c r="P187" s="1592"/>
      <c r="Q187" s="1591"/>
    </row>
    <row r="188" spans="1:19" ht="15" customHeight="1" x14ac:dyDescent="0.2">
      <c r="A188" s="5752" t="s">
        <v>207</v>
      </c>
      <c r="B188" s="5753"/>
      <c r="C188" s="5753"/>
      <c r="D188" s="5753"/>
      <c r="E188" s="5753"/>
      <c r="F188" s="5753"/>
      <c r="G188" s="5753"/>
      <c r="H188" s="5753"/>
      <c r="I188" s="5753"/>
      <c r="J188" s="5754"/>
      <c r="K188" s="2646">
        <f>K16+K38+K64+K70+K84+K167+K173</f>
        <v>335.1</v>
      </c>
      <c r="L188" s="2646">
        <f>L16+L38+L64+L70+L84+L167+L173</f>
        <v>343.10000000000008</v>
      </c>
      <c r="M188" s="2646">
        <f>M16+M38+M64+M70+M84+M167+M173</f>
        <v>324</v>
      </c>
      <c r="N188" s="1592"/>
      <c r="O188" s="1592"/>
      <c r="P188" s="1592"/>
      <c r="Q188" s="1591"/>
    </row>
    <row r="189" spans="1:19" ht="15" customHeight="1" x14ac:dyDescent="0.2">
      <c r="A189" s="5748" t="s">
        <v>208</v>
      </c>
      <c r="B189" s="5749"/>
      <c r="C189" s="5749"/>
      <c r="D189" s="5749"/>
      <c r="E189" s="5763"/>
      <c r="F189" s="5763"/>
      <c r="G189" s="5763"/>
      <c r="H189" s="5763"/>
      <c r="I189" s="5763"/>
      <c r="J189" s="5764"/>
      <c r="K189" s="2646"/>
      <c r="L189" s="2646"/>
      <c r="M189" s="2646"/>
      <c r="N189" s="1592"/>
      <c r="O189" s="1592"/>
      <c r="P189" s="1592"/>
      <c r="Q189" s="1591"/>
    </row>
    <row r="190" spans="1:19" ht="24" customHeight="1" x14ac:dyDescent="0.2">
      <c r="A190" s="5748" t="s">
        <v>209</v>
      </c>
      <c r="B190" s="5749"/>
      <c r="C190" s="5749"/>
      <c r="D190" s="5749"/>
      <c r="E190" s="5749"/>
      <c r="F190" s="5749"/>
      <c r="G190" s="5749"/>
      <c r="H190" s="5749"/>
      <c r="I190" s="5749"/>
      <c r="J190" s="5750"/>
      <c r="K190" s="2646">
        <v>0</v>
      </c>
      <c r="L190" s="2646">
        <v>0</v>
      </c>
      <c r="M190" s="2646">
        <v>0</v>
      </c>
      <c r="N190" s="1592"/>
      <c r="O190" s="1592"/>
      <c r="P190" s="1592"/>
      <c r="Q190" s="1591"/>
    </row>
    <row r="191" spans="1:19" ht="15" customHeight="1" x14ac:dyDescent="0.2">
      <c r="A191" s="5752" t="s">
        <v>163</v>
      </c>
      <c r="B191" s="5753"/>
      <c r="C191" s="5753"/>
      <c r="D191" s="5753"/>
      <c r="E191" s="5753"/>
      <c r="F191" s="5753"/>
      <c r="G191" s="5753"/>
      <c r="H191" s="5753"/>
      <c r="I191" s="5753"/>
      <c r="J191" s="5754"/>
      <c r="K191" s="2646">
        <f>K192+K195</f>
        <v>3879.7000000000003</v>
      </c>
      <c r="L191" s="2646">
        <f>L192+L195</f>
        <v>3920.5</v>
      </c>
      <c r="M191" s="2646">
        <f>M192+M195</f>
        <v>3869.8</v>
      </c>
      <c r="N191" s="1592"/>
      <c r="O191" s="1592"/>
      <c r="P191" s="1592"/>
      <c r="Q191" s="1591"/>
    </row>
    <row r="192" spans="1:19" ht="15" customHeight="1" x14ac:dyDescent="0.2">
      <c r="A192" s="5748" t="s">
        <v>210</v>
      </c>
      <c r="B192" s="5749"/>
      <c r="C192" s="5749"/>
      <c r="D192" s="5749"/>
      <c r="E192" s="5749"/>
      <c r="F192" s="5749"/>
      <c r="G192" s="5749"/>
      <c r="H192" s="5749"/>
      <c r="I192" s="5749"/>
      <c r="J192" s="5749"/>
      <c r="K192" s="2646">
        <f>K20+K30+K42+K65+K71+K85</f>
        <v>966.4</v>
      </c>
      <c r="L192" s="2646">
        <f>L20+L30+L42+L65+L71+L85</f>
        <v>1090.5999999999999</v>
      </c>
      <c r="M192" s="2646">
        <f>M20+M30+M42+M65+M71+M85</f>
        <v>1039.9000000000001</v>
      </c>
      <c r="N192" s="1592"/>
      <c r="O192" s="1592"/>
      <c r="P192" s="1592"/>
      <c r="Q192" s="1591"/>
    </row>
    <row r="193" spans="1:17" ht="15" customHeight="1" x14ac:dyDescent="0.2">
      <c r="A193" s="5748" t="s">
        <v>211</v>
      </c>
      <c r="B193" s="5749"/>
      <c r="C193" s="5749"/>
      <c r="D193" s="5749"/>
      <c r="E193" s="5749"/>
      <c r="F193" s="5749"/>
      <c r="G193" s="5749"/>
      <c r="H193" s="5749"/>
      <c r="I193" s="5749"/>
      <c r="J193" s="5749"/>
      <c r="K193" s="2646"/>
      <c r="L193" s="2646"/>
      <c r="M193" s="2646"/>
      <c r="N193" s="1592"/>
      <c r="O193" s="1592"/>
      <c r="P193" s="1592"/>
      <c r="Q193" s="1591"/>
    </row>
    <row r="194" spans="1:17" ht="15" customHeight="1" x14ac:dyDescent="0.2">
      <c r="A194" s="5748" t="s">
        <v>212</v>
      </c>
      <c r="B194" s="5749"/>
      <c r="C194" s="5749"/>
      <c r="D194" s="5749"/>
      <c r="E194" s="5749"/>
      <c r="F194" s="5749"/>
      <c r="G194" s="5749"/>
      <c r="H194" s="5749"/>
      <c r="I194" s="5749"/>
      <c r="J194" s="5749"/>
      <c r="K194" s="2646"/>
      <c r="L194" s="2646"/>
      <c r="M194" s="2646"/>
      <c r="N194" s="1592"/>
      <c r="O194" s="1592"/>
      <c r="P194" s="1592"/>
      <c r="Q194" s="1591"/>
    </row>
    <row r="195" spans="1:17" ht="15" customHeight="1" x14ac:dyDescent="0.2">
      <c r="A195" s="5748" t="s">
        <v>213</v>
      </c>
      <c r="B195" s="5749"/>
      <c r="C195" s="5749"/>
      <c r="D195" s="5749"/>
      <c r="E195" s="5749"/>
      <c r="F195" s="5749"/>
      <c r="G195" s="5749"/>
      <c r="H195" s="5749"/>
      <c r="I195" s="5749"/>
      <c r="J195" s="5749"/>
      <c r="K195" s="2646">
        <f>K18+K29+K41+K63+K73</f>
        <v>2913.3</v>
      </c>
      <c r="L195" s="2646">
        <f>L18+L29+L41+L63+L73</f>
        <v>2829.9</v>
      </c>
      <c r="M195" s="2646">
        <f>M18+M29+M41+M63+M73</f>
        <v>2829.9</v>
      </c>
      <c r="N195" s="1592"/>
      <c r="O195" s="1592"/>
      <c r="P195" s="1592"/>
      <c r="Q195" s="1591"/>
    </row>
    <row r="196" spans="1:17" ht="15" customHeight="1" x14ac:dyDescent="0.2">
      <c r="A196" s="5748" t="s">
        <v>214</v>
      </c>
      <c r="B196" s="5749"/>
      <c r="C196" s="5749"/>
      <c r="D196" s="5749"/>
      <c r="E196" s="5763"/>
      <c r="F196" s="5763"/>
      <c r="G196" s="5763"/>
      <c r="H196" s="5763"/>
      <c r="I196" s="5763"/>
      <c r="J196" s="5764"/>
      <c r="K196" s="2646"/>
      <c r="L196" s="2646"/>
      <c r="M196" s="2646"/>
      <c r="N196" s="1592"/>
      <c r="O196" s="1592"/>
      <c r="P196" s="1592"/>
      <c r="Q196" s="1591"/>
    </row>
    <row r="197" spans="1:17" ht="15" customHeight="1" x14ac:dyDescent="0.2">
      <c r="A197" s="5765" t="s">
        <v>215</v>
      </c>
      <c r="B197" s="5766"/>
      <c r="C197" s="5766"/>
      <c r="D197" s="5766"/>
      <c r="E197" s="5763"/>
      <c r="F197" s="5763"/>
      <c r="G197" s="5763"/>
      <c r="H197" s="5763"/>
      <c r="I197" s="5763"/>
      <c r="J197" s="5764"/>
      <c r="K197" s="2646"/>
      <c r="L197" s="2646"/>
      <c r="M197" s="2646"/>
      <c r="N197" s="1592"/>
      <c r="O197" s="1592"/>
      <c r="P197" s="1592"/>
      <c r="Q197" s="1591"/>
    </row>
    <row r="198" spans="1:17" ht="15" customHeight="1" x14ac:dyDescent="0.2">
      <c r="A198" s="5748" t="s">
        <v>195</v>
      </c>
      <c r="B198" s="5749"/>
      <c r="C198" s="5749"/>
      <c r="D198" s="5749"/>
      <c r="E198" s="5749"/>
      <c r="F198" s="5749"/>
      <c r="G198" s="5749"/>
      <c r="H198" s="5749"/>
      <c r="I198" s="5749"/>
      <c r="J198" s="5749"/>
      <c r="K198" s="2646"/>
      <c r="L198" s="2646"/>
      <c r="M198" s="2646"/>
      <c r="N198" s="1592"/>
      <c r="O198" s="1592"/>
      <c r="P198" s="1592"/>
      <c r="Q198" s="1591"/>
    </row>
    <row r="199" spans="1:17" ht="15" customHeight="1" x14ac:dyDescent="0.2">
      <c r="A199" s="5748" t="s">
        <v>216</v>
      </c>
      <c r="B199" s="5749"/>
      <c r="C199" s="5749"/>
      <c r="D199" s="5749"/>
      <c r="E199" s="5749"/>
      <c r="F199" s="5749"/>
      <c r="G199" s="5749"/>
      <c r="H199" s="5749"/>
      <c r="I199" s="5749"/>
      <c r="J199" s="5749"/>
      <c r="K199" s="2646"/>
      <c r="L199" s="2646"/>
      <c r="M199" s="2646"/>
      <c r="N199" s="1592"/>
      <c r="O199" s="1592"/>
      <c r="P199" s="1592"/>
      <c r="Q199" s="1591"/>
    </row>
    <row r="200" spans="1:17" ht="15" customHeight="1" x14ac:dyDescent="0.2">
      <c r="A200" s="5767" t="s">
        <v>217</v>
      </c>
      <c r="B200" s="5768"/>
      <c r="C200" s="5768"/>
      <c r="D200" s="5768"/>
      <c r="E200" s="5768"/>
      <c r="F200" s="5768"/>
      <c r="G200" s="5768"/>
      <c r="H200" s="5768"/>
      <c r="I200" s="5768"/>
      <c r="J200" s="5769"/>
      <c r="K200" s="2646">
        <f>K86+K168</f>
        <v>0</v>
      </c>
      <c r="L200" s="2646">
        <f>L86+L168</f>
        <v>102.69999999999999</v>
      </c>
      <c r="M200" s="2646">
        <f>M86+M168</f>
        <v>96.5</v>
      </c>
      <c r="N200" s="1592"/>
      <c r="O200" s="1592"/>
      <c r="P200" s="1592"/>
      <c r="Q200" s="1591"/>
    </row>
    <row r="201" spans="1:17" ht="15" customHeight="1" x14ac:dyDescent="0.2">
      <c r="A201" s="5752" t="s">
        <v>218</v>
      </c>
      <c r="B201" s="5753"/>
      <c r="C201" s="5753"/>
      <c r="D201" s="5753"/>
      <c r="E201" s="5753"/>
      <c r="F201" s="5753"/>
      <c r="G201" s="5753"/>
      <c r="H201" s="5753"/>
      <c r="I201" s="5753"/>
      <c r="J201" s="5754"/>
      <c r="K201" s="2646"/>
      <c r="L201" s="2646"/>
      <c r="M201" s="2646"/>
      <c r="N201" s="1592"/>
      <c r="O201" s="1592"/>
      <c r="P201" s="1592"/>
      <c r="Q201" s="1591"/>
    </row>
    <row r="202" spans="1:17" ht="15" customHeight="1" x14ac:dyDescent="0.2">
      <c r="A202" s="5748" t="s">
        <v>196</v>
      </c>
      <c r="B202" s="5749"/>
      <c r="C202" s="5749"/>
      <c r="D202" s="5749"/>
      <c r="E202" s="5749"/>
      <c r="F202" s="5749"/>
      <c r="G202" s="5749"/>
      <c r="H202" s="5749"/>
      <c r="I202" s="5749"/>
      <c r="J202" s="5749"/>
      <c r="K202" s="2646"/>
      <c r="L202" s="2646"/>
      <c r="M202" s="2646"/>
      <c r="N202" s="1592"/>
      <c r="O202" s="1592"/>
      <c r="P202" s="1592"/>
      <c r="Q202" s="1591"/>
    </row>
    <row r="203" spans="1:17" ht="15" customHeight="1" x14ac:dyDescent="0.2">
      <c r="A203" s="5748" t="s">
        <v>227</v>
      </c>
      <c r="B203" s="5749"/>
      <c r="C203" s="5749"/>
      <c r="D203" s="5749"/>
      <c r="E203" s="5763"/>
      <c r="F203" s="5763"/>
      <c r="G203" s="5763"/>
      <c r="H203" s="5763"/>
      <c r="I203" s="5763"/>
      <c r="J203" s="5764"/>
      <c r="K203" s="2646"/>
      <c r="L203" s="2646"/>
      <c r="M203" s="2646"/>
      <c r="N203" s="1592"/>
      <c r="O203" s="1592"/>
      <c r="P203" s="1592"/>
      <c r="Q203" s="1591"/>
    </row>
    <row r="204" spans="1:17" ht="15.75" customHeight="1" thickBot="1" x14ac:dyDescent="0.25">
      <c r="A204" s="5748" t="s">
        <v>1566</v>
      </c>
      <c r="B204" s="5749"/>
      <c r="C204" s="5749"/>
      <c r="D204" s="5749"/>
      <c r="E204" s="5749"/>
      <c r="F204" s="5749"/>
      <c r="G204" s="5749"/>
      <c r="H204" s="5749"/>
      <c r="I204" s="5749"/>
      <c r="J204" s="5750"/>
      <c r="K204" s="199"/>
      <c r="L204" s="199"/>
      <c r="M204" s="199"/>
      <c r="N204" s="1592"/>
      <c r="O204" s="1592"/>
      <c r="P204" s="1592"/>
      <c r="Q204" s="1591"/>
    </row>
    <row r="205" spans="1:17" ht="25.9" customHeight="1" thickBot="1" x14ac:dyDescent="0.25">
      <c r="A205" s="5729" t="s">
        <v>164</v>
      </c>
      <c r="B205" s="5730"/>
      <c r="C205" s="5730"/>
      <c r="D205" s="5730"/>
      <c r="E205" s="5730"/>
      <c r="F205" s="5730"/>
      <c r="G205" s="5730"/>
      <c r="H205" s="5730"/>
      <c r="I205" s="5730"/>
      <c r="J205" s="5731"/>
      <c r="K205" s="1618">
        <f>K206</f>
        <v>0</v>
      </c>
      <c r="L205" s="1618">
        <f>L206</f>
        <v>10</v>
      </c>
      <c r="M205" s="1618">
        <f>M206</f>
        <v>10</v>
      </c>
      <c r="N205" s="1592"/>
      <c r="O205" s="1592"/>
      <c r="P205" s="1592"/>
      <c r="Q205" s="1591"/>
    </row>
    <row r="206" spans="1:17" ht="15" customHeight="1" x14ac:dyDescent="0.2">
      <c r="A206" s="5732" t="s">
        <v>225</v>
      </c>
      <c r="B206" s="5733"/>
      <c r="C206" s="5733"/>
      <c r="D206" s="5733"/>
      <c r="E206" s="5734"/>
      <c r="F206" s="5734"/>
      <c r="G206" s="5734"/>
      <c r="H206" s="5734"/>
      <c r="I206" s="5734"/>
      <c r="J206" s="5735"/>
      <c r="K206" s="4522">
        <v>0</v>
      </c>
      <c r="L206" s="1606">
        <f>L87</f>
        <v>10</v>
      </c>
      <c r="M206" s="1606">
        <f>M87</f>
        <v>10</v>
      </c>
      <c r="N206" s="1592"/>
      <c r="O206" s="4521"/>
      <c r="P206" s="4521"/>
      <c r="Q206" s="1591"/>
    </row>
    <row r="207" spans="1:17" ht="15.75" customHeight="1" x14ac:dyDescent="0.2">
      <c r="A207" s="5736" t="s">
        <v>165</v>
      </c>
      <c r="B207" s="5737"/>
      <c r="C207" s="5737"/>
      <c r="D207" s="5737"/>
      <c r="E207" s="5737"/>
      <c r="F207" s="5737"/>
      <c r="G207" s="5737"/>
      <c r="H207" s="5737"/>
      <c r="I207" s="5737"/>
      <c r="J207" s="5738"/>
      <c r="K207" s="415"/>
      <c r="L207" s="199"/>
      <c r="M207" s="199"/>
      <c r="N207" s="1592"/>
      <c r="O207" s="1592"/>
      <c r="P207" s="1592"/>
      <c r="Q207" s="1591"/>
    </row>
    <row r="208" spans="1:17" ht="15.75" customHeight="1" x14ac:dyDescent="0.2">
      <c r="A208" s="5785" t="s">
        <v>221</v>
      </c>
      <c r="B208" s="5786"/>
      <c r="C208" s="5786"/>
      <c r="D208" s="5786"/>
      <c r="E208" s="5786"/>
      <c r="F208" s="5786"/>
      <c r="G208" s="5786"/>
      <c r="H208" s="5786"/>
      <c r="I208" s="5786"/>
      <c r="J208" s="5787"/>
      <c r="K208" s="310"/>
      <c r="L208" s="1595"/>
      <c r="M208" s="1595"/>
      <c r="N208" s="1592"/>
      <c r="O208" s="1592"/>
      <c r="P208" s="1592"/>
      <c r="Q208" s="1591"/>
    </row>
    <row r="209" spans="1:17" ht="15.75" customHeight="1" x14ac:dyDescent="0.2">
      <c r="A209" s="5785" t="s">
        <v>222</v>
      </c>
      <c r="B209" s="5788"/>
      <c r="C209" s="5788"/>
      <c r="D209" s="5788"/>
      <c r="E209" s="5788"/>
      <c r="F209" s="5788"/>
      <c r="G209" s="5788"/>
      <c r="H209" s="5788"/>
      <c r="I209" s="5788"/>
      <c r="J209" s="5789"/>
      <c r="K209" s="310"/>
      <c r="L209" s="311"/>
      <c r="M209" s="310"/>
      <c r="N209" s="1592"/>
      <c r="O209" s="1592"/>
      <c r="P209" s="1592"/>
      <c r="Q209" s="1591"/>
    </row>
    <row r="210" spans="1:17" ht="15.75" customHeight="1" thickBot="1" x14ac:dyDescent="0.25">
      <c r="A210" s="5790" t="s">
        <v>197</v>
      </c>
      <c r="B210" s="5791"/>
      <c r="C210" s="5791"/>
      <c r="D210" s="5791"/>
      <c r="E210" s="5791"/>
      <c r="F210" s="5791"/>
      <c r="G210" s="5791"/>
      <c r="H210" s="5791"/>
      <c r="I210" s="5791"/>
      <c r="J210" s="5792"/>
      <c r="K210" s="312"/>
      <c r="L210" s="313"/>
      <c r="M210" s="314"/>
      <c r="N210" s="1592"/>
      <c r="O210" s="1592"/>
      <c r="P210" s="1592"/>
      <c r="Q210" s="1591"/>
    </row>
    <row r="211" spans="1:17" ht="15.75" customHeight="1" thickBot="1" x14ac:dyDescent="0.25">
      <c r="A211" s="5739" t="s">
        <v>223</v>
      </c>
      <c r="B211" s="5740"/>
      <c r="C211" s="5740"/>
      <c r="D211" s="5740"/>
      <c r="E211" s="5740"/>
      <c r="F211" s="5740"/>
      <c r="G211" s="5740"/>
      <c r="H211" s="5740"/>
      <c r="I211" s="5740"/>
      <c r="J211" s="5741"/>
      <c r="K211" s="174">
        <f>K186+K205</f>
        <v>4214.8</v>
      </c>
      <c r="L211" s="174">
        <f>L186+L205</f>
        <v>4376.3</v>
      </c>
      <c r="M211" s="174">
        <f>M186+M205</f>
        <v>4300.3</v>
      </c>
      <c r="N211" s="1592"/>
      <c r="O211" s="1592"/>
      <c r="P211" s="1592"/>
      <c r="Q211" s="1591"/>
    </row>
    <row r="212" spans="1:17" ht="15" customHeight="1" x14ac:dyDescent="0.2">
      <c r="A212" s="5742" t="s">
        <v>166</v>
      </c>
      <c r="B212" s="5743"/>
      <c r="C212" s="5743"/>
      <c r="D212" s="5743"/>
      <c r="E212" s="5743"/>
      <c r="F212" s="5743"/>
      <c r="G212" s="5743"/>
      <c r="H212" s="5743"/>
      <c r="I212" s="5743"/>
      <c r="J212" s="5744"/>
      <c r="K212" s="4520"/>
      <c r="L212" s="2640"/>
      <c r="M212" s="2640"/>
      <c r="N212" s="1592"/>
      <c r="O212" s="1592"/>
      <c r="P212" s="1592"/>
      <c r="Q212" s="1591"/>
    </row>
    <row r="213" spans="1:17" ht="18.75" customHeight="1" thickBot="1" x14ac:dyDescent="0.25">
      <c r="A213" s="5745" t="s">
        <v>167</v>
      </c>
      <c r="B213" s="5746"/>
      <c r="C213" s="5746"/>
      <c r="D213" s="5746"/>
      <c r="E213" s="5746"/>
      <c r="F213" s="5746"/>
      <c r="G213" s="5746"/>
      <c r="H213" s="5746"/>
      <c r="I213" s="5746"/>
      <c r="J213" s="5747"/>
      <c r="K213" s="2328">
        <v>682.2</v>
      </c>
      <c r="L213" s="2328" t="s">
        <v>927</v>
      </c>
      <c r="M213" s="2328" t="s">
        <v>927</v>
      </c>
      <c r="N213" s="4099"/>
      <c r="O213" s="4099"/>
      <c r="P213" s="4099"/>
      <c r="Q213" s="1588"/>
    </row>
    <row r="214" spans="1:17" x14ac:dyDescent="0.2">
      <c r="A214" s="4519"/>
      <c r="B214" s="4518"/>
      <c r="C214" s="4518"/>
      <c r="D214" s="4518"/>
      <c r="E214" s="4518"/>
      <c r="F214" s="496"/>
      <c r="H214" s="496"/>
      <c r="I214" s="496"/>
      <c r="J214" s="496"/>
      <c r="K214" s="496"/>
      <c r="L214" s="496"/>
      <c r="M214" s="496"/>
    </row>
    <row r="215" spans="1:17" x14ac:dyDescent="0.2">
      <c r="A215" s="4519"/>
      <c r="B215" s="4518"/>
      <c r="C215" s="4518"/>
      <c r="D215" s="4518"/>
      <c r="E215" s="4518"/>
      <c r="F215" s="496"/>
      <c r="H215" s="496"/>
      <c r="I215" s="496"/>
      <c r="J215" s="496"/>
      <c r="K215" s="496"/>
      <c r="L215" s="496"/>
      <c r="M215" s="496"/>
    </row>
    <row r="216" spans="1:17" x14ac:dyDescent="0.2">
      <c r="A216" s="1587"/>
      <c r="B216" s="4099"/>
      <c r="C216" s="4099"/>
      <c r="D216" s="4099"/>
      <c r="E216" s="4099"/>
      <c r="F216" s="496"/>
      <c r="H216" s="496"/>
      <c r="I216" s="496"/>
      <c r="J216" s="496"/>
      <c r="K216" s="496"/>
      <c r="L216" s="496"/>
      <c r="M216" s="496"/>
    </row>
    <row r="217" spans="1:17" x14ac:dyDescent="0.2">
      <c r="A217" s="1587"/>
      <c r="B217" s="4099"/>
      <c r="C217" s="4099"/>
      <c r="D217" s="4099"/>
      <c r="E217" s="4099"/>
      <c r="F217" s="496"/>
      <c r="H217" s="496"/>
      <c r="I217" s="496"/>
      <c r="J217" s="496"/>
      <c r="K217" s="496"/>
      <c r="L217" s="496"/>
      <c r="M217" s="496"/>
    </row>
    <row r="218" spans="1:17" x14ac:dyDescent="0.2">
      <c r="A218" s="1587"/>
      <c r="B218" s="4099"/>
      <c r="C218" s="4099"/>
      <c r="D218" s="4099"/>
      <c r="E218" s="4099"/>
      <c r="F218" s="496"/>
      <c r="H218" s="496"/>
      <c r="I218" s="496"/>
      <c r="J218" s="496"/>
      <c r="K218" s="496"/>
      <c r="L218" s="496"/>
      <c r="M218" s="496"/>
    </row>
    <row r="219" spans="1:17" x14ac:dyDescent="0.2">
      <c r="A219" s="1587"/>
      <c r="B219" s="4099"/>
      <c r="C219" s="4099"/>
      <c r="D219" s="4099"/>
      <c r="E219" s="4099"/>
      <c r="F219" s="496"/>
      <c r="H219" s="496"/>
      <c r="I219" s="496"/>
      <c r="J219" s="496"/>
      <c r="K219" s="496"/>
      <c r="L219" s="496"/>
      <c r="M219" s="496"/>
    </row>
    <row r="220" spans="1:17" ht="15" customHeight="1" x14ac:dyDescent="0.2">
      <c r="A220" s="1587"/>
      <c r="B220" s="4099"/>
      <c r="C220" s="4099"/>
      <c r="D220" s="4099"/>
      <c r="E220" s="4099"/>
      <c r="F220" s="496"/>
      <c r="H220" s="496"/>
      <c r="I220" s="496"/>
      <c r="J220" s="496"/>
      <c r="K220" s="496"/>
      <c r="L220" s="496"/>
      <c r="M220" s="496"/>
    </row>
    <row r="221" spans="1:17" x14ac:dyDescent="0.2">
      <c r="A221" s="1587"/>
      <c r="B221" s="4099"/>
      <c r="C221" s="4099"/>
      <c r="D221" s="4099"/>
      <c r="E221" s="4099"/>
      <c r="F221" s="496"/>
      <c r="H221" s="496"/>
      <c r="I221" s="496"/>
      <c r="J221" s="496"/>
      <c r="K221" s="496"/>
      <c r="L221" s="496"/>
      <c r="M221" s="496"/>
    </row>
    <row r="222" spans="1:17" x14ac:dyDescent="0.2">
      <c r="A222" s="1587"/>
      <c r="B222" s="4099"/>
      <c r="C222" s="4099"/>
      <c r="D222" s="4099"/>
      <c r="E222" s="4099"/>
      <c r="F222" s="496"/>
      <c r="H222" s="496"/>
      <c r="I222" s="496"/>
      <c r="J222" s="496"/>
      <c r="K222" s="496"/>
      <c r="L222" s="496"/>
      <c r="M222" s="496"/>
    </row>
    <row r="223" spans="1:17" ht="15.75" customHeight="1" x14ac:dyDescent="0.2">
      <c r="A223" s="1587"/>
      <c r="B223" s="4099"/>
      <c r="C223" s="4099"/>
      <c r="D223" s="4099"/>
      <c r="E223" s="4099"/>
      <c r="F223" s="496"/>
      <c r="H223" s="496"/>
      <c r="I223" s="496"/>
      <c r="J223" s="496"/>
      <c r="K223" s="496"/>
      <c r="L223" s="496"/>
      <c r="M223" s="496"/>
    </row>
    <row r="224" spans="1:17" ht="15.75" customHeight="1" x14ac:dyDescent="0.2">
      <c r="A224" s="1587"/>
      <c r="B224" s="4099"/>
      <c r="C224" s="4099"/>
      <c r="D224" s="4099"/>
      <c r="E224" s="4099"/>
      <c r="F224" s="496"/>
      <c r="H224" s="496"/>
      <c r="I224" s="496"/>
      <c r="J224" s="496"/>
      <c r="K224" s="496"/>
      <c r="L224" s="496"/>
      <c r="M224" s="496"/>
    </row>
    <row r="225" spans="1:16" x14ac:dyDescent="0.2">
      <c r="A225" s="1587"/>
      <c r="B225" s="4099"/>
      <c r="C225" s="4099"/>
      <c r="D225" s="4099"/>
      <c r="E225" s="4099"/>
      <c r="F225" s="496"/>
      <c r="H225" s="496"/>
      <c r="I225" s="496"/>
      <c r="J225" s="496"/>
      <c r="K225" s="496"/>
      <c r="L225" s="496"/>
      <c r="M225" s="496"/>
    </row>
    <row r="226" spans="1:16" x14ac:dyDescent="0.2">
      <c r="A226" s="1587"/>
      <c r="B226" s="4099"/>
      <c r="C226" s="4099"/>
      <c r="D226" s="4099"/>
      <c r="E226" s="4099"/>
      <c r="F226" s="496"/>
      <c r="H226" s="496"/>
      <c r="I226" s="496"/>
      <c r="J226" s="496"/>
      <c r="K226" s="496"/>
      <c r="L226" s="496"/>
      <c r="M226" s="496"/>
    </row>
    <row r="227" spans="1:16" x14ac:dyDescent="0.2">
      <c r="F227" s="496"/>
      <c r="H227" s="496"/>
      <c r="I227" s="496"/>
      <c r="J227" s="496"/>
      <c r="K227" s="496"/>
      <c r="L227" s="496"/>
      <c r="M227" s="496"/>
    </row>
    <row r="228" spans="1:16" x14ac:dyDescent="0.2">
      <c r="F228" s="496"/>
      <c r="H228" s="496"/>
      <c r="I228" s="496"/>
      <c r="J228" s="496"/>
      <c r="K228" s="496"/>
      <c r="L228" s="496"/>
      <c r="M228" s="496"/>
    </row>
    <row r="229" spans="1:16" ht="18" customHeight="1" x14ac:dyDescent="0.2">
      <c r="F229" s="496"/>
      <c r="H229" s="496"/>
      <c r="I229" s="496"/>
      <c r="J229" s="496"/>
      <c r="K229" s="496"/>
      <c r="L229" s="496"/>
      <c r="M229" s="496"/>
    </row>
    <row r="230" spans="1:16" x14ac:dyDescent="0.2">
      <c r="F230" s="496"/>
      <c r="H230" s="496"/>
      <c r="I230" s="496"/>
      <c r="J230" s="496"/>
      <c r="K230" s="496"/>
      <c r="L230" s="496"/>
      <c r="M230" s="496"/>
    </row>
    <row r="231" spans="1:16" x14ac:dyDescent="0.2">
      <c r="F231" s="496"/>
      <c r="H231" s="496"/>
      <c r="I231" s="496"/>
      <c r="J231" s="496"/>
      <c r="K231" s="496"/>
      <c r="L231" s="496"/>
      <c r="M231" s="496"/>
    </row>
    <row r="232" spans="1:16" x14ac:dyDescent="0.2">
      <c r="O232" s="1452"/>
      <c r="P232" s="1452"/>
    </row>
  </sheetData>
  <mergeCells count="373">
    <mergeCell ref="A144:A145"/>
    <mergeCell ref="A151:A152"/>
    <mergeCell ref="A149:A150"/>
    <mergeCell ref="G99:G102"/>
    <mergeCell ref="N174:N175"/>
    <mergeCell ref="H123:H127"/>
    <mergeCell ref="A180:J180"/>
    <mergeCell ref="B179:J179"/>
    <mergeCell ref="B140:B141"/>
    <mergeCell ref="E155:E157"/>
    <mergeCell ref="F155:F157"/>
    <mergeCell ref="B142:B143"/>
    <mergeCell ref="B144:B145"/>
    <mergeCell ref="H108:H114"/>
    <mergeCell ref="F115:F118"/>
    <mergeCell ref="F108:F111"/>
    <mergeCell ref="N178:S178"/>
    <mergeCell ref="N179:S179"/>
    <mergeCell ref="N180:S180"/>
    <mergeCell ref="F112:F114"/>
    <mergeCell ref="G112:G114"/>
    <mergeCell ref="I123:I124"/>
    <mergeCell ref="A2:S2"/>
    <mergeCell ref="A3:S3"/>
    <mergeCell ref="P6:P7"/>
    <mergeCell ref="P70:P71"/>
    <mergeCell ref="K5:M5"/>
    <mergeCell ref="K6:K7"/>
    <mergeCell ref="L6:L7"/>
    <mergeCell ref="M6:M7"/>
    <mergeCell ref="R70:R71"/>
    <mergeCell ref="S70:S71"/>
    <mergeCell ref="O70:O71"/>
    <mergeCell ref="Q70:Q71"/>
    <mergeCell ref="N70:N71"/>
    <mergeCell ref="A55:A62"/>
    <mergeCell ref="A63:A66"/>
    <mergeCell ref="F67:F69"/>
    <mergeCell ref="C70:C74"/>
    <mergeCell ref="D70:F74"/>
    <mergeCell ref="A70:A74"/>
    <mergeCell ref="R5:R7"/>
    <mergeCell ref="S5:S7"/>
    <mergeCell ref="I48:I54"/>
    <mergeCell ref="I55:I62"/>
    <mergeCell ref="H48:H54"/>
    <mergeCell ref="R38:S38"/>
    <mergeCell ref="I167:I172"/>
    <mergeCell ref="I151:I152"/>
    <mergeCell ref="G63:G69"/>
    <mergeCell ref="G55:G62"/>
    <mergeCell ref="G48:G54"/>
    <mergeCell ref="A206:J206"/>
    <mergeCell ref="G136:G137"/>
    <mergeCell ref="F123:F124"/>
    <mergeCell ref="F131:F133"/>
    <mergeCell ref="F134:F135"/>
    <mergeCell ref="F119:F120"/>
    <mergeCell ref="F128:F130"/>
    <mergeCell ref="G119:G120"/>
    <mergeCell ref="G125:G127"/>
    <mergeCell ref="A153:A154"/>
    <mergeCell ref="A146:A148"/>
    <mergeCell ref="A155:A157"/>
    <mergeCell ref="B164:M164"/>
    <mergeCell ref="B146:B148"/>
    <mergeCell ref="F149:F150"/>
    <mergeCell ref="E151:E152"/>
    <mergeCell ref="A140:A141"/>
    <mergeCell ref="H134:H141"/>
    <mergeCell ref="A188:J188"/>
    <mergeCell ref="A189:J189"/>
    <mergeCell ref="A194:J194"/>
    <mergeCell ref="A195:J195"/>
    <mergeCell ref="A191:J191"/>
    <mergeCell ref="A192:J192"/>
    <mergeCell ref="A193:J193"/>
    <mergeCell ref="A190:J190"/>
    <mergeCell ref="A167:A169"/>
    <mergeCell ref="A183:L183"/>
    <mergeCell ref="C185:J185"/>
    <mergeCell ref="A186:J186"/>
    <mergeCell ref="A187:J187"/>
    <mergeCell ref="G167:G172"/>
    <mergeCell ref="A175:A177"/>
    <mergeCell ref="B175:B177"/>
    <mergeCell ref="F175:F177"/>
    <mergeCell ref="G173:G177"/>
    <mergeCell ref="F167:F169"/>
    <mergeCell ref="A173:A174"/>
    <mergeCell ref="A212:J212"/>
    <mergeCell ref="A213:J213"/>
    <mergeCell ref="A196:J196"/>
    <mergeCell ref="A197:J197"/>
    <mergeCell ref="A198:J198"/>
    <mergeCell ref="A200:J200"/>
    <mergeCell ref="A201:J201"/>
    <mergeCell ref="A202:J202"/>
    <mergeCell ref="A203:J203"/>
    <mergeCell ref="A204:J204"/>
    <mergeCell ref="A205:J205"/>
    <mergeCell ref="A199:J199"/>
    <mergeCell ref="A208:J208"/>
    <mergeCell ref="A207:J207"/>
    <mergeCell ref="A211:J211"/>
    <mergeCell ref="A209:J209"/>
    <mergeCell ref="A210:J210"/>
    <mergeCell ref="A170:A172"/>
    <mergeCell ref="C178:I178"/>
    <mergeCell ref="H173:H177"/>
    <mergeCell ref="B173:B174"/>
    <mergeCell ref="B167:B169"/>
    <mergeCell ref="D149:D150"/>
    <mergeCell ref="I146:I148"/>
    <mergeCell ref="I155:I157"/>
    <mergeCell ref="B170:B172"/>
    <mergeCell ref="B151:B152"/>
    <mergeCell ref="B155:B157"/>
    <mergeCell ref="B162:J162"/>
    <mergeCell ref="B153:B154"/>
    <mergeCell ref="C161:I161"/>
    <mergeCell ref="E153:E154"/>
    <mergeCell ref="B149:B150"/>
    <mergeCell ref="G151:G152"/>
    <mergeCell ref="F153:F154"/>
    <mergeCell ref="A158:A160"/>
    <mergeCell ref="B158:B160"/>
    <mergeCell ref="F158:F160"/>
    <mergeCell ref="E158:E160"/>
    <mergeCell ref="G158:G160"/>
    <mergeCell ref="I158:I160"/>
    <mergeCell ref="I144:I145"/>
    <mergeCell ref="F173:F174"/>
    <mergeCell ref="H167:H172"/>
    <mergeCell ref="G128:G130"/>
    <mergeCell ref="G155:G157"/>
    <mergeCell ref="I153:I154"/>
    <mergeCell ref="H146:H160"/>
    <mergeCell ref="G146:G150"/>
    <mergeCell ref="I173:I177"/>
    <mergeCell ref="F170:F172"/>
    <mergeCell ref="G134:G135"/>
    <mergeCell ref="G153:G154"/>
    <mergeCell ref="I149:I150"/>
    <mergeCell ref="G142:G145"/>
    <mergeCell ref="I142:I143"/>
    <mergeCell ref="I140:I141"/>
    <mergeCell ref="F142:F143"/>
    <mergeCell ref="G140:G141"/>
    <mergeCell ref="I128:I130"/>
    <mergeCell ref="I131:I133"/>
    <mergeCell ref="F136:F137"/>
    <mergeCell ref="E140:E141"/>
    <mergeCell ref="B112:B114"/>
    <mergeCell ref="D112:D114"/>
    <mergeCell ref="B136:B137"/>
    <mergeCell ref="B134:B135"/>
    <mergeCell ref="E134:E135"/>
    <mergeCell ref="B138:B139"/>
    <mergeCell ref="D136:D137"/>
    <mergeCell ref="E136:E137"/>
    <mergeCell ref="D128:D130"/>
    <mergeCell ref="C136:C137"/>
    <mergeCell ref="C134:C135"/>
    <mergeCell ref="E112:E114"/>
    <mergeCell ref="C131:C133"/>
    <mergeCell ref="D123:D124"/>
    <mergeCell ref="C123:C124"/>
    <mergeCell ref="C125:C127"/>
    <mergeCell ref="E119:E120"/>
    <mergeCell ref="C121:C122"/>
    <mergeCell ref="E131:E133"/>
    <mergeCell ref="C112:C114"/>
    <mergeCell ref="A75:A79"/>
    <mergeCell ref="A106:A107"/>
    <mergeCell ref="A103:A105"/>
    <mergeCell ref="F106:F107"/>
    <mergeCell ref="D103:D105"/>
    <mergeCell ref="C103:C105"/>
    <mergeCell ref="E75:E79"/>
    <mergeCell ref="B81:B83"/>
    <mergeCell ref="B89:B91"/>
    <mergeCell ref="E99:E102"/>
    <mergeCell ref="C95:C98"/>
    <mergeCell ref="A84:A88"/>
    <mergeCell ref="C75:C79"/>
    <mergeCell ref="D108:D111"/>
    <mergeCell ref="G108:G111"/>
    <mergeCell ref="A81:A83"/>
    <mergeCell ref="A108:A111"/>
    <mergeCell ref="G95:G98"/>
    <mergeCell ref="H89:H94"/>
    <mergeCell ref="G92:G94"/>
    <mergeCell ref="E108:E111"/>
    <mergeCell ref="C106:C107"/>
    <mergeCell ref="C108:C111"/>
    <mergeCell ref="E103:E105"/>
    <mergeCell ref="E106:E107"/>
    <mergeCell ref="B84:B88"/>
    <mergeCell ref="B108:B111"/>
    <mergeCell ref="B103:B105"/>
    <mergeCell ref="E89:E91"/>
    <mergeCell ref="H103:H107"/>
    <mergeCell ref="G89:G91"/>
    <mergeCell ref="G103:G105"/>
    <mergeCell ref="A92:A94"/>
    <mergeCell ref="A89:A91"/>
    <mergeCell ref="A99:A102"/>
    <mergeCell ref="A95:A98"/>
    <mergeCell ref="O4:Q4"/>
    <mergeCell ref="F48:F54"/>
    <mergeCell ref="B38:B47"/>
    <mergeCell ref="D5:D7"/>
    <mergeCell ref="G5:G7"/>
    <mergeCell ref="Q6:Q7"/>
    <mergeCell ref="N6:N7"/>
    <mergeCell ref="B29:B31"/>
    <mergeCell ref="C29:C31"/>
    <mergeCell ref="N5:Q5"/>
    <mergeCell ref="I16:I22"/>
    <mergeCell ref="D38:F47"/>
    <mergeCell ref="I29:I37"/>
    <mergeCell ref="I23:I28"/>
    <mergeCell ref="C32:C34"/>
    <mergeCell ref="D32:D34"/>
    <mergeCell ref="O6:O7"/>
    <mergeCell ref="A9:A10"/>
    <mergeCell ref="A12:A15"/>
    <mergeCell ref="I5:I7"/>
    <mergeCell ref="C5:C7"/>
    <mergeCell ref="E5:E7"/>
    <mergeCell ref="F5:F7"/>
    <mergeCell ref="A16:A22"/>
    <mergeCell ref="B9:M10"/>
    <mergeCell ref="A5:A7"/>
    <mergeCell ref="B5:B7"/>
    <mergeCell ref="H16:H22"/>
    <mergeCell ref="J5:J7"/>
    <mergeCell ref="H5:H7"/>
    <mergeCell ref="D16:F22"/>
    <mergeCell ref="G16:G22"/>
    <mergeCell ref="A35:A37"/>
    <mergeCell ref="B35:B37"/>
    <mergeCell ref="C35:C37"/>
    <mergeCell ref="B23:B28"/>
    <mergeCell ref="A38:A47"/>
    <mergeCell ref="G23:G28"/>
    <mergeCell ref="H23:H28"/>
    <mergeCell ref="F23:F24"/>
    <mergeCell ref="G38:G47"/>
    <mergeCell ref="D35:D37"/>
    <mergeCell ref="G29:G37"/>
    <mergeCell ref="F35:F36"/>
    <mergeCell ref="A142:A143"/>
    <mergeCell ref="I121:I122"/>
    <mergeCell ref="A131:A133"/>
    <mergeCell ref="D134:D135"/>
    <mergeCell ref="F140:F141"/>
    <mergeCell ref="A128:A130"/>
    <mergeCell ref="A134:A135"/>
    <mergeCell ref="B131:B133"/>
    <mergeCell ref="H63:H69"/>
    <mergeCell ref="I63:I69"/>
    <mergeCell ref="H115:H122"/>
    <mergeCell ref="I92:I94"/>
    <mergeCell ref="D106:D107"/>
    <mergeCell ref="D99:D102"/>
    <mergeCell ref="I119:I120"/>
    <mergeCell ref="D75:D79"/>
    <mergeCell ref="H95:H102"/>
    <mergeCell ref="G84:G88"/>
    <mergeCell ref="G123:G124"/>
    <mergeCell ref="I103:I105"/>
    <mergeCell ref="I70:I74"/>
    <mergeCell ref="H84:H88"/>
    <mergeCell ref="H70:H74"/>
    <mergeCell ref="I75:I79"/>
    <mergeCell ref="A123:A124"/>
    <mergeCell ref="A125:A127"/>
    <mergeCell ref="D119:D120"/>
    <mergeCell ref="B119:B120"/>
    <mergeCell ref="B121:B122"/>
    <mergeCell ref="A121:A122"/>
    <mergeCell ref="A115:A118"/>
    <mergeCell ref="A136:A137"/>
    <mergeCell ref="A138:A139"/>
    <mergeCell ref="B123:B124"/>
    <mergeCell ref="B128:B130"/>
    <mergeCell ref="B125:B127"/>
    <mergeCell ref="D138:D139"/>
    <mergeCell ref="C138:C139"/>
    <mergeCell ref="D131:D133"/>
    <mergeCell ref="C115:C118"/>
    <mergeCell ref="D115:D118"/>
    <mergeCell ref="D125:D127"/>
    <mergeCell ref="C128:C130"/>
    <mergeCell ref="C119:C120"/>
    <mergeCell ref="D121:D122"/>
    <mergeCell ref="I38:I47"/>
    <mergeCell ref="B55:B62"/>
    <mergeCell ref="A119:A120"/>
    <mergeCell ref="C12:M15"/>
    <mergeCell ref="F55:F57"/>
    <mergeCell ref="D84:F88"/>
    <mergeCell ref="C89:C91"/>
    <mergeCell ref="B63:B66"/>
    <mergeCell ref="C99:C102"/>
    <mergeCell ref="B16:B22"/>
    <mergeCell ref="F32:F34"/>
    <mergeCell ref="B32:B34"/>
    <mergeCell ref="A112:A114"/>
    <mergeCell ref="G115:G118"/>
    <mergeCell ref="B115:B118"/>
    <mergeCell ref="H75:H79"/>
    <mergeCell ref="G70:G74"/>
    <mergeCell ref="H29:H37"/>
    <mergeCell ref="H38:H47"/>
    <mergeCell ref="A29:A31"/>
    <mergeCell ref="I108:I111"/>
    <mergeCell ref="I112:I114"/>
    <mergeCell ref="A23:A28"/>
    <mergeCell ref="A32:A34"/>
    <mergeCell ref="I106:I107"/>
    <mergeCell ref="F103:F105"/>
    <mergeCell ref="F92:F94"/>
    <mergeCell ref="F95:F98"/>
    <mergeCell ref="F99:F102"/>
    <mergeCell ref="I95:I98"/>
    <mergeCell ref="G106:G107"/>
    <mergeCell ref="I138:I139"/>
    <mergeCell ref="G138:G139"/>
    <mergeCell ref="G131:G133"/>
    <mergeCell ref="I125:I127"/>
    <mergeCell ref="I134:I135"/>
    <mergeCell ref="I99:I102"/>
    <mergeCell ref="F121:F122"/>
    <mergeCell ref="F138:F139"/>
    <mergeCell ref="F125:F127"/>
    <mergeCell ref="D29:F31"/>
    <mergeCell ref="B75:B79"/>
    <mergeCell ref="F63:F66"/>
    <mergeCell ref="F89:F91"/>
    <mergeCell ref="B106:B107"/>
    <mergeCell ref="B99:B102"/>
    <mergeCell ref="B95:B98"/>
    <mergeCell ref="C92:C94"/>
    <mergeCell ref="B92:B94"/>
    <mergeCell ref="B70:B74"/>
    <mergeCell ref="E63:E69"/>
    <mergeCell ref="E92:E94"/>
    <mergeCell ref="E95:E98"/>
    <mergeCell ref="D95:D98"/>
    <mergeCell ref="C82:M83"/>
    <mergeCell ref="D89:D91"/>
    <mergeCell ref="D92:D94"/>
    <mergeCell ref="G75:G79"/>
    <mergeCell ref="C80:I80"/>
    <mergeCell ref="I84:I88"/>
    <mergeCell ref="H55:H62"/>
    <mergeCell ref="I115:I118"/>
    <mergeCell ref="S138:S139"/>
    <mergeCell ref="N125:N127"/>
    <mergeCell ref="N108:N109"/>
    <mergeCell ref="N131:N132"/>
    <mergeCell ref="G121:G122"/>
    <mergeCell ref="E138:E139"/>
    <mergeCell ref="I136:I137"/>
    <mergeCell ref="H128:H133"/>
    <mergeCell ref="E123:E124"/>
    <mergeCell ref="E121:E122"/>
    <mergeCell ref="E128:E130"/>
    <mergeCell ref="E115:E118"/>
    <mergeCell ref="E125:E127"/>
  </mergeCells>
  <printOptions horizontalCentered="1" verticalCentered="1"/>
  <pageMargins left="0.70866141732283472" right="0.70866141732283472" top="0.74803149606299213" bottom="0.74803149606299213" header="0.31496062992125984" footer="0.31496062992125984"/>
  <pageSetup paperSize="9" scale="46" firstPageNumber="60" fitToHeight="0" orientation="landscape" useFirstPageNumber="1" r:id="rId1"/>
  <headerFooter>
    <oddHeader>&amp;C&amp;P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14C39-9316-4C6A-8282-AC919F9C652E}">
  <dimension ref="A2:W151"/>
  <sheetViews>
    <sheetView zoomScaleNormal="100" workbookViewId="0">
      <selection activeCell="A3" sqref="A3:S3"/>
    </sheetView>
  </sheetViews>
  <sheetFormatPr defaultRowHeight="12.75" x14ac:dyDescent="0.2"/>
  <cols>
    <col min="1" max="1" width="3.5703125" style="496" customWidth="1"/>
    <col min="2" max="2" width="3.42578125" style="496" customWidth="1"/>
    <col min="3" max="4" width="3.7109375" style="496" customWidth="1"/>
    <col min="5" max="5" width="3.5703125" style="496" customWidth="1"/>
    <col min="6" max="6" width="35.7109375" style="496" customWidth="1"/>
    <col min="7" max="7" width="6.42578125" style="496" customWidth="1"/>
    <col min="8" max="8" width="5.28515625" style="2638" customWidth="1"/>
    <col min="9" max="9" width="4.42578125" style="496" customWidth="1"/>
    <col min="10" max="10" width="7.28515625" style="496" customWidth="1"/>
    <col min="11" max="11" width="10.28515625" style="496" customWidth="1"/>
    <col min="12" max="12" width="11.140625" style="496" customWidth="1"/>
    <col min="13" max="13" width="9.5703125" style="496" customWidth="1"/>
    <col min="14" max="14" width="41.28515625" style="496" customWidth="1"/>
    <col min="15" max="15" width="9.5703125" style="496" customWidth="1"/>
    <col min="16" max="16" width="9.140625" style="496" customWidth="1"/>
    <col min="17" max="17" width="8.28515625" style="496" customWidth="1"/>
    <col min="18" max="18" width="46.5703125" style="496" customWidth="1"/>
    <col min="19" max="19" width="37" style="496" customWidth="1"/>
    <col min="20" max="20" width="1.85546875" style="496" hidden="1" customWidth="1"/>
    <col min="21" max="21" width="3.42578125" style="496" customWidth="1"/>
    <col min="22" max="16384" width="9.140625" style="496"/>
  </cols>
  <sheetData>
    <row r="2" spans="1:23" ht="63.75" customHeight="1" x14ac:dyDescent="0.2">
      <c r="O2" s="147"/>
      <c r="P2" s="147"/>
      <c r="Q2" s="147"/>
      <c r="S2" s="147" t="s">
        <v>1990</v>
      </c>
      <c r="T2" s="147"/>
      <c r="U2" s="147"/>
      <c r="V2" s="147"/>
      <c r="W2" s="147"/>
    </row>
    <row r="3" spans="1:23" ht="21.75" customHeight="1" x14ac:dyDescent="0.2">
      <c r="A3" s="6449" t="s">
        <v>172</v>
      </c>
      <c r="B3" s="6449"/>
      <c r="C3" s="6449"/>
      <c r="D3" s="6449"/>
      <c r="E3" s="6449"/>
      <c r="F3" s="6449"/>
      <c r="G3" s="6449"/>
      <c r="H3" s="6449"/>
      <c r="I3" s="6449"/>
      <c r="J3" s="6449"/>
      <c r="K3" s="6449"/>
      <c r="L3" s="6449"/>
      <c r="M3" s="6449"/>
      <c r="N3" s="6449"/>
      <c r="O3" s="6449"/>
      <c r="P3" s="6449"/>
      <c r="Q3" s="6449"/>
      <c r="R3" s="6449"/>
      <c r="S3" s="6449"/>
      <c r="T3" s="147"/>
      <c r="U3" s="147"/>
      <c r="V3" s="147"/>
      <c r="W3" s="147"/>
    </row>
    <row r="4" spans="1:23" ht="14.25" customHeight="1" x14ac:dyDescent="0.2">
      <c r="A4" s="6293" t="s">
        <v>1843</v>
      </c>
      <c r="B4" s="6293"/>
      <c r="C4" s="6293"/>
      <c r="D4" s="6293"/>
      <c r="E4" s="6293"/>
      <c r="F4" s="6293"/>
      <c r="G4" s="6293"/>
      <c r="H4" s="6293"/>
      <c r="I4" s="6293"/>
      <c r="J4" s="6293"/>
      <c r="K4" s="6293"/>
      <c r="L4" s="6293"/>
      <c r="M4" s="6293"/>
      <c r="N4" s="6293"/>
      <c r="O4" s="6293"/>
      <c r="P4" s="6293"/>
      <c r="Q4" s="6293"/>
      <c r="R4" s="6293"/>
      <c r="S4" s="6293"/>
      <c r="T4" s="147"/>
      <c r="U4" s="147"/>
      <c r="V4" s="147"/>
      <c r="W4" s="147"/>
    </row>
    <row r="5" spans="1:23" ht="19.5" customHeight="1" thickBot="1" x14ac:dyDescent="0.25">
      <c r="A5" s="1582"/>
      <c r="B5" s="1582"/>
      <c r="C5" s="1582"/>
      <c r="D5" s="1582"/>
      <c r="E5" s="1582"/>
      <c r="F5" s="1582"/>
      <c r="G5" s="1582"/>
      <c r="H5" s="2831"/>
      <c r="I5" s="1582"/>
      <c r="J5" s="1582"/>
      <c r="K5" s="1582"/>
      <c r="L5" s="1582"/>
      <c r="M5" s="1582"/>
      <c r="N5" s="1581"/>
      <c r="O5" s="1582"/>
      <c r="P5" s="1582"/>
      <c r="Q5" s="5119"/>
    </row>
    <row r="6" spans="1:23" ht="26.25" customHeight="1" thickBot="1" x14ac:dyDescent="0.25">
      <c r="A6" s="6222" t="s">
        <v>0</v>
      </c>
      <c r="B6" s="6225" t="s">
        <v>1</v>
      </c>
      <c r="C6" s="6228" t="s">
        <v>2</v>
      </c>
      <c r="D6" s="6436" t="s">
        <v>71</v>
      </c>
      <c r="E6" s="6182" t="s">
        <v>3</v>
      </c>
      <c r="F6" s="6231" t="s">
        <v>4</v>
      </c>
      <c r="G6" s="6439" t="s">
        <v>2</v>
      </c>
      <c r="H6" s="6169" t="s">
        <v>5</v>
      </c>
      <c r="I6" s="6166" t="s">
        <v>6</v>
      </c>
      <c r="J6" s="6169" t="s">
        <v>7</v>
      </c>
      <c r="K6" s="6444" t="s">
        <v>173</v>
      </c>
      <c r="L6" s="6445"/>
      <c r="M6" s="6446"/>
      <c r="N6" s="5810" t="s">
        <v>72</v>
      </c>
      <c r="O6" s="5811"/>
      <c r="P6" s="5811"/>
      <c r="Q6" s="5812"/>
      <c r="R6" s="6981" t="s">
        <v>178</v>
      </c>
      <c r="S6" s="7621" t="s">
        <v>179</v>
      </c>
    </row>
    <row r="7" spans="1:23" ht="12.75" customHeight="1" x14ac:dyDescent="0.2">
      <c r="A7" s="6223"/>
      <c r="B7" s="6226"/>
      <c r="C7" s="6229"/>
      <c r="D7" s="6437"/>
      <c r="E7" s="6183"/>
      <c r="F7" s="6232"/>
      <c r="G7" s="6440"/>
      <c r="H7" s="6170"/>
      <c r="I7" s="6167"/>
      <c r="J7" s="6170"/>
      <c r="K7" s="6169" t="s">
        <v>174</v>
      </c>
      <c r="L7" s="6169" t="s">
        <v>175</v>
      </c>
      <c r="M7" s="5804" t="s">
        <v>176</v>
      </c>
      <c r="N7" s="6175" t="s">
        <v>4</v>
      </c>
      <c r="O7" s="6177" t="s">
        <v>1842</v>
      </c>
      <c r="P7" s="6977" t="s">
        <v>73</v>
      </c>
      <c r="Q7" s="6442" t="s">
        <v>177</v>
      </c>
      <c r="R7" s="7620"/>
      <c r="S7" s="7622"/>
    </row>
    <row r="8" spans="1:23" ht="160.5" customHeight="1" thickBot="1" x14ac:dyDescent="0.25">
      <c r="A8" s="6224"/>
      <c r="B8" s="6227"/>
      <c r="C8" s="6230"/>
      <c r="D8" s="6438"/>
      <c r="E8" s="6184"/>
      <c r="F8" s="6233"/>
      <c r="G8" s="6441"/>
      <c r="H8" s="6171"/>
      <c r="I8" s="6168"/>
      <c r="J8" s="6171"/>
      <c r="K8" s="6171"/>
      <c r="L8" s="6171"/>
      <c r="M8" s="5805"/>
      <c r="N8" s="6176"/>
      <c r="O8" s="6178"/>
      <c r="P8" s="6978"/>
      <c r="Q8" s="6443"/>
      <c r="R8" s="7620"/>
      <c r="S8" s="7622"/>
    </row>
    <row r="9" spans="1:23" ht="21" customHeight="1" thickBot="1" x14ac:dyDescent="0.25">
      <c r="A9" s="867" t="s">
        <v>10</v>
      </c>
      <c r="B9" s="1883" t="s">
        <v>471</v>
      </c>
      <c r="C9" s="1362"/>
      <c r="D9" s="1362"/>
      <c r="E9" s="1362"/>
      <c r="F9" s="1362"/>
      <c r="G9" s="1362"/>
      <c r="H9" s="5118"/>
      <c r="I9" s="1362"/>
      <c r="J9" s="1362"/>
      <c r="K9" s="1362"/>
      <c r="L9" s="1362"/>
      <c r="M9" s="1362"/>
      <c r="N9" s="4402"/>
      <c r="O9" s="4402"/>
      <c r="P9" s="4402"/>
      <c r="Q9" s="4403"/>
      <c r="R9" s="2827"/>
      <c r="S9" s="2826"/>
    </row>
    <row r="10" spans="1:23" ht="25.5" x14ac:dyDescent="0.2">
      <c r="A10" s="608"/>
      <c r="B10" s="607"/>
      <c r="C10" s="4400"/>
      <c r="D10" s="2907"/>
      <c r="E10" s="5117"/>
      <c r="F10" s="5115"/>
      <c r="G10" s="5115"/>
      <c r="H10" s="5116"/>
      <c r="I10" s="5115"/>
      <c r="J10" s="5115"/>
      <c r="K10" s="5115"/>
      <c r="L10" s="5115"/>
      <c r="M10" s="5115"/>
      <c r="N10" s="4876" t="s">
        <v>1841</v>
      </c>
      <c r="O10" s="628" t="s">
        <v>136</v>
      </c>
      <c r="P10" s="5114">
        <v>43</v>
      </c>
      <c r="Q10" s="5113">
        <v>0</v>
      </c>
      <c r="R10" s="2933" t="s">
        <v>1839</v>
      </c>
      <c r="S10" s="2655"/>
    </row>
    <row r="11" spans="1:23" ht="25.5" x14ac:dyDescent="0.2">
      <c r="A11" s="590"/>
      <c r="B11" s="589"/>
      <c r="C11" s="5110"/>
      <c r="D11" s="1872"/>
      <c r="E11" s="5109"/>
      <c r="F11" s="5107"/>
      <c r="G11" s="5107"/>
      <c r="H11" s="5108"/>
      <c r="I11" s="5107"/>
      <c r="J11" s="5107"/>
      <c r="K11" s="5107"/>
      <c r="L11" s="5107"/>
      <c r="M11" s="5107"/>
      <c r="N11" s="5112" t="s">
        <v>1840</v>
      </c>
      <c r="O11" s="602" t="s">
        <v>136</v>
      </c>
      <c r="P11" s="4488">
        <v>25</v>
      </c>
      <c r="Q11" s="4487">
        <v>0</v>
      </c>
      <c r="R11" s="2933" t="s">
        <v>1839</v>
      </c>
      <c r="S11" s="2655"/>
    </row>
    <row r="12" spans="1:23" ht="30.6" customHeight="1" thickBot="1" x14ac:dyDescent="0.25">
      <c r="A12" s="5111"/>
      <c r="B12" s="589"/>
      <c r="C12" s="5110"/>
      <c r="D12" s="1872"/>
      <c r="E12" s="5109"/>
      <c r="F12" s="5107"/>
      <c r="G12" s="5107"/>
      <c r="H12" s="5108"/>
      <c r="I12" s="5107"/>
      <c r="J12" s="5107"/>
      <c r="K12" s="5107"/>
      <c r="L12" s="5107"/>
      <c r="M12" s="5107"/>
      <c r="N12" s="5106" t="s">
        <v>1838</v>
      </c>
      <c r="O12" s="4962" t="s">
        <v>138</v>
      </c>
      <c r="P12" s="4535">
        <v>6</v>
      </c>
      <c r="Q12" s="5105">
        <v>4</v>
      </c>
      <c r="R12" s="6380" t="s">
        <v>1837</v>
      </c>
      <c r="S12" s="6381"/>
    </row>
    <row r="13" spans="1:23" ht="20.25" customHeight="1" thickBot="1" x14ac:dyDescent="0.25">
      <c r="A13" s="559" t="s">
        <v>10</v>
      </c>
      <c r="B13" s="564" t="s">
        <v>10</v>
      </c>
      <c r="C13" s="7856" t="s">
        <v>1836</v>
      </c>
      <c r="D13" s="7857"/>
      <c r="E13" s="7857"/>
      <c r="F13" s="7857"/>
      <c r="G13" s="7857"/>
      <c r="H13" s="7857"/>
      <c r="I13" s="7857"/>
      <c r="J13" s="7857"/>
      <c r="K13" s="7857"/>
      <c r="L13" s="7857"/>
      <c r="M13" s="7857"/>
      <c r="N13" s="7857"/>
      <c r="O13" s="7857"/>
      <c r="P13" s="7857"/>
      <c r="Q13" s="7857"/>
      <c r="R13" s="2795"/>
      <c r="S13" s="1778"/>
    </row>
    <row r="14" spans="1:23" ht="39.75" customHeight="1" thickBot="1" x14ac:dyDescent="0.25">
      <c r="A14" s="5093"/>
      <c r="B14" s="1528"/>
      <c r="C14" s="6172"/>
      <c r="D14" s="6173"/>
      <c r="E14" s="6173"/>
      <c r="F14" s="6173"/>
      <c r="G14" s="6173"/>
      <c r="H14" s="6173"/>
      <c r="I14" s="6173"/>
      <c r="J14" s="6173"/>
      <c r="K14" s="6173"/>
      <c r="L14" s="6173"/>
      <c r="M14" s="6174"/>
      <c r="N14" s="5104" t="s">
        <v>1835</v>
      </c>
      <c r="O14" s="5103" t="s">
        <v>774</v>
      </c>
      <c r="P14" s="5103">
        <v>3500</v>
      </c>
      <c r="Q14" s="5102">
        <v>3069</v>
      </c>
      <c r="R14" s="2656"/>
      <c r="S14" s="2655"/>
    </row>
    <row r="15" spans="1:23" ht="25.9" customHeight="1" x14ac:dyDescent="0.2">
      <c r="A15" s="7814" t="s">
        <v>10</v>
      </c>
      <c r="B15" s="6056" t="s">
        <v>10</v>
      </c>
      <c r="C15" s="6920" t="s">
        <v>10</v>
      </c>
      <c r="D15" s="6044" t="s">
        <v>1828</v>
      </c>
      <c r="E15" s="6359"/>
      <c r="F15" s="6360"/>
      <c r="G15" s="5925" t="s">
        <v>74</v>
      </c>
      <c r="H15" s="5986" t="s">
        <v>18</v>
      </c>
      <c r="I15" s="6147" t="s">
        <v>19</v>
      </c>
      <c r="J15" s="1430" t="s">
        <v>20</v>
      </c>
      <c r="K15" s="845">
        <f>K19</f>
        <v>0</v>
      </c>
      <c r="L15" s="845">
        <f>L19</f>
        <v>0</v>
      </c>
      <c r="M15" s="845">
        <f>M19</f>
        <v>0</v>
      </c>
      <c r="N15" s="2802" t="s">
        <v>1834</v>
      </c>
      <c r="O15" s="5101" t="s">
        <v>1317</v>
      </c>
      <c r="P15" s="2894">
        <v>3</v>
      </c>
      <c r="Q15" s="4497">
        <v>3</v>
      </c>
      <c r="R15" s="2656"/>
      <c r="S15" s="2655"/>
    </row>
    <row r="16" spans="1:23" ht="27" customHeight="1" x14ac:dyDescent="0.2">
      <c r="A16" s="7815"/>
      <c r="B16" s="5974"/>
      <c r="C16" s="6920"/>
      <c r="D16" s="6047"/>
      <c r="E16" s="6361"/>
      <c r="F16" s="6362"/>
      <c r="G16" s="5926"/>
      <c r="H16" s="5986"/>
      <c r="I16" s="6147"/>
      <c r="J16" s="621" t="s">
        <v>22</v>
      </c>
      <c r="K16" s="845"/>
      <c r="L16" s="845"/>
      <c r="M16" s="845"/>
      <c r="N16" s="1751" t="s">
        <v>1833</v>
      </c>
      <c r="O16" s="5099" t="s">
        <v>1317</v>
      </c>
      <c r="P16" s="1543">
        <v>2</v>
      </c>
      <c r="Q16" s="2859">
        <v>2</v>
      </c>
      <c r="R16" s="5100" t="s">
        <v>1832</v>
      </c>
      <c r="S16" s="2655"/>
    </row>
    <row r="17" spans="1:23" ht="26.25" thickBot="1" x14ac:dyDescent="0.25">
      <c r="A17" s="7815"/>
      <c r="B17" s="5974"/>
      <c r="C17" s="6920"/>
      <c r="D17" s="6047"/>
      <c r="E17" s="6361"/>
      <c r="F17" s="6362"/>
      <c r="G17" s="5926"/>
      <c r="H17" s="5986"/>
      <c r="I17" s="6147"/>
      <c r="J17" s="1063" t="s">
        <v>233</v>
      </c>
      <c r="K17" s="843"/>
      <c r="L17" s="843"/>
      <c r="M17" s="843"/>
      <c r="N17" s="1751" t="s">
        <v>1831</v>
      </c>
      <c r="O17" s="5099" t="s">
        <v>479</v>
      </c>
      <c r="P17" s="1543">
        <v>100</v>
      </c>
      <c r="Q17" s="2859">
        <v>37</v>
      </c>
      <c r="R17" s="2745" t="s">
        <v>1830</v>
      </c>
      <c r="S17" s="5098" t="s">
        <v>1829</v>
      </c>
    </row>
    <row r="18" spans="1:23" ht="15" customHeight="1" thickBot="1" x14ac:dyDescent="0.25">
      <c r="A18" s="7816"/>
      <c r="B18" s="6057"/>
      <c r="C18" s="6921"/>
      <c r="D18" s="6373"/>
      <c r="E18" s="6363"/>
      <c r="F18" s="6364"/>
      <c r="G18" s="5926"/>
      <c r="H18" s="5986"/>
      <c r="I18" s="6147"/>
      <c r="J18" s="1784" t="s">
        <v>24</v>
      </c>
      <c r="K18" s="4185">
        <f>SUM(K15:K17)</f>
        <v>0</v>
      </c>
      <c r="L18" s="4185">
        <f>SUM(L15:L17)</f>
        <v>0</v>
      </c>
      <c r="M18" s="4185">
        <f>SUM(M15:M17)</f>
        <v>0</v>
      </c>
      <c r="N18" s="5097"/>
      <c r="O18" s="646"/>
      <c r="P18" s="1754"/>
      <c r="Q18" s="1753"/>
      <c r="R18" s="2656"/>
      <c r="S18" s="2655"/>
    </row>
    <row r="19" spans="1:23" ht="25.5" customHeight="1" thickBot="1" x14ac:dyDescent="0.25">
      <c r="A19" s="5093" t="s">
        <v>10</v>
      </c>
      <c r="B19" s="589" t="s">
        <v>10</v>
      </c>
      <c r="C19" s="5991" t="s">
        <v>10</v>
      </c>
      <c r="D19" s="6004" t="s">
        <v>10</v>
      </c>
      <c r="E19" s="647"/>
      <c r="F19" s="5928" t="s">
        <v>1828</v>
      </c>
      <c r="G19" s="5926"/>
      <c r="H19" s="5986"/>
      <c r="I19" s="6147"/>
      <c r="J19" s="4164" t="s">
        <v>20</v>
      </c>
      <c r="K19" s="4261">
        <v>0</v>
      </c>
      <c r="L19" s="5096">
        <v>0</v>
      </c>
      <c r="M19" s="1506">
        <v>0</v>
      </c>
      <c r="N19" s="5095"/>
      <c r="O19" s="5094"/>
      <c r="P19" s="4436"/>
      <c r="Q19" s="1747"/>
      <c r="R19" s="2656"/>
      <c r="S19" s="2655"/>
    </row>
    <row r="20" spans="1:23" ht="26.25" customHeight="1" thickBot="1" x14ac:dyDescent="0.25">
      <c r="A20" s="5093"/>
      <c r="B20" s="589"/>
      <c r="C20" s="7817"/>
      <c r="D20" s="7818"/>
      <c r="E20" s="647"/>
      <c r="F20" s="5930"/>
      <c r="G20" s="5927"/>
      <c r="H20" s="5987"/>
      <c r="I20" s="6148"/>
      <c r="J20" s="4147" t="s">
        <v>24</v>
      </c>
      <c r="K20" s="4145">
        <f>SUM(K19)</f>
        <v>0</v>
      </c>
      <c r="L20" s="4145">
        <f>SUM(L19)</f>
        <v>0</v>
      </c>
      <c r="M20" s="4145">
        <f>SUM(M19)</f>
        <v>0</v>
      </c>
      <c r="N20" s="5092"/>
      <c r="O20" s="4484"/>
      <c r="P20" s="4483"/>
      <c r="Q20" s="1747"/>
      <c r="R20" s="2656"/>
      <c r="S20" s="2655"/>
    </row>
    <row r="21" spans="1:23" ht="25.5" customHeight="1" x14ac:dyDescent="0.2">
      <c r="A21" s="6022" t="s">
        <v>10</v>
      </c>
      <c r="B21" s="5973" t="s">
        <v>10</v>
      </c>
      <c r="C21" s="961" t="s">
        <v>25</v>
      </c>
      <c r="D21" s="6044" t="s">
        <v>1822</v>
      </c>
      <c r="E21" s="6359"/>
      <c r="F21" s="6360"/>
      <c r="G21" s="5925" t="s">
        <v>75</v>
      </c>
      <c r="H21" s="7723" t="s">
        <v>18</v>
      </c>
      <c r="I21" s="7841" t="s">
        <v>19</v>
      </c>
      <c r="J21" s="1831" t="s">
        <v>20</v>
      </c>
      <c r="K21" s="847">
        <f t="shared" ref="K21:M22" si="0">K24</f>
        <v>25</v>
      </c>
      <c r="L21" s="847">
        <f t="shared" si="0"/>
        <v>20.399999999999999</v>
      </c>
      <c r="M21" s="847">
        <f t="shared" si="0"/>
        <v>20.3</v>
      </c>
      <c r="N21" s="2802" t="s">
        <v>1827</v>
      </c>
      <c r="O21" s="4498" t="s">
        <v>1826</v>
      </c>
      <c r="P21" s="2894">
        <v>30</v>
      </c>
      <c r="Q21" s="4497">
        <v>58</v>
      </c>
      <c r="R21" s="767" t="s">
        <v>1825</v>
      </c>
      <c r="S21" s="2655"/>
    </row>
    <row r="22" spans="1:23" ht="13.5" thickBot="1" x14ac:dyDescent="0.25">
      <c r="A22" s="6023"/>
      <c r="B22" s="5974"/>
      <c r="C22" s="957"/>
      <c r="D22" s="6047"/>
      <c r="E22" s="6361"/>
      <c r="F22" s="6362"/>
      <c r="G22" s="5926"/>
      <c r="H22" s="7724"/>
      <c r="I22" s="7842"/>
      <c r="J22" s="1063" t="s">
        <v>22</v>
      </c>
      <c r="K22" s="843">
        <f t="shared" si="0"/>
        <v>0</v>
      </c>
      <c r="L22" s="843">
        <f t="shared" si="0"/>
        <v>12</v>
      </c>
      <c r="M22" s="843">
        <f t="shared" si="0"/>
        <v>11.7</v>
      </c>
      <c r="N22" s="1751" t="s">
        <v>1824</v>
      </c>
      <c r="O22" s="4493" t="s">
        <v>1317</v>
      </c>
      <c r="P22" s="1543">
        <v>10</v>
      </c>
      <c r="Q22" s="2859">
        <v>32</v>
      </c>
      <c r="R22" s="5091" t="s">
        <v>1823</v>
      </c>
      <c r="S22" s="2655"/>
    </row>
    <row r="23" spans="1:23" ht="14.25" customHeight="1" thickBot="1" x14ac:dyDescent="0.25">
      <c r="A23" s="6024"/>
      <c r="B23" s="5975"/>
      <c r="C23" s="4339"/>
      <c r="D23" s="6373"/>
      <c r="E23" s="6363"/>
      <c r="F23" s="6364"/>
      <c r="G23" s="5926"/>
      <c r="H23" s="7724"/>
      <c r="I23" s="7842"/>
      <c r="J23" s="1784" t="s">
        <v>24</v>
      </c>
      <c r="K23" s="4185">
        <f>SUM(K21:K22)</f>
        <v>25</v>
      </c>
      <c r="L23" s="4185">
        <f>SUM(L21:L22)</f>
        <v>32.4</v>
      </c>
      <c r="M23" s="4185">
        <f>SUM(M21:M22)</f>
        <v>32</v>
      </c>
      <c r="N23" s="5090"/>
      <c r="O23" s="5089"/>
      <c r="P23" s="5089"/>
      <c r="Q23" s="5088"/>
      <c r="R23" s="2656"/>
      <c r="S23" s="2655"/>
    </row>
    <row r="24" spans="1:23" ht="23.45" customHeight="1" thickBot="1" x14ac:dyDescent="0.25">
      <c r="A24" s="6022" t="s">
        <v>10</v>
      </c>
      <c r="B24" s="5973" t="s">
        <v>10</v>
      </c>
      <c r="C24" s="961" t="s">
        <v>25</v>
      </c>
      <c r="D24" s="6004" t="s">
        <v>10</v>
      </c>
      <c r="E24" s="4226"/>
      <c r="F24" s="5928" t="s">
        <v>1822</v>
      </c>
      <c r="G24" s="5926"/>
      <c r="H24" s="7724"/>
      <c r="I24" s="7842"/>
      <c r="J24" s="5084" t="s">
        <v>20</v>
      </c>
      <c r="K24" s="4164">
        <v>25</v>
      </c>
      <c r="L24" s="4361">
        <v>20.399999999999999</v>
      </c>
      <c r="M24" s="4361">
        <v>20.3</v>
      </c>
      <c r="N24" s="5087"/>
      <c r="O24" s="5086"/>
      <c r="P24" s="5086"/>
      <c r="Q24" s="5085"/>
      <c r="R24" s="2656"/>
      <c r="S24" s="2655"/>
      <c r="T24" s="516"/>
    </row>
    <row r="25" spans="1:23" ht="23.45" customHeight="1" thickBot="1" x14ac:dyDescent="0.25">
      <c r="A25" s="6023"/>
      <c r="B25" s="5974"/>
      <c r="C25" s="957"/>
      <c r="D25" s="6005"/>
      <c r="E25" s="915"/>
      <c r="F25" s="5929"/>
      <c r="G25" s="5926"/>
      <c r="H25" s="7724"/>
      <c r="I25" s="7842"/>
      <c r="J25" s="5084" t="s">
        <v>22</v>
      </c>
      <c r="K25" s="4354">
        <v>0</v>
      </c>
      <c r="L25" s="4353">
        <v>12</v>
      </c>
      <c r="M25" s="5031">
        <v>11.7</v>
      </c>
      <c r="N25" s="5083"/>
      <c r="O25" s="5082"/>
      <c r="P25" s="5082"/>
      <c r="Q25" s="5081"/>
      <c r="R25" s="2656"/>
      <c r="S25" s="2655"/>
      <c r="T25" s="516"/>
    </row>
    <row r="26" spans="1:23" ht="35.450000000000003" customHeight="1" thickBot="1" x14ac:dyDescent="0.25">
      <c r="A26" s="6024"/>
      <c r="B26" s="5975"/>
      <c r="C26" s="611"/>
      <c r="D26" s="6006"/>
      <c r="E26" s="1394"/>
      <c r="F26" s="5930"/>
      <c r="G26" s="5927"/>
      <c r="H26" s="7725"/>
      <c r="I26" s="7843"/>
      <c r="J26" s="4147" t="s">
        <v>24</v>
      </c>
      <c r="K26" s="4315">
        <f>SUM(K24:K25)</f>
        <v>25</v>
      </c>
      <c r="L26" s="4315">
        <f>SUM(L24:L25)</f>
        <v>32.4</v>
      </c>
      <c r="M26" s="4315">
        <f>SUM(M24:M25)</f>
        <v>32</v>
      </c>
      <c r="N26" s="5080"/>
      <c r="O26" s="5079"/>
      <c r="P26" s="5079"/>
      <c r="Q26" s="5078"/>
      <c r="R26" s="2656"/>
      <c r="S26" s="2655"/>
    </row>
    <row r="27" spans="1:23" ht="96.75" customHeight="1" x14ac:dyDescent="0.2">
      <c r="A27" s="6022" t="s">
        <v>10</v>
      </c>
      <c r="B27" s="5973" t="s">
        <v>10</v>
      </c>
      <c r="C27" s="961" t="s">
        <v>27</v>
      </c>
      <c r="D27" s="6044" t="s">
        <v>1821</v>
      </c>
      <c r="E27" s="6359"/>
      <c r="F27" s="6360"/>
      <c r="G27" s="5925" t="s">
        <v>679</v>
      </c>
      <c r="H27" s="5985" t="s">
        <v>18</v>
      </c>
      <c r="I27" s="7840" t="s">
        <v>19</v>
      </c>
      <c r="J27" s="631" t="s">
        <v>20</v>
      </c>
      <c r="K27" s="4347">
        <f>K31+K33+K35+K37+K39+K41+K43+K45</f>
        <v>46</v>
      </c>
      <c r="L27" s="4347">
        <f>L31+L33+L35+L37+L39+L41+L43+L45</f>
        <v>48.6</v>
      </c>
      <c r="M27" s="4347">
        <f>M31+M33+M35+M37+M39+M41+M43+M45</f>
        <v>46.5</v>
      </c>
      <c r="N27" s="4996" t="s">
        <v>1820</v>
      </c>
      <c r="O27" s="4781" t="s">
        <v>138</v>
      </c>
      <c r="P27" s="4780">
        <v>12</v>
      </c>
      <c r="Q27" s="4994">
        <v>19</v>
      </c>
      <c r="R27" s="6380" t="s">
        <v>1819</v>
      </c>
      <c r="S27" s="6381"/>
      <c r="V27" s="4407"/>
    </row>
    <row r="28" spans="1:23" ht="22.5" customHeight="1" x14ac:dyDescent="0.2">
      <c r="A28" s="6023"/>
      <c r="B28" s="5974"/>
      <c r="C28" s="957"/>
      <c r="D28" s="6047"/>
      <c r="E28" s="6361"/>
      <c r="F28" s="6362"/>
      <c r="G28" s="5926"/>
      <c r="H28" s="5986"/>
      <c r="I28" s="6356"/>
      <c r="J28" s="621" t="s">
        <v>22</v>
      </c>
      <c r="K28" s="5077"/>
      <c r="L28" s="5077"/>
      <c r="M28" s="5077"/>
      <c r="N28" s="2857" t="s">
        <v>1818</v>
      </c>
      <c r="O28" s="785" t="s">
        <v>138</v>
      </c>
      <c r="P28" s="594">
        <v>1</v>
      </c>
      <c r="Q28" s="2854">
        <v>1</v>
      </c>
      <c r="R28" s="6380" t="s">
        <v>1817</v>
      </c>
      <c r="S28" s="6381"/>
      <c r="V28" s="4406"/>
    </row>
    <row r="29" spans="1:23" x14ac:dyDescent="0.2">
      <c r="A29" s="6023"/>
      <c r="B29" s="5974"/>
      <c r="C29" s="957"/>
      <c r="D29" s="6047"/>
      <c r="E29" s="6361"/>
      <c r="F29" s="6362"/>
      <c r="G29" s="5926"/>
      <c r="H29" s="5986"/>
      <c r="I29" s="6356"/>
      <c r="J29" s="621" t="s">
        <v>233</v>
      </c>
      <c r="K29" s="5077"/>
      <c r="L29" s="5077"/>
      <c r="M29" s="5077"/>
      <c r="N29" s="5035"/>
      <c r="O29" s="4791"/>
      <c r="P29" s="594"/>
      <c r="Q29" s="2854"/>
      <c r="R29" s="2656"/>
      <c r="S29" s="2655"/>
      <c r="V29" s="4406"/>
      <c r="W29" s="497"/>
    </row>
    <row r="30" spans="1:23" ht="15.75" thickBot="1" x14ac:dyDescent="0.25">
      <c r="A30" s="6023"/>
      <c r="B30" s="5974"/>
      <c r="C30" s="957"/>
      <c r="D30" s="6373"/>
      <c r="E30" s="6363"/>
      <c r="F30" s="6364"/>
      <c r="G30" s="5927"/>
      <c r="H30" s="5986"/>
      <c r="I30" s="6356"/>
      <c r="J30" s="4338" t="s">
        <v>24</v>
      </c>
      <c r="K30" s="5076">
        <f>SUM(K27:K29)</f>
        <v>46</v>
      </c>
      <c r="L30" s="5076">
        <f>SUM(L27:L29)</f>
        <v>48.6</v>
      </c>
      <c r="M30" s="5076">
        <f>SUM(M27:M29)</f>
        <v>46.5</v>
      </c>
      <c r="N30" s="5075"/>
      <c r="O30" s="5074"/>
      <c r="P30" s="5073"/>
      <c r="Q30" s="5072"/>
      <c r="R30" s="2656"/>
      <c r="S30" s="2655"/>
      <c r="V30" s="5026"/>
      <c r="W30" s="497"/>
    </row>
    <row r="31" spans="1:23" ht="47.25" customHeight="1" thickBot="1" x14ac:dyDescent="0.25">
      <c r="A31" s="7812" t="s">
        <v>10</v>
      </c>
      <c r="B31" s="7755" t="s">
        <v>10</v>
      </c>
      <c r="C31" s="5071" t="s">
        <v>27</v>
      </c>
      <c r="D31" s="882" t="s">
        <v>10</v>
      </c>
      <c r="E31" s="736"/>
      <c r="F31" s="4165" t="s">
        <v>1816</v>
      </c>
      <c r="G31" s="5925" t="s">
        <v>1815</v>
      </c>
      <c r="H31" s="5986"/>
      <c r="I31" s="6356"/>
      <c r="J31" s="4279" t="s">
        <v>20</v>
      </c>
      <c r="K31" s="2966">
        <v>6</v>
      </c>
      <c r="L31" s="4319">
        <v>8.6</v>
      </c>
      <c r="M31" s="5070">
        <v>8.6</v>
      </c>
      <c r="N31" s="5069" t="s">
        <v>1814</v>
      </c>
      <c r="O31" s="4995" t="s">
        <v>459</v>
      </c>
      <c r="P31" s="4644">
        <v>3</v>
      </c>
      <c r="Q31" s="5068">
        <v>3</v>
      </c>
      <c r="R31" s="7713" t="s">
        <v>1813</v>
      </c>
      <c r="S31" s="7714"/>
      <c r="T31" s="516"/>
      <c r="U31" s="516"/>
      <c r="V31" s="5067"/>
      <c r="W31" s="497"/>
    </row>
    <row r="32" spans="1:23" ht="15.75" thickBot="1" x14ac:dyDescent="0.25">
      <c r="A32" s="7813"/>
      <c r="B32" s="7682"/>
      <c r="C32" s="5066"/>
      <c r="D32" s="4977"/>
      <c r="E32" s="5065"/>
      <c r="F32" s="5064"/>
      <c r="G32" s="5926"/>
      <c r="H32" s="5986"/>
      <c r="I32" s="6356"/>
      <c r="J32" s="5063" t="s">
        <v>24</v>
      </c>
      <c r="K32" s="4958">
        <f>K31</f>
        <v>6</v>
      </c>
      <c r="L32" s="4958">
        <f>L31</f>
        <v>8.6</v>
      </c>
      <c r="M32" s="4958">
        <f>M31</f>
        <v>8.6</v>
      </c>
      <c r="N32" s="5062"/>
      <c r="O32" s="5061"/>
      <c r="P32" s="5060"/>
      <c r="Q32" s="5059"/>
      <c r="R32" s="7679"/>
      <c r="S32" s="7715"/>
      <c r="V32" s="5036"/>
      <c r="W32" s="497"/>
    </row>
    <row r="33" spans="1:23" ht="26.25" customHeight="1" thickBot="1" x14ac:dyDescent="0.25">
      <c r="A33" s="6023" t="s">
        <v>10</v>
      </c>
      <c r="B33" s="5974" t="s">
        <v>10</v>
      </c>
      <c r="C33" s="957" t="s">
        <v>27</v>
      </c>
      <c r="D33" s="882" t="s">
        <v>25</v>
      </c>
      <c r="E33" s="736"/>
      <c r="F33" s="7858" t="s">
        <v>1812</v>
      </c>
      <c r="G33" s="5926"/>
      <c r="H33" s="5986"/>
      <c r="I33" s="6356"/>
      <c r="J33" s="4354" t="s">
        <v>20</v>
      </c>
      <c r="K33" s="908">
        <v>5</v>
      </c>
      <c r="L33" s="652">
        <v>5</v>
      </c>
      <c r="M33" s="5031">
        <v>5</v>
      </c>
      <c r="N33" s="5058" t="s">
        <v>1811</v>
      </c>
      <c r="O33" s="5057" t="s">
        <v>136</v>
      </c>
      <c r="P33" s="602">
        <v>45</v>
      </c>
      <c r="Q33" s="4950">
        <v>45</v>
      </c>
      <c r="R33" s="2656"/>
      <c r="S33" s="2655"/>
      <c r="V33" s="4406"/>
      <c r="W33" s="497"/>
    </row>
    <row r="34" spans="1:23" ht="15.75" thickBot="1" x14ac:dyDescent="0.25">
      <c r="A34" s="6024"/>
      <c r="B34" s="5975"/>
      <c r="C34" s="957"/>
      <c r="D34" s="873"/>
      <c r="E34" s="736"/>
      <c r="F34" s="7859"/>
      <c r="G34" s="5927"/>
      <c r="H34" s="5986"/>
      <c r="I34" s="6356"/>
      <c r="J34" s="5024" t="s">
        <v>24</v>
      </c>
      <c r="K34" s="4958">
        <f>K33</f>
        <v>5</v>
      </c>
      <c r="L34" s="4958">
        <f>L33</f>
        <v>5</v>
      </c>
      <c r="M34" s="4958">
        <f>M33</f>
        <v>5</v>
      </c>
      <c r="N34" s="5040"/>
      <c r="O34" s="5039"/>
      <c r="P34" s="5038"/>
      <c r="Q34" s="5037"/>
      <c r="R34" s="2656"/>
      <c r="S34" s="2655"/>
      <c r="V34" s="5036"/>
      <c r="W34" s="497"/>
    </row>
    <row r="35" spans="1:23" ht="55.5" customHeight="1" thickBot="1" x14ac:dyDescent="0.25">
      <c r="A35" s="6022" t="s">
        <v>10</v>
      </c>
      <c r="B35" s="5973" t="s">
        <v>10</v>
      </c>
      <c r="C35" s="961" t="s">
        <v>27</v>
      </c>
      <c r="D35" s="888" t="s">
        <v>27</v>
      </c>
      <c r="E35" s="736"/>
      <c r="F35" s="7627" t="s">
        <v>1810</v>
      </c>
      <c r="G35" s="5925" t="s">
        <v>679</v>
      </c>
      <c r="H35" s="5986"/>
      <c r="I35" s="6356"/>
      <c r="J35" s="4354" t="s">
        <v>20</v>
      </c>
      <c r="K35" s="908">
        <v>25</v>
      </c>
      <c r="L35" s="652">
        <v>25</v>
      </c>
      <c r="M35" s="5031">
        <v>24.5</v>
      </c>
      <c r="N35" s="4978" t="s">
        <v>1809</v>
      </c>
      <c r="O35" s="5056" t="s">
        <v>138</v>
      </c>
      <c r="P35" s="4780">
        <v>20</v>
      </c>
      <c r="Q35" s="4994">
        <v>22</v>
      </c>
      <c r="R35" s="6380" t="s">
        <v>1808</v>
      </c>
      <c r="S35" s="6381"/>
      <c r="V35" s="4407"/>
    </row>
    <row r="36" spans="1:23" ht="15.75" thickBot="1" x14ac:dyDescent="0.25">
      <c r="A36" s="6024"/>
      <c r="B36" s="5975"/>
      <c r="C36" s="957"/>
      <c r="D36" s="873"/>
      <c r="E36" s="736"/>
      <c r="F36" s="7626"/>
      <c r="G36" s="5926"/>
      <c r="H36" s="5986"/>
      <c r="I36" s="6356"/>
      <c r="J36" s="5024" t="s">
        <v>24</v>
      </c>
      <c r="K36" s="4958">
        <f>K35</f>
        <v>25</v>
      </c>
      <c r="L36" s="4958">
        <f>L35</f>
        <v>25</v>
      </c>
      <c r="M36" s="4958">
        <f>M35</f>
        <v>24.5</v>
      </c>
      <c r="N36" s="5055"/>
      <c r="O36" s="5039"/>
      <c r="P36" s="5038"/>
      <c r="Q36" s="5037"/>
      <c r="R36" s="2656"/>
      <c r="S36" s="2655"/>
      <c r="V36" s="5036"/>
      <c r="W36" s="497"/>
    </row>
    <row r="37" spans="1:23" ht="56.25" customHeight="1" thickBot="1" x14ac:dyDescent="0.25">
      <c r="A37" s="6022" t="s">
        <v>10</v>
      </c>
      <c r="B37" s="5973" t="s">
        <v>10</v>
      </c>
      <c r="C37" s="961" t="s">
        <v>27</v>
      </c>
      <c r="D37" s="888" t="s">
        <v>28</v>
      </c>
      <c r="E37" s="736"/>
      <c r="F37" s="7625" t="s">
        <v>1807</v>
      </c>
      <c r="G37" s="5926"/>
      <c r="H37" s="5986"/>
      <c r="I37" s="6356"/>
      <c r="J37" s="4354" t="s">
        <v>20</v>
      </c>
      <c r="K37" s="908">
        <v>1</v>
      </c>
      <c r="L37" s="652">
        <v>1</v>
      </c>
      <c r="M37" s="5031">
        <v>1</v>
      </c>
      <c r="N37" s="5045" t="s">
        <v>1806</v>
      </c>
      <c r="O37" s="5054" t="s">
        <v>138</v>
      </c>
      <c r="P37" s="5053">
        <v>2</v>
      </c>
      <c r="Q37" s="5052">
        <v>2</v>
      </c>
      <c r="R37" s="6380" t="s">
        <v>1805</v>
      </c>
      <c r="S37" s="6381"/>
      <c r="V37" s="5051"/>
      <c r="W37" s="497"/>
    </row>
    <row r="38" spans="1:23" ht="42.75" customHeight="1" thickBot="1" x14ac:dyDescent="0.25">
      <c r="A38" s="6024"/>
      <c r="B38" s="5975"/>
      <c r="C38" s="957"/>
      <c r="D38" s="873"/>
      <c r="E38" s="736"/>
      <c r="F38" s="7626"/>
      <c r="G38" s="5927"/>
      <c r="H38" s="5986"/>
      <c r="I38" s="6356"/>
      <c r="J38" s="5024" t="s">
        <v>24</v>
      </c>
      <c r="K38" s="4958">
        <f>K37</f>
        <v>1</v>
      </c>
      <c r="L38" s="4958">
        <f>L37</f>
        <v>1</v>
      </c>
      <c r="M38" s="4958">
        <f>M37</f>
        <v>1</v>
      </c>
      <c r="N38" s="5050" t="s">
        <v>1804</v>
      </c>
      <c r="O38" s="5044" t="s">
        <v>138</v>
      </c>
      <c r="P38" s="5043">
        <v>2</v>
      </c>
      <c r="Q38" s="5042">
        <v>2</v>
      </c>
      <c r="R38" s="6380" t="s">
        <v>1803</v>
      </c>
      <c r="S38" s="6381"/>
      <c r="V38" s="5041"/>
      <c r="W38" s="497"/>
    </row>
    <row r="39" spans="1:23" ht="26.25" customHeight="1" thickBot="1" x14ac:dyDescent="0.25">
      <c r="A39" s="6022" t="s">
        <v>10</v>
      </c>
      <c r="B39" s="5973" t="s">
        <v>10</v>
      </c>
      <c r="C39" s="961" t="s">
        <v>27</v>
      </c>
      <c r="D39" s="888" t="s">
        <v>30</v>
      </c>
      <c r="E39" s="736"/>
      <c r="F39" s="7625" t="s">
        <v>1802</v>
      </c>
      <c r="G39" s="5925" t="s">
        <v>679</v>
      </c>
      <c r="H39" s="5986"/>
      <c r="I39" s="6356"/>
      <c r="J39" s="4354" t="s">
        <v>20</v>
      </c>
      <c r="K39" s="908">
        <v>0.5</v>
      </c>
      <c r="L39" s="652">
        <v>0.5</v>
      </c>
      <c r="M39" s="5031">
        <v>0</v>
      </c>
      <c r="N39" s="5049" t="s">
        <v>1801</v>
      </c>
      <c r="O39" s="5048" t="s">
        <v>138</v>
      </c>
      <c r="P39" s="5048">
        <v>1</v>
      </c>
      <c r="Q39" s="5047">
        <v>0</v>
      </c>
      <c r="R39" s="7811" t="s">
        <v>1800</v>
      </c>
      <c r="S39" s="6381"/>
      <c r="V39" s="5046"/>
      <c r="W39" s="497"/>
    </row>
    <row r="40" spans="1:23" ht="36" customHeight="1" thickBot="1" x14ac:dyDescent="0.25">
      <c r="A40" s="6024"/>
      <c r="B40" s="5975"/>
      <c r="C40" s="957"/>
      <c r="D40" s="873"/>
      <c r="E40" s="736"/>
      <c r="F40" s="7626"/>
      <c r="G40" s="5926"/>
      <c r="H40" s="5986"/>
      <c r="I40" s="6356"/>
      <c r="J40" s="5024" t="s">
        <v>24</v>
      </c>
      <c r="K40" s="4958">
        <f>K39</f>
        <v>0.5</v>
      </c>
      <c r="L40" s="4958">
        <f>L39</f>
        <v>0.5</v>
      </c>
      <c r="M40" s="4958">
        <f>M39</f>
        <v>0</v>
      </c>
      <c r="N40" s="5045" t="s">
        <v>1799</v>
      </c>
      <c r="O40" s="5044" t="s">
        <v>138</v>
      </c>
      <c r="P40" s="5043">
        <v>1</v>
      </c>
      <c r="Q40" s="5042">
        <v>1</v>
      </c>
      <c r="R40" s="2751" t="s">
        <v>1798</v>
      </c>
      <c r="S40" s="4209" t="s">
        <v>1797</v>
      </c>
      <c r="V40" s="5041"/>
      <c r="W40" s="497"/>
    </row>
    <row r="41" spans="1:23" ht="33.75" customHeight="1" thickBot="1" x14ac:dyDescent="0.25">
      <c r="A41" s="6022" t="s">
        <v>10</v>
      </c>
      <c r="B41" s="5973" t="s">
        <v>10</v>
      </c>
      <c r="C41" s="961" t="s">
        <v>27</v>
      </c>
      <c r="D41" s="888" t="s">
        <v>32</v>
      </c>
      <c r="E41" s="736"/>
      <c r="F41" s="7625" t="s">
        <v>1796</v>
      </c>
      <c r="G41" s="5926"/>
      <c r="H41" s="5986"/>
      <c r="I41" s="6356"/>
      <c r="J41" s="4354" t="s">
        <v>20</v>
      </c>
      <c r="K41" s="908">
        <v>1</v>
      </c>
      <c r="L41" s="652">
        <v>1</v>
      </c>
      <c r="M41" s="5031">
        <v>0.5</v>
      </c>
      <c r="N41" s="5045" t="s">
        <v>1795</v>
      </c>
      <c r="O41" s="5044" t="s">
        <v>138</v>
      </c>
      <c r="P41" s="5043">
        <v>35</v>
      </c>
      <c r="Q41" s="5042">
        <v>19</v>
      </c>
      <c r="R41" s="7804" t="s">
        <v>1794</v>
      </c>
      <c r="S41" s="7608" t="s">
        <v>1793</v>
      </c>
      <c r="V41" s="5041"/>
      <c r="W41" s="497"/>
    </row>
    <row r="42" spans="1:23" ht="102" customHeight="1" thickBot="1" x14ac:dyDescent="0.25">
      <c r="A42" s="6024"/>
      <c r="B42" s="5975"/>
      <c r="C42" s="957"/>
      <c r="D42" s="873"/>
      <c r="E42" s="736"/>
      <c r="F42" s="7626"/>
      <c r="G42" s="5927"/>
      <c r="H42" s="5986"/>
      <c r="I42" s="6356"/>
      <c r="J42" s="5024" t="s">
        <v>24</v>
      </c>
      <c r="K42" s="4958">
        <f>K41</f>
        <v>1</v>
      </c>
      <c r="L42" s="4958">
        <f>L41</f>
        <v>1</v>
      </c>
      <c r="M42" s="4958">
        <f>M41</f>
        <v>0.5</v>
      </c>
      <c r="N42" s="5040"/>
      <c r="O42" s="5039"/>
      <c r="P42" s="5038"/>
      <c r="Q42" s="5037"/>
      <c r="R42" s="6375"/>
      <c r="S42" s="7610"/>
      <c r="V42" s="5036"/>
      <c r="W42" s="497"/>
    </row>
    <row r="43" spans="1:23" ht="32.25" customHeight="1" thickBot="1" x14ac:dyDescent="0.25">
      <c r="A43" s="6022" t="s">
        <v>10</v>
      </c>
      <c r="B43" s="5973" t="s">
        <v>10</v>
      </c>
      <c r="C43" s="961" t="s">
        <v>27</v>
      </c>
      <c r="D43" s="888" t="s">
        <v>47</v>
      </c>
      <c r="E43" s="736"/>
      <c r="F43" s="7625" t="s">
        <v>1792</v>
      </c>
      <c r="G43" s="5925" t="s">
        <v>679</v>
      </c>
      <c r="H43" s="5986"/>
      <c r="I43" s="6356"/>
      <c r="J43" s="4354" t="s">
        <v>20</v>
      </c>
      <c r="K43" s="908">
        <v>5</v>
      </c>
      <c r="L43" s="652">
        <v>5</v>
      </c>
      <c r="M43" s="5031">
        <v>5</v>
      </c>
      <c r="N43" s="5035" t="s">
        <v>1791</v>
      </c>
      <c r="O43" s="4791" t="s">
        <v>479</v>
      </c>
      <c r="P43" s="594">
        <v>30</v>
      </c>
      <c r="Q43" s="2854">
        <v>36</v>
      </c>
      <c r="R43" s="2933" t="s">
        <v>1790</v>
      </c>
      <c r="S43" s="2655"/>
      <c r="V43" s="4406"/>
    </row>
    <row r="44" spans="1:23" ht="15.75" thickBot="1" x14ac:dyDescent="0.25">
      <c r="A44" s="6024"/>
      <c r="B44" s="5975"/>
      <c r="C44" s="957"/>
      <c r="D44" s="873"/>
      <c r="E44" s="736"/>
      <c r="F44" s="7626"/>
      <c r="G44" s="5926"/>
      <c r="H44" s="5986"/>
      <c r="I44" s="6356"/>
      <c r="J44" s="5024" t="s">
        <v>24</v>
      </c>
      <c r="K44" s="4958">
        <f>K43</f>
        <v>5</v>
      </c>
      <c r="L44" s="4958">
        <f>L43</f>
        <v>5</v>
      </c>
      <c r="M44" s="4958">
        <f>M43</f>
        <v>5</v>
      </c>
      <c r="N44" s="5035"/>
      <c r="O44" s="5034"/>
      <c r="P44" s="5033"/>
      <c r="Q44" s="5032"/>
      <c r="R44" s="2656"/>
      <c r="S44" s="2655"/>
      <c r="V44" s="5026"/>
      <c r="W44" s="497"/>
    </row>
    <row r="45" spans="1:23" ht="26.25" thickBot="1" x14ac:dyDescent="0.25">
      <c r="A45" s="6022" t="s">
        <v>10</v>
      </c>
      <c r="B45" s="5973" t="s">
        <v>10</v>
      </c>
      <c r="C45" s="961" t="s">
        <v>27</v>
      </c>
      <c r="D45" s="888" t="s">
        <v>50</v>
      </c>
      <c r="E45" s="1395"/>
      <c r="F45" s="7625" t="s">
        <v>1789</v>
      </c>
      <c r="G45" s="5926"/>
      <c r="H45" s="5986"/>
      <c r="I45" s="6356"/>
      <c r="J45" s="4354" t="s">
        <v>20</v>
      </c>
      <c r="K45" s="908">
        <v>2.5</v>
      </c>
      <c r="L45" s="4991">
        <v>2.5</v>
      </c>
      <c r="M45" s="5031">
        <v>1.9</v>
      </c>
      <c r="N45" s="5030" t="s">
        <v>1788</v>
      </c>
      <c r="O45" s="5029" t="s">
        <v>138</v>
      </c>
      <c r="P45" s="5028">
        <v>2</v>
      </c>
      <c r="Q45" s="5027">
        <v>5</v>
      </c>
      <c r="R45" s="6380" t="s">
        <v>1787</v>
      </c>
      <c r="S45" s="6381"/>
      <c r="U45" s="5026"/>
      <c r="V45" s="5025"/>
    </row>
    <row r="46" spans="1:23" ht="15.75" thickBot="1" x14ac:dyDescent="0.25">
      <c r="A46" s="6024"/>
      <c r="B46" s="5975"/>
      <c r="C46" s="957"/>
      <c r="D46" s="873"/>
      <c r="E46" s="1395"/>
      <c r="F46" s="7626"/>
      <c r="G46" s="5927"/>
      <c r="H46" s="5987"/>
      <c r="I46" s="6357"/>
      <c r="J46" s="5024" t="s">
        <v>24</v>
      </c>
      <c r="K46" s="4958">
        <f>SUM(K45)</f>
        <v>2.5</v>
      </c>
      <c r="L46" s="4958">
        <f>SUM(L45)</f>
        <v>2.5</v>
      </c>
      <c r="M46" s="4958">
        <f>SUM(M45)</f>
        <v>1.9</v>
      </c>
      <c r="N46" s="5023"/>
      <c r="O46" s="5022"/>
      <c r="P46" s="5021"/>
      <c r="Q46" s="5020"/>
      <c r="R46" s="2656"/>
      <c r="S46" s="2655"/>
    </row>
    <row r="47" spans="1:23" ht="15.75" customHeight="1" thickBot="1" x14ac:dyDescent="0.25">
      <c r="A47" s="855" t="s">
        <v>10</v>
      </c>
      <c r="B47" s="664" t="s">
        <v>10</v>
      </c>
      <c r="C47" s="5980" t="s">
        <v>35</v>
      </c>
      <c r="D47" s="5981"/>
      <c r="E47" s="5981"/>
      <c r="F47" s="5981"/>
      <c r="G47" s="5981"/>
      <c r="H47" s="5981"/>
      <c r="I47" s="5981"/>
      <c r="J47" s="4256" t="s">
        <v>24</v>
      </c>
      <c r="K47" s="662">
        <f>K23+K18+K30</f>
        <v>71</v>
      </c>
      <c r="L47" s="662">
        <f>L23+L18+L30</f>
        <v>81</v>
      </c>
      <c r="M47" s="662">
        <f>M23+M18+M30</f>
        <v>78.5</v>
      </c>
      <c r="N47" s="4908"/>
      <c r="O47" s="5019"/>
      <c r="P47" s="5019"/>
      <c r="Q47" s="5019"/>
      <c r="R47" s="2656"/>
      <c r="S47" s="2655"/>
    </row>
    <row r="48" spans="1:23" ht="15" thickBot="1" x14ac:dyDescent="0.25">
      <c r="A48" s="855" t="s">
        <v>10</v>
      </c>
      <c r="B48" s="664" t="s">
        <v>25</v>
      </c>
      <c r="C48" s="859" t="s">
        <v>1786</v>
      </c>
      <c r="D48" s="858"/>
      <c r="E48" s="858"/>
      <c r="F48" s="858"/>
      <c r="G48" s="858"/>
      <c r="H48" s="2819"/>
      <c r="I48" s="858"/>
      <c r="J48" s="858"/>
      <c r="K48" s="858"/>
      <c r="L48" s="858"/>
      <c r="M48" s="858"/>
      <c r="N48" s="858"/>
      <c r="O48" s="2820"/>
      <c r="P48" s="2820"/>
      <c r="Q48" s="2820"/>
      <c r="R48" s="2656"/>
      <c r="S48" s="2655"/>
    </row>
    <row r="49" spans="1:21" ht="25.5" x14ac:dyDescent="0.2">
      <c r="A49" s="7852" t="s">
        <v>10</v>
      </c>
      <c r="B49" s="7854"/>
      <c r="C49" s="5018"/>
      <c r="D49" s="5016"/>
      <c r="E49" s="5016"/>
      <c r="F49" s="5016"/>
      <c r="G49" s="5016"/>
      <c r="H49" s="5017"/>
      <c r="I49" s="5016"/>
      <c r="J49" s="5016"/>
      <c r="K49" s="5016"/>
      <c r="L49" s="5016"/>
      <c r="M49" s="5016"/>
      <c r="N49" s="1909" t="s">
        <v>1785</v>
      </c>
      <c r="O49" s="1908" t="s">
        <v>138</v>
      </c>
      <c r="P49" s="2894">
        <v>110</v>
      </c>
      <c r="Q49" s="4497">
        <v>105</v>
      </c>
      <c r="R49" s="4936" t="s">
        <v>1784</v>
      </c>
      <c r="S49" s="2655"/>
    </row>
    <row r="50" spans="1:21" ht="39" thickBot="1" x14ac:dyDescent="0.25">
      <c r="A50" s="7853"/>
      <c r="B50" s="7855"/>
      <c r="C50" s="5015"/>
      <c r="D50" s="5013"/>
      <c r="E50" s="5013"/>
      <c r="F50" s="5013"/>
      <c r="G50" s="5013"/>
      <c r="H50" s="5014"/>
      <c r="I50" s="5013"/>
      <c r="J50" s="5013"/>
      <c r="K50" s="5013"/>
      <c r="L50" s="5013"/>
      <c r="M50" s="5012"/>
      <c r="N50" s="5011" t="s">
        <v>1783</v>
      </c>
      <c r="O50" s="4928" t="s">
        <v>138</v>
      </c>
      <c r="P50" s="1878">
        <v>150</v>
      </c>
      <c r="Q50" s="4407">
        <v>140</v>
      </c>
      <c r="R50" s="4936" t="s">
        <v>1782</v>
      </c>
      <c r="S50" s="2655"/>
    </row>
    <row r="51" spans="1:21" ht="19.5" customHeight="1" x14ac:dyDescent="0.2">
      <c r="A51" s="963" t="s">
        <v>10</v>
      </c>
      <c r="B51" s="962" t="s">
        <v>25</v>
      </c>
      <c r="C51" s="606" t="s">
        <v>10</v>
      </c>
      <c r="D51" s="6044" t="s">
        <v>1781</v>
      </c>
      <c r="E51" s="6359"/>
      <c r="F51" s="6360"/>
      <c r="G51" s="5925" t="s">
        <v>79</v>
      </c>
      <c r="H51" s="5935" t="s">
        <v>18</v>
      </c>
      <c r="I51" s="839" t="s">
        <v>19</v>
      </c>
      <c r="J51" s="631" t="s">
        <v>20</v>
      </c>
      <c r="K51" s="847">
        <f>K55+K58+K61+K63+K65+K67+K69</f>
        <v>83.5</v>
      </c>
      <c r="L51" s="847">
        <f>L55+L58+L61+L63+L65+L67+L69</f>
        <v>85.5</v>
      </c>
      <c r="M51" s="847">
        <f>M55+M58+M61+M63+M65+M67+M69</f>
        <v>75</v>
      </c>
      <c r="N51" s="5010"/>
      <c r="O51" s="4969"/>
      <c r="P51" s="4498"/>
      <c r="Q51" s="2880"/>
      <c r="R51" s="2656"/>
      <c r="S51" s="2655"/>
    </row>
    <row r="52" spans="1:21" ht="15.75" customHeight="1" x14ac:dyDescent="0.2">
      <c r="A52" s="959"/>
      <c r="B52" s="958"/>
      <c r="C52" s="588"/>
      <c r="D52" s="6047"/>
      <c r="E52" s="6361"/>
      <c r="F52" s="6362"/>
      <c r="G52" s="5926"/>
      <c r="H52" s="5936"/>
      <c r="I52" s="830"/>
      <c r="J52" s="1430" t="s">
        <v>22</v>
      </c>
      <c r="K52" s="5009">
        <f>K56+K59</f>
        <v>0</v>
      </c>
      <c r="L52" s="845">
        <f>L56+L59</f>
        <v>58.4</v>
      </c>
      <c r="M52" s="845">
        <f>M56+M59</f>
        <v>58.4</v>
      </c>
      <c r="N52" s="4415"/>
      <c r="O52" s="4725"/>
      <c r="P52" s="4725"/>
      <c r="R52" s="2656"/>
      <c r="S52" s="2655"/>
    </row>
    <row r="53" spans="1:21" ht="13.5" thickBot="1" x14ac:dyDescent="0.25">
      <c r="A53" s="959"/>
      <c r="B53" s="958"/>
      <c r="C53" s="588"/>
      <c r="D53" s="6047"/>
      <c r="E53" s="6361"/>
      <c r="F53" s="6362"/>
      <c r="G53" s="5926"/>
      <c r="H53" s="5936"/>
      <c r="I53" s="830"/>
      <c r="J53" s="1063" t="s">
        <v>233</v>
      </c>
      <c r="K53" s="843"/>
      <c r="L53" s="843"/>
      <c r="M53" s="843"/>
      <c r="N53" s="4413"/>
      <c r="O53" s="4447"/>
      <c r="P53" s="4447"/>
      <c r="Q53" s="4446"/>
      <c r="R53" s="2656"/>
      <c r="S53" s="2655"/>
    </row>
    <row r="54" spans="1:21" ht="15" customHeight="1" thickBot="1" x14ac:dyDescent="0.25">
      <c r="A54" s="959"/>
      <c r="B54" s="958"/>
      <c r="C54" s="4472"/>
      <c r="D54" s="6373"/>
      <c r="E54" s="6363"/>
      <c r="F54" s="6364"/>
      <c r="G54" s="5927"/>
      <c r="H54" s="5936"/>
      <c r="I54" s="830"/>
      <c r="J54" s="5008" t="s">
        <v>24</v>
      </c>
      <c r="K54" s="4185">
        <f>SUM(K51:K53)</f>
        <v>83.5</v>
      </c>
      <c r="L54" s="4185">
        <f>SUM(L51:L53)</f>
        <v>143.9</v>
      </c>
      <c r="M54" s="4185">
        <f>SUM(M51:M53)</f>
        <v>133.4</v>
      </c>
      <c r="N54" s="1217"/>
      <c r="O54" s="4988"/>
      <c r="P54" s="5007"/>
      <c r="Q54" s="4987"/>
      <c r="R54" s="2656"/>
      <c r="S54" s="2655"/>
    </row>
    <row r="55" spans="1:21" ht="24.75" customHeight="1" x14ac:dyDescent="0.2">
      <c r="A55" s="6022" t="s">
        <v>10</v>
      </c>
      <c r="B55" s="5973" t="s">
        <v>25</v>
      </c>
      <c r="C55" s="5991" t="s">
        <v>10</v>
      </c>
      <c r="D55" s="6004" t="s">
        <v>10</v>
      </c>
      <c r="E55" s="4970"/>
      <c r="F55" s="4165" t="s">
        <v>1780</v>
      </c>
      <c r="G55" s="5925" t="s">
        <v>79</v>
      </c>
      <c r="H55" s="5936"/>
      <c r="I55" s="830"/>
      <c r="J55" s="4164" t="s">
        <v>20</v>
      </c>
      <c r="K55" s="4164">
        <v>40</v>
      </c>
      <c r="L55" s="824">
        <v>51.6</v>
      </c>
      <c r="M55" s="5006">
        <v>51.2</v>
      </c>
      <c r="N55" s="5005" t="s">
        <v>1779</v>
      </c>
      <c r="O55" s="1908" t="s">
        <v>774</v>
      </c>
      <c r="P55" s="628">
        <v>25</v>
      </c>
      <c r="Q55" s="2880">
        <v>27</v>
      </c>
      <c r="R55" s="4936" t="s">
        <v>1778</v>
      </c>
      <c r="S55" s="5004"/>
      <c r="T55" s="516"/>
      <c r="U55" s="1905"/>
    </row>
    <row r="56" spans="1:21" ht="29.25" customHeight="1" thickBot="1" x14ac:dyDescent="0.25">
      <c r="A56" s="6023"/>
      <c r="B56" s="5974"/>
      <c r="C56" s="5992"/>
      <c r="D56" s="6005"/>
      <c r="E56" s="4959"/>
      <c r="F56" s="4153"/>
      <c r="G56" s="5926"/>
      <c r="H56" s="5936"/>
      <c r="I56" s="830"/>
      <c r="J56" s="807" t="s">
        <v>22</v>
      </c>
      <c r="K56" s="807">
        <v>0</v>
      </c>
      <c r="L56" s="806">
        <v>0</v>
      </c>
      <c r="M56" s="805">
        <v>0</v>
      </c>
      <c r="N56" s="5003" t="s">
        <v>1777</v>
      </c>
      <c r="O56" s="5002" t="s">
        <v>136</v>
      </c>
      <c r="P56" s="594">
        <v>70</v>
      </c>
      <c r="Q56" s="4761">
        <v>72</v>
      </c>
      <c r="R56" s="4936" t="s">
        <v>1777</v>
      </c>
      <c r="S56" s="4968"/>
      <c r="T56" s="516"/>
      <c r="U56" s="1905"/>
    </row>
    <row r="57" spans="1:21" ht="48" customHeight="1" thickBot="1" x14ac:dyDescent="0.25">
      <c r="A57" s="6024"/>
      <c r="B57" s="5975"/>
      <c r="C57" s="5993"/>
      <c r="D57" s="6006"/>
      <c r="E57" s="4965"/>
      <c r="F57" s="4148"/>
      <c r="G57" s="5927"/>
      <c r="H57" s="5936"/>
      <c r="I57" s="830"/>
      <c r="J57" s="5001" t="s">
        <v>24</v>
      </c>
      <c r="K57" s="4958">
        <f>SUM(K55:K56)</f>
        <v>40</v>
      </c>
      <c r="L57" s="4958">
        <f>SUM(L55:L56)</f>
        <v>51.6</v>
      </c>
      <c r="M57" s="4958">
        <f>SUM(M55:M56)</f>
        <v>51.2</v>
      </c>
      <c r="N57" s="5000" t="s">
        <v>1776</v>
      </c>
      <c r="O57" s="4999" t="s">
        <v>774</v>
      </c>
      <c r="P57" s="4998">
        <v>50</v>
      </c>
      <c r="Q57" s="4997">
        <v>123</v>
      </c>
      <c r="R57" s="4936" t="s">
        <v>1775</v>
      </c>
      <c r="S57" s="4968"/>
      <c r="T57" s="516"/>
    </row>
    <row r="58" spans="1:21" ht="23.25" customHeight="1" x14ac:dyDescent="0.2">
      <c r="A58" s="6022" t="s">
        <v>10</v>
      </c>
      <c r="B58" s="5973" t="s">
        <v>25</v>
      </c>
      <c r="C58" s="5991" t="s">
        <v>10</v>
      </c>
      <c r="D58" s="6004" t="s">
        <v>25</v>
      </c>
      <c r="E58" s="4970"/>
      <c r="F58" s="7625" t="s">
        <v>1774</v>
      </c>
      <c r="G58" s="5925" t="s">
        <v>79</v>
      </c>
      <c r="H58" s="5936"/>
      <c r="I58" s="830"/>
      <c r="J58" s="4164" t="s">
        <v>20</v>
      </c>
      <c r="K58" s="4164">
        <v>20</v>
      </c>
      <c r="L58" s="692">
        <v>11.9</v>
      </c>
      <c r="M58" s="4960">
        <v>11.9</v>
      </c>
      <c r="N58" s="4996" t="s">
        <v>1773</v>
      </c>
      <c r="O58" s="4995" t="s">
        <v>774</v>
      </c>
      <c r="P58" s="4780">
        <v>8</v>
      </c>
      <c r="Q58" s="4994">
        <v>7</v>
      </c>
      <c r="R58" s="4936" t="s">
        <v>1772</v>
      </c>
      <c r="S58" s="4968"/>
      <c r="T58" s="516"/>
      <c r="U58" s="4967"/>
    </row>
    <row r="59" spans="1:21" ht="18.75" customHeight="1" thickBot="1" x14ac:dyDescent="0.25">
      <c r="A59" s="6023"/>
      <c r="B59" s="5974"/>
      <c r="C59" s="5992"/>
      <c r="D59" s="6005"/>
      <c r="E59" s="4959"/>
      <c r="F59" s="7627"/>
      <c r="G59" s="5926"/>
      <c r="H59" s="5936"/>
      <c r="I59" s="830"/>
      <c r="J59" s="807" t="s">
        <v>22</v>
      </c>
      <c r="K59" s="807">
        <v>0</v>
      </c>
      <c r="L59" s="806">
        <v>58.4</v>
      </c>
      <c r="M59" s="805">
        <v>58.4</v>
      </c>
      <c r="N59" s="4973"/>
      <c r="O59" s="4972"/>
      <c r="P59" s="4540"/>
      <c r="Q59" s="4971"/>
      <c r="R59" s="2656"/>
      <c r="S59" s="4968"/>
      <c r="T59" s="516"/>
      <c r="U59" s="4954"/>
    </row>
    <row r="60" spans="1:21" ht="15.75" thickBot="1" x14ac:dyDescent="0.25">
      <c r="A60" s="6024"/>
      <c r="B60" s="5975"/>
      <c r="C60" s="5993"/>
      <c r="D60" s="6006"/>
      <c r="E60" s="4965"/>
      <c r="F60" s="7626"/>
      <c r="G60" s="5927"/>
      <c r="H60" s="5936"/>
      <c r="I60" s="826"/>
      <c r="J60" s="4147" t="s">
        <v>24</v>
      </c>
      <c r="K60" s="4958">
        <f>SUM(K58:K59)</f>
        <v>20</v>
      </c>
      <c r="L60" s="4958">
        <f>SUM(L58:L59)</f>
        <v>70.3</v>
      </c>
      <c r="M60" s="4958">
        <f>SUM(M58:M59)</f>
        <v>70.3</v>
      </c>
      <c r="N60" s="4964"/>
      <c r="O60" s="4993"/>
      <c r="P60" s="4962"/>
      <c r="Q60" s="4961"/>
      <c r="R60" s="2656"/>
      <c r="S60" s="4968"/>
      <c r="T60" s="516"/>
      <c r="U60" s="4954"/>
    </row>
    <row r="61" spans="1:21" ht="24.75" customHeight="1" thickBot="1" x14ac:dyDescent="0.25">
      <c r="A61" s="6022" t="s">
        <v>10</v>
      </c>
      <c r="B61" s="5973" t="s">
        <v>25</v>
      </c>
      <c r="C61" s="5991" t="s">
        <v>10</v>
      </c>
      <c r="D61" s="6004" t="s">
        <v>27</v>
      </c>
      <c r="E61" s="4970"/>
      <c r="F61" s="7625" t="s">
        <v>1771</v>
      </c>
      <c r="G61" s="5925" t="s">
        <v>79</v>
      </c>
      <c r="H61" s="5936"/>
      <c r="I61" s="6146" t="s">
        <v>19</v>
      </c>
      <c r="J61" s="4992" t="s">
        <v>20</v>
      </c>
      <c r="K61" s="4992">
        <v>5</v>
      </c>
      <c r="L61" s="4991">
        <v>1.5</v>
      </c>
      <c r="M61" s="4990">
        <v>1.4</v>
      </c>
      <c r="N61" s="4989" t="s">
        <v>1770</v>
      </c>
      <c r="O61" s="4988" t="s">
        <v>774</v>
      </c>
      <c r="P61" s="850">
        <v>2</v>
      </c>
      <c r="Q61" s="4987">
        <v>1</v>
      </c>
      <c r="R61" s="4936" t="s">
        <v>1769</v>
      </c>
      <c r="S61" s="4986" t="s">
        <v>1768</v>
      </c>
      <c r="T61" s="516"/>
      <c r="U61" s="4967"/>
    </row>
    <row r="62" spans="1:21" ht="15.75" thickBot="1" x14ac:dyDescent="0.25">
      <c r="A62" s="6024"/>
      <c r="B62" s="5975"/>
      <c r="C62" s="5993"/>
      <c r="D62" s="6006"/>
      <c r="E62" s="4965"/>
      <c r="F62" s="7626"/>
      <c r="G62" s="5927"/>
      <c r="H62" s="5936"/>
      <c r="I62" s="6147"/>
      <c r="J62" s="4985" t="s">
        <v>24</v>
      </c>
      <c r="K62" s="4984">
        <f>SUM(K61)</f>
        <v>5</v>
      </c>
      <c r="L62" s="4984">
        <f>SUM(L61)</f>
        <v>1.5</v>
      </c>
      <c r="M62" s="4984">
        <f>SUM(M61)</f>
        <v>1.4</v>
      </c>
      <c r="N62" s="4983"/>
      <c r="O62" s="4982"/>
      <c r="P62" s="4981"/>
      <c r="Q62" s="4980"/>
      <c r="R62" s="2656"/>
      <c r="S62" s="4968"/>
      <c r="T62" s="516"/>
      <c r="U62" s="4979"/>
    </row>
    <row r="63" spans="1:21" ht="26.25" customHeight="1" thickBot="1" x14ac:dyDescent="0.25">
      <c r="A63" s="6023" t="s">
        <v>10</v>
      </c>
      <c r="B63" s="5974" t="s">
        <v>25</v>
      </c>
      <c r="C63" s="5992" t="s">
        <v>10</v>
      </c>
      <c r="D63" s="6005" t="s">
        <v>28</v>
      </c>
      <c r="E63" s="4959"/>
      <c r="F63" s="7627" t="s">
        <v>1767</v>
      </c>
      <c r="G63" s="5926" t="s">
        <v>79</v>
      </c>
      <c r="H63" s="5936"/>
      <c r="I63" s="6147"/>
      <c r="J63" s="4261" t="s">
        <v>20</v>
      </c>
      <c r="K63" s="4261">
        <v>0.5</v>
      </c>
      <c r="L63" s="4319">
        <v>0.5</v>
      </c>
      <c r="M63" s="4960">
        <v>0.5</v>
      </c>
      <c r="N63" s="4978" t="s">
        <v>1766</v>
      </c>
      <c r="O63" s="4969" t="s">
        <v>774</v>
      </c>
      <c r="P63" s="2894">
        <v>2</v>
      </c>
      <c r="Q63" s="4497">
        <v>3</v>
      </c>
      <c r="R63" s="4936" t="s">
        <v>1765</v>
      </c>
      <c r="S63" s="4968"/>
      <c r="T63" s="516"/>
      <c r="U63" s="4967"/>
    </row>
    <row r="64" spans="1:21" ht="15.75" thickBot="1" x14ac:dyDescent="0.25">
      <c r="A64" s="7813"/>
      <c r="B64" s="7682"/>
      <c r="C64" s="7817"/>
      <c r="D64" s="7818"/>
      <c r="E64" s="4959"/>
      <c r="F64" s="7626"/>
      <c r="G64" s="5927"/>
      <c r="H64" s="5936"/>
      <c r="I64" s="6147"/>
      <c r="J64" s="4147" t="s">
        <v>24</v>
      </c>
      <c r="K64" s="4958">
        <f>SUM(K63)</f>
        <v>0.5</v>
      </c>
      <c r="L64" s="4958">
        <f>SUM(L63)</f>
        <v>0.5</v>
      </c>
      <c r="M64" s="4958">
        <f>SUM(M63)</f>
        <v>0.5</v>
      </c>
      <c r="N64" s="4973"/>
      <c r="O64" s="4493"/>
      <c r="P64" s="1543"/>
      <c r="Q64" s="2859"/>
      <c r="R64" s="4952"/>
      <c r="S64" s="4968"/>
      <c r="T64" s="516"/>
      <c r="U64" s="4954"/>
    </row>
    <row r="65" spans="1:21" ht="46.5" customHeight="1" thickBot="1" x14ac:dyDescent="0.25">
      <c r="A65" s="6023" t="s">
        <v>10</v>
      </c>
      <c r="B65" s="5974" t="s">
        <v>25</v>
      </c>
      <c r="C65" s="5992" t="s">
        <v>10</v>
      </c>
      <c r="D65" s="6005" t="s">
        <v>30</v>
      </c>
      <c r="E65" s="4959"/>
      <c r="F65" s="7625" t="s">
        <v>1764</v>
      </c>
      <c r="G65" s="5925" t="s">
        <v>79</v>
      </c>
      <c r="H65" s="5936"/>
      <c r="I65" s="6147"/>
      <c r="J65" s="4261" t="s">
        <v>20</v>
      </c>
      <c r="K65" s="4261">
        <v>3</v>
      </c>
      <c r="L65" s="4319">
        <v>5</v>
      </c>
      <c r="M65" s="733">
        <v>5</v>
      </c>
      <c r="N65" s="2857" t="s">
        <v>1763</v>
      </c>
      <c r="O65" s="4976" t="s">
        <v>774</v>
      </c>
      <c r="P65" s="4975" t="s">
        <v>1762</v>
      </c>
      <c r="Q65" s="4974" t="s">
        <v>1761</v>
      </c>
      <c r="R65" s="4936" t="s">
        <v>1760</v>
      </c>
      <c r="S65" s="4968"/>
      <c r="T65" s="516"/>
    </row>
    <row r="66" spans="1:21" ht="14.25" customHeight="1" thickBot="1" x14ac:dyDescent="0.25">
      <c r="A66" s="6023"/>
      <c r="B66" s="5974"/>
      <c r="C66" s="5992"/>
      <c r="D66" s="6005"/>
      <c r="E66" s="4959"/>
      <c r="F66" s="7627"/>
      <c r="G66" s="5926"/>
      <c r="H66" s="5936"/>
      <c r="I66" s="6147"/>
      <c r="J66" s="4147" t="s">
        <v>24</v>
      </c>
      <c r="K66" s="4958">
        <f>SUM(K65)</f>
        <v>3</v>
      </c>
      <c r="L66" s="4958">
        <f>SUM(L65)</f>
        <v>5</v>
      </c>
      <c r="M66" s="4958">
        <f>SUM(M65)</f>
        <v>5</v>
      </c>
      <c r="N66" s="4973"/>
      <c r="O66" s="4972"/>
      <c r="P66" s="4540"/>
      <c r="Q66" s="4971"/>
      <c r="R66" s="2656"/>
      <c r="S66" s="4968"/>
      <c r="T66" s="516"/>
      <c r="U66" s="4954"/>
    </row>
    <row r="67" spans="1:21" ht="40.5" customHeight="1" thickBot="1" x14ac:dyDescent="0.25">
      <c r="A67" s="963" t="s">
        <v>10</v>
      </c>
      <c r="B67" s="962" t="s">
        <v>25</v>
      </c>
      <c r="C67" s="606" t="s">
        <v>10</v>
      </c>
      <c r="D67" s="656" t="s">
        <v>32</v>
      </c>
      <c r="E67" s="4970"/>
      <c r="F67" s="7844" t="s">
        <v>1759</v>
      </c>
      <c r="G67" s="5925" t="s">
        <v>79</v>
      </c>
      <c r="H67" s="5936"/>
      <c r="I67" s="6147"/>
      <c r="J67" s="4261" t="s">
        <v>20</v>
      </c>
      <c r="K67" s="4261">
        <v>5</v>
      </c>
      <c r="L67" s="4319">
        <v>5</v>
      </c>
      <c r="M67" s="4960">
        <v>5</v>
      </c>
      <c r="N67" s="2861" t="s">
        <v>1758</v>
      </c>
      <c r="O67" s="4969" t="s">
        <v>138</v>
      </c>
      <c r="P67" s="2894">
        <v>1</v>
      </c>
      <c r="Q67" s="4497">
        <v>1</v>
      </c>
      <c r="R67" s="4936" t="s">
        <v>1757</v>
      </c>
      <c r="S67" s="4968"/>
      <c r="T67" s="516"/>
      <c r="U67" s="4967"/>
    </row>
    <row r="68" spans="1:21" ht="21.75" customHeight="1" thickBot="1" x14ac:dyDescent="0.25">
      <c r="A68" s="4966"/>
      <c r="B68" s="995"/>
      <c r="C68" s="4472"/>
      <c r="D68" s="873"/>
      <c r="E68" s="4965"/>
      <c r="F68" s="7845"/>
      <c r="G68" s="5927"/>
      <c r="H68" s="5936"/>
      <c r="I68" s="6147"/>
      <c r="J68" s="4147" t="s">
        <v>24</v>
      </c>
      <c r="K68" s="4958">
        <f>SUM(K67)</f>
        <v>5</v>
      </c>
      <c r="L68" s="4958">
        <f>SUM(L67)</f>
        <v>5</v>
      </c>
      <c r="M68" s="4958">
        <f>SUM(M67)</f>
        <v>5</v>
      </c>
      <c r="N68" s="4964"/>
      <c r="O68" s="4963"/>
      <c r="P68" s="4962"/>
      <c r="Q68" s="4961"/>
      <c r="R68" s="2656"/>
      <c r="S68" s="2655"/>
      <c r="U68" s="4954"/>
    </row>
    <row r="69" spans="1:21" ht="43.5" customHeight="1" thickBot="1" x14ac:dyDescent="0.25">
      <c r="A69" s="963" t="s">
        <v>10</v>
      </c>
      <c r="B69" s="962" t="s">
        <v>25</v>
      </c>
      <c r="C69" s="606" t="s">
        <v>10</v>
      </c>
      <c r="D69" s="882" t="s">
        <v>47</v>
      </c>
      <c r="E69" s="4959"/>
      <c r="F69" s="5928" t="s">
        <v>1756</v>
      </c>
      <c r="G69" s="5925" t="s">
        <v>79</v>
      </c>
      <c r="H69" s="5936"/>
      <c r="I69" s="6147"/>
      <c r="J69" s="4261" t="s">
        <v>20</v>
      </c>
      <c r="K69" s="4261">
        <v>10</v>
      </c>
      <c r="L69" s="4319">
        <v>10</v>
      </c>
      <c r="M69" s="4960">
        <v>0</v>
      </c>
      <c r="N69" s="2861" t="s">
        <v>1755</v>
      </c>
      <c r="O69" s="2894" t="s">
        <v>774</v>
      </c>
      <c r="P69" s="628">
        <v>1</v>
      </c>
      <c r="Q69" s="2880">
        <v>0</v>
      </c>
      <c r="R69" s="4936" t="s">
        <v>1754</v>
      </c>
      <c r="S69" s="2655"/>
      <c r="U69" s="1905"/>
    </row>
    <row r="70" spans="1:21" ht="27" customHeight="1" thickBot="1" x14ac:dyDescent="0.25">
      <c r="A70" s="959"/>
      <c r="B70" s="958"/>
      <c r="C70" s="588"/>
      <c r="D70" s="882"/>
      <c r="E70" s="4959"/>
      <c r="F70" s="5930"/>
      <c r="G70" s="5927"/>
      <c r="H70" s="5950"/>
      <c r="I70" s="6148"/>
      <c r="J70" s="4147" t="s">
        <v>24</v>
      </c>
      <c r="K70" s="4958">
        <f>SUM(K69)</f>
        <v>10</v>
      </c>
      <c r="L70" s="4958">
        <f>SUM(L69)</f>
        <v>10</v>
      </c>
      <c r="M70" s="4958">
        <f>SUM(M69)</f>
        <v>0</v>
      </c>
      <c r="N70" s="4957"/>
      <c r="O70" s="4956"/>
      <c r="P70" s="4955"/>
      <c r="Q70" s="4407"/>
      <c r="R70" s="2656"/>
      <c r="S70" s="2655"/>
      <c r="U70" s="4954"/>
    </row>
    <row r="71" spans="1:21" ht="38.25" customHeight="1" x14ac:dyDescent="0.2">
      <c r="A71" s="6022" t="s">
        <v>10</v>
      </c>
      <c r="B71" s="5973" t="s">
        <v>25</v>
      </c>
      <c r="C71" s="5991" t="s">
        <v>25</v>
      </c>
      <c r="D71" s="6044" t="s">
        <v>1737</v>
      </c>
      <c r="E71" s="6359"/>
      <c r="F71" s="6360"/>
      <c r="G71" s="5925" t="s">
        <v>80</v>
      </c>
      <c r="H71" s="5985" t="s">
        <v>18</v>
      </c>
      <c r="I71" s="6146" t="s">
        <v>19</v>
      </c>
      <c r="J71" s="1430" t="s">
        <v>20</v>
      </c>
      <c r="K71" s="843">
        <f>K77</f>
        <v>0</v>
      </c>
      <c r="L71" s="843">
        <f>L77</f>
        <v>0</v>
      </c>
      <c r="M71" s="843">
        <f>M77</f>
        <v>0</v>
      </c>
      <c r="N71" s="4953" t="s">
        <v>1753</v>
      </c>
      <c r="O71" s="1908" t="s">
        <v>138</v>
      </c>
      <c r="P71" s="1908">
        <v>1</v>
      </c>
      <c r="Q71" s="4497">
        <v>1</v>
      </c>
      <c r="R71" s="4952" t="s">
        <v>1752</v>
      </c>
      <c r="S71" s="4941"/>
    </row>
    <row r="72" spans="1:21" ht="25.5" customHeight="1" x14ac:dyDescent="0.2">
      <c r="A72" s="6023"/>
      <c r="B72" s="5974"/>
      <c r="C72" s="5992"/>
      <c r="D72" s="6047"/>
      <c r="E72" s="6361"/>
      <c r="F72" s="6362"/>
      <c r="G72" s="5926"/>
      <c r="H72" s="5986"/>
      <c r="I72" s="6147"/>
      <c r="J72" s="1430"/>
      <c r="K72" s="844"/>
      <c r="L72" s="844"/>
      <c r="M72" s="844"/>
      <c r="N72" s="4951" t="s">
        <v>1751</v>
      </c>
      <c r="O72" s="4946" t="s">
        <v>913</v>
      </c>
      <c r="P72" s="602">
        <v>15</v>
      </c>
      <c r="Q72" s="4950">
        <v>17</v>
      </c>
      <c r="R72" s="4936" t="s">
        <v>1750</v>
      </c>
      <c r="S72" s="4949"/>
    </row>
    <row r="73" spans="1:21" ht="36.75" customHeight="1" x14ac:dyDescent="0.2">
      <c r="A73" s="6023"/>
      <c r="B73" s="5974"/>
      <c r="C73" s="5992"/>
      <c r="D73" s="6047"/>
      <c r="E73" s="6361"/>
      <c r="F73" s="6362"/>
      <c r="G73" s="5926"/>
      <c r="H73" s="5986"/>
      <c r="I73" s="6147"/>
      <c r="J73" s="621"/>
      <c r="K73" s="844"/>
      <c r="L73" s="844"/>
      <c r="M73" s="844"/>
      <c r="N73" s="1616" t="s">
        <v>1749</v>
      </c>
      <c r="O73" s="4946" t="s">
        <v>1748</v>
      </c>
      <c r="P73" s="4948" t="s">
        <v>1747</v>
      </c>
      <c r="Q73" s="4947" t="s">
        <v>1746</v>
      </c>
      <c r="R73" s="4936" t="s">
        <v>1745</v>
      </c>
      <c r="S73" s="4941"/>
    </row>
    <row r="74" spans="1:21" ht="25.5" customHeight="1" x14ac:dyDescent="0.2">
      <c r="A74" s="6023"/>
      <c r="B74" s="5974"/>
      <c r="C74" s="5992"/>
      <c r="D74" s="6047"/>
      <c r="E74" s="6361"/>
      <c r="F74" s="6362"/>
      <c r="G74" s="5926"/>
      <c r="H74" s="5986"/>
      <c r="I74" s="6147"/>
      <c r="J74" s="1430"/>
      <c r="K74" s="845"/>
      <c r="L74" s="845"/>
      <c r="M74" s="845"/>
      <c r="N74" s="748" t="s">
        <v>1744</v>
      </c>
      <c r="O74" s="4946" t="s">
        <v>913</v>
      </c>
      <c r="P74" s="1232" t="s">
        <v>1743</v>
      </c>
      <c r="Q74" s="4945" t="s">
        <v>1742</v>
      </c>
      <c r="R74" s="4936" t="s">
        <v>1741</v>
      </c>
      <c r="S74" s="4941"/>
    </row>
    <row r="75" spans="1:21" ht="25.5" customHeight="1" x14ac:dyDescent="0.2">
      <c r="A75" s="6023"/>
      <c r="B75" s="5974"/>
      <c r="C75" s="5992"/>
      <c r="D75" s="6047"/>
      <c r="E75" s="6361"/>
      <c r="F75" s="6362"/>
      <c r="G75" s="5926"/>
      <c r="H75" s="5986"/>
      <c r="I75" s="6147"/>
      <c r="J75" s="4944"/>
      <c r="K75" s="1062"/>
      <c r="L75" s="1062"/>
      <c r="M75" s="1062"/>
      <c r="N75" s="4943" t="s">
        <v>1740</v>
      </c>
      <c r="O75" s="4942" t="s">
        <v>136</v>
      </c>
      <c r="P75" s="2813">
        <v>2</v>
      </c>
      <c r="Q75" s="2812">
        <v>1.32</v>
      </c>
      <c r="R75" s="4936" t="s">
        <v>1739</v>
      </c>
      <c r="S75" s="4941" t="s">
        <v>1738</v>
      </c>
    </row>
    <row r="76" spans="1:21" ht="13.5" thickBot="1" x14ac:dyDescent="0.25">
      <c r="A76" s="6024"/>
      <c r="B76" s="5975"/>
      <c r="C76" s="5993"/>
      <c r="D76" s="6373"/>
      <c r="E76" s="6363"/>
      <c r="F76" s="6364"/>
      <c r="G76" s="5926"/>
      <c r="H76" s="5986"/>
      <c r="I76" s="6147"/>
      <c r="J76" s="4290" t="s">
        <v>24</v>
      </c>
      <c r="K76" s="2727">
        <f>SUM(K71:K75)</f>
        <v>0</v>
      </c>
      <c r="L76" s="2727">
        <f>SUM(L71:L75)</f>
        <v>0</v>
      </c>
      <c r="M76" s="2727">
        <f>SUM(M71:M75)</f>
        <v>0</v>
      </c>
      <c r="N76" s="1603"/>
      <c r="O76" s="741"/>
      <c r="P76" s="2813"/>
      <c r="Q76" s="2854"/>
      <c r="R76" s="2656"/>
      <c r="S76" s="2655"/>
    </row>
    <row r="77" spans="1:21" ht="20.25" customHeight="1" thickBot="1" x14ac:dyDescent="0.25">
      <c r="A77" s="6022" t="s">
        <v>10</v>
      </c>
      <c r="B77" s="5973" t="s">
        <v>25</v>
      </c>
      <c r="C77" s="5991" t="s">
        <v>25</v>
      </c>
      <c r="D77" s="7821" t="s">
        <v>10</v>
      </c>
      <c r="E77" s="6925"/>
      <c r="F77" s="5928" t="s">
        <v>1737</v>
      </c>
      <c r="G77" s="5926"/>
      <c r="H77" s="5986"/>
      <c r="I77" s="6147"/>
      <c r="J77" s="4914" t="s">
        <v>20</v>
      </c>
      <c r="K77" s="4940">
        <v>0</v>
      </c>
      <c r="L77" s="583">
        <v>0</v>
      </c>
      <c r="M77" s="583"/>
      <c r="N77" s="1603"/>
      <c r="O77" s="741"/>
      <c r="P77" s="2813"/>
      <c r="Q77" s="2854"/>
      <c r="R77" s="2656"/>
      <c r="S77" s="2655"/>
    </row>
    <row r="78" spans="1:21" ht="13.5" thickBot="1" x14ac:dyDescent="0.25">
      <c r="A78" s="6024"/>
      <c r="B78" s="5975"/>
      <c r="C78" s="5993"/>
      <c r="D78" s="7822"/>
      <c r="E78" s="6927"/>
      <c r="F78" s="5930"/>
      <c r="G78" s="5927"/>
      <c r="H78" s="5987"/>
      <c r="I78" s="6148"/>
      <c r="J78" s="4147" t="s">
        <v>24</v>
      </c>
      <c r="K78" s="4146">
        <f>SUM(K77)</f>
        <v>0</v>
      </c>
      <c r="L78" s="4146">
        <f>SUM(L77)</f>
        <v>0</v>
      </c>
      <c r="M78" s="4146">
        <f>SUM(M77)</f>
        <v>0</v>
      </c>
      <c r="N78" s="1727"/>
      <c r="O78" s="4928"/>
      <c r="P78" s="4939"/>
      <c r="Q78" s="4927"/>
      <c r="R78" s="2656"/>
      <c r="S78" s="2655"/>
    </row>
    <row r="79" spans="1:21" ht="15.75" customHeight="1" thickBot="1" x14ac:dyDescent="0.25">
      <c r="A79" s="6022" t="s">
        <v>10</v>
      </c>
      <c r="B79" s="5973" t="s">
        <v>25</v>
      </c>
      <c r="C79" s="7819" t="s">
        <v>27</v>
      </c>
      <c r="D79" s="6359" t="s">
        <v>1736</v>
      </c>
      <c r="E79" s="6359"/>
      <c r="F79" s="6360"/>
      <c r="G79" s="5925" t="s">
        <v>81</v>
      </c>
      <c r="H79" s="6153">
        <v>288724610</v>
      </c>
      <c r="I79" s="7703" t="s">
        <v>19</v>
      </c>
      <c r="J79" s="1784" t="s">
        <v>20</v>
      </c>
      <c r="K79" s="4916">
        <f t="shared" ref="K79:M80" si="1">K83+K87</f>
        <v>0</v>
      </c>
      <c r="L79" s="4916">
        <f t="shared" si="1"/>
        <v>0</v>
      </c>
      <c r="M79" s="4916">
        <f t="shared" si="1"/>
        <v>0</v>
      </c>
      <c r="N79" s="4933"/>
      <c r="O79" s="1908"/>
      <c r="P79" s="1907"/>
      <c r="Q79" s="2880"/>
      <c r="R79" s="2656"/>
      <c r="S79" s="4935"/>
    </row>
    <row r="80" spans="1:21" ht="15.75" customHeight="1" thickBot="1" x14ac:dyDescent="0.25">
      <c r="A80" s="6023"/>
      <c r="B80" s="5974"/>
      <c r="C80" s="7820"/>
      <c r="D80" s="6361"/>
      <c r="E80" s="6361"/>
      <c r="F80" s="6362"/>
      <c r="G80" s="5926"/>
      <c r="H80" s="6154"/>
      <c r="I80" s="7704"/>
      <c r="J80" s="1784" t="s">
        <v>22</v>
      </c>
      <c r="K80" s="4916">
        <f t="shared" si="1"/>
        <v>0</v>
      </c>
      <c r="L80" s="4916">
        <f t="shared" si="1"/>
        <v>0</v>
      </c>
      <c r="M80" s="4916">
        <f t="shared" si="1"/>
        <v>0</v>
      </c>
      <c r="N80" s="1602"/>
      <c r="O80" s="4938"/>
      <c r="P80" s="1233"/>
      <c r="Q80" s="4406"/>
      <c r="R80" s="2656"/>
      <c r="S80" s="4935"/>
    </row>
    <row r="81" spans="1:21" ht="15.75" customHeight="1" thickBot="1" x14ac:dyDescent="0.25">
      <c r="A81" s="6023"/>
      <c r="B81" s="5974"/>
      <c r="C81" s="7820"/>
      <c r="D81" s="6361"/>
      <c r="E81" s="6361"/>
      <c r="F81" s="6362"/>
      <c r="G81" s="5926"/>
      <c r="H81" s="6154"/>
      <c r="I81" s="7704"/>
      <c r="J81" s="1784" t="s">
        <v>235</v>
      </c>
      <c r="K81" s="4916">
        <f>K85</f>
        <v>0</v>
      </c>
      <c r="L81" s="4916">
        <f>L85</f>
        <v>23.8</v>
      </c>
      <c r="M81" s="4916">
        <f>M85</f>
        <v>23.7</v>
      </c>
      <c r="N81" s="1602"/>
      <c r="O81" s="4938"/>
      <c r="P81" s="4937"/>
      <c r="Q81" s="4406"/>
      <c r="R81" s="2656"/>
      <c r="S81" s="4935"/>
    </row>
    <row r="82" spans="1:21" ht="24" customHeight="1" thickBot="1" x14ac:dyDescent="0.25">
      <c r="A82" s="6023"/>
      <c r="B82" s="5974"/>
      <c r="C82" s="7820"/>
      <c r="D82" s="6361"/>
      <c r="E82" s="6361"/>
      <c r="F82" s="6362"/>
      <c r="G82" s="5926"/>
      <c r="H82" s="6154"/>
      <c r="I82" s="7704"/>
      <c r="J82" s="1784" t="s">
        <v>24</v>
      </c>
      <c r="K82" s="4916">
        <f>SUM(K79:K81)</f>
        <v>0</v>
      </c>
      <c r="L82" s="4916">
        <f>SUM(L79:L81)</f>
        <v>23.8</v>
      </c>
      <c r="M82" s="4916">
        <f>SUM(M79:M81)</f>
        <v>23.7</v>
      </c>
      <c r="N82" s="1067"/>
      <c r="O82" s="1952"/>
      <c r="P82" s="1926"/>
      <c r="Q82" s="2883"/>
      <c r="R82" s="2656"/>
      <c r="S82" s="4935"/>
    </row>
    <row r="83" spans="1:21" ht="42" customHeight="1" thickBot="1" x14ac:dyDescent="0.25">
      <c r="A83" s="6022" t="s">
        <v>10</v>
      </c>
      <c r="B83" s="5973" t="s">
        <v>25</v>
      </c>
      <c r="C83" s="5991" t="s">
        <v>27</v>
      </c>
      <c r="D83" s="6004" t="s">
        <v>10</v>
      </c>
      <c r="E83" s="6925"/>
      <c r="F83" s="5928" t="s">
        <v>1735</v>
      </c>
      <c r="G83" s="5926"/>
      <c r="H83" s="6154"/>
      <c r="I83" s="7704"/>
      <c r="J83" s="4164" t="s">
        <v>20</v>
      </c>
      <c r="K83" s="902">
        <v>0</v>
      </c>
      <c r="L83" s="902">
        <v>0</v>
      </c>
      <c r="M83" s="902">
        <v>0</v>
      </c>
      <c r="N83" s="4676" t="s">
        <v>1734</v>
      </c>
      <c r="O83" s="820" t="s">
        <v>138</v>
      </c>
      <c r="P83" s="4799" t="s">
        <v>1733</v>
      </c>
      <c r="Q83" s="766">
        <v>1</v>
      </c>
      <c r="R83" s="4936" t="s">
        <v>1732</v>
      </c>
      <c r="S83" s="4935"/>
      <c r="U83" s="4931"/>
    </row>
    <row r="84" spans="1:21" ht="69" customHeight="1" thickBot="1" x14ac:dyDescent="0.25">
      <c r="A84" s="6023"/>
      <c r="B84" s="5974"/>
      <c r="C84" s="5992"/>
      <c r="D84" s="6005"/>
      <c r="E84" s="6926"/>
      <c r="F84" s="5929"/>
      <c r="G84" s="5926"/>
      <c r="H84" s="6154"/>
      <c r="I84" s="7704"/>
      <c r="J84" s="4261" t="s">
        <v>22</v>
      </c>
      <c r="K84" s="902"/>
      <c r="L84" s="902"/>
      <c r="M84" s="902"/>
      <c r="N84" s="1707"/>
      <c r="O84" s="942"/>
      <c r="P84" s="942"/>
      <c r="Q84" s="4934"/>
      <c r="R84" s="6423" t="s">
        <v>1731</v>
      </c>
      <c r="S84" s="6450"/>
      <c r="U84" s="4931"/>
    </row>
    <row r="85" spans="1:21" ht="24.75" customHeight="1" thickBot="1" x14ac:dyDescent="0.25">
      <c r="A85" s="6023"/>
      <c r="B85" s="5974"/>
      <c r="C85" s="5992"/>
      <c r="D85" s="6005"/>
      <c r="E85" s="6926"/>
      <c r="F85" s="5929"/>
      <c r="G85" s="5926"/>
      <c r="H85" s="6154"/>
      <c r="I85" s="7704"/>
      <c r="J85" s="4261" t="s">
        <v>256</v>
      </c>
      <c r="K85" s="902">
        <v>0</v>
      </c>
      <c r="L85" s="902">
        <v>23.8</v>
      </c>
      <c r="M85" s="902">
        <v>23.7</v>
      </c>
      <c r="N85" s="1686" t="s">
        <v>1730</v>
      </c>
      <c r="O85" s="815" t="s">
        <v>138</v>
      </c>
      <c r="P85" s="815">
        <v>2</v>
      </c>
      <c r="Q85" s="905">
        <v>2</v>
      </c>
      <c r="R85" s="6423" t="s">
        <v>1729</v>
      </c>
      <c r="S85" s="6450"/>
      <c r="U85" s="4931"/>
    </row>
    <row r="86" spans="1:21" ht="12.75" customHeight="1" thickBot="1" x14ac:dyDescent="0.25">
      <c r="A86" s="6024"/>
      <c r="B86" s="5975"/>
      <c r="C86" s="5993"/>
      <c r="D86" s="6006"/>
      <c r="E86" s="6927"/>
      <c r="F86" s="5930"/>
      <c r="G86" s="5926"/>
      <c r="H86" s="6154"/>
      <c r="I86" s="7704"/>
      <c r="J86" s="4147" t="s">
        <v>24</v>
      </c>
      <c r="K86" s="4146">
        <f>SUM(K83:K84)</f>
        <v>0</v>
      </c>
      <c r="L86" s="4146">
        <f>SUM(L83:L85)</f>
        <v>23.8</v>
      </c>
      <c r="M86" s="4146">
        <f>SUM(M83:M85)</f>
        <v>23.7</v>
      </c>
      <c r="N86" s="4415"/>
      <c r="O86" s="4928"/>
      <c r="P86" s="4928"/>
      <c r="Q86" s="4927"/>
      <c r="R86" s="2721"/>
      <c r="S86" s="2720"/>
      <c r="U86" s="4931"/>
    </row>
    <row r="87" spans="1:21" ht="21" customHeight="1" thickBot="1" x14ac:dyDescent="0.25">
      <c r="A87" s="6022" t="s">
        <v>10</v>
      </c>
      <c r="B87" s="5973" t="s">
        <v>25</v>
      </c>
      <c r="C87" s="5991" t="s">
        <v>27</v>
      </c>
      <c r="D87" s="6004" t="s">
        <v>25</v>
      </c>
      <c r="E87" s="6925"/>
      <c r="F87" s="5928" t="s">
        <v>1728</v>
      </c>
      <c r="G87" s="5926"/>
      <c r="H87" s="6154"/>
      <c r="I87" s="7704"/>
      <c r="J87" s="4930" t="s">
        <v>20</v>
      </c>
      <c r="K87" s="4164">
        <v>0</v>
      </c>
      <c r="L87" s="692">
        <v>0</v>
      </c>
      <c r="M87" s="692">
        <v>0</v>
      </c>
      <c r="N87" s="4933" t="s">
        <v>1727</v>
      </c>
      <c r="O87" s="4932"/>
      <c r="P87" s="594" t="s">
        <v>612</v>
      </c>
      <c r="Q87" s="593" t="s">
        <v>612</v>
      </c>
      <c r="R87" s="7846" t="s">
        <v>1726</v>
      </c>
      <c r="S87" s="7847"/>
      <c r="T87" s="516"/>
      <c r="U87" s="4931"/>
    </row>
    <row r="88" spans="1:21" ht="21" customHeight="1" thickBot="1" x14ac:dyDescent="0.25">
      <c r="A88" s="6023"/>
      <c r="B88" s="5974"/>
      <c r="C88" s="5992"/>
      <c r="D88" s="6005"/>
      <c r="E88" s="6926"/>
      <c r="F88" s="5929"/>
      <c r="G88" s="5926"/>
      <c r="H88" s="6154"/>
      <c r="I88" s="7704"/>
      <c r="J88" s="4930" t="s">
        <v>22</v>
      </c>
      <c r="K88" s="4202">
        <v>0</v>
      </c>
      <c r="L88" s="652">
        <v>0</v>
      </c>
      <c r="M88" s="652">
        <v>0</v>
      </c>
      <c r="N88" s="1602"/>
      <c r="O88" s="4929"/>
      <c r="P88" s="4929"/>
      <c r="Q88" s="908"/>
      <c r="R88" s="7848"/>
      <c r="S88" s="7849"/>
    </row>
    <row r="89" spans="1:21" ht="23.25" customHeight="1" thickBot="1" x14ac:dyDescent="0.25">
      <c r="A89" s="6024"/>
      <c r="B89" s="5975"/>
      <c r="C89" s="5993"/>
      <c r="D89" s="6006"/>
      <c r="E89" s="6927"/>
      <c r="F89" s="5930"/>
      <c r="G89" s="5927"/>
      <c r="H89" s="6155"/>
      <c r="I89" s="7705"/>
      <c r="J89" s="4147" t="s">
        <v>24</v>
      </c>
      <c r="K89" s="4145">
        <f>SUM(K87:K88)</f>
        <v>0</v>
      </c>
      <c r="L89" s="4145">
        <f>SUM(L87:L88)</f>
        <v>0</v>
      </c>
      <c r="M89" s="4145">
        <f>SUM(M87:M88)</f>
        <v>0</v>
      </c>
      <c r="N89" s="1727"/>
      <c r="O89" s="4928"/>
      <c r="P89" s="4928"/>
      <c r="Q89" s="4927"/>
      <c r="R89" s="7848"/>
      <c r="S89" s="7849"/>
    </row>
    <row r="90" spans="1:21" ht="19.5" customHeight="1" thickBot="1" x14ac:dyDescent="0.25">
      <c r="A90" s="855" t="s">
        <v>10</v>
      </c>
      <c r="B90" s="664" t="s">
        <v>25</v>
      </c>
      <c r="C90" s="5980" t="s">
        <v>35</v>
      </c>
      <c r="D90" s="5981"/>
      <c r="E90" s="5981"/>
      <c r="F90" s="5981"/>
      <c r="G90" s="5981"/>
      <c r="H90" s="5981"/>
      <c r="I90" s="5981"/>
      <c r="J90" s="4256" t="s">
        <v>24</v>
      </c>
      <c r="K90" s="662">
        <f>K76+K54+K82</f>
        <v>83.5</v>
      </c>
      <c r="L90" s="662">
        <f>L76+L54+L82</f>
        <v>167.70000000000002</v>
      </c>
      <c r="M90" s="662">
        <f>M76+M54+M82</f>
        <v>157.1</v>
      </c>
      <c r="N90" s="4908"/>
      <c r="O90" s="4419"/>
      <c r="P90" s="4419"/>
      <c r="Q90" s="4419"/>
      <c r="R90" s="7850"/>
      <c r="S90" s="7851"/>
    </row>
    <row r="91" spans="1:21" ht="44.25" customHeight="1" thickBot="1" x14ac:dyDescent="0.25">
      <c r="A91" s="855" t="s">
        <v>10</v>
      </c>
      <c r="B91" s="4926" t="s">
        <v>27</v>
      </c>
      <c r="C91" s="7823" t="s">
        <v>1725</v>
      </c>
      <c r="D91" s="7824"/>
      <c r="E91" s="7824"/>
      <c r="F91" s="7824"/>
      <c r="G91" s="7824"/>
      <c r="H91" s="7824"/>
      <c r="I91" s="7824"/>
      <c r="J91" s="7824"/>
      <c r="K91" s="7824"/>
      <c r="L91" s="7824"/>
      <c r="M91" s="7824"/>
      <c r="N91" s="7824"/>
      <c r="O91" s="7824"/>
      <c r="P91" s="7824"/>
      <c r="Q91" s="7824"/>
      <c r="R91" s="4925"/>
      <c r="S91" s="2700"/>
    </row>
    <row r="92" spans="1:21" ht="40.5" customHeight="1" x14ac:dyDescent="0.2">
      <c r="A92" s="6022" t="s">
        <v>10</v>
      </c>
      <c r="B92" s="5973" t="s">
        <v>27</v>
      </c>
      <c r="C92" s="7659" t="s">
        <v>10</v>
      </c>
      <c r="D92" s="7828" t="s">
        <v>1721</v>
      </c>
      <c r="E92" s="7829"/>
      <c r="F92" s="7830"/>
      <c r="G92" s="5925" t="s">
        <v>1480</v>
      </c>
      <c r="H92" s="7825">
        <v>288724610</v>
      </c>
      <c r="I92" s="7837" t="s">
        <v>296</v>
      </c>
      <c r="J92" s="631" t="s">
        <v>20</v>
      </c>
      <c r="K92" s="4923">
        <f>K95</f>
        <v>30</v>
      </c>
      <c r="L92" s="4924">
        <f>L95</f>
        <v>30</v>
      </c>
      <c r="M92" s="4923">
        <f>M95</f>
        <v>30</v>
      </c>
      <c r="N92" s="4922" t="s">
        <v>1724</v>
      </c>
      <c r="O92" s="4921" t="s">
        <v>138</v>
      </c>
      <c r="P92" s="4920">
        <v>35</v>
      </c>
      <c r="Q92" s="2880">
        <v>38</v>
      </c>
      <c r="R92" s="7804" t="s">
        <v>1723</v>
      </c>
      <c r="S92" s="4209" t="s">
        <v>1722</v>
      </c>
    </row>
    <row r="93" spans="1:21" ht="13.5" thickBot="1" x14ac:dyDescent="0.25">
      <c r="A93" s="6023"/>
      <c r="B93" s="5974"/>
      <c r="C93" s="7660"/>
      <c r="D93" s="7831"/>
      <c r="E93" s="7832"/>
      <c r="F93" s="7833"/>
      <c r="G93" s="5926"/>
      <c r="H93" s="7826"/>
      <c r="I93" s="7838"/>
      <c r="J93" s="615"/>
      <c r="K93" s="4919"/>
      <c r="L93" s="2727"/>
      <c r="M93" s="4918"/>
      <c r="N93" s="4911"/>
      <c r="O93" s="942"/>
      <c r="P93" s="942"/>
      <c r="Q93" s="904"/>
      <c r="R93" s="7722"/>
      <c r="S93" s="2655"/>
    </row>
    <row r="94" spans="1:21" ht="13.5" thickBot="1" x14ac:dyDescent="0.25">
      <c r="A94" s="6024"/>
      <c r="B94" s="5975"/>
      <c r="C94" s="7661"/>
      <c r="D94" s="7834"/>
      <c r="E94" s="7835"/>
      <c r="F94" s="7836"/>
      <c r="G94" s="5926"/>
      <c r="H94" s="7826"/>
      <c r="I94" s="7838"/>
      <c r="J94" s="1784" t="s">
        <v>24</v>
      </c>
      <c r="K94" s="4917">
        <f>SUM(K92:K93)</f>
        <v>30</v>
      </c>
      <c r="L94" s="4916">
        <f>SUM(L92:L93)</f>
        <v>30</v>
      </c>
      <c r="M94" s="4337">
        <f>SUM(M92:M93)</f>
        <v>30</v>
      </c>
      <c r="N94" s="4911"/>
      <c r="O94" s="942"/>
      <c r="P94" s="942"/>
      <c r="Q94" s="904"/>
      <c r="R94" s="7722"/>
      <c r="S94" s="2655"/>
    </row>
    <row r="95" spans="1:21" ht="16.5" customHeight="1" thickBot="1" x14ac:dyDescent="0.25">
      <c r="A95" s="6022" t="s">
        <v>10</v>
      </c>
      <c r="B95" s="5973" t="s">
        <v>27</v>
      </c>
      <c r="C95" s="7659" t="s">
        <v>10</v>
      </c>
      <c r="D95" s="6005" t="s">
        <v>10</v>
      </c>
      <c r="E95" s="4915"/>
      <c r="F95" s="5929" t="s">
        <v>1721</v>
      </c>
      <c r="G95" s="5926"/>
      <c r="H95" s="7826"/>
      <c r="I95" s="7838"/>
      <c r="J95" s="4914" t="s">
        <v>20</v>
      </c>
      <c r="K95" s="4913">
        <v>30</v>
      </c>
      <c r="L95" s="4912">
        <v>30</v>
      </c>
      <c r="M95" s="733">
        <v>30</v>
      </c>
      <c r="N95" s="4911"/>
      <c r="O95" s="942"/>
      <c r="P95" s="942"/>
      <c r="Q95" s="904"/>
      <c r="R95" s="7722"/>
      <c r="S95" s="2655"/>
    </row>
    <row r="96" spans="1:21" ht="37.5" customHeight="1" thickBot="1" x14ac:dyDescent="0.25">
      <c r="A96" s="6024"/>
      <c r="B96" s="5975"/>
      <c r="C96" s="7661"/>
      <c r="D96" s="6006"/>
      <c r="E96" s="4910"/>
      <c r="F96" s="5930"/>
      <c r="G96" s="5927"/>
      <c r="H96" s="7827"/>
      <c r="I96" s="7839"/>
      <c r="J96" s="4147" t="s">
        <v>24</v>
      </c>
      <c r="K96" s="4145">
        <f>SUM(K95)</f>
        <v>30</v>
      </c>
      <c r="L96" s="4145">
        <f>SUM(L95)</f>
        <v>30</v>
      </c>
      <c r="M96" s="4145">
        <f>SUM(M95)</f>
        <v>30</v>
      </c>
      <c r="N96" s="4909"/>
      <c r="O96" s="1875"/>
      <c r="P96" s="1875"/>
      <c r="Q96" s="903"/>
      <c r="R96" s="6375"/>
      <c r="S96" s="2655"/>
    </row>
    <row r="97" spans="1:19" ht="15.75" customHeight="1" thickBot="1" x14ac:dyDescent="0.25">
      <c r="A97" s="855" t="s">
        <v>10</v>
      </c>
      <c r="B97" s="664" t="s">
        <v>27</v>
      </c>
      <c r="C97" s="5980" t="s">
        <v>35</v>
      </c>
      <c r="D97" s="5981"/>
      <c r="E97" s="5981"/>
      <c r="F97" s="5981"/>
      <c r="G97" s="5981"/>
      <c r="H97" s="5981"/>
      <c r="I97" s="5981"/>
      <c r="J97" s="4256" t="s">
        <v>24</v>
      </c>
      <c r="K97" s="662">
        <f>K94*1</f>
        <v>30</v>
      </c>
      <c r="L97" s="662">
        <f>L94*1</f>
        <v>30</v>
      </c>
      <c r="M97" s="662">
        <f>M94*1</f>
        <v>30</v>
      </c>
      <c r="N97" s="4908"/>
      <c r="O97" s="4419"/>
      <c r="P97" s="4419"/>
      <c r="Q97" s="4419"/>
      <c r="R97" s="2656"/>
      <c r="S97" s="2655"/>
    </row>
    <row r="98" spans="1:19" ht="15" thickBot="1" x14ac:dyDescent="0.25">
      <c r="A98" s="4907" t="s">
        <v>10</v>
      </c>
      <c r="B98" s="7693" t="s">
        <v>725</v>
      </c>
      <c r="C98" s="7694"/>
      <c r="D98" s="7694"/>
      <c r="E98" s="7694"/>
      <c r="F98" s="7694"/>
      <c r="G98" s="7694"/>
      <c r="H98" s="7694"/>
      <c r="I98" s="7694"/>
      <c r="J98" s="7695"/>
      <c r="K98" s="4906">
        <f>K47+K90+K97</f>
        <v>184.5</v>
      </c>
      <c r="L98" s="4906">
        <f>L47+L90+L97</f>
        <v>278.70000000000005</v>
      </c>
      <c r="M98" s="4906">
        <f>M47+M90+M97</f>
        <v>265.60000000000002</v>
      </c>
      <c r="N98" s="4605"/>
      <c r="O98" s="4905"/>
      <c r="P98" s="4905"/>
      <c r="Q98" s="4905"/>
      <c r="R98" s="2656"/>
      <c r="S98" s="2655"/>
    </row>
    <row r="99" spans="1:19" ht="15.75" thickBot="1" x14ac:dyDescent="0.25">
      <c r="A99" s="7664" t="s">
        <v>70</v>
      </c>
      <c r="B99" s="7665"/>
      <c r="C99" s="7665"/>
      <c r="D99" s="7665"/>
      <c r="E99" s="7665"/>
      <c r="F99" s="7665"/>
      <c r="G99" s="7665"/>
      <c r="H99" s="7665"/>
      <c r="I99" s="7665"/>
      <c r="J99" s="7666"/>
      <c r="K99" s="2654">
        <f>K98*1</f>
        <v>184.5</v>
      </c>
      <c r="L99" s="2654">
        <f>L98*1</f>
        <v>278.70000000000005</v>
      </c>
      <c r="M99" s="2654">
        <f>M98*1</f>
        <v>265.60000000000002</v>
      </c>
      <c r="N99" s="4904"/>
      <c r="O99" s="4903"/>
      <c r="P99" s="4903"/>
      <c r="Q99" s="4903"/>
      <c r="R99" s="2653"/>
      <c r="S99" s="2652"/>
    </row>
    <row r="100" spans="1:19" ht="183" customHeight="1" x14ac:dyDescent="0.2">
      <c r="A100" s="1629" t="s">
        <v>169</v>
      </c>
      <c r="B100" s="1629"/>
      <c r="C100" s="1629"/>
      <c r="D100" s="1629"/>
      <c r="E100" s="1629"/>
      <c r="F100" s="1629"/>
      <c r="G100" s="1629"/>
      <c r="H100" s="1630"/>
      <c r="I100" s="1629"/>
      <c r="J100" s="1629"/>
      <c r="K100" s="1629"/>
      <c r="L100" s="1629"/>
      <c r="M100" s="1629"/>
      <c r="N100" s="1629"/>
      <c r="O100" s="1628"/>
      <c r="P100" s="1628"/>
      <c r="Q100" s="1627"/>
      <c r="R100" s="497"/>
      <c r="S100" s="497"/>
    </row>
    <row r="101" spans="1:19" ht="22.5" customHeight="1" x14ac:dyDescent="0.2">
      <c r="A101" s="7557" t="s">
        <v>168</v>
      </c>
      <c r="B101" s="7557"/>
      <c r="C101" s="7557"/>
      <c r="D101" s="7557"/>
      <c r="E101" s="7557"/>
      <c r="F101" s="7557"/>
      <c r="G101" s="7557"/>
      <c r="H101" s="7557"/>
      <c r="I101" s="7557"/>
      <c r="J101" s="7557"/>
      <c r="K101" s="7557"/>
      <c r="L101" s="7557"/>
      <c r="M101" s="3105"/>
      <c r="N101" s="1628"/>
      <c r="O101" s="1628"/>
      <c r="P101" s="1628"/>
      <c r="Q101" s="1627"/>
      <c r="R101" s="497"/>
      <c r="S101" s="497"/>
    </row>
    <row r="102" spans="1:19" ht="20.25" customHeight="1" thickBot="1" x14ac:dyDescent="0.25">
      <c r="A102" s="35"/>
      <c r="B102" s="37"/>
      <c r="C102" s="37"/>
      <c r="D102" s="37"/>
      <c r="E102" s="37"/>
      <c r="F102" s="37"/>
      <c r="G102" s="38"/>
      <c r="H102" s="37"/>
      <c r="I102" s="37"/>
      <c r="J102" s="36"/>
      <c r="K102" s="36"/>
      <c r="L102" s="39" t="s">
        <v>111</v>
      </c>
      <c r="M102" s="1626"/>
      <c r="N102" s="1628"/>
      <c r="O102" s="1628"/>
      <c r="P102" s="1628"/>
      <c r="Q102" s="1627"/>
    </row>
    <row r="103" spans="1:19" ht="114.75" customHeight="1" thickBot="1" x14ac:dyDescent="0.25">
      <c r="A103" s="40"/>
      <c r="B103" s="41"/>
      <c r="C103" s="5851" t="s">
        <v>229</v>
      </c>
      <c r="D103" s="5851"/>
      <c r="E103" s="5851"/>
      <c r="F103" s="5851"/>
      <c r="G103" s="5851"/>
      <c r="H103" s="5851"/>
      <c r="I103" s="5851"/>
      <c r="J103" s="5851"/>
      <c r="K103" s="4124" t="s">
        <v>180</v>
      </c>
      <c r="L103" s="2839" t="s">
        <v>181</v>
      </c>
      <c r="M103" s="4123" t="s">
        <v>176</v>
      </c>
      <c r="N103" s="1628"/>
      <c r="O103" s="1628"/>
      <c r="P103" s="1628"/>
      <c r="Q103" s="1627"/>
    </row>
    <row r="104" spans="1:19" ht="19.5" customHeight="1" x14ac:dyDescent="0.2">
      <c r="A104" s="6752" t="s">
        <v>192</v>
      </c>
      <c r="B104" s="6753"/>
      <c r="C104" s="6753"/>
      <c r="D104" s="6753"/>
      <c r="E104" s="6753"/>
      <c r="F104" s="6753"/>
      <c r="G104" s="6753"/>
      <c r="H104" s="6753"/>
      <c r="I104" s="6753"/>
      <c r="J104" s="6754"/>
      <c r="K104" s="4902">
        <f>K105+K109</f>
        <v>184.5</v>
      </c>
      <c r="L104" s="4902">
        <f>L105+L109</f>
        <v>278.70000000000005</v>
      </c>
      <c r="M104" s="4902">
        <f>M105+M109</f>
        <v>265.60000000000002</v>
      </c>
      <c r="N104" s="1628"/>
      <c r="O104" s="1628"/>
      <c r="P104" s="1628"/>
      <c r="Q104" s="1627"/>
    </row>
    <row r="105" spans="1:19" ht="19.5" customHeight="1" x14ac:dyDescent="0.2">
      <c r="A105" s="5748" t="s">
        <v>1720</v>
      </c>
      <c r="B105" s="5749"/>
      <c r="C105" s="5749"/>
      <c r="D105" s="5749"/>
      <c r="E105" s="5749"/>
      <c r="F105" s="5749"/>
      <c r="G105" s="5749"/>
      <c r="H105" s="5749"/>
      <c r="I105" s="5749"/>
      <c r="J105" s="5750"/>
      <c r="K105" s="2646">
        <f>K106+K108</f>
        <v>184.5</v>
      </c>
      <c r="L105" s="2646">
        <f>L106+L108</f>
        <v>208.3</v>
      </c>
      <c r="M105" s="2646">
        <f>M106+M108</f>
        <v>195.5</v>
      </c>
      <c r="N105" s="1628"/>
      <c r="O105" s="1628"/>
      <c r="P105" s="1628"/>
      <c r="Q105" s="1627"/>
    </row>
    <row r="106" spans="1:19" ht="19.5" customHeight="1" x14ac:dyDescent="0.2">
      <c r="A106" s="6400" t="s">
        <v>207</v>
      </c>
      <c r="B106" s="6401"/>
      <c r="C106" s="6401"/>
      <c r="D106" s="6401"/>
      <c r="E106" s="6401"/>
      <c r="F106" s="6401"/>
      <c r="G106" s="6401"/>
      <c r="H106" s="6401"/>
      <c r="I106" s="6401"/>
      <c r="J106" s="7055"/>
      <c r="K106" s="2646">
        <f>K15+K21+K27+K51+K71+K79+K92</f>
        <v>184.5</v>
      </c>
      <c r="L106" s="2646">
        <f>L15+L21+L27+L51+L71+L79+L92</f>
        <v>184.5</v>
      </c>
      <c r="M106" s="2646">
        <f>M15+M21+M27+M51+M71+M79+M92</f>
        <v>171.8</v>
      </c>
      <c r="N106" s="1628"/>
      <c r="O106" s="1628"/>
      <c r="P106" s="1628"/>
      <c r="Q106" s="1627"/>
    </row>
    <row r="107" spans="1:19" ht="19.5" customHeight="1" x14ac:dyDescent="0.2">
      <c r="A107" s="5748" t="s">
        <v>208</v>
      </c>
      <c r="B107" s="5749"/>
      <c r="C107" s="5749"/>
      <c r="D107" s="5749"/>
      <c r="E107" s="5763"/>
      <c r="F107" s="5763"/>
      <c r="G107" s="5763"/>
      <c r="H107" s="5763"/>
      <c r="I107" s="5763"/>
      <c r="J107" s="5764"/>
      <c r="K107" s="2646"/>
      <c r="L107" s="2646"/>
      <c r="M107" s="2646"/>
      <c r="N107" s="1628"/>
      <c r="O107" s="1628"/>
      <c r="P107" s="1628"/>
      <c r="Q107" s="1627"/>
    </row>
    <row r="108" spans="1:19" ht="27.75" customHeight="1" x14ac:dyDescent="0.2">
      <c r="A108" s="5748" t="s">
        <v>1719</v>
      </c>
      <c r="B108" s="5749"/>
      <c r="C108" s="5749"/>
      <c r="D108" s="5749"/>
      <c r="E108" s="5749"/>
      <c r="F108" s="5749"/>
      <c r="G108" s="5749"/>
      <c r="H108" s="5749"/>
      <c r="I108" s="5749"/>
      <c r="J108" s="5750"/>
      <c r="K108" s="2646">
        <f>K81</f>
        <v>0</v>
      </c>
      <c r="L108" s="2646">
        <f>L81</f>
        <v>23.8</v>
      </c>
      <c r="M108" s="2646">
        <f>M81</f>
        <v>23.7</v>
      </c>
      <c r="N108" s="1628"/>
      <c r="O108" s="1628"/>
      <c r="P108" s="1628"/>
      <c r="Q108" s="1627"/>
    </row>
    <row r="109" spans="1:19" ht="19.5" customHeight="1" x14ac:dyDescent="0.2">
      <c r="A109" s="6400" t="s">
        <v>163</v>
      </c>
      <c r="B109" s="6401"/>
      <c r="C109" s="6401"/>
      <c r="D109" s="6401"/>
      <c r="E109" s="6401"/>
      <c r="F109" s="6401"/>
      <c r="G109" s="6401"/>
      <c r="H109" s="6401"/>
      <c r="I109" s="6401"/>
      <c r="J109" s="7055"/>
      <c r="K109" s="2646">
        <f>K110</f>
        <v>0</v>
      </c>
      <c r="L109" s="2646">
        <f>L110</f>
        <v>70.400000000000006</v>
      </c>
      <c r="M109" s="2646">
        <f>M110</f>
        <v>70.099999999999994</v>
      </c>
      <c r="N109" s="1628"/>
      <c r="O109" s="1628"/>
      <c r="P109" s="1628"/>
      <c r="Q109" s="1627"/>
    </row>
    <row r="110" spans="1:19" ht="19.5" customHeight="1" x14ac:dyDescent="0.2">
      <c r="A110" s="5748" t="s">
        <v>210</v>
      </c>
      <c r="B110" s="5749"/>
      <c r="C110" s="5749"/>
      <c r="D110" s="5749"/>
      <c r="E110" s="5749"/>
      <c r="F110" s="5749"/>
      <c r="G110" s="5749"/>
      <c r="H110" s="5749"/>
      <c r="I110" s="5749"/>
      <c r="J110" s="5749"/>
      <c r="K110" s="2646">
        <f>K16+K22+K28+K52+K80</f>
        <v>0</v>
      </c>
      <c r="L110" s="2646">
        <f>L16+L22+L28+L52+L80</f>
        <v>70.400000000000006</v>
      </c>
      <c r="M110" s="2646">
        <f>M16+M22+M28+M52+M80</f>
        <v>70.099999999999994</v>
      </c>
      <c r="N110" s="1628"/>
      <c r="O110" s="1628"/>
      <c r="P110" s="1628"/>
      <c r="Q110" s="1627"/>
    </row>
    <row r="111" spans="1:19" ht="26.25" customHeight="1" x14ac:dyDescent="0.2">
      <c r="A111" s="5748" t="s">
        <v>211</v>
      </c>
      <c r="B111" s="5749"/>
      <c r="C111" s="5749"/>
      <c r="D111" s="5749"/>
      <c r="E111" s="5749"/>
      <c r="F111" s="5749"/>
      <c r="G111" s="5749"/>
      <c r="H111" s="5749"/>
      <c r="I111" s="5749"/>
      <c r="J111" s="5749"/>
      <c r="K111" s="2646"/>
      <c r="L111" s="2646"/>
      <c r="M111" s="2646"/>
      <c r="N111" s="1628"/>
      <c r="O111" s="1628"/>
      <c r="P111" s="1628"/>
      <c r="Q111" s="1627"/>
    </row>
    <row r="112" spans="1:19" ht="19.5" customHeight="1" x14ac:dyDescent="0.2">
      <c r="A112" s="5748" t="s">
        <v>212</v>
      </c>
      <c r="B112" s="5749"/>
      <c r="C112" s="5749"/>
      <c r="D112" s="5749"/>
      <c r="E112" s="5749"/>
      <c r="F112" s="5749"/>
      <c r="G112" s="5749"/>
      <c r="H112" s="5749"/>
      <c r="I112" s="5749"/>
      <c r="J112" s="5749"/>
      <c r="K112" s="199"/>
      <c r="L112" s="199"/>
      <c r="M112" s="199"/>
      <c r="N112" s="1628"/>
      <c r="O112" s="1628"/>
      <c r="P112" s="1628"/>
      <c r="Q112" s="1627"/>
    </row>
    <row r="113" spans="1:17" ht="19.5" customHeight="1" x14ac:dyDescent="0.2">
      <c r="A113" s="5748" t="s">
        <v>213</v>
      </c>
      <c r="B113" s="5749"/>
      <c r="C113" s="5749"/>
      <c r="D113" s="5749"/>
      <c r="E113" s="5749"/>
      <c r="F113" s="5749"/>
      <c r="G113" s="5749"/>
      <c r="H113" s="5749"/>
      <c r="I113" s="5749"/>
      <c r="J113" s="5749"/>
      <c r="K113" s="199"/>
      <c r="L113" s="199"/>
      <c r="M113" s="199"/>
      <c r="N113" s="1628"/>
      <c r="O113" s="1628"/>
      <c r="P113" s="1628"/>
      <c r="Q113" s="1627"/>
    </row>
    <row r="114" spans="1:17" ht="27.75" customHeight="1" x14ac:dyDescent="0.2">
      <c r="A114" s="5748" t="s">
        <v>214</v>
      </c>
      <c r="B114" s="5749"/>
      <c r="C114" s="5749"/>
      <c r="D114" s="5749"/>
      <c r="E114" s="5763"/>
      <c r="F114" s="5763"/>
      <c r="G114" s="5763"/>
      <c r="H114" s="5763"/>
      <c r="I114" s="5763"/>
      <c r="J114" s="5764"/>
      <c r="K114" s="199"/>
      <c r="L114" s="199"/>
      <c r="M114" s="199"/>
      <c r="N114" s="1628"/>
      <c r="O114" s="1628"/>
      <c r="P114" s="1628"/>
      <c r="Q114" s="1627"/>
    </row>
    <row r="115" spans="1:17" ht="19.5" customHeight="1" x14ac:dyDescent="0.2">
      <c r="A115" s="5765" t="s">
        <v>215</v>
      </c>
      <c r="B115" s="5766"/>
      <c r="C115" s="5766"/>
      <c r="D115" s="5766"/>
      <c r="E115" s="5763"/>
      <c r="F115" s="5763"/>
      <c r="G115" s="5763"/>
      <c r="H115" s="5763"/>
      <c r="I115" s="5763"/>
      <c r="J115" s="5764"/>
      <c r="K115" s="199"/>
      <c r="L115" s="199"/>
      <c r="M115" s="199"/>
      <c r="N115" s="1628"/>
      <c r="O115" s="1628"/>
      <c r="P115" s="1628"/>
      <c r="Q115" s="1627"/>
    </row>
    <row r="116" spans="1:17" ht="19.5" customHeight="1" x14ac:dyDescent="0.2">
      <c r="A116" s="5748" t="s">
        <v>195</v>
      </c>
      <c r="B116" s="5749"/>
      <c r="C116" s="5749"/>
      <c r="D116" s="5749"/>
      <c r="E116" s="5749"/>
      <c r="F116" s="5749"/>
      <c r="G116" s="5749"/>
      <c r="H116" s="5749"/>
      <c r="I116" s="5749"/>
      <c r="J116" s="5749"/>
      <c r="K116" s="199"/>
      <c r="L116" s="199"/>
      <c r="M116" s="199"/>
      <c r="N116" s="1628"/>
      <c r="O116" s="1628"/>
      <c r="P116" s="1628"/>
      <c r="Q116" s="1627"/>
    </row>
    <row r="117" spans="1:17" ht="19.5" customHeight="1" x14ac:dyDescent="0.2">
      <c r="A117" s="5748" t="s">
        <v>216</v>
      </c>
      <c r="B117" s="5749"/>
      <c r="C117" s="5749"/>
      <c r="D117" s="5749"/>
      <c r="E117" s="5749"/>
      <c r="F117" s="5749"/>
      <c r="G117" s="5749"/>
      <c r="H117" s="5749"/>
      <c r="I117" s="5749"/>
      <c r="J117" s="5749"/>
      <c r="K117" s="199"/>
      <c r="L117" s="199"/>
      <c r="M117" s="199"/>
      <c r="N117" s="1628"/>
      <c r="O117" s="1628"/>
      <c r="P117" s="1628"/>
      <c r="Q117" s="1627"/>
    </row>
    <row r="118" spans="1:17" ht="19.5" customHeight="1" x14ac:dyDescent="0.2">
      <c r="A118" s="6400" t="s">
        <v>217</v>
      </c>
      <c r="B118" s="6401"/>
      <c r="C118" s="6401"/>
      <c r="D118" s="6401"/>
      <c r="E118" s="6401"/>
      <c r="F118" s="6401"/>
      <c r="G118" s="6401"/>
      <c r="H118" s="6401"/>
      <c r="I118" s="6401"/>
      <c r="J118" s="7055"/>
      <c r="K118" s="2014"/>
      <c r="L118" s="2014"/>
      <c r="M118" s="2014"/>
      <c r="N118" s="1628"/>
      <c r="O118" s="1628"/>
      <c r="P118" s="1628"/>
      <c r="Q118" s="1627"/>
    </row>
    <row r="119" spans="1:17" ht="19.5" customHeight="1" x14ac:dyDescent="0.2">
      <c r="A119" s="6400" t="s">
        <v>218</v>
      </c>
      <c r="B119" s="6401"/>
      <c r="C119" s="6401"/>
      <c r="D119" s="6401"/>
      <c r="E119" s="6401"/>
      <c r="F119" s="6401"/>
      <c r="G119" s="6401"/>
      <c r="H119" s="6401"/>
      <c r="I119" s="6401"/>
      <c r="J119" s="7055"/>
      <c r="K119" s="2014"/>
      <c r="L119" s="2014"/>
      <c r="M119" s="2014"/>
      <c r="N119" s="1628"/>
      <c r="O119" s="1628"/>
      <c r="P119" s="1628"/>
      <c r="Q119" s="1627"/>
    </row>
    <row r="120" spans="1:17" ht="19.5" customHeight="1" x14ac:dyDescent="0.2">
      <c r="A120" s="5748" t="s">
        <v>196</v>
      </c>
      <c r="B120" s="5749"/>
      <c r="C120" s="5749"/>
      <c r="D120" s="5749"/>
      <c r="E120" s="5749"/>
      <c r="F120" s="5749"/>
      <c r="G120" s="5749"/>
      <c r="H120" s="5749"/>
      <c r="I120" s="5749"/>
      <c r="J120" s="5749"/>
      <c r="K120" s="2014"/>
      <c r="L120" s="2014"/>
      <c r="M120" s="2014"/>
      <c r="N120" s="1628"/>
      <c r="O120" s="1628"/>
      <c r="P120" s="1628"/>
      <c r="Q120" s="1627"/>
    </row>
    <row r="121" spans="1:17" ht="19.5" customHeight="1" x14ac:dyDescent="0.2">
      <c r="A121" s="5748" t="s">
        <v>1463</v>
      </c>
      <c r="B121" s="5749"/>
      <c r="C121" s="5749"/>
      <c r="D121" s="5749"/>
      <c r="E121" s="5763"/>
      <c r="F121" s="5763"/>
      <c r="G121" s="5763"/>
      <c r="H121" s="5763"/>
      <c r="I121" s="5763"/>
      <c r="J121" s="5764"/>
      <c r="K121" s="2014"/>
      <c r="L121" s="2014"/>
      <c r="M121" s="2014"/>
      <c r="N121" s="1628"/>
      <c r="O121" s="1628"/>
      <c r="P121" s="1628"/>
      <c r="Q121" s="1627"/>
    </row>
    <row r="122" spans="1:17" ht="19.5" customHeight="1" thickBot="1" x14ac:dyDescent="0.25">
      <c r="A122" s="5748" t="s">
        <v>1718</v>
      </c>
      <c r="B122" s="5749"/>
      <c r="C122" s="5749"/>
      <c r="D122" s="5749"/>
      <c r="E122" s="5749"/>
      <c r="F122" s="5749"/>
      <c r="G122" s="5749"/>
      <c r="H122" s="5749"/>
      <c r="I122" s="5749"/>
      <c r="J122" s="5750"/>
      <c r="K122" s="2014"/>
      <c r="L122" s="2014"/>
      <c r="M122" s="4901"/>
      <c r="N122" s="1628"/>
      <c r="O122" s="1628"/>
      <c r="P122" s="1628"/>
      <c r="Q122" s="1627"/>
    </row>
    <row r="123" spans="1:17" ht="36" customHeight="1" thickBot="1" x14ac:dyDescent="0.25">
      <c r="A123" s="6934" t="s">
        <v>164</v>
      </c>
      <c r="B123" s="6935"/>
      <c r="C123" s="6935"/>
      <c r="D123" s="6935"/>
      <c r="E123" s="6935"/>
      <c r="F123" s="6935"/>
      <c r="G123" s="6935"/>
      <c r="H123" s="6935"/>
      <c r="I123" s="6935"/>
      <c r="J123" s="6936"/>
      <c r="K123" s="1618">
        <f>K124</f>
        <v>0</v>
      </c>
      <c r="L123" s="1618">
        <f>L124</f>
        <v>0</v>
      </c>
      <c r="M123" s="1618">
        <f>M124</f>
        <v>0</v>
      </c>
      <c r="N123" s="1628"/>
      <c r="O123" s="1628"/>
      <c r="P123" s="1628"/>
      <c r="Q123" s="1627"/>
    </row>
    <row r="124" spans="1:17" ht="19.5" customHeight="1" x14ac:dyDescent="0.2">
      <c r="A124" s="5732" t="s">
        <v>225</v>
      </c>
      <c r="B124" s="5733"/>
      <c r="C124" s="5733"/>
      <c r="D124" s="5733"/>
      <c r="E124" s="5734"/>
      <c r="F124" s="5734"/>
      <c r="G124" s="5734"/>
      <c r="H124" s="5734"/>
      <c r="I124" s="5734"/>
      <c r="J124" s="5735"/>
      <c r="K124" s="1606">
        <v>0</v>
      </c>
      <c r="L124" s="1606">
        <v>0</v>
      </c>
      <c r="M124" s="1606">
        <v>0</v>
      </c>
      <c r="N124" s="1628"/>
      <c r="O124" s="1628"/>
      <c r="P124" s="1628"/>
      <c r="Q124" s="1627"/>
    </row>
    <row r="125" spans="1:17" ht="19.5" customHeight="1" x14ac:dyDescent="0.2">
      <c r="A125" s="6420" t="s">
        <v>165</v>
      </c>
      <c r="B125" s="6421"/>
      <c r="C125" s="6421"/>
      <c r="D125" s="6421"/>
      <c r="E125" s="6421"/>
      <c r="F125" s="6421"/>
      <c r="G125" s="6421"/>
      <c r="H125" s="6421"/>
      <c r="I125" s="6421"/>
      <c r="J125" s="6422"/>
      <c r="K125" s="1604"/>
      <c r="L125" s="2331"/>
      <c r="M125" s="2331"/>
      <c r="N125" s="1628"/>
      <c r="O125" s="1628"/>
      <c r="P125" s="1628"/>
      <c r="Q125" s="1627"/>
    </row>
    <row r="126" spans="1:17" ht="19.5" customHeight="1" x14ac:dyDescent="0.2">
      <c r="A126" s="6423" t="s">
        <v>221</v>
      </c>
      <c r="B126" s="6462"/>
      <c r="C126" s="6462"/>
      <c r="D126" s="6462"/>
      <c r="E126" s="6462"/>
      <c r="F126" s="6462"/>
      <c r="G126" s="6462"/>
      <c r="H126" s="6462"/>
      <c r="I126" s="6462"/>
      <c r="J126" s="6450"/>
      <c r="K126" s="310"/>
      <c r="L126" s="310"/>
      <c r="M126" s="310"/>
      <c r="N126" s="1628"/>
      <c r="O126" s="1628"/>
      <c r="P126" s="1628"/>
      <c r="Q126" s="1627"/>
    </row>
    <row r="127" spans="1:17" ht="19.5" customHeight="1" x14ac:dyDescent="0.2">
      <c r="A127" s="6423" t="s">
        <v>222</v>
      </c>
      <c r="B127" s="6424"/>
      <c r="C127" s="6424"/>
      <c r="D127" s="6424"/>
      <c r="E127" s="6424"/>
      <c r="F127" s="6424"/>
      <c r="G127" s="6424"/>
      <c r="H127" s="6424"/>
      <c r="I127" s="6424"/>
      <c r="J127" s="6425"/>
      <c r="K127" s="310"/>
      <c r="L127" s="311"/>
      <c r="M127" s="310"/>
      <c r="N127" s="1628"/>
      <c r="O127" s="1628"/>
      <c r="P127" s="1628"/>
      <c r="Q127" s="1627"/>
    </row>
    <row r="128" spans="1:17" ht="19.5" customHeight="1" thickBot="1" x14ac:dyDescent="0.25">
      <c r="A128" s="6426" t="s">
        <v>197</v>
      </c>
      <c r="B128" s="6427"/>
      <c r="C128" s="6427"/>
      <c r="D128" s="6427"/>
      <c r="E128" s="6427"/>
      <c r="F128" s="6427"/>
      <c r="G128" s="6427"/>
      <c r="H128" s="6427"/>
      <c r="I128" s="6427"/>
      <c r="J128" s="6428"/>
      <c r="K128" s="312"/>
      <c r="L128" s="313"/>
      <c r="M128" s="314"/>
      <c r="N128" s="1628"/>
      <c r="O128" s="1628"/>
      <c r="P128" s="1628"/>
      <c r="Q128" s="1627"/>
    </row>
    <row r="129" spans="1:17" ht="19.5" customHeight="1" thickBot="1" x14ac:dyDescent="0.25">
      <c r="A129" s="7048" t="s">
        <v>979</v>
      </c>
      <c r="B129" s="7049"/>
      <c r="C129" s="7049"/>
      <c r="D129" s="7049"/>
      <c r="E129" s="7049"/>
      <c r="F129" s="7049"/>
      <c r="G129" s="7049"/>
      <c r="H129" s="7049"/>
      <c r="I129" s="7049"/>
      <c r="J129" s="7050"/>
      <c r="K129" s="174">
        <f>K104+K123</f>
        <v>184.5</v>
      </c>
      <c r="L129" s="174">
        <f>L104+L123</f>
        <v>278.70000000000005</v>
      </c>
      <c r="M129" s="174">
        <f>M104+M123</f>
        <v>265.60000000000002</v>
      </c>
      <c r="N129" s="1628"/>
      <c r="O129" s="1628"/>
      <c r="P129" s="1628"/>
      <c r="Q129" s="1627"/>
    </row>
    <row r="130" spans="1:17" ht="19.5" customHeight="1" x14ac:dyDescent="0.2">
      <c r="A130" s="6411" t="s">
        <v>166</v>
      </c>
      <c r="B130" s="6412"/>
      <c r="C130" s="6412"/>
      <c r="D130" s="6412"/>
      <c r="E130" s="6412"/>
      <c r="F130" s="6412"/>
      <c r="G130" s="6412"/>
      <c r="H130" s="6412"/>
      <c r="I130" s="6412"/>
      <c r="J130" s="6413"/>
      <c r="K130" s="1597"/>
      <c r="L130" s="2640"/>
      <c r="M130" s="2640"/>
      <c r="N130" s="1628"/>
      <c r="O130" s="1628"/>
      <c r="P130" s="1628"/>
      <c r="Q130" s="1627"/>
    </row>
    <row r="131" spans="1:17" ht="28.5" customHeight="1" thickBot="1" x14ac:dyDescent="0.25">
      <c r="A131" s="6414" t="s">
        <v>167</v>
      </c>
      <c r="B131" s="6415"/>
      <c r="C131" s="6415"/>
      <c r="D131" s="6415"/>
      <c r="E131" s="6415"/>
      <c r="F131" s="6415"/>
      <c r="G131" s="6415"/>
      <c r="H131" s="6415"/>
      <c r="I131" s="6415"/>
      <c r="J131" s="6416"/>
      <c r="K131" s="4900">
        <v>59.5</v>
      </c>
      <c r="L131" s="4900" t="s">
        <v>927</v>
      </c>
      <c r="M131" s="4900" t="s">
        <v>927</v>
      </c>
      <c r="N131" s="1628"/>
      <c r="O131" s="1628"/>
      <c r="P131" s="1628"/>
      <c r="Q131" s="1627"/>
    </row>
    <row r="132" spans="1:17" ht="19.5" customHeight="1" x14ac:dyDescent="0.2">
      <c r="A132" s="1628"/>
      <c r="B132" s="1628"/>
      <c r="C132" s="1628"/>
      <c r="D132" s="1628"/>
      <c r="E132" s="1628"/>
      <c r="F132" s="1628"/>
      <c r="G132" s="1628"/>
      <c r="H132" s="4899"/>
      <c r="I132" s="1628"/>
      <c r="J132" s="1628"/>
      <c r="K132" s="1628"/>
      <c r="L132" s="1628"/>
      <c r="M132" s="1628"/>
      <c r="N132" s="1628"/>
      <c r="O132" s="1628"/>
      <c r="P132" s="1628"/>
      <c r="Q132" s="1627"/>
    </row>
    <row r="133" spans="1:17" ht="19.5" customHeight="1" x14ac:dyDescent="0.2">
      <c r="A133" s="1628"/>
      <c r="B133" s="1628"/>
      <c r="C133" s="1628"/>
      <c r="D133" s="1628"/>
      <c r="E133" s="1628"/>
      <c r="F133" s="1628"/>
      <c r="G133" s="1628"/>
      <c r="H133" s="1627"/>
    </row>
    <row r="134" spans="1:17" ht="28.5" customHeight="1" x14ac:dyDescent="0.2">
      <c r="A134" s="1587"/>
      <c r="B134" s="4099"/>
      <c r="C134" s="4099"/>
      <c r="D134" s="4099"/>
      <c r="E134" s="4099"/>
      <c r="F134" s="1590"/>
      <c r="G134" s="1590"/>
      <c r="H134" s="1588"/>
    </row>
    <row r="135" spans="1:17" ht="40.5" customHeight="1" x14ac:dyDescent="0.2">
      <c r="A135" s="1587"/>
      <c r="B135" s="4099"/>
      <c r="C135" s="4099"/>
      <c r="D135" s="4099"/>
      <c r="E135" s="4099"/>
      <c r="F135" s="1587"/>
      <c r="G135" s="1587"/>
      <c r="H135" s="1588"/>
    </row>
    <row r="136" spans="1:17" x14ac:dyDescent="0.2">
      <c r="A136" s="1587"/>
      <c r="B136" s="4099"/>
      <c r="C136" s="4099"/>
      <c r="D136" s="4099"/>
      <c r="E136" s="4099"/>
      <c r="F136" s="4102"/>
      <c r="G136" s="1587"/>
      <c r="H136" s="1588"/>
    </row>
    <row r="137" spans="1:17" x14ac:dyDescent="0.2">
      <c r="A137" s="1587"/>
      <c r="B137" s="4099"/>
      <c r="C137" s="4099"/>
      <c r="D137" s="4099"/>
      <c r="E137" s="4099"/>
      <c r="F137" s="1587"/>
      <c r="G137" s="1587"/>
      <c r="H137" s="1588"/>
    </row>
    <row r="138" spans="1:17" x14ac:dyDescent="0.2">
      <c r="A138" s="1587"/>
      <c r="B138" s="4099"/>
      <c r="C138" s="4099"/>
      <c r="D138" s="4099"/>
      <c r="E138" s="4099"/>
      <c r="F138" s="1587"/>
      <c r="G138" s="1587"/>
      <c r="H138" s="1588"/>
    </row>
    <row r="139" spans="1:17" x14ac:dyDescent="0.2">
      <c r="A139" s="1587"/>
      <c r="B139" s="4099"/>
      <c r="C139" s="4099"/>
      <c r="D139" s="4099"/>
      <c r="E139" s="4099"/>
      <c r="F139" s="1587"/>
      <c r="G139" s="1587"/>
      <c r="H139" s="1588"/>
    </row>
    <row r="140" spans="1:17" x14ac:dyDescent="0.2">
      <c r="A140" s="1587"/>
      <c r="B140" s="4099"/>
      <c r="C140" s="4099"/>
      <c r="D140" s="4099"/>
      <c r="E140" s="4099"/>
      <c r="F140" s="1587"/>
      <c r="G140" s="1587"/>
      <c r="H140" s="1588"/>
    </row>
    <row r="141" spans="1:17" x14ac:dyDescent="0.2">
      <c r="A141" s="1587"/>
      <c r="B141" s="4099"/>
      <c r="C141" s="4099"/>
      <c r="D141" s="4099"/>
      <c r="E141" s="4099"/>
      <c r="F141" s="1587"/>
      <c r="G141" s="1587"/>
      <c r="H141" s="1588"/>
    </row>
    <row r="142" spans="1:17" x14ac:dyDescent="0.2">
      <c r="A142" s="1587"/>
      <c r="B142" s="4099"/>
      <c r="C142" s="4099"/>
      <c r="D142" s="4099"/>
      <c r="E142" s="4099"/>
      <c r="F142" s="1587"/>
      <c r="G142" s="1587"/>
      <c r="H142" s="1588"/>
    </row>
    <row r="143" spans="1:17" x14ac:dyDescent="0.2">
      <c r="A143" s="1587"/>
      <c r="B143" s="4099"/>
      <c r="C143" s="4099"/>
      <c r="D143" s="4099"/>
      <c r="E143" s="4099"/>
      <c r="F143" s="1587"/>
      <c r="G143" s="1587"/>
      <c r="H143" s="1589"/>
    </row>
    <row r="144" spans="1:17" x14ac:dyDescent="0.2">
      <c r="A144" s="1587"/>
      <c r="B144" s="4099"/>
      <c r="C144" s="4099"/>
      <c r="D144" s="4099"/>
      <c r="E144" s="4099"/>
      <c r="F144" s="1587"/>
      <c r="G144" s="1587"/>
      <c r="H144" s="1588"/>
    </row>
    <row r="145" spans="1:8" x14ac:dyDescent="0.2">
      <c r="A145" s="1587"/>
      <c r="B145" s="4099"/>
      <c r="C145" s="4099"/>
      <c r="D145" s="4099"/>
      <c r="E145" s="4099"/>
      <c r="F145" s="1587"/>
      <c r="G145" s="1587"/>
      <c r="H145" s="1588"/>
    </row>
    <row r="146" spans="1:8" x14ac:dyDescent="0.2">
      <c r="A146" s="1587"/>
      <c r="B146" s="4099"/>
      <c r="C146" s="4099"/>
      <c r="D146" s="4099"/>
      <c r="E146" s="4099"/>
      <c r="F146" s="1587"/>
      <c r="G146" s="1587"/>
      <c r="H146" s="1588"/>
    </row>
    <row r="147" spans="1:8" x14ac:dyDescent="0.2">
      <c r="F147" s="1587"/>
      <c r="G147" s="1587"/>
      <c r="H147" s="496"/>
    </row>
    <row r="148" spans="1:8" x14ac:dyDescent="0.2">
      <c r="F148" s="1587"/>
      <c r="G148" s="1587"/>
      <c r="H148" s="496"/>
    </row>
    <row r="149" spans="1:8" x14ac:dyDescent="0.2">
      <c r="H149" s="496"/>
    </row>
    <row r="150" spans="1:8" x14ac:dyDescent="0.2">
      <c r="H150" s="496"/>
    </row>
    <row r="151" spans="1:8" x14ac:dyDescent="0.2">
      <c r="H151" s="496"/>
    </row>
  </sheetData>
  <mergeCells count="213">
    <mergeCell ref="F33:F34"/>
    <mergeCell ref="D27:F30"/>
    <mergeCell ref="D19:D20"/>
    <mergeCell ref="D61:D62"/>
    <mergeCell ref="F67:F68"/>
    <mergeCell ref="G51:G54"/>
    <mergeCell ref="R92:R96"/>
    <mergeCell ref="R41:R42"/>
    <mergeCell ref="R84:S84"/>
    <mergeCell ref="R87:S89"/>
    <mergeCell ref="R90:S90"/>
    <mergeCell ref="A3:S3"/>
    <mergeCell ref="S6:S8"/>
    <mergeCell ref="A4:S4"/>
    <mergeCell ref="F69:F70"/>
    <mergeCell ref="F58:F60"/>
    <mergeCell ref="A6:A8"/>
    <mergeCell ref="B6:B8"/>
    <mergeCell ref="C6:C8"/>
    <mergeCell ref="E6:E8"/>
    <mergeCell ref="F6:F8"/>
    <mergeCell ref="A49:A50"/>
    <mergeCell ref="B49:B50"/>
    <mergeCell ref="A45:A46"/>
    <mergeCell ref="B45:B46"/>
    <mergeCell ref="C13:Q13"/>
    <mergeCell ref="F37:F38"/>
    <mergeCell ref="G31:G34"/>
    <mergeCell ref="I27:I46"/>
    <mergeCell ref="H27:H46"/>
    <mergeCell ref="A101:L101"/>
    <mergeCell ref="G35:G38"/>
    <mergeCell ref="M7:M8"/>
    <mergeCell ref="R6:R8"/>
    <mergeCell ref="D6:D8"/>
    <mergeCell ref="G6:G8"/>
    <mergeCell ref="Q7:Q8"/>
    <mergeCell ref="H15:H20"/>
    <mergeCell ref="I15:I20"/>
    <mergeCell ref="H21:H26"/>
    <mergeCell ref="I21:I26"/>
    <mergeCell ref="H6:H8"/>
    <mergeCell ref="N6:Q6"/>
    <mergeCell ref="O7:O8"/>
    <mergeCell ref="I6:I8"/>
    <mergeCell ref="N7:N8"/>
    <mergeCell ref="J6:J8"/>
    <mergeCell ref="P7:P8"/>
    <mergeCell ref="K6:M6"/>
    <mergeCell ref="K7:K8"/>
    <mergeCell ref="L7:L8"/>
    <mergeCell ref="C97:I97"/>
    <mergeCell ref="A113:J113"/>
    <mergeCell ref="A114:J114"/>
    <mergeCell ref="A115:J115"/>
    <mergeCell ref="A116:J116"/>
    <mergeCell ref="A118:J118"/>
    <mergeCell ref="A119:J119"/>
    <mergeCell ref="A120:J120"/>
    <mergeCell ref="A109:J109"/>
    <mergeCell ref="A110:J110"/>
    <mergeCell ref="A111:J111"/>
    <mergeCell ref="A112:J112"/>
    <mergeCell ref="A99:J99"/>
    <mergeCell ref="B98:J98"/>
    <mergeCell ref="A108:J108"/>
    <mergeCell ref="A104:J104"/>
    <mergeCell ref="A105:J105"/>
    <mergeCell ref="A106:J106"/>
    <mergeCell ref="A107:J107"/>
    <mergeCell ref="C103:J103"/>
    <mergeCell ref="A128:J128"/>
    <mergeCell ref="A124:J124"/>
    <mergeCell ref="A117:J117"/>
    <mergeCell ref="A126:J126"/>
    <mergeCell ref="A127:J127"/>
    <mergeCell ref="A123:J123"/>
    <mergeCell ref="A129:J129"/>
    <mergeCell ref="A130:J130"/>
    <mergeCell ref="A131:J131"/>
    <mergeCell ref="A125:J125"/>
    <mergeCell ref="A121:J121"/>
    <mergeCell ref="A122:J122"/>
    <mergeCell ref="I92:I96"/>
    <mergeCell ref="I79:I89"/>
    <mergeCell ref="H79:H89"/>
    <mergeCell ref="D87:D89"/>
    <mergeCell ref="C87:C89"/>
    <mergeCell ref="C83:C86"/>
    <mergeCell ref="B79:B82"/>
    <mergeCell ref="G92:G96"/>
    <mergeCell ref="B92:B94"/>
    <mergeCell ref="C92:C94"/>
    <mergeCell ref="B77:B78"/>
    <mergeCell ref="A65:A66"/>
    <mergeCell ref="B65:B66"/>
    <mergeCell ref="C91:Q91"/>
    <mergeCell ref="A95:A96"/>
    <mergeCell ref="B95:B96"/>
    <mergeCell ref="C95:C96"/>
    <mergeCell ref="H92:H96"/>
    <mergeCell ref="F95:F96"/>
    <mergeCell ref="F77:F78"/>
    <mergeCell ref="E77:E78"/>
    <mergeCell ref="A71:A76"/>
    <mergeCell ref="B71:B76"/>
    <mergeCell ref="D71:F76"/>
    <mergeCell ref="D92:F94"/>
    <mergeCell ref="A87:A89"/>
    <mergeCell ref="D95:D96"/>
    <mergeCell ref="E83:E86"/>
    <mergeCell ref="D83:D86"/>
    <mergeCell ref="F83:F86"/>
    <mergeCell ref="F87:F89"/>
    <mergeCell ref="C90:I90"/>
    <mergeCell ref="A83:A86"/>
    <mergeCell ref="B83:B86"/>
    <mergeCell ref="A63:A64"/>
    <mergeCell ref="B63:B64"/>
    <mergeCell ref="E87:E89"/>
    <mergeCell ref="C63:C64"/>
    <mergeCell ref="D79:F82"/>
    <mergeCell ref="B87:B89"/>
    <mergeCell ref="A79:A82"/>
    <mergeCell ref="A92:A94"/>
    <mergeCell ref="A41:A42"/>
    <mergeCell ref="D65:D66"/>
    <mergeCell ref="A55:A57"/>
    <mergeCell ref="B58:B60"/>
    <mergeCell ref="B61:B62"/>
    <mergeCell ref="A58:A60"/>
    <mergeCell ref="A61:A62"/>
    <mergeCell ref="B55:B57"/>
    <mergeCell ref="D58:D60"/>
    <mergeCell ref="D51:F54"/>
    <mergeCell ref="D63:D64"/>
    <mergeCell ref="F61:F62"/>
    <mergeCell ref="F63:F64"/>
    <mergeCell ref="A77:A78"/>
    <mergeCell ref="C79:C82"/>
    <mergeCell ref="D77:D78"/>
    <mergeCell ref="A15:A18"/>
    <mergeCell ref="B15:B18"/>
    <mergeCell ref="A21:A23"/>
    <mergeCell ref="B21:B23"/>
    <mergeCell ref="C19:C20"/>
    <mergeCell ref="A24:A26"/>
    <mergeCell ref="B24:B26"/>
    <mergeCell ref="B33:B34"/>
    <mergeCell ref="A43:A44"/>
    <mergeCell ref="A39:A40"/>
    <mergeCell ref="B41:B42"/>
    <mergeCell ref="B39:B40"/>
    <mergeCell ref="B43:B44"/>
    <mergeCell ref="C15:C18"/>
    <mergeCell ref="A33:A34"/>
    <mergeCell ref="A37:A38"/>
    <mergeCell ref="B37:B38"/>
    <mergeCell ref="A35:A36"/>
    <mergeCell ref="A31:A32"/>
    <mergeCell ref="B31:B32"/>
    <mergeCell ref="B27:B30"/>
    <mergeCell ref="A27:A30"/>
    <mergeCell ref="D24:D26"/>
    <mergeCell ref="B35:B36"/>
    <mergeCell ref="R45:S45"/>
    <mergeCell ref="R12:S12"/>
    <mergeCell ref="R85:S85"/>
    <mergeCell ref="R27:S27"/>
    <mergeCell ref="R31:S32"/>
    <mergeCell ref="R35:S35"/>
    <mergeCell ref="R37:S37"/>
    <mergeCell ref="R38:S38"/>
    <mergeCell ref="G69:G70"/>
    <mergeCell ref="I61:I70"/>
    <mergeCell ref="G63:G64"/>
    <mergeCell ref="R28:S28"/>
    <mergeCell ref="R39:S39"/>
    <mergeCell ref="H71:H78"/>
    <mergeCell ref="I71:I78"/>
    <mergeCell ref="H51:H70"/>
    <mergeCell ref="S41:S42"/>
    <mergeCell ref="G79:G89"/>
    <mergeCell ref="G55:G57"/>
    <mergeCell ref="G15:G20"/>
    <mergeCell ref="G21:G26"/>
    <mergeCell ref="C14:M14"/>
    <mergeCell ref="D55:D57"/>
    <mergeCell ref="G58:G60"/>
    <mergeCell ref="D15:F18"/>
    <mergeCell ref="D21:F23"/>
    <mergeCell ref="F43:F44"/>
    <mergeCell ref="G71:G78"/>
    <mergeCell ref="G65:G66"/>
    <mergeCell ref="G67:G68"/>
    <mergeCell ref="C58:C60"/>
    <mergeCell ref="C61:C62"/>
    <mergeCell ref="F41:F42"/>
    <mergeCell ref="C71:C76"/>
    <mergeCell ref="C55:C57"/>
    <mergeCell ref="G39:G42"/>
    <mergeCell ref="G43:G46"/>
    <mergeCell ref="C77:C78"/>
    <mergeCell ref="F45:F46"/>
    <mergeCell ref="F65:F66"/>
    <mergeCell ref="C65:C66"/>
    <mergeCell ref="F24:F26"/>
    <mergeCell ref="G61:G62"/>
    <mergeCell ref="C47:I47"/>
    <mergeCell ref="F39:F40"/>
    <mergeCell ref="F35:F36"/>
    <mergeCell ref="F19:F20"/>
    <mergeCell ref="G27:G30"/>
  </mergeCells>
  <pageMargins left="0.70866141732283472" right="0.70866141732283472" top="0.74803149606299213" bottom="0.74803149606299213" header="0.31496062992125984" footer="0.31496062992125984"/>
  <pageSetup paperSize="9" scale="50" firstPageNumber="65" fitToHeight="0" orientation="landscape" useFirstPageNumber="1" r:id="rId1"/>
  <headerFooter>
    <oddHeader>&amp;C&amp;P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503FE-6307-4174-A123-6B137B4B4FDF}">
  <sheetPr>
    <pageSetUpPr fitToPage="1"/>
  </sheetPr>
  <dimension ref="A1:U194"/>
  <sheetViews>
    <sheetView view="pageBreakPreview" zoomScale="90" zoomScaleNormal="90" zoomScaleSheetLayoutView="90" workbookViewId="0">
      <selection activeCell="R1" sqref="R1:S1"/>
    </sheetView>
  </sheetViews>
  <sheetFormatPr defaultColWidth="9.140625" defaultRowHeight="12.75" x14ac:dyDescent="0.2"/>
  <cols>
    <col min="1" max="1" width="3.5703125" style="2978" customWidth="1"/>
    <col min="2" max="2" width="3.42578125" style="2978" customWidth="1"/>
    <col min="3" max="4" width="3.7109375" style="2978" customWidth="1"/>
    <col min="5" max="5" width="3.5703125" style="2978" customWidth="1"/>
    <col min="6" max="6" width="39.42578125" style="2978" customWidth="1"/>
    <col min="7" max="7" width="6.85546875" style="2978" customWidth="1"/>
    <col min="8" max="8" width="7.85546875" style="2978" customWidth="1"/>
    <col min="9" max="9" width="5.85546875" style="2978" customWidth="1"/>
    <col min="10" max="10" width="7.28515625" style="2978" customWidth="1"/>
    <col min="11" max="11" width="12.5703125" style="2978" customWidth="1"/>
    <col min="12" max="13" width="13.28515625" style="2978" customWidth="1"/>
    <col min="14" max="14" width="41.28515625" style="2978" customWidth="1"/>
    <col min="15" max="15" width="9.140625" style="2978" customWidth="1"/>
    <col min="16" max="16" width="11.5703125" style="2978" customWidth="1"/>
    <col min="17" max="17" width="13.7109375" style="2978" customWidth="1"/>
    <col min="18" max="18" width="21.28515625" style="2978" customWidth="1"/>
    <col min="19" max="19" width="22.140625" style="2978" customWidth="1"/>
    <col min="20" max="16384" width="9.140625" style="2978"/>
  </cols>
  <sheetData>
    <row r="1" spans="1:19" ht="75" customHeight="1" x14ac:dyDescent="0.2">
      <c r="N1" s="147"/>
      <c r="O1" s="147"/>
      <c r="P1" s="147"/>
      <c r="Q1" s="147"/>
      <c r="R1" s="5800" t="s">
        <v>1988</v>
      </c>
      <c r="S1" s="5800"/>
    </row>
    <row r="2" spans="1:19" ht="22.5" customHeight="1" x14ac:dyDescent="0.2">
      <c r="A2" s="5615" t="s">
        <v>172</v>
      </c>
      <c r="B2" s="5615"/>
      <c r="C2" s="5615"/>
      <c r="D2" s="5615"/>
      <c r="E2" s="5615"/>
      <c r="F2" s="5615"/>
      <c r="G2" s="5615"/>
      <c r="H2" s="5615"/>
      <c r="I2" s="5615"/>
      <c r="J2" s="5615"/>
      <c r="K2" s="5615"/>
      <c r="L2" s="5615"/>
      <c r="M2" s="5615"/>
      <c r="N2" s="5615"/>
      <c r="O2" s="5615"/>
      <c r="P2" s="5615"/>
      <c r="Q2" s="5615"/>
      <c r="R2" s="5615"/>
      <c r="S2" s="5615"/>
    </row>
    <row r="3" spans="1:19" ht="21" customHeight="1" x14ac:dyDescent="0.2">
      <c r="A3" s="7151" t="s">
        <v>1964</v>
      </c>
      <c r="B3" s="7151"/>
      <c r="C3" s="7151"/>
      <c r="D3" s="7151"/>
      <c r="E3" s="7151"/>
      <c r="F3" s="7151"/>
      <c r="G3" s="7151"/>
      <c r="H3" s="7151"/>
      <c r="I3" s="7151"/>
      <c r="J3" s="7151"/>
      <c r="K3" s="7151"/>
      <c r="L3" s="7151"/>
      <c r="M3" s="7151"/>
      <c r="N3" s="7151"/>
      <c r="O3" s="7151"/>
      <c r="P3" s="7151"/>
      <c r="Q3" s="7151"/>
      <c r="R3" s="7151"/>
      <c r="S3" s="7151"/>
    </row>
    <row r="4" spans="1:19" ht="16.5" thickBot="1" x14ac:dyDescent="0.25">
      <c r="A4" s="5414"/>
      <c r="B4" s="3097"/>
      <c r="C4" s="3097"/>
      <c r="D4" s="3097"/>
      <c r="E4" s="3097"/>
      <c r="F4" s="3097"/>
      <c r="G4" s="3097"/>
      <c r="H4" s="3097"/>
      <c r="I4" s="3097"/>
      <c r="J4" s="3097"/>
      <c r="K4" s="3097"/>
      <c r="L4" s="3097"/>
      <c r="M4" s="3097"/>
      <c r="N4" s="5413"/>
      <c r="O4" s="7903"/>
      <c r="P4" s="7903"/>
      <c r="Q4" s="7903"/>
    </row>
    <row r="5" spans="1:19" ht="30.6" customHeight="1" thickBot="1" x14ac:dyDescent="0.25">
      <c r="A5" s="7143" t="s">
        <v>0</v>
      </c>
      <c r="B5" s="7146" t="s">
        <v>1</v>
      </c>
      <c r="C5" s="7161" t="s">
        <v>2</v>
      </c>
      <c r="D5" s="7127" t="s">
        <v>71</v>
      </c>
      <c r="E5" s="7133" t="s">
        <v>3</v>
      </c>
      <c r="F5" s="7155" t="s">
        <v>4</v>
      </c>
      <c r="G5" s="7130" t="s">
        <v>2</v>
      </c>
      <c r="H5" s="7136" t="s">
        <v>5</v>
      </c>
      <c r="I5" s="7946" t="s">
        <v>6</v>
      </c>
      <c r="J5" s="7136" t="s">
        <v>7</v>
      </c>
      <c r="K5" s="7918" t="s">
        <v>173</v>
      </c>
      <c r="L5" s="7919"/>
      <c r="M5" s="7920"/>
      <c r="N5" s="5810" t="s">
        <v>72</v>
      </c>
      <c r="O5" s="5811"/>
      <c r="P5" s="5811"/>
      <c r="Q5" s="5812"/>
      <c r="R5" s="7911" t="s">
        <v>178</v>
      </c>
      <c r="S5" s="7914" t="s">
        <v>179</v>
      </c>
    </row>
    <row r="6" spans="1:19" ht="12.75" customHeight="1" x14ac:dyDescent="0.2">
      <c r="A6" s="7144"/>
      <c r="B6" s="7147"/>
      <c r="C6" s="7162"/>
      <c r="D6" s="7128"/>
      <c r="E6" s="7134"/>
      <c r="F6" s="7156"/>
      <c r="G6" s="7131"/>
      <c r="H6" s="7137"/>
      <c r="I6" s="7947"/>
      <c r="J6" s="7137"/>
      <c r="K6" s="7921" t="s">
        <v>174</v>
      </c>
      <c r="L6" s="7921" t="s">
        <v>175</v>
      </c>
      <c r="M6" s="6384" t="s">
        <v>176</v>
      </c>
      <c r="N6" s="7139" t="s">
        <v>8</v>
      </c>
      <c r="O6" s="7925" t="s">
        <v>9</v>
      </c>
      <c r="P6" s="7923" t="s">
        <v>73</v>
      </c>
      <c r="Q6" s="7777" t="s">
        <v>177</v>
      </c>
      <c r="R6" s="7912"/>
      <c r="S6" s="7915"/>
    </row>
    <row r="7" spans="1:19" ht="133.15" customHeight="1" thickBot="1" x14ac:dyDescent="0.25">
      <c r="A7" s="7145"/>
      <c r="B7" s="7148"/>
      <c r="C7" s="7163"/>
      <c r="D7" s="7129"/>
      <c r="E7" s="7135"/>
      <c r="F7" s="7157"/>
      <c r="G7" s="7132"/>
      <c r="H7" s="7138"/>
      <c r="I7" s="7948"/>
      <c r="J7" s="7138"/>
      <c r="K7" s="7922"/>
      <c r="L7" s="7922"/>
      <c r="M7" s="6385"/>
      <c r="N7" s="7140"/>
      <c r="O7" s="7142"/>
      <c r="P7" s="7924"/>
      <c r="Q7" s="7778"/>
      <c r="R7" s="7913"/>
      <c r="S7" s="7916"/>
    </row>
    <row r="8" spans="1:19" ht="13.5" thickBot="1" x14ac:dyDescent="0.25">
      <c r="A8" s="3095" t="s">
        <v>10</v>
      </c>
      <c r="B8" s="5412" t="s">
        <v>1963</v>
      </c>
      <c r="C8" s="3094"/>
      <c r="D8" s="3094"/>
      <c r="E8" s="3094"/>
      <c r="F8" s="3094"/>
      <c r="G8" s="3094"/>
      <c r="H8" s="5411"/>
      <c r="I8" s="5411"/>
      <c r="J8" s="5411"/>
      <c r="K8" s="5411"/>
      <c r="L8" s="5411"/>
      <c r="M8" s="5411"/>
      <c r="N8" s="5410"/>
      <c r="O8" s="5409"/>
      <c r="P8" s="5409"/>
      <c r="Q8" s="5408"/>
      <c r="R8" s="5407"/>
      <c r="S8" s="5148"/>
    </row>
    <row r="9" spans="1:19" ht="24.75" customHeight="1" thickBot="1" x14ac:dyDescent="0.25">
      <c r="A9" s="5406"/>
      <c r="B9" s="5224"/>
      <c r="C9" s="5404"/>
      <c r="D9" s="5404"/>
      <c r="E9" s="5404"/>
      <c r="F9" s="5405"/>
      <c r="G9" s="5405"/>
      <c r="H9" s="5404"/>
      <c r="I9" s="5404"/>
      <c r="J9" s="5404"/>
      <c r="K9" s="5404"/>
      <c r="L9" s="5404"/>
      <c r="M9" s="5404"/>
      <c r="N9" s="5403" t="s">
        <v>1962</v>
      </c>
      <c r="O9" s="3074" t="s">
        <v>136</v>
      </c>
      <c r="P9" s="5402">
        <v>99.9</v>
      </c>
      <c r="Q9" s="5401">
        <v>99.9</v>
      </c>
      <c r="R9" s="5149"/>
      <c r="S9" s="5148"/>
    </row>
    <row r="10" spans="1:19" ht="22.5" customHeight="1" thickBot="1" x14ac:dyDescent="0.25">
      <c r="A10" s="3089" t="s">
        <v>10</v>
      </c>
      <c r="B10" s="3007" t="s">
        <v>10</v>
      </c>
      <c r="C10" s="5232" t="s">
        <v>1961</v>
      </c>
      <c r="D10" s="5400"/>
      <c r="E10" s="5400"/>
      <c r="F10" s="5400"/>
      <c r="G10" s="5400"/>
      <c r="H10" s="5400"/>
      <c r="I10" s="5400"/>
      <c r="J10" s="5400"/>
      <c r="K10" s="5400"/>
      <c r="L10" s="5400"/>
      <c r="M10" s="5400"/>
      <c r="N10" s="5400"/>
      <c r="O10" s="5399"/>
      <c r="P10" s="5399"/>
      <c r="Q10" s="5398"/>
      <c r="R10" s="5149"/>
      <c r="S10" s="5148"/>
    </row>
    <row r="11" spans="1:19" ht="39" thickBot="1" x14ac:dyDescent="0.25">
      <c r="A11" s="3004"/>
      <c r="B11" s="5175"/>
      <c r="C11" s="5397"/>
      <c r="D11" s="5396"/>
      <c r="E11" s="5396"/>
      <c r="F11" s="5396"/>
      <c r="G11" s="5396"/>
      <c r="H11" s="5396"/>
      <c r="I11" s="5396"/>
      <c r="J11" s="5396"/>
      <c r="K11" s="5396"/>
      <c r="L11" s="5396"/>
      <c r="M11" s="5396"/>
      <c r="N11" s="5395" t="s">
        <v>1960</v>
      </c>
      <c r="O11" s="5394" t="s">
        <v>136</v>
      </c>
      <c r="P11" s="5393">
        <v>93</v>
      </c>
      <c r="Q11" s="5216">
        <v>97</v>
      </c>
      <c r="R11" s="5149"/>
      <c r="S11" s="5148"/>
    </row>
    <row r="12" spans="1:19" ht="21" customHeight="1" x14ac:dyDescent="0.2">
      <c r="A12" s="7928" t="s">
        <v>10</v>
      </c>
      <c r="B12" s="7958" t="s">
        <v>10</v>
      </c>
      <c r="C12" s="5201" t="s">
        <v>10</v>
      </c>
      <c r="D12" s="7949" t="s">
        <v>1959</v>
      </c>
      <c r="E12" s="7950"/>
      <c r="F12" s="7951"/>
      <c r="G12" s="7117" t="s">
        <v>74</v>
      </c>
      <c r="H12" s="7942" t="s">
        <v>18</v>
      </c>
      <c r="I12" s="7907" t="s">
        <v>1852</v>
      </c>
      <c r="J12" s="3032" t="s">
        <v>39</v>
      </c>
      <c r="K12" s="3077">
        <f>K16+K28+K30+K33</f>
        <v>2298.9</v>
      </c>
      <c r="L12" s="3077">
        <f>L16+L28+L30+L33</f>
        <v>2431.1</v>
      </c>
      <c r="M12" s="3077">
        <f>M16+M28+M30+M33</f>
        <v>2372.8000000000002</v>
      </c>
      <c r="N12" s="7944"/>
      <c r="O12" s="7901"/>
      <c r="P12" s="5334"/>
      <c r="Q12" s="7865"/>
      <c r="R12" s="8022" t="s">
        <v>1958</v>
      </c>
      <c r="S12" s="8023"/>
    </row>
    <row r="13" spans="1:19" ht="22.5" customHeight="1" x14ac:dyDescent="0.2">
      <c r="A13" s="7937"/>
      <c r="B13" s="7959"/>
      <c r="C13" s="5201"/>
      <c r="D13" s="7952"/>
      <c r="E13" s="7953"/>
      <c r="F13" s="7954"/>
      <c r="G13" s="7118"/>
      <c r="H13" s="7883"/>
      <c r="I13" s="7908"/>
      <c r="J13" s="5273" t="s">
        <v>524</v>
      </c>
      <c r="K13" s="5306">
        <f>K18+K20+K22+K24+K35+K37</f>
        <v>26982.400000000001</v>
      </c>
      <c r="L13" s="5306">
        <f>L18+L20+L22+L24+L35+L37</f>
        <v>28697.599999999999</v>
      </c>
      <c r="M13" s="5306">
        <f>M18+M20+M22+M24+M35+M37</f>
        <v>28666.799999999999</v>
      </c>
      <c r="N13" s="7945"/>
      <c r="O13" s="7902"/>
      <c r="P13" s="3051"/>
      <c r="Q13" s="7863"/>
      <c r="R13" s="8024"/>
      <c r="S13" s="8025"/>
    </row>
    <row r="14" spans="1:19" ht="21" customHeight="1" thickBot="1" x14ac:dyDescent="0.25">
      <c r="A14" s="7937"/>
      <c r="B14" s="7959"/>
      <c r="C14" s="5201"/>
      <c r="D14" s="7952"/>
      <c r="E14" s="7953"/>
      <c r="F14" s="7954"/>
      <c r="G14" s="7118"/>
      <c r="H14" s="7883"/>
      <c r="I14" s="7908"/>
      <c r="J14" s="3025" t="s">
        <v>22</v>
      </c>
      <c r="K14" s="5337">
        <f>K26+K31+K38</f>
        <v>75.899999999999991</v>
      </c>
      <c r="L14" s="5337">
        <f>L26+L31+L38</f>
        <v>144.4</v>
      </c>
      <c r="M14" s="5337">
        <f>M26+M31+M38</f>
        <v>144.4</v>
      </c>
      <c r="N14" s="7945"/>
      <c r="O14" s="7902"/>
      <c r="P14" s="3051"/>
      <c r="Q14" s="7863"/>
      <c r="R14" s="8024"/>
      <c r="S14" s="8025"/>
    </row>
    <row r="15" spans="1:19" ht="25.5" customHeight="1" thickBot="1" x14ac:dyDescent="0.25">
      <c r="A15" s="7929"/>
      <c r="B15" s="7960"/>
      <c r="C15" s="5392"/>
      <c r="D15" s="7955"/>
      <c r="E15" s="7956"/>
      <c r="F15" s="7957"/>
      <c r="G15" s="7119"/>
      <c r="H15" s="7943"/>
      <c r="I15" s="7908"/>
      <c r="J15" s="5391" t="s">
        <v>24</v>
      </c>
      <c r="K15" s="5390">
        <f>SUM(K12:K14)</f>
        <v>29357.200000000004</v>
      </c>
      <c r="L15" s="5390">
        <f>SUM(L12:L14)</f>
        <v>31273.1</v>
      </c>
      <c r="M15" s="5390">
        <f>SUM(M12:M14)</f>
        <v>31184</v>
      </c>
      <c r="N15" s="7945"/>
      <c r="O15" s="7875"/>
      <c r="P15" s="3051"/>
      <c r="Q15" s="7863"/>
      <c r="R15" s="8026"/>
      <c r="S15" s="8027"/>
    </row>
    <row r="16" spans="1:19" ht="19.5" customHeight="1" thickBot="1" x14ac:dyDescent="0.25">
      <c r="A16" s="7928" t="s">
        <v>10</v>
      </c>
      <c r="B16" s="7152" t="s">
        <v>10</v>
      </c>
      <c r="C16" s="7097" t="s">
        <v>10</v>
      </c>
      <c r="D16" s="7934" t="s">
        <v>10</v>
      </c>
      <c r="E16" s="5194"/>
      <c r="F16" s="7930" t="s">
        <v>1957</v>
      </c>
      <c r="G16" s="7117" t="s">
        <v>74</v>
      </c>
      <c r="H16" s="7904" t="s">
        <v>18</v>
      </c>
      <c r="I16" s="5181" t="s">
        <v>1847</v>
      </c>
      <c r="J16" s="5371" t="s">
        <v>39</v>
      </c>
      <c r="K16" s="5371">
        <v>643.79999999999995</v>
      </c>
      <c r="L16" s="5298">
        <v>624.79999999999995</v>
      </c>
      <c r="M16" s="5297">
        <v>622.70000000000005</v>
      </c>
      <c r="N16" s="5383" t="s">
        <v>1956</v>
      </c>
      <c r="O16" s="5382" t="s">
        <v>479</v>
      </c>
      <c r="P16" s="5190" t="s">
        <v>1955</v>
      </c>
      <c r="Q16" s="5189" t="s">
        <v>1954</v>
      </c>
      <c r="R16" s="8040" t="s">
        <v>1863</v>
      </c>
      <c r="S16" s="5148"/>
    </row>
    <row r="17" spans="1:19" ht="16.5" customHeight="1" thickBot="1" x14ac:dyDescent="0.25">
      <c r="A17" s="7929"/>
      <c r="B17" s="7153"/>
      <c r="C17" s="7927"/>
      <c r="D17" s="7935"/>
      <c r="E17" s="5165"/>
      <c r="F17" s="7931"/>
      <c r="G17" s="7118"/>
      <c r="H17" s="7905"/>
      <c r="I17" s="5164"/>
      <c r="J17" s="5163" t="s">
        <v>24</v>
      </c>
      <c r="K17" s="5162">
        <f>SUM(K16)</f>
        <v>643.79999999999995</v>
      </c>
      <c r="L17" s="5162">
        <f>SUM(L16)</f>
        <v>624.79999999999995</v>
      </c>
      <c r="M17" s="5162">
        <f>SUM(M16)</f>
        <v>622.70000000000005</v>
      </c>
      <c r="N17" s="5389"/>
      <c r="O17" s="5388"/>
      <c r="P17" s="5359"/>
      <c r="Q17" s="5387"/>
      <c r="R17" s="7910"/>
      <c r="S17" s="5148"/>
    </row>
    <row r="18" spans="1:19" ht="24" customHeight="1" thickBot="1" x14ac:dyDescent="0.25">
      <c r="A18" s="7928" t="s">
        <v>10</v>
      </c>
      <c r="B18" s="7152" t="s">
        <v>10</v>
      </c>
      <c r="C18" s="7097" t="s">
        <v>10</v>
      </c>
      <c r="D18" s="7105" t="s">
        <v>25</v>
      </c>
      <c r="E18" s="5370"/>
      <c r="F18" s="7932" t="s">
        <v>1953</v>
      </c>
      <c r="G18" s="7118"/>
      <c r="H18" s="7905"/>
      <c r="I18" s="5255" t="s">
        <v>1552</v>
      </c>
      <c r="J18" s="5386" t="s">
        <v>524</v>
      </c>
      <c r="K18" s="5386">
        <v>8159.1</v>
      </c>
      <c r="L18" s="2240">
        <v>8644.1</v>
      </c>
      <c r="M18" s="2254">
        <v>8613.4</v>
      </c>
      <c r="N18" s="7866" t="s">
        <v>1860</v>
      </c>
      <c r="O18" s="7901" t="s">
        <v>479</v>
      </c>
      <c r="P18" s="7917" t="s">
        <v>1952</v>
      </c>
      <c r="Q18" s="7865" t="s">
        <v>1951</v>
      </c>
      <c r="R18" s="7910"/>
      <c r="S18" s="5148"/>
    </row>
    <row r="19" spans="1:19" ht="26.25" customHeight="1" thickBot="1" x14ac:dyDescent="0.25">
      <c r="A19" s="7929"/>
      <c r="B19" s="7153"/>
      <c r="C19" s="7927"/>
      <c r="D19" s="7926"/>
      <c r="E19" s="5362"/>
      <c r="F19" s="7933"/>
      <c r="G19" s="7118"/>
      <c r="H19" s="7905"/>
      <c r="I19" s="5241" t="s">
        <v>1847</v>
      </c>
      <c r="J19" s="5163" t="s">
        <v>24</v>
      </c>
      <c r="K19" s="5380">
        <f>SUM(K18)</f>
        <v>8159.1</v>
      </c>
      <c r="L19" s="5380">
        <f>SUM(L18)</f>
        <v>8644.1</v>
      </c>
      <c r="M19" s="5380">
        <f>SUM(M18)</f>
        <v>8613.4</v>
      </c>
      <c r="N19" s="7867"/>
      <c r="O19" s="7875"/>
      <c r="P19" s="7869"/>
      <c r="Q19" s="7864"/>
      <c r="R19" s="7910"/>
      <c r="S19" s="5148"/>
    </row>
    <row r="20" spans="1:19" ht="18.75" customHeight="1" thickBot="1" x14ac:dyDescent="0.25">
      <c r="A20" s="7928" t="s">
        <v>10</v>
      </c>
      <c r="B20" s="7152" t="s">
        <v>10</v>
      </c>
      <c r="C20" s="7097" t="s">
        <v>10</v>
      </c>
      <c r="D20" s="7105" t="s">
        <v>27</v>
      </c>
      <c r="E20" s="5194"/>
      <c r="F20" s="7961" t="s">
        <v>1950</v>
      </c>
      <c r="G20" s="7117" t="s">
        <v>74</v>
      </c>
      <c r="H20" s="7905"/>
      <c r="I20" s="5255" t="s">
        <v>1552</v>
      </c>
      <c r="J20" s="5386" t="s">
        <v>524</v>
      </c>
      <c r="K20" s="5378">
        <v>0</v>
      </c>
      <c r="L20" s="5298">
        <v>79.400000000000006</v>
      </c>
      <c r="M20" s="5297">
        <v>79.400000000000006</v>
      </c>
      <c r="N20" s="5282" t="s">
        <v>1949</v>
      </c>
      <c r="O20" s="5281" t="s">
        <v>479</v>
      </c>
      <c r="P20" s="5280" t="s">
        <v>1847</v>
      </c>
      <c r="Q20" s="5279" t="s">
        <v>1847</v>
      </c>
      <c r="R20" s="7910"/>
      <c r="S20" s="5148"/>
    </row>
    <row r="21" spans="1:19" ht="15.75" customHeight="1" thickBot="1" x14ac:dyDescent="0.25">
      <c r="A21" s="7929"/>
      <c r="B21" s="7153"/>
      <c r="C21" s="7927"/>
      <c r="D21" s="7926"/>
      <c r="E21" s="5165"/>
      <c r="F21" s="7962"/>
      <c r="G21" s="7118"/>
      <c r="H21" s="7905"/>
      <c r="I21" s="5241"/>
      <c r="J21" s="5163" t="s">
        <v>24</v>
      </c>
      <c r="K21" s="5162">
        <f>SUM(K20)</f>
        <v>0</v>
      </c>
      <c r="L21" s="5380">
        <f>SUM(L20)</f>
        <v>79.400000000000006</v>
      </c>
      <c r="M21" s="5380">
        <f>SUM(M20)</f>
        <v>79.400000000000006</v>
      </c>
      <c r="N21" s="5355"/>
      <c r="O21" s="5360"/>
      <c r="P21" s="5359"/>
      <c r="Q21" s="5387"/>
      <c r="R21" s="7910"/>
      <c r="S21" s="5148"/>
    </row>
    <row r="22" spans="1:19" ht="30.75" customHeight="1" thickBot="1" x14ac:dyDescent="0.25">
      <c r="A22" s="7928" t="s">
        <v>10</v>
      </c>
      <c r="B22" s="7152" t="s">
        <v>10</v>
      </c>
      <c r="C22" s="7097" t="s">
        <v>10</v>
      </c>
      <c r="D22" s="7105" t="s">
        <v>28</v>
      </c>
      <c r="E22" s="5370"/>
      <c r="F22" s="7961" t="s">
        <v>1948</v>
      </c>
      <c r="G22" s="7118"/>
      <c r="H22" s="7905"/>
      <c r="I22" s="5255" t="s">
        <v>1552</v>
      </c>
      <c r="J22" s="5386" t="s">
        <v>524</v>
      </c>
      <c r="K22" s="5378">
        <v>18823.3</v>
      </c>
      <c r="L22" s="5298">
        <v>19974.099999999999</v>
      </c>
      <c r="M22" s="5297">
        <v>19974</v>
      </c>
      <c r="N22" s="7866" t="s">
        <v>1860</v>
      </c>
      <c r="O22" s="7901" t="s">
        <v>479</v>
      </c>
      <c r="P22" s="7917" t="s">
        <v>1947</v>
      </c>
      <c r="Q22" s="7865" t="s">
        <v>1946</v>
      </c>
      <c r="R22" s="7910"/>
      <c r="S22" s="5148"/>
    </row>
    <row r="23" spans="1:19" ht="24" customHeight="1" thickBot="1" x14ac:dyDescent="0.25">
      <c r="A23" s="7929"/>
      <c r="B23" s="7153"/>
      <c r="C23" s="7927"/>
      <c r="D23" s="7926"/>
      <c r="E23" s="5362"/>
      <c r="F23" s="7962"/>
      <c r="G23" s="7118"/>
      <c r="H23" s="7905"/>
      <c r="I23" s="5241" t="s">
        <v>1847</v>
      </c>
      <c r="J23" s="5163" t="s">
        <v>24</v>
      </c>
      <c r="K23" s="5162">
        <f>SUM(K22)</f>
        <v>18823.3</v>
      </c>
      <c r="L23" s="5380">
        <f>SUM(L22)</f>
        <v>19974.099999999999</v>
      </c>
      <c r="M23" s="5380">
        <f>SUM(M22)</f>
        <v>19974</v>
      </c>
      <c r="N23" s="7867"/>
      <c r="O23" s="7875"/>
      <c r="P23" s="7869"/>
      <c r="Q23" s="7864"/>
      <c r="R23" s="7910"/>
      <c r="S23" s="5148"/>
    </row>
    <row r="24" spans="1:19" ht="21.75" customHeight="1" thickBot="1" x14ac:dyDescent="0.25">
      <c r="A24" s="7928" t="s">
        <v>10</v>
      </c>
      <c r="B24" s="7152" t="s">
        <v>10</v>
      </c>
      <c r="C24" s="7097" t="s">
        <v>10</v>
      </c>
      <c r="D24" s="7105" t="s">
        <v>30</v>
      </c>
      <c r="E24" s="5370"/>
      <c r="F24" s="7932" t="s">
        <v>1945</v>
      </c>
      <c r="G24" s="7117" t="s">
        <v>74</v>
      </c>
      <c r="H24" s="7905"/>
      <c r="I24" s="5255" t="s">
        <v>1847</v>
      </c>
      <c r="J24" s="5386" t="s">
        <v>524</v>
      </c>
      <c r="K24" s="5378">
        <v>0</v>
      </c>
      <c r="L24" s="5298">
        <v>0</v>
      </c>
      <c r="M24" s="5297">
        <v>0</v>
      </c>
      <c r="N24" s="7866" t="s">
        <v>1860</v>
      </c>
      <c r="O24" s="7901" t="s">
        <v>479</v>
      </c>
      <c r="P24" s="7917" t="s">
        <v>19</v>
      </c>
      <c r="Q24" s="7865" t="s">
        <v>19</v>
      </c>
      <c r="R24" s="7910"/>
      <c r="S24" s="5148"/>
    </row>
    <row r="25" spans="1:19" ht="26.25" customHeight="1" thickBot="1" x14ac:dyDescent="0.25">
      <c r="A25" s="7929"/>
      <c r="B25" s="7153"/>
      <c r="C25" s="7927"/>
      <c r="D25" s="7926"/>
      <c r="E25" s="5362"/>
      <c r="F25" s="7973"/>
      <c r="G25" s="7118"/>
      <c r="H25" s="7905"/>
      <c r="I25" s="5241"/>
      <c r="J25" s="5163" t="s">
        <v>24</v>
      </c>
      <c r="K25" s="5162">
        <f>SUM(K24)</f>
        <v>0</v>
      </c>
      <c r="L25" s="5380">
        <f>SUM(L24)</f>
        <v>0</v>
      </c>
      <c r="M25" s="5380">
        <f>SUM(M24)</f>
        <v>0</v>
      </c>
      <c r="N25" s="7867"/>
      <c r="O25" s="7875"/>
      <c r="P25" s="7869"/>
      <c r="Q25" s="7864"/>
      <c r="R25" s="7910"/>
      <c r="S25" s="5148"/>
    </row>
    <row r="26" spans="1:19" ht="25.5" customHeight="1" thickBot="1" x14ac:dyDescent="0.25">
      <c r="A26" s="7928" t="s">
        <v>10</v>
      </c>
      <c r="B26" s="7152" t="s">
        <v>10</v>
      </c>
      <c r="C26" s="7097" t="s">
        <v>10</v>
      </c>
      <c r="D26" s="7105" t="s">
        <v>32</v>
      </c>
      <c r="E26" s="5194"/>
      <c r="F26" s="7932" t="s">
        <v>1944</v>
      </c>
      <c r="G26" s="7118"/>
      <c r="H26" s="7905"/>
      <c r="I26" s="5181" t="s">
        <v>1847</v>
      </c>
      <c r="J26" s="5385" t="s">
        <v>22</v>
      </c>
      <c r="K26" s="5385">
        <v>0.1</v>
      </c>
      <c r="L26" s="5298">
        <v>0.2</v>
      </c>
      <c r="M26" s="5297">
        <v>0.2</v>
      </c>
      <c r="N26" s="7866" t="s">
        <v>1860</v>
      </c>
      <c r="O26" s="7901" t="s">
        <v>479</v>
      </c>
      <c r="P26" s="7917" t="s">
        <v>1552</v>
      </c>
      <c r="Q26" s="7865" t="s">
        <v>1407</v>
      </c>
      <c r="R26" s="7910"/>
      <c r="S26" s="5148"/>
    </row>
    <row r="27" spans="1:19" ht="25.5" customHeight="1" thickBot="1" x14ac:dyDescent="0.25">
      <c r="A27" s="7929"/>
      <c r="B27" s="7153"/>
      <c r="C27" s="7927"/>
      <c r="D27" s="7926"/>
      <c r="E27" s="5165"/>
      <c r="F27" s="7933"/>
      <c r="G27" s="7118"/>
      <c r="H27" s="7905"/>
      <c r="I27" s="5164"/>
      <c r="J27" s="5163" t="s">
        <v>24</v>
      </c>
      <c r="K27" s="5162">
        <f>SUM(K26)</f>
        <v>0.1</v>
      </c>
      <c r="L27" s="5380">
        <f>SUM(L26)</f>
        <v>0.2</v>
      </c>
      <c r="M27" s="5380">
        <f>SUM(M26)</f>
        <v>0.2</v>
      </c>
      <c r="N27" s="7867"/>
      <c r="O27" s="7875"/>
      <c r="P27" s="7869"/>
      <c r="Q27" s="7864"/>
      <c r="R27" s="7910"/>
      <c r="S27" s="5148"/>
    </row>
    <row r="28" spans="1:19" ht="26.25" customHeight="1" thickBot="1" x14ac:dyDescent="0.25">
      <c r="A28" s="7928" t="s">
        <v>10</v>
      </c>
      <c r="B28" s="7152" t="s">
        <v>10</v>
      </c>
      <c r="C28" s="7097" t="s">
        <v>10</v>
      </c>
      <c r="D28" s="7105" t="s">
        <v>47</v>
      </c>
      <c r="E28" s="5194"/>
      <c r="F28" s="7932" t="s">
        <v>1943</v>
      </c>
      <c r="G28" s="7117" t="s">
        <v>74</v>
      </c>
      <c r="H28" s="7905"/>
      <c r="I28" s="5181" t="s">
        <v>1847</v>
      </c>
      <c r="J28" s="5378" t="s">
        <v>39</v>
      </c>
      <c r="K28" s="5378">
        <v>0.4</v>
      </c>
      <c r="L28" s="5298">
        <v>1</v>
      </c>
      <c r="M28" s="5297">
        <v>0.7</v>
      </c>
      <c r="N28" s="7866" t="s">
        <v>1860</v>
      </c>
      <c r="O28" s="7901" t="s">
        <v>479</v>
      </c>
      <c r="P28" s="7917" t="s">
        <v>1552</v>
      </c>
      <c r="Q28" s="7865" t="s">
        <v>1407</v>
      </c>
      <c r="R28" s="7910"/>
      <c r="S28" s="5148"/>
    </row>
    <row r="29" spans="1:19" ht="21.75" customHeight="1" thickBot="1" x14ac:dyDescent="0.25">
      <c r="A29" s="7929"/>
      <c r="B29" s="7153"/>
      <c r="C29" s="7927"/>
      <c r="D29" s="7926"/>
      <c r="E29" s="5165"/>
      <c r="F29" s="7973"/>
      <c r="G29" s="7118"/>
      <c r="H29" s="7905"/>
      <c r="I29" s="5164"/>
      <c r="J29" s="5163" t="s">
        <v>24</v>
      </c>
      <c r="K29" s="5162">
        <f>SUM(K28)</f>
        <v>0.4</v>
      </c>
      <c r="L29" s="5380">
        <f>SUM(L28)</f>
        <v>1</v>
      </c>
      <c r="M29" s="5380">
        <f>SUM(M28)</f>
        <v>0.7</v>
      </c>
      <c r="N29" s="7867"/>
      <c r="O29" s="7875"/>
      <c r="P29" s="7869"/>
      <c r="Q29" s="7864"/>
      <c r="R29" s="7910"/>
      <c r="S29" s="5148"/>
    </row>
    <row r="30" spans="1:19" ht="26.25" customHeight="1" x14ac:dyDescent="0.2">
      <c r="A30" s="7928" t="s">
        <v>10</v>
      </c>
      <c r="B30" s="7152" t="s">
        <v>10</v>
      </c>
      <c r="C30" s="7097" t="s">
        <v>10</v>
      </c>
      <c r="D30" s="7105" t="s">
        <v>50</v>
      </c>
      <c r="E30" s="5369"/>
      <c r="F30" s="7932" t="s">
        <v>1942</v>
      </c>
      <c r="G30" s="7118"/>
      <c r="H30" s="7905"/>
      <c r="I30" s="5384" t="s">
        <v>1847</v>
      </c>
      <c r="J30" s="3022" t="s">
        <v>39</v>
      </c>
      <c r="K30" s="3022">
        <v>67.3</v>
      </c>
      <c r="L30" s="5298">
        <v>83.6</v>
      </c>
      <c r="M30" s="5297">
        <v>66.5</v>
      </c>
      <c r="N30" s="5383" t="s">
        <v>1941</v>
      </c>
      <c r="O30" s="5382" t="s">
        <v>479</v>
      </c>
      <c r="P30" s="5190" t="s">
        <v>1940</v>
      </c>
      <c r="Q30" s="5189" t="s">
        <v>1939</v>
      </c>
      <c r="R30" s="7910"/>
      <c r="S30" s="5148"/>
    </row>
    <row r="31" spans="1:19" ht="17.25" customHeight="1" thickBot="1" x14ac:dyDescent="0.25">
      <c r="A31" s="7937"/>
      <c r="B31" s="7936"/>
      <c r="C31" s="7123"/>
      <c r="D31" s="7972"/>
      <c r="E31" s="5369"/>
      <c r="F31" s="7933"/>
      <c r="G31" s="7118"/>
      <c r="H31" s="7905"/>
      <c r="I31" s="5368"/>
      <c r="J31" s="5367" t="s">
        <v>22</v>
      </c>
      <c r="K31" s="5367">
        <v>73.2</v>
      </c>
      <c r="L31" s="2240">
        <v>73.3</v>
      </c>
      <c r="M31" s="2273">
        <v>73.3</v>
      </c>
      <c r="N31" s="5299" t="s">
        <v>1938</v>
      </c>
      <c r="O31" s="5381" t="s">
        <v>479</v>
      </c>
      <c r="P31" s="5183" t="s">
        <v>1937</v>
      </c>
      <c r="Q31" s="5182" t="s">
        <v>1936</v>
      </c>
      <c r="R31" s="7910"/>
      <c r="S31" s="5148"/>
    </row>
    <row r="32" spans="1:19" ht="18.75" customHeight="1" thickBot="1" x14ac:dyDescent="0.25">
      <c r="A32" s="7929"/>
      <c r="B32" s="7153"/>
      <c r="C32" s="7927"/>
      <c r="D32" s="7926"/>
      <c r="E32" s="5369"/>
      <c r="F32" s="7973"/>
      <c r="G32" s="7118"/>
      <c r="H32" s="7905"/>
      <c r="I32" s="5164"/>
      <c r="J32" s="5361" t="s">
        <v>24</v>
      </c>
      <c r="K32" s="5162">
        <f>SUM(K30:K31)</f>
        <v>140.5</v>
      </c>
      <c r="L32" s="5380">
        <f>SUM(L30:L31)</f>
        <v>156.89999999999998</v>
      </c>
      <c r="M32" s="5380">
        <f>SUM(M30:M31)</f>
        <v>139.80000000000001</v>
      </c>
      <c r="N32" s="5379"/>
      <c r="O32" s="5365"/>
      <c r="P32" s="5285"/>
      <c r="Q32" s="5284"/>
      <c r="R32" s="7910"/>
      <c r="S32" s="5148"/>
    </row>
    <row r="33" spans="1:21" ht="26.25" customHeight="1" thickBot="1" x14ac:dyDescent="0.25">
      <c r="A33" s="7928" t="s">
        <v>10</v>
      </c>
      <c r="B33" s="7152" t="s">
        <v>10</v>
      </c>
      <c r="C33" s="7097" t="s">
        <v>10</v>
      </c>
      <c r="D33" s="7105" t="s">
        <v>52</v>
      </c>
      <c r="E33" s="5194"/>
      <c r="F33" s="7932" t="s">
        <v>1935</v>
      </c>
      <c r="G33" s="7117" t="s">
        <v>74</v>
      </c>
      <c r="H33" s="7905"/>
      <c r="I33" s="5181" t="s">
        <v>1847</v>
      </c>
      <c r="J33" s="5378" t="s">
        <v>39</v>
      </c>
      <c r="K33" s="5378">
        <v>1587.4</v>
      </c>
      <c r="L33" s="5298">
        <v>1721.7</v>
      </c>
      <c r="M33" s="5297">
        <v>1682.9</v>
      </c>
      <c r="N33" s="5377" t="s">
        <v>1934</v>
      </c>
      <c r="O33" s="5376" t="s">
        <v>479</v>
      </c>
      <c r="P33" s="5375" t="s">
        <v>1933</v>
      </c>
      <c r="Q33" s="5374" t="s">
        <v>1932</v>
      </c>
      <c r="R33" s="7910"/>
      <c r="S33" s="5148"/>
    </row>
    <row r="34" spans="1:21" ht="16.5" customHeight="1" thickBot="1" x14ac:dyDescent="0.25">
      <c r="A34" s="7929"/>
      <c r="B34" s="7153"/>
      <c r="C34" s="7927"/>
      <c r="D34" s="7926"/>
      <c r="E34" s="5165"/>
      <c r="F34" s="7973"/>
      <c r="G34" s="7118"/>
      <c r="H34" s="7905"/>
      <c r="I34" s="5164"/>
      <c r="J34" s="5163" t="s">
        <v>24</v>
      </c>
      <c r="K34" s="5162">
        <f>SUM(K33)</f>
        <v>1587.4</v>
      </c>
      <c r="L34" s="5162">
        <f>SUM(L33)</f>
        <v>1721.7</v>
      </c>
      <c r="M34" s="5162">
        <f>SUM(M33)</f>
        <v>1682.9</v>
      </c>
      <c r="N34" s="5373"/>
      <c r="O34" s="5372"/>
      <c r="P34" s="5359"/>
      <c r="Q34" s="5358"/>
      <c r="R34" s="7910"/>
      <c r="S34" s="5148"/>
    </row>
    <row r="35" spans="1:21" ht="23.25" customHeight="1" thickBot="1" x14ac:dyDescent="0.25">
      <c r="A35" s="7928" t="s">
        <v>10</v>
      </c>
      <c r="B35" s="7152" t="s">
        <v>10</v>
      </c>
      <c r="C35" s="7097" t="s">
        <v>10</v>
      </c>
      <c r="D35" s="7105" t="s">
        <v>55</v>
      </c>
      <c r="E35" s="5369"/>
      <c r="F35" s="7932" t="s">
        <v>1931</v>
      </c>
      <c r="G35" s="7118"/>
      <c r="H35" s="7905"/>
      <c r="I35" s="5181" t="s">
        <v>1847</v>
      </c>
      <c r="J35" s="5371" t="s">
        <v>524</v>
      </c>
      <c r="K35" s="5371">
        <v>0</v>
      </c>
      <c r="L35" s="5298">
        <v>0</v>
      </c>
      <c r="M35" s="5297">
        <v>0</v>
      </c>
      <c r="N35" s="7866" t="s">
        <v>1860</v>
      </c>
      <c r="O35" s="5281" t="s">
        <v>479</v>
      </c>
      <c r="P35" s="5280" t="s">
        <v>19</v>
      </c>
      <c r="Q35" s="5279" t="s">
        <v>19</v>
      </c>
      <c r="R35" s="7910"/>
      <c r="S35" s="5148"/>
    </row>
    <row r="36" spans="1:21" ht="15.75" customHeight="1" thickBot="1" x14ac:dyDescent="0.25">
      <c r="A36" s="7929"/>
      <c r="B36" s="7153"/>
      <c r="C36" s="7927"/>
      <c r="D36" s="7926"/>
      <c r="E36" s="5369"/>
      <c r="F36" s="7973"/>
      <c r="G36" s="7118"/>
      <c r="H36" s="7905"/>
      <c r="I36" s="5164"/>
      <c r="J36" s="5163" t="s">
        <v>24</v>
      </c>
      <c r="K36" s="5162">
        <f>SUM(K35)</f>
        <v>0</v>
      </c>
      <c r="L36" s="5162">
        <f>SUM(L35)</f>
        <v>0</v>
      </c>
      <c r="M36" s="5162">
        <f>SUM(M35)</f>
        <v>0</v>
      </c>
      <c r="N36" s="7867"/>
      <c r="O36" s="5360"/>
      <c r="P36" s="5359"/>
      <c r="Q36" s="5358"/>
      <c r="R36" s="7910"/>
      <c r="S36" s="5148"/>
    </row>
    <row r="37" spans="1:21" ht="18.75" customHeight="1" x14ac:dyDescent="0.2">
      <c r="A37" s="7928" t="s">
        <v>10</v>
      </c>
      <c r="B37" s="7152" t="s">
        <v>10</v>
      </c>
      <c r="C37" s="7097" t="s">
        <v>10</v>
      </c>
      <c r="D37" s="7105" t="s">
        <v>57</v>
      </c>
      <c r="E37" s="5370"/>
      <c r="F37" s="7932" t="s">
        <v>1930</v>
      </c>
      <c r="G37" s="7117" t="s">
        <v>74</v>
      </c>
      <c r="H37" s="7905"/>
      <c r="I37" s="5368" t="s">
        <v>1847</v>
      </c>
      <c r="J37" s="3022" t="s">
        <v>524</v>
      </c>
      <c r="K37" s="3022"/>
      <c r="L37" s="2207">
        <v>0</v>
      </c>
      <c r="M37" s="2207">
        <v>0</v>
      </c>
      <c r="N37" s="7939" t="s">
        <v>1860</v>
      </c>
      <c r="O37" s="5281" t="s">
        <v>479</v>
      </c>
      <c r="P37" s="5280" t="s">
        <v>1929</v>
      </c>
      <c r="Q37" s="5279" t="s">
        <v>1928</v>
      </c>
      <c r="R37" s="7910"/>
      <c r="S37" s="5148"/>
    </row>
    <row r="38" spans="1:21" ht="13.5" customHeight="1" thickBot="1" x14ac:dyDescent="0.25">
      <c r="A38" s="7937"/>
      <c r="B38" s="7936"/>
      <c r="C38" s="7123"/>
      <c r="D38" s="7972"/>
      <c r="E38" s="5369"/>
      <c r="F38" s="7933"/>
      <c r="G38" s="7118"/>
      <c r="H38" s="7905"/>
      <c r="I38" s="5368"/>
      <c r="J38" s="5367" t="s">
        <v>22</v>
      </c>
      <c r="K38" s="5366">
        <v>2.6</v>
      </c>
      <c r="L38" s="2079">
        <v>70.900000000000006</v>
      </c>
      <c r="M38" s="5296">
        <v>70.900000000000006</v>
      </c>
      <c r="N38" s="7940"/>
      <c r="O38" s="5365"/>
      <c r="P38" s="5364"/>
      <c r="Q38" s="5363"/>
      <c r="R38" s="7910"/>
      <c r="S38" s="5148"/>
    </row>
    <row r="39" spans="1:21" ht="24.75" customHeight="1" thickBot="1" x14ac:dyDescent="0.25">
      <c r="A39" s="7929"/>
      <c r="B39" s="7153"/>
      <c r="C39" s="7927"/>
      <c r="D39" s="7926"/>
      <c r="E39" s="5362"/>
      <c r="F39" s="7973"/>
      <c r="G39" s="7119"/>
      <c r="H39" s="7906"/>
      <c r="I39" s="5164" t="s">
        <v>1552</v>
      </c>
      <c r="J39" s="5361" t="s">
        <v>24</v>
      </c>
      <c r="K39" s="5162">
        <f>SUM(K37:K38)</f>
        <v>2.6</v>
      </c>
      <c r="L39" s="5162">
        <f>SUM(L37:L38)</f>
        <v>70.900000000000006</v>
      </c>
      <c r="M39" s="5162">
        <f>SUM(M37:M38)</f>
        <v>70.900000000000006</v>
      </c>
      <c r="N39" s="7941"/>
      <c r="O39" s="5360"/>
      <c r="P39" s="5359"/>
      <c r="Q39" s="5358"/>
      <c r="R39" s="8041"/>
      <c r="S39" s="5148"/>
    </row>
    <row r="40" spans="1:21" ht="19.5" customHeight="1" x14ac:dyDescent="0.2">
      <c r="A40" s="7974" t="s">
        <v>10</v>
      </c>
      <c r="B40" s="7975" t="s">
        <v>10</v>
      </c>
      <c r="C40" s="7970" t="s">
        <v>25</v>
      </c>
      <c r="D40" s="7950" t="s">
        <v>1927</v>
      </c>
      <c r="E40" s="7950"/>
      <c r="F40" s="7951"/>
      <c r="G40" s="7117" t="s">
        <v>75</v>
      </c>
      <c r="H40" s="7860" t="s">
        <v>18</v>
      </c>
      <c r="I40" s="7907" t="s">
        <v>1852</v>
      </c>
      <c r="J40" s="3032" t="s">
        <v>20</v>
      </c>
      <c r="K40" s="3077">
        <f>K44+K48+K52+K56+K59</f>
        <v>8431.6999999999989</v>
      </c>
      <c r="L40" s="3077">
        <f>L44+L48+L52+L56+L59</f>
        <v>8371.7000000000007</v>
      </c>
      <c r="M40" s="3077">
        <f>M44+M48+M52+M56+M59</f>
        <v>8218.1</v>
      </c>
      <c r="N40" s="7938"/>
      <c r="O40" s="7902"/>
      <c r="P40" s="7870"/>
      <c r="Q40" s="7863"/>
      <c r="R40" s="8028" t="s">
        <v>1926</v>
      </c>
      <c r="S40" s="8029"/>
      <c r="T40" s="3047"/>
    </row>
    <row r="41" spans="1:21" ht="15" customHeight="1" x14ac:dyDescent="0.2">
      <c r="A41" s="7150"/>
      <c r="B41" s="7187"/>
      <c r="C41" s="7970"/>
      <c r="D41" s="7953"/>
      <c r="E41" s="7953"/>
      <c r="F41" s="7954"/>
      <c r="G41" s="7118"/>
      <c r="H41" s="7861"/>
      <c r="I41" s="7908"/>
      <c r="J41" s="5273" t="s">
        <v>22</v>
      </c>
      <c r="K41" s="5306">
        <f>SUM(K49,K45,K53)</f>
        <v>0</v>
      </c>
      <c r="L41" s="5306">
        <f>SUM(L49,L45,L53)</f>
        <v>142.5</v>
      </c>
      <c r="M41" s="5306">
        <f>SUM(M49,M45,M53)</f>
        <v>142.5</v>
      </c>
      <c r="N41" s="7938"/>
      <c r="O41" s="7902"/>
      <c r="P41" s="7870"/>
      <c r="Q41" s="7863"/>
      <c r="R41" s="8030"/>
      <c r="S41" s="8031"/>
    </row>
    <row r="42" spans="1:21" ht="17.25" customHeight="1" thickBot="1" x14ac:dyDescent="0.25">
      <c r="A42" s="7150"/>
      <c r="B42" s="7187"/>
      <c r="C42" s="7970"/>
      <c r="D42" s="7953"/>
      <c r="E42" s="7953"/>
      <c r="F42" s="7954"/>
      <c r="G42" s="7118"/>
      <c r="H42" s="7861"/>
      <c r="I42" s="7908"/>
      <c r="J42" s="3025" t="s">
        <v>23</v>
      </c>
      <c r="K42" s="5357">
        <f>K46+K50+K54+K57+K60</f>
        <v>0</v>
      </c>
      <c r="L42" s="5357">
        <f>L46+L50+L54+L57+L60</f>
        <v>0</v>
      </c>
      <c r="M42" s="5357">
        <f>M46+M50+M54+M57+M60</f>
        <v>0</v>
      </c>
      <c r="N42" s="7938"/>
      <c r="O42" s="7902"/>
      <c r="P42" s="7870"/>
      <c r="Q42" s="7863"/>
      <c r="R42" s="8030"/>
      <c r="S42" s="8031"/>
    </row>
    <row r="43" spans="1:21" ht="15" customHeight="1" thickBot="1" x14ac:dyDescent="0.25">
      <c r="A43" s="7108"/>
      <c r="B43" s="7096"/>
      <c r="C43" s="7971"/>
      <c r="D43" s="7956"/>
      <c r="E43" s="7956"/>
      <c r="F43" s="7957"/>
      <c r="G43" s="7119"/>
      <c r="H43" s="7862"/>
      <c r="I43" s="7908"/>
      <c r="J43" s="5356" t="s">
        <v>24</v>
      </c>
      <c r="K43" s="5198">
        <f>SUM(K40:K42)</f>
        <v>8431.6999999999989</v>
      </c>
      <c r="L43" s="5198">
        <f>SUM(L40:L42)</f>
        <v>8514.2000000000007</v>
      </c>
      <c r="M43" s="5198">
        <f>SUM(M40:M42)</f>
        <v>8360.6</v>
      </c>
      <c r="N43" s="7867"/>
      <c r="O43" s="7875"/>
      <c r="P43" s="7869"/>
      <c r="Q43" s="7864"/>
      <c r="R43" s="8032"/>
      <c r="S43" s="8033"/>
    </row>
    <row r="44" spans="1:21" ht="22.5" customHeight="1" x14ac:dyDescent="0.2">
      <c r="A44" s="7928" t="s">
        <v>10</v>
      </c>
      <c r="B44" s="7152" t="s">
        <v>10</v>
      </c>
      <c r="C44" s="7970" t="s">
        <v>25</v>
      </c>
      <c r="D44" s="7105" t="s">
        <v>10</v>
      </c>
      <c r="E44" s="5194"/>
      <c r="F44" s="7930" t="s">
        <v>1925</v>
      </c>
      <c r="G44" s="7117" t="s">
        <v>75</v>
      </c>
      <c r="H44" s="7860" t="s">
        <v>18</v>
      </c>
      <c r="I44" s="5336">
        <v>9</v>
      </c>
      <c r="J44" s="5267" t="s">
        <v>20</v>
      </c>
      <c r="K44" s="5267">
        <v>3474</v>
      </c>
      <c r="L44" s="2207">
        <v>3284.4</v>
      </c>
      <c r="M44" s="2207">
        <v>3244.8</v>
      </c>
      <c r="N44" s="7939" t="s">
        <v>1860</v>
      </c>
      <c r="O44" s="7901" t="s">
        <v>479</v>
      </c>
      <c r="P44" s="7917" t="s">
        <v>1924</v>
      </c>
      <c r="Q44" s="7865" t="s">
        <v>1923</v>
      </c>
      <c r="R44" s="5283" t="s">
        <v>1863</v>
      </c>
      <c r="S44" s="5148"/>
    </row>
    <row r="45" spans="1:21" ht="22.5" customHeight="1" x14ac:dyDescent="0.2">
      <c r="A45" s="7937"/>
      <c r="B45" s="7936"/>
      <c r="C45" s="7970"/>
      <c r="D45" s="7972"/>
      <c r="E45" s="5174"/>
      <c r="F45" s="7976"/>
      <c r="G45" s="7118"/>
      <c r="H45" s="7861"/>
      <c r="I45" s="5352"/>
      <c r="J45" s="5249" t="s">
        <v>22</v>
      </c>
      <c r="K45" s="5249">
        <v>0</v>
      </c>
      <c r="L45" s="5354">
        <v>137</v>
      </c>
      <c r="M45" s="5354">
        <v>137</v>
      </c>
      <c r="N45" s="7940"/>
      <c r="O45" s="7902"/>
      <c r="P45" s="7870"/>
      <c r="Q45" s="7863"/>
      <c r="R45" s="5149"/>
      <c r="S45" s="5148"/>
    </row>
    <row r="46" spans="1:21" ht="19.5" customHeight="1" thickBot="1" x14ac:dyDescent="0.25">
      <c r="A46" s="7937"/>
      <c r="B46" s="7936"/>
      <c r="C46" s="7970"/>
      <c r="D46" s="7972"/>
      <c r="E46" s="5174"/>
      <c r="F46" s="7976"/>
      <c r="G46" s="7118"/>
      <c r="H46" s="7861"/>
      <c r="I46" s="5173"/>
      <c r="J46" s="5266" t="s">
        <v>23</v>
      </c>
      <c r="K46" s="5301">
        <v>0</v>
      </c>
      <c r="L46" s="2240">
        <v>0</v>
      </c>
      <c r="M46" s="2254">
        <v>0</v>
      </c>
      <c r="N46" s="7940"/>
      <c r="O46" s="7902"/>
      <c r="P46" s="7870"/>
      <c r="Q46" s="7863"/>
      <c r="R46" s="5149"/>
      <c r="S46" s="5148"/>
    </row>
    <row r="47" spans="1:21" ht="20.25" customHeight="1" thickBot="1" x14ac:dyDescent="0.25">
      <c r="A47" s="7929"/>
      <c r="B47" s="7153"/>
      <c r="C47" s="7971"/>
      <c r="D47" s="7926"/>
      <c r="E47" s="5165"/>
      <c r="F47" s="7931"/>
      <c r="G47" s="7119"/>
      <c r="H47" s="7862"/>
      <c r="I47" s="5164"/>
      <c r="J47" s="5289" t="s">
        <v>24</v>
      </c>
      <c r="K47" s="5162">
        <f>SUM(K44:K46)</f>
        <v>3474</v>
      </c>
      <c r="L47" s="5162">
        <f>SUM(L44:L46)</f>
        <v>3421.4</v>
      </c>
      <c r="M47" s="5162">
        <f>SUM(M44:M46)</f>
        <v>3381.8</v>
      </c>
      <c r="N47" s="7941"/>
      <c r="O47" s="7875"/>
      <c r="P47" s="7869"/>
      <c r="Q47" s="7864"/>
      <c r="R47" s="5149"/>
      <c r="S47" s="5148"/>
    </row>
    <row r="48" spans="1:21" ht="20.25" customHeight="1" x14ac:dyDescent="0.2">
      <c r="A48" s="7928" t="s">
        <v>10</v>
      </c>
      <c r="B48" s="7152" t="s">
        <v>10</v>
      </c>
      <c r="C48" s="7970" t="s">
        <v>25</v>
      </c>
      <c r="D48" s="7105" t="s">
        <v>25</v>
      </c>
      <c r="E48" s="5194"/>
      <c r="F48" s="7977" t="s">
        <v>1922</v>
      </c>
      <c r="G48" s="7117" t="s">
        <v>75</v>
      </c>
      <c r="H48" s="7860" t="s">
        <v>18</v>
      </c>
      <c r="I48" s="5336">
        <v>9</v>
      </c>
      <c r="J48" s="5267" t="s">
        <v>20</v>
      </c>
      <c r="K48" s="5267">
        <v>719.9</v>
      </c>
      <c r="L48" s="2207">
        <v>359.9</v>
      </c>
      <c r="M48" s="2207">
        <v>346.5</v>
      </c>
      <c r="N48" s="7939" t="s">
        <v>1860</v>
      </c>
      <c r="O48" s="7901" t="s">
        <v>479</v>
      </c>
      <c r="P48" s="7898" t="s">
        <v>1921</v>
      </c>
      <c r="Q48" s="8046" t="s">
        <v>1920</v>
      </c>
      <c r="R48" s="8052" t="s">
        <v>1916</v>
      </c>
      <c r="S48" s="5353"/>
      <c r="U48" s="3047"/>
    </row>
    <row r="49" spans="1:21" ht="20.25" customHeight="1" x14ac:dyDescent="0.2">
      <c r="A49" s="7937"/>
      <c r="B49" s="7936"/>
      <c r="C49" s="7970"/>
      <c r="D49" s="7972"/>
      <c r="E49" s="5174"/>
      <c r="F49" s="7978"/>
      <c r="G49" s="7118"/>
      <c r="H49" s="7861"/>
      <c r="I49" s="5352"/>
      <c r="J49" s="5303" t="s">
        <v>22</v>
      </c>
      <c r="K49" s="5267">
        <v>0</v>
      </c>
      <c r="L49" s="5179">
        <v>0</v>
      </c>
      <c r="M49" s="5179">
        <v>0</v>
      </c>
      <c r="N49" s="7940"/>
      <c r="O49" s="7902"/>
      <c r="P49" s="7899"/>
      <c r="Q49" s="8047"/>
      <c r="R49" s="8053"/>
      <c r="S49" s="5148"/>
    </row>
    <row r="50" spans="1:21" ht="17.25" customHeight="1" thickBot="1" x14ac:dyDescent="0.25">
      <c r="A50" s="7937"/>
      <c r="B50" s="7936"/>
      <c r="C50" s="7970"/>
      <c r="D50" s="7972"/>
      <c r="E50" s="5174"/>
      <c r="F50" s="7978"/>
      <c r="G50" s="7118"/>
      <c r="H50" s="7861"/>
      <c r="I50" s="5173"/>
      <c r="J50" s="5301" t="s">
        <v>23</v>
      </c>
      <c r="K50" s="5301">
        <v>0</v>
      </c>
      <c r="L50" s="2240">
        <v>0</v>
      </c>
      <c r="M50" s="2254">
        <v>0</v>
      </c>
      <c r="N50" s="7940"/>
      <c r="O50" s="7902"/>
      <c r="P50" s="7899"/>
      <c r="Q50" s="8047"/>
      <c r="R50" s="8053"/>
      <c r="S50" s="5148"/>
    </row>
    <row r="51" spans="1:21" ht="19.5" customHeight="1" thickBot="1" x14ac:dyDescent="0.25">
      <c r="A51" s="7929"/>
      <c r="B51" s="7153"/>
      <c r="C51" s="7971"/>
      <c r="D51" s="7926"/>
      <c r="E51" s="5165"/>
      <c r="F51" s="7979"/>
      <c r="G51" s="7119"/>
      <c r="H51" s="7862"/>
      <c r="I51" s="5164"/>
      <c r="J51" s="5163" t="s">
        <v>24</v>
      </c>
      <c r="K51" s="5162">
        <f>SUM(K48:K50)</f>
        <v>719.9</v>
      </c>
      <c r="L51" s="5162">
        <f>SUM(L48:L50)</f>
        <v>359.9</v>
      </c>
      <c r="M51" s="5162">
        <f>SUM(M48:M50)</f>
        <v>346.5</v>
      </c>
      <c r="N51" s="7941"/>
      <c r="O51" s="7875"/>
      <c r="P51" s="7900"/>
      <c r="Q51" s="8048"/>
      <c r="R51" s="8054"/>
      <c r="S51" s="5148"/>
    </row>
    <row r="52" spans="1:21" ht="15.75" customHeight="1" x14ac:dyDescent="0.2">
      <c r="A52" s="7928" t="s">
        <v>10</v>
      </c>
      <c r="B52" s="7152" t="s">
        <v>10</v>
      </c>
      <c r="C52" s="7970" t="s">
        <v>25</v>
      </c>
      <c r="D52" s="7105" t="s">
        <v>27</v>
      </c>
      <c r="E52" s="5194"/>
      <c r="F52" s="7977" t="s">
        <v>1919</v>
      </c>
      <c r="G52" s="7117" t="s">
        <v>75</v>
      </c>
      <c r="H52" s="7860" t="s">
        <v>18</v>
      </c>
      <c r="I52" s="5181" t="s">
        <v>1847</v>
      </c>
      <c r="J52" s="5267" t="s">
        <v>20</v>
      </c>
      <c r="K52" s="5267">
        <v>2279.4</v>
      </c>
      <c r="L52" s="3021">
        <v>2489</v>
      </c>
      <c r="M52" s="3021">
        <v>2445.3000000000002</v>
      </c>
      <c r="N52" s="7939" t="s">
        <v>1860</v>
      </c>
      <c r="O52" s="7902" t="s">
        <v>479</v>
      </c>
      <c r="P52" s="7898" t="s">
        <v>1918</v>
      </c>
      <c r="Q52" s="8046" t="s">
        <v>1917</v>
      </c>
      <c r="R52" s="8053" t="s">
        <v>1916</v>
      </c>
      <c r="S52" s="5148"/>
      <c r="U52" s="3047"/>
    </row>
    <row r="53" spans="1:21" ht="19.5" customHeight="1" x14ac:dyDescent="0.2">
      <c r="A53" s="7937"/>
      <c r="B53" s="7936"/>
      <c r="C53" s="7970"/>
      <c r="D53" s="7972"/>
      <c r="E53" s="5174"/>
      <c r="F53" s="7978"/>
      <c r="G53" s="7118"/>
      <c r="H53" s="7861"/>
      <c r="I53" s="5173"/>
      <c r="J53" s="5303" t="s">
        <v>22</v>
      </c>
      <c r="K53" s="5303">
        <v>0</v>
      </c>
      <c r="L53" s="2082">
        <v>5.5</v>
      </c>
      <c r="M53" s="5179">
        <v>5.5</v>
      </c>
      <c r="N53" s="7940"/>
      <c r="O53" s="7902"/>
      <c r="P53" s="7899"/>
      <c r="Q53" s="8047"/>
      <c r="R53" s="8053"/>
      <c r="S53" s="5148"/>
    </row>
    <row r="54" spans="1:21" ht="21.75" customHeight="1" thickBot="1" x14ac:dyDescent="0.25">
      <c r="A54" s="7937"/>
      <c r="B54" s="7936"/>
      <c r="C54" s="7970"/>
      <c r="D54" s="7972"/>
      <c r="E54" s="5174"/>
      <c r="F54" s="7978"/>
      <c r="G54" s="7118"/>
      <c r="H54" s="7861"/>
      <c r="I54" s="5173"/>
      <c r="J54" s="5266" t="s">
        <v>23</v>
      </c>
      <c r="K54" s="5301">
        <v>0</v>
      </c>
      <c r="L54" s="2240">
        <v>0</v>
      </c>
      <c r="M54" s="2254">
        <v>0</v>
      </c>
      <c r="N54" s="7940"/>
      <c r="O54" s="7902"/>
      <c r="P54" s="7899"/>
      <c r="Q54" s="8047"/>
      <c r="R54" s="8053"/>
      <c r="S54" s="5148"/>
    </row>
    <row r="55" spans="1:21" ht="15.75" customHeight="1" thickBot="1" x14ac:dyDescent="0.25">
      <c r="A55" s="7929"/>
      <c r="B55" s="7153"/>
      <c r="C55" s="7971"/>
      <c r="D55" s="7926"/>
      <c r="E55" s="5165"/>
      <c r="F55" s="7979"/>
      <c r="G55" s="7119"/>
      <c r="H55" s="7862"/>
      <c r="I55" s="5164"/>
      <c r="J55" s="5289" t="s">
        <v>24</v>
      </c>
      <c r="K55" s="5162">
        <f>SUM(K52:K54)</f>
        <v>2279.4</v>
      </c>
      <c r="L55" s="5162">
        <f>SUM(L52:L54)</f>
        <v>2494.5</v>
      </c>
      <c r="M55" s="5162">
        <f>SUM(M52:M54)</f>
        <v>2450.8000000000002</v>
      </c>
      <c r="N55" s="7941"/>
      <c r="O55" s="7875"/>
      <c r="P55" s="7900"/>
      <c r="Q55" s="8048"/>
      <c r="R55" s="8055"/>
      <c r="S55" s="5143"/>
    </row>
    <row r="56" spans="1:21" ht="15.75" customHeight="1" x14ac:dyDescent="0.2">
      <c r="A56" s="7928" t="s">
        <v>10</v>
      </c>
      <c r="B56" s="7152" t="s">
        <v>10</v>
      </c>
      <c r="C56" s="7980" t="s">
        <v>25</v>
      </c>
      <c r="D56" s="7105" t="s">
        <v>28</v>
      </c>
      <c r="E56" s="5194"/>
      <c r="F56" s="7930" t="s">
        <v>1915</v>
      </c>
      <c r="G56" s="7117" t="s">
        <v>75</v>
      </c>
      <c r="H56" s="7984" t="s">
        <v>18</v>
      </c>
      <c r="I56" s="5336">
        <v>9</v>
      </c>
      <c r="J56" s="5180" t="s">
        <v>20</v>
      </c>
      <c r="K56" s="5180">
        <v>758.4</v>
      </c>
      <c r="L56" s="2278">
        <v>768.4</v>
      </c>
      <c r="M56" s="5298">
        <v>760.7</v>
      </c>
      <c r="N56" s="8049" t="s">
        <v>1860</v>
      </c>
      <c r="O56" s="7901" t="s">
        <v>479</v>
      </c>
      <c r="P56" s="7917" t="s">
        <v>1914</v>
      </c>
      <c r="Q56" s="7865" t="s">
        <v>1913</v>
      </c>
      <c r="R56" s="5149"/>
      <c r="S56" s="5148"/>
      <c r="U56" s="3047"/>
    </row>
    <row r="57" spans="1:21" ht="17.25" customHeight="1" thickBot="1" x14ac:dyDescent="0.25">
      <c r="A57" s="7937"/>
      <c r="B57" s="7936"/>
      <c r="C57" s="7970"/>
      <c r="D57" s="7972"/>
      <c r="E57" s="5174"/>
      <c r="F57" s="7976"/>
      <c r="G57" s="7118"/>
      <c r="H57" s="7861"/>
      <c r="I57" s="5173"/>
      <c r="J57" s="5301" t="s">
        <v>23</v>
      </c>
      <c r="K57" s="5301">
        <v>0</v>
      </c>
      <c r="L57" s="2273">
        <v>0</v>
      </c>
      <c r="M57" s="2082">
        <v>0</v>
      </c>
      <c r="N57" s="8050"/>
      <c r="O57" s="7902"/>
      <c r="P57" s="7870"/>
      <c r="Q57" s="7863"/>
      <c r="R57" s="5283" t="s">
        <v>1863</v>
      </c>
      <c r="S57" s="5148"/>
    </row>
    <row r="58" spans="1:21" ht="21" customHeight="1" thickBot="1" x14ac:dyDescent="0.25">
      <c r="A58" s="7929"/>
      <c r="B58" s="7153"/>
      <c r="C58" s="7971"/>
      <c r="D58" s="7926"/>
      <c r="E58" s="5165"/>
      <c r="F58" s="7931"/>
      <c r="G58" s="7119"/>
      <c r="H58" s="7862"/>
      <c r="I58" s="5164"/>
      <c r="J58" s="5163" t="s">
        <v>24</v>
      </c>
      <c r="K58" s="5162">
        <f>SUM(K56:K57)</f>
        <v>758.4</v>
      </c>
      <c r="L58" s="5186">
        <f>SUM(L56:L57)</f>
        <v>768.4</v>
      </c>
      <c r="M58" s="5288">
        <f>SUM(M56:M57)</f>
        <v>760.7</v>
      </c>
      <c r="N58" s="8051"/>
      <c r="O58" s="7875"/>
      <c r="P58" s="7869"/>
      <c r="Q58" s="7864"/>
      <c r="R58" s="5149"/>
      <c r="S58" s="5148"/>
    </row>
    <row r="59" spans="1:21" ht="20.25" customHeight="1" x14ac:dyDescent="0.2">
      <c r="A59" s="7928" t="s">
        <v>10</v>
      </c>
      <c r="B59" s="7152" t="s">
        <v>10</v>
      </c>
      <c r="C59" s="7970" t="s">
        <v>25</v>
      </c>
      <c r="D59" s="7105" t="s">
        <v>30</v>
      </c>
      <c r="E59" s="5194"/>
      <c r="F59" s="7977" t="s">
        <v>1912</v>
      </c>
      <c r="G59" s="7117" t="s">
        <v>75</v>
      </c>
      <c r="H59" s="7860" t="s">
        <v>18</v>
      </c>
      <c r="I59" s="5352">
        <v>1</v>
      </c>
      <c r="J59" s="5267" t="s">
        <v>20</v>
      </c>
      <c r="K59" s="5267">
        <v>1200</v>
      </c>
      <c r="L59" s="5179">
        <v>1470</v>
      </c>
      <c r="M59" s="2207">
        <v>1420.8</v>
      </c>
      <c r="N59" s="5204" t="s">
        <v>1911</v>
      </c>
      <c r="O59" s="5203" t="s">
        <v>1910</v>
      </c>
      <c r="P59" s="5351" t="s">
        <v>1909</v>
      </c>
      <c r="Q59" s="5350">
        <v>1771</v>
      </c>
      <c r="R59" s="5283" t="s">
        <v>1863</v>
      </c>
      <c r="S59" s="5148"/>
      <c r="U59" s="3047"/>
    </row>
    <row r="60" spans="1:21" ht="17.25" customHeight="1" thickBot="1" x14ac:dyDescent="0.25">
      <c r="A60" s="7937"/>
      <c r="B60" s="7936"/>
      <c r="C60" s="7970"/>
      <c r="D60" s="7972"/>
      <c r="E60" s="5174"/>
      <c r="F60" s="7978"/>
      <c r="G60" s="7118"/>
      <c r="H60" s="7861"/>
      <c r="I60" s="5173" t="s">
        <v>732</v>
      </c>
      <c r="J60" s="5301" t="s">
        <v>23</v>
      </c>
      <c r="K60" s="5301">
        <v>0</v>
      </c>
      <c r="L60" s="2240">
        <v>0</v>
      </c>
      <c r="M60" s="2254">
        <v>0</v>
      </c>
      <c r="N60" s="5320"/>
      <c r="O60" s="5349"/>
      <c r="P60" s="5348"/>
      <c r="Q60" s="5347"/>
      <c r="R60" s="5149"/>
      <c r="S60" s="5148"/>
    </row>
    <row r="61" spans="1:21" ht="18.75" customHeight="1" thickBot="1" x14ac:dyDescent="0.25">
      <c r="A61" s="7929"/>
      <c r="B61" s="7153"/>
      <c r="C61" s="7971"/>
      <c r="D61" s="7926"/>
      <c r="E61" s="5165"/>
      <c r="F61" s="7979"/>
      <c r="G61" s="7119"/>
      <c r="H61" s="7862"/>
      <c r="I61" s="5164"/>
      <c r="J61" s="5163" t="s">
        <v>24</v>
      </c>
      <c r="K61" s="5162">
        <f>SUM(K59:K60)</f>
        <v>1200</v>
      </c>
      <c r="L61" s="5162">
        <f>SUM(L59:L60)</f>
        <v>1470</v>
      </c>
      <c r="M61" s="5162">
        <f>SUM(M59:M60)</f>
        <v>1420.8</v>
      </c>
      <c r="N61" s="5197"/>
      <c r="O61" s="5196"/>
      <c r="P61" s="5346"/>
      <c r="Q61" s="5345"/>
      <c r="R61" s="5149"/>
      <c r="S61" s="5148"/>
    </row>
    <row r="62" spans="1:21" ht="26.45" customHeight="1" x14ac:dyDescent="0.2">
      <c r="A62" s="7107" t="s">
        <v>10</v>
      </c>
      <c r="B62" s="7095" t="s">
        <v>10</v>
      </c>
      <c r="C62" s="7970" t="s">
        <v>47</v>
      </c>
      <c r="D62" s="7950" t="s">
        <v>1908</v>
      </c>
      <c r="E62" s="7950"/>
      <c r="F62" s="7951"/>
      <c r="G62" s="7117" t="s">
        <v>1893</v>
      </c>
      <c r="H62" s="7985" t="s">
        <v>18</v>
      </c>
      <c r="I62" s="7879" t="s">
        <v>498</v>
      </c>
      <c r="J62" s="3032" t="s">
        <v>20</v>
      </c>
      <c r="K62" s="3077">
        <f>K67+K70+K73+K77</f>
        <v>1338.8</v>
      </c>
      <c r="L62" s="3077">
        <f>L67+L70+L73+L77</f>
        <v>1908.8</v>
      </c>
      <c r="M62" s="3077">
        <f>M67+M70+M73+M77</f>
        <v>1805.7</v>
      </c>
      <c r="N62" s="5344"/>
      <c r="O62" s="3075"/>
      <c r="P62" s="5190"/>
      <c r="Q62" s="5189"/>
      <c r="R62" s="5149"/>
      <c r="S62" s="5148"/>
    </row>
    <row r="63" spans="1:21" ht="53.25" customHeight="1" x14ac:dyDescent="0.2">
      <c r="A63" s="7150"/>
      <c r="B63" s="7187"/>
      <c r="C63" s="7970"/>
      <c r="D63" s="7953"/>
      <c r="E63" s="7953"/>
      <c r="F63" s="7954"/>
      <c r="G63" s="7118"/>
      <c r="H63" s="7883"/>
      <c r="I63" s="7880"/>
      <c r="J63" s="5273" t="s">
        <v>22</v>
      </c>
      <c r="K63" s="5306">
        <f>SUM(K71,K78)</f>
        <v>310.2</v>
      </c>
      <c r="L63" s="5306">
        <f>SUM(L71,L78)</f>
        <v>566.40000000000009</v>
      </c>
      <c r="M63" s="5306">
        <f>SUM(M71,M78)</f>
        <v>297.5</v>
      </c>
      <c r="N63" s="5343" t="s">
        <v>1907</v>
      </c>
      <c r="O63" s="5177" t="s">
        <v>136</v>
      </c>
      <c r="P63" s="5342" t="s">
        <v>1906</v>
      </c>
      <c r="Q63" s="5341" t="s">
        <v>1905</v>
      </c>
      <c r="R63" s="8034" t="s">
        <v>1904</v>
      </c>
      <c r="S63" s="8035"/>
    </row>
    <row r="64" spans="1:21" x14ac:dyDescent="0.2">
      <c r="A64" s="7150"/>
      <c r="B64" s="7187"/>
      <c r="C64" s="7970"/>
      <c r="D64" s="7953"/>
      <c r="E64" s="7953"/>
      <c r="F64" s="7954"/>
      <c r="G64" s="7118"/>
      <c r="H64" s="7883"/>
      <c r="I64" s="7880"/>
      <c r="J64" s="5274" t="s">
        <v>39</v>
      </c>
      <c r="K64" s="5340">
        <f>K74</f>
        <v>0</v>
      </c>
      <c r="L64" s="5340">
        <f>L74</f>
        <v>4.5999999999999996</v>
      </c>
      <c r="M64" s="5340">
        <f>M74</f>
        <v>4.5999999999999996</v>
      </c>
      <c r="N64" s="5324"/>
      <c r="O64" s="5207"/>
      <c r="P64" s="5339"/>
      <c r="Q64" s="5338"/>
      <c r="R64" s="5149"/>
      <c r="S64" s="5148"/>
    </row>
    <row r="65" spans="1:21" ht="13.15" customHeight="1" thickBot="1" x14ac:dyDescent="0.25">
      <c r="A65" s="7150"/>
      <c r="B65" s="7187"/>
      <c r="C65" s="7970"/>
      <c r="D65" s="7953"/>
      <c r="E65" s="7953"/>
      <c r="F65" s="7954"/>
      <c r="G65" s="7118"/>
      <c r="H65" s="7883"/>
      <c r="I65" s="7880"/>
      <c r="J65" s="3025" t="s">
        <v>23</v>
      </c>
      <c r="K65" s="5337">
        <f>K68+K75</f>
        <v>0</v>
      </c>
      <c r="L65" s="5337">
        <f>L68+L75</f>
        <v>0</v>
      </c>
      <c r="M65" s="5337">
        <f>M68+M75</f>
        <v>0</v>
      </c>
      <c r="N65" s="7967" t="s">
        <v>1903</v>
      </c>
      <c r="O65" s="7964" t="s">
        <v>138</v>
      </c>
      <c r="P65" s="7868" t="s">
        <v>1091</v>
      </c>
      <c r="Q65" s="7963" t="s">
        <v>1077</v>
      </c>
      <c r="R65" s="5149"/>
      <c r="S65" s="5148"/>
    </row>
    <row r="66" spans="1:21" ht="25.5" customHeight="1" thickBot="1" x14ac:dyDescent="0.25">
      <c r="A66" s="7108"/>
      <c r="B66" s="7096"/>
      <c r="C66" s="7971"/>
      <c r="D66" s="7956"/>
      <c r="E66" s="7956"/>
      <c r="F66" s="7957"/>
      <c r="G66" s="7119"/>
      <c r="H66" s="7943"/>
      <c r="I66" s="7881"/>
      <c r="J66" s="5316" t="s">
        <v>24</v>
      </c>
      <c r="K66" s="5198">
        <f>SUM(K62:K65)</f>
        <v>1649</v>
      </c>
      <c r="L66" s="5198">
        <f>SUM(L62:L65)</f>
        <v>2479.7999999999997</v>
      </c>
      <c r="M66" s="5198">
        <f>SUM(M62:M65)</f>
        <v>2107.7999999999997</v>
      </c>
      <c r="N66" s="7969"/>
      <c r="O66" s="7966"/>
      <c r="P66" s="7869"/>
      <c r="Q66" s="7864"/>
      <c r="R66" s="5149"/>
      <c r="S66" s="5148"/>
    </row>
    <row r="67" spans="1:21" ht="20.25" customHeight="1" x14ac:dyDescent="0.2">
      <c r="A67" s="7928" t="s">
        <v>10</v>
      </c>
      <c r="B67" s="7152" t="s">
        <v>10</v>
      </c>
      <c r="C67" s="7970" t="s">
        <v>47</v>
      </c>
      <c r="D67" s="7105" t="s">
        <v>10</v>
      </c>
      <c r="E67" s="5194"/>
      <c r="F67" s="7977" t="s">
        <v>1902</v>
      </c>
      <c r="G67" s="7117" t="s">
        <v>1893</v>
      </c>
      <c r="H67" s="7942" t="s">
        <v>18</v>
      </c>
      <c r="I67" s="5336">
        <v>9</v>
      </c>
      <c r="J67" s="5267" t="s">
        <v>20</v>
      </c>
      <c r="K67" s="5267">
        <v>6.7</v>
      </c>
      <c r="L67" s="2207">
        <v>6.7</v>
      </c>
      <c r="M67" s="2278">
        <v>6.4</v>
      </c>
      <c r="N67" s="5335" t="s">
        <v>1901</v>
      </c>
      <c r="O67" s="5281" t="s">
        <v>138</v>
      </c>
      <c r="P67" s="5280" t="s">
        <v>1156</v>
      </c>
      <c r="Q67" s="5279" t="s">
        <v>1156</v>
      </c>
      <c r="R67" s="8036" t="s">
        <v>1900</v>
      </c>
      <c r="S67" s="8037"/>
    </row>
    <row r="68" spans="1:21" ht="20.25" customHeight="1" thickBot="1" x14ac:dyDescent="0.25">
      <c r="A68" s="7937"/>
      <c r="B68" s="7936"/>
      <c r="C68" s="7970"/>
      <c r="D68" s="7972"/>
      <c r="E68" s="5174"/>
      <c r="F68" s="7978"/>
      <c r="G68" s="7118"/>
      <c r="H68" s="7883"/>
      <c r="I68" s="5173"/>
      <c r="J68" s="5301" t="s">
        <v>23</v>
      </c>
      <c r="K68" s="5301">
        <v>0</v>
      </c>
      <c r="L68" s="2240">
        <v>0</v>
      </c>
      <c r="M68" s="2273">
        <v>0</v>
      </c>
      <c r="N68" s="5299"/>
      <c r="O68" s="5184"/>
      <c r="P68" s="5184"/>
      <c r="Q68" s="5182"/>
      <c r="R68" s="8038"/>
      <c r="S68" s="8039"/>
    </row>
    <row r="69" spans="1:21" ht="12" customHeight="1" thickBot="1" x14ac:dyDescent="0.25">
      <c r="A69" s="7929"/>
      <c r="B69" s="7153"/>
      <c r="C69" s="7971"/>
      <c r="D69" s="7926"/>
      <c r="E69" s="5165"/>
      <c r="F69" s="7979"/>
      <c r="G69" s="7119"/>
      <c r="H69" s="7943"/>
      <c r="I69" s="5164"/>
      <c r="J69" s="5163" t="s">
        <v>24</v>
      </c>
      <c r="K69" s="5162">
        <f>SUM(K67:K68)</f>
        <v>6.7</v>
      </c>
      <c r="L69" s="5162">
        <f>SUM(L67:L68)</f>
        <v>6.7</v>
      </c>
      <c r="M69" s="5162">
        <f>SUM(M67:M68)</f>
        <v>6.4</v>
      </c>
      <c r="N69" s="5278"/>
      <c r="O69" s="5184"/>
      <c r="P69" s="5184"/>
      <c r="Q69" s="5182"/>
      <c r="R69" s="5149"/>
      <c r="S69" s="5148"/>
    </row>
    <row r="70" spans="1:21" ht="21" customHeight="1" x14ac:dyDescent="0.2">
      <c r="A70" s="7928" t="s">
        <v>10</v>
      </c>
      <c r="B70" s="7152" t="s">
        <v>10</v>
      </c>
      <c r="C70" s="7970" t="s">
        <v>47</v>
      </c>
      <c r="D70" s="7105" t="s">
        <v>25</v>
      </c>
      <c r="E70" s="5194"/>
      <c r="F70" s="7977" t="s">
        <v>1899</v>
      </c>
      <c r="G70" s="7117" t="s">
        <v>1893</v>
      </c>
      <c r="H70" s="7942" t="s">
        <v>18</v>
      </c>
      <c r="I70" s="5336">
        <v>9</v>
      </c>
      <c r="J70" s="5267" t="s">
        <v>20</v>
      </c>
      <c r="K70" s="5267">
        <v>138.6</v>
      </c>
      <c r="L70" s="2207">
        <v>142.1</v>
      </c>
      <c r="M70" s="2278">
        <v>140.1</v>
      </c>
      <c r="N70" s="5335" t="s">
        <v>1860</v>
      </c>
      <c r="O70" s="5334" t="s">
        <v>479</v>
      </c>
      <c r="P70" s="5280" t="s">
        <v>1898</v>
      </c>
      <c r="Q70" s="5279" t="s">
        <v>1897</v>
      </c>
      <c r="R70" s="5149"/>
      <c r="S70" s="5148"/>
    </row>
    <row r="71" spans="1:21" ht="17.25" customHeight="1" thickBot="1" x14ac:dyDescent="0.25">
      <c r="A71" s="7937"/>
      <c r="B71" s="7936"/>
      <c r="C71" s="7970"/>
      <c r="D71" s="7972"/>
      <c r="E71" s="5174"/>
      <c r="F71" s="7978"/>
      <c r="G71" s="7118"/>
      <c r="H71" s="7883"/>
      <c r="I71" s="5173"/>
      <c r="J71" s="5301" t="s">
        <v>22</v>
      </c>
      <c r="K71" s="5301">
        <v>310.2</v>
      </c>
      <c r="L71" s="2240">
        <v>286.60000000000002</v>
      </c>
      <c r="M71" s="2273">
        <v>279.10000000000002</v>
      </c>
      <c r="N71" s="5299"/>
      <c r="O71" s="3040"/>
      <c r="P71" s="5184"/>
      <c r="Q71" s="5182"/>
      <c r="R71" s="5149"/>
      <c r="S71" s="5148"/>
    </row>
    <row r="72" spans="1:21" ht="34.5" customHeight="1" thickBot="1" x14ac:dyDescent="0.25">
      <c r="A72" s="7929"/>
      <c r="B72" s="7153"/>
      <c r="C72" s="7971"/>
      <c r="D72" s="7926"/>
      <c r="E72" s="5165"/>
      <c r="F72" s="7979"/>
      <c r="G72" s="7119"/>
      <c r="H72" s="7943"/>
      <c r="I72" s="5164"/>
      <c r="J72" s="5163" t="s">
        <v>24</v>
      </c>
      <c r="K72" s="5162">
        <f>SUM(K70:K71)</f>
        <v>448.79999999999995</v>
      </c>
      <c r="L72" s="5162">
        <f>SUM(L70:L71)</f>
        <v>428.70000000000005</v>
      </c>
      <c r="M72" s="5162">
        <f>SUM(M70:M71)</f>
        <v>419.20000000000005</v>
      </c>
      <c r="N72" s="5333"/>
      <c r="O72" s="5332"/>
      <c r="P72" s="5331"/>
      <c r="Q72" s="5330"/>
      <c r="R72" s="5149"/>
      <c r="S72" s="5148"/>
    </row>
    <row r="73" spans="1:21" ht="21" customHeight="1" x14ac:dyDescent="0.2">
      <c r="A73" s="7928" t="s">
        <v>10</v>
      </c>
      <c r="B73" s="7152" t="s">
        <v>10</v>
      </c>
      <c r="C73" s="7970" t="s">
        <v>47</v>
      </c>
      <c r="D73" s="7105" t="s">
        <v>27</v>
      </c>
      <c r="E73" s="5194"/>
      <c r="F73" s="7930" t="s">
        <v>1896</v>
      </c>
      <c r="G73" s="7117" t="s">
        <v>1893</v>
      </c>
      <c r="H73" s="7942" t="s">
        <v>18</v>
      </c>
      <c r="I73" s="5173" t="s">
        <v>1847</v>
      </c>
      <c r="J73" s="5180" t="s">
        <v>20</v>
      </c>
      <c r="K73" s="5328">
        <v>1193.5</v>
      </c>
      <c r="L73" s="2101">
        <v>1733.5</v>
      </c>
      <c r="M73" s="2207">
        <v>1644.9</v>
      </c>
      <c r="N73" s="7967" t="s">
        <v>1895</v>
      </c>
      <c r="O73" s="7964" t="s">
        <v>138</v>
      </c>
      <c r="P73" s="7868" t="s">
        <v>1080</v>
      </c>
      <c r="Q73" s="7963" t="s">
        <v>1077</v>
      </c>
      <c r="R73" s="5149"/>
      <c r="S73" s="5148"/>
      <c r="U73" s="3047"/>
    </row>
    <row r="74" spans="1:21" ht="21" customHeight="1" x14ac:dyDescent="0.2">
      <c r="A74" s="7937"/>
      <c r="B74" s="7936"/>
      <c r="C74" s="7970"/>
      <c r="D74" s="7972"/>
      <c r="E74" s="5174"/>
      <c r="F74" s="7976"/>
      <c r="G74" s="7118"/>
      <c r="H74" s="7883"/>
      <c r="I74" s="5173"/>
      <c r="J74" s="5267" t="s">
        <v>39</v>
      </c>
      <c r="K74" s="5187">
        <v>0</v>
      </c>
      <c r="L74" s="2136">
        <v>4.5999999999999996</v>
      </c>
      <c r="M74" s="5179">
        <v>4.5999999999999996</v>
      </c>
      <c r="N74" s="7968"/>
      <c r="O74" s="7965"/>
      <c r="P74" s="7870"/>
      <c r="Q74" s="7863"/>
      <c r="R74" s="5149"/>
      <c r="S74" s="5148"/>
    </row>
    <row r="75" spans="1:21" ht="21" customHeight="1" thickBot="1" x14ac:dyDescent="0.25">
      <c r="A75" s="7937"/>
      <c r="B75" s="7936"/>
      <c r="C75" s="7970"/>
      <c r="D75" s="7972"/>
      <c r="E75" s="5174"/>
      <c r="F75" s="7976"/>
      <c r="G75" s="7118"/>
      <c r="H75" s="7883"/>
      <c r="I75" s="5173"/>
      <c r="J75" s="5301" t="s">
        <v>23</v>
      </c>
      <c r="K75" s="5329">
        <v>0</v>
      </c>
      <c r="L75" s="2070">
        <v>0</v>
      </c>
      <c r="M75" s="2253">
        <v>0</v>
      </c>
      <c r="N75" s="7968"/>
      <c r="O75" s="7965"/>
      <c r="P75" s="7870"/>
      <c r="Q75" s="7863"/>
      <c r="R75" s="5149"/>
      <c r="S75" s="5148"/>
    </row>
    <row r="76" spans="1:21" ht="21" customHeight="1" thickBot="1" x14ac:dyDescent="0.25">
      <c r="A76" s="7929"/>
      <c r="B76" s="7153"/>
      <c r="C76" s="7971"/>
      <c r="D76" s="7926"/>
      <c r="E76" s="5165"/>
      <c r="F76" s="7931"/>
      <c r="G76" s="7119"/>
      <c r="H76" s="7943"/>
      <c r="I76" s="5164"/>
      <c r="J76" s="5326" t="s">
        <v>24</v>
      </c>
      <c r="K76" s="5325">
        <f>SUM(K73:K75)</f>
        <v>1193.5</v>
      </c>
      <c r="L76" s="5325">
        <f>SUM(L73:L75)</f>
        <v>1738.1</v>
      </c>
      <c r="M76" s="5162">
        <f>SUM(M73:M75)</f>
        <v>1649.5</v>
      </c>
      <c r="N76" s="7969"/>
      <c r="O76" s="7966"/>
      <c r="P76" s="7869"/>
      <c r="Q76" s="7864"/>
      <c r="R76" s="5149"/>
      <c r="S76" s="5148"/>
    </row>
    <row r="77" spans="1:21" ht="14.25" customHeight="1" x14ac:dyDescent="0.2">
      <c r="A77" s="7928" t="s">
        <v>10</v>
      </c>
      <c r="B77" s="7152" t="s">
        <v>10</v>
      </c>
      <c r="C77" s="7970" t="s">
        <v>47</v>
      </c>
      <c r="D77" s="7105" t="s">
        <v>28</v>
      </c>
      <c r="E77" s="5194"/>
      <c r="F77" s="7930" t="s">
        <v>1894</v>
      </c>
      <c r="G77" s="7117" t="s">
        <v>1893</v>
      </c>
      <c r="H77" s="7942" t="s">
        <v>18</v>
      </c>
      <c r="I77" s="5173" t="s">
        <v>1847</v>
      </c>
      <c r="J77" s="5180" t="s">
        <v>20</v>
      </c>
      <c r="K77" s="5328">
        <v>0</v>
      </c>
      <c r="L77" s="2101">
        <v>26.5</v>
      </c>
      <c r="M77" s="2207">
        <v>14.3</v>
      </c>
      <c r="N77" s="5324"/>
      <c r="O77" s="5252"/>
      <c r="P77" s="5285"/>
      <c r="Q77" s="5284"/>
      <c r="R77" s="5149"/>
      <c r="S77" s="5148"/>
    </row>
    <row r="78" spans="1:21" ht="21" customHeight="1" thickBot="1" x14ac:dyDescent="0.25">
      <c r="A78" s="7937"/>
      <c r="B78" s="7936"/>
      <c r="C78" s="7970"/>
      <c r="D78" s="7972"/>
      <c r="E78" s="5174"/>
      <c r="F78" s="7976"/>
      <c r="G78" s="7118"/>
      <c r="H78" s="7883"/>
      <c r="I78" s="5173"/>
      <c r="J78" s="5249" t="s">
        <v>22</v>
      </c>
      <c r="K78" s="5327">
        <v>0</v>
      </c>
      <c r="L78" s="2079">
        <v>279.8</v>
      </c>
      <c r="M78" s="2253">
        <v>18.399999999999999</v>
      </c>
      <c r="N78" s="5324"/>
      <c r="O78" s="5252"/>
      <c r="P78" s="5285"/>
      <c r="Q78" s="5284"/>
      <c r="R78" s="5149"/>
      <c r="S78" s="5148"/>
    </row>
    <row r="79" spans="1:21" ht="21" customHeight="1" thickBot="1" x14ac:dyDescent="0.25">
      <c r="A79" s="7929"/>
      <c r="B79" s="7153"/>
      <c r="C79" s="7971"/>
      <c r="D79" s="7926"/>
      <c r="E79" s="5165"/>
      <c r="F79" s="7931"/>
      <c r="G79" s="7119"/>
      <c r="H79" s="7943"/>
      <c r="I79" s="5164"/>
      <c r="J79" s="5326" t="s">
        <v>24</v>
      </c>
      <c r="K79" s="5325">
        <f>SUM(K77:K78)</f>
        <v>0</v>
      </c>
      <c r="L79" s="5325">
        <f>SUM(L77:L78)</f>
        <v>306.3</v>
      </c>
      <c r="M79" s="5325">
        <f>SUM(M77:M78)</f>
        <v>32.700000000000003</v>
      </c>
      <c r="N79" s="5324"/>
      <c r="O79" s="5252"/>
      <c r="P79" s="5285"/>
      <c r="Q79" s="5284"/>
      <c r="R79" s="5149"/>
      <c r="S79" s="5148"/>
    </row>
    <row r="80" spans="1:21" ht="21.75" customHeight="1" x14ac:dyDescent="0.2">
      <c r="A80" s="7107" t="s">
        <v>10</v>
      </c>
      <c r="B80" s="7095" t="s">
        <v>10</v>
      </c>
      <c r="C80" s="7980" t="s">
        <v>50</v>
      </c>
      <c r="D80" s="7949" t="s">
        <v>1889</v>
      </c>
      <c r="E80" s="7950"/>
      <c r="F80" s="7951"/>
      <c r="G80" s="7117" t="s">
        <v>1892</v>
      </c>
      <c r="H80" s="7904" t="s">
        <v>18</v>
      </c>
      <c r="I80" s="7879" t="s">
        <v>19</v>
      </c>
      <c r="J80" s="3032" t="s">
        <v>20</v>
      </c>
      <c r="K80" s="3077">
        <f t="shared" ref="K80:M83" si="0">K85</f>
        <v>0</v>
      </c>
      <c r="L80" s="3077">
        <f t="shared" si="0"/>
        <v>0</v>
      </c>
      <c r="M80" s="3077">
        <f t="shared" si="0"/>
        <v>0</v>
      </c>
      <c r="N80" s="5308" t="s">
        <v>1891</v>
      </c>
      <c r="O80" s="3075" t="s">
        <v>479</v>
      </c>
      <c r="P80" s="3085">
        <v>610</v>
      </c>
      <c r="Q80" s="5323">
        <v>685</v>
      </c>
      <c r="R80" s="5149"/>
      <c r="S80" s="5148"/>
    </row>
    <row r="81" spans="1:19" ht="19.5" customHeight="1" x14ac:dyDescent="0.2">
      <c r="A81" s="7150"/>
      <c r="B81" s="7187"/>
      <c r="C81" s="7970"/>
      <c r="D81" s="7952"/>
      <c r="E81" s="7953"/>
      <c r="F81" s="7954"/>
      <c r="G81" s="7118"/>
      <c r="H81" s="7905"/>
      <c r="I81" s="7880"/>
      <c r="J81" s="5274" t="s">
        <v>39</v>
      </c>
      <c r="K81" s="5272">
        <f t="shared" si="0"/>
        <v>0</v>
      </c>
      <c r="L81" s="5272">
        <f t="shared" si="0"/>
        <v>0</v>
      </c>
      <c r="M81" s="5272">
        <f t="shared" si="0"/>
        <v>0</v>
      </c>
      <c r="N81" s="7895" t="s">
        <v>1890</v>
      </c>
      <c r="O81" s="7964" t="s">
        <v>138</v>
      </c>
      <c r="P81" s="7871">
        <v>1</v>
      </c>
      <c r="Q81" s="7876">
        <v>1</v>
      </c>
      <c r="R81" s="5149"/>
      <c r="S81" s="5148"/>
    </row>
    <row r="82" spans="1:19" ht="19.5" customHeight="1" x14ac:dyDescent="0.2">
      <c r="A82" s="7150"/>
      <c r="B82" s="7187"/>
      <c r="C82" s="7970"/>
      <c r="D82" s="7952"/>
      <c r="E82" s="7953"/>
      <c r="F82" s="7954"/>
      <c r="G82" s="7118"/>
      <c r="H82" s="7905"/>
      <c r="I82" s="7880"/>
      <c r="J82" s="5274" t="s">
        <v>22</v>
      </c>
      <c r="K82" s="5272">
        <f t="shared" si="0"/>
        <v>37.5</v>
      </c>
      <c r="L82" s="5272">
        <f t="shared" si="0"/>
        <v>37.5</v>
      </c>
      <c r="M82" s="5272">
        <f t="shared" si="0"/>
        <v>37.5</v>
      </c>
      <c r="N82" s="7896"/>
      <c r="O82" s="7965"/>
      <c r="P82" s="7872"/>
      <c r="Q82" s="7877"/>
      <c r="R82" s="5149"/>
      <c r="S82" s="5148"/>
    </row>
    <row r="83" spans="1:19" ht="16.5" customHeight="1" x14ac:dyDescent="0.2">
      <c r="A83" s="7150"/>
      <c r="B83" s="7187"/>
      <c r="C83" s="7970"/>
      <c r="D83" s="7952"/>
      <c r="E83" s="7953"/>
      <c r="F83" s="7954"/>
      <c r="G83" s="7118"/>
      <c r="H83" s="7905"/>
      <c r="I83" s="7880"/>
      <c r="J83" s="5273" t="s">
        <v>23</v>
      </c>
      <c r="K83" s="5272">
        <f t="shared" si="0"/>
        <v>0</v>
      </c>
      <c r="L83" s="5272">
        <f t="shared" si="0"/>
        <v>0</v>
      </c>
      <c r="M83" s="5272">
        <f t="shared" si="0"/>
        <v>0</v>
      </c>
      <c r="N83" s="7896"/>
      <c r="O83" s="7965"/>
      <c r="P83" s="7872"/>
      <c r="Q83" s="7877"/>
      <c r="R83" s="5149"/>
      <c r="S83" s="5148"/>
    </row>
    <row r="84" spans="1:19" ht="24" customHeight="1" thickBot="1" x14ac:dyDescent="0.25">
      <c r="A84" s="7108"/>
      <c r="B84" s="7096"/>
      <c r="C84" s="7971"/>
      <c r="D84" s="7955"/>
      <c r="E84" s="7956"/>
      <c r="F84" s="7957"/>
      <c r="G84" s="7118"/>
      <c r="H84" s="7905"/>
      <c r="I84" s="7880"/>
      <c r="J84" s="3025" t="s">
        <v>24</v>
      </c>
      <c r="K84" s="3024">
        <f>SUM(K80:K83)</f>
        <v>37.5</v>
      </c>
      <c r="L84" s="3024">
        <f>SUM(L80:L83)</f>
        <v>37.5</v>
      </c>
      <c r="M84" s="3024">
        <f>SUM(M80:M83)</f>
        <v>37.5</v>
      </c>
      <c r="N84" s="7897"/>
      <c r="O84" s="7966"/>
      <c r="P84" s="7873"/>
      <c r="Q84" s="7878"/>
      <c r="R84" s="5149"/>
      <c r="S84" s="5148"/>
    </row>
    <row r="85" spans="1:19" ht="17.25" customHeight="1" x14ac:dyDescent="0.2">
      <c r="A85" s="7107" t="s">
        <v>10</v>
      </c>
      <c r="B85" s="7095" t="s">
        <v>10</v>
      </c>
      <c r="C85" s="7980" t="s">
        <v>50</v>
      </c>
      <c r="D85" s="7105" t="s">
        <v>10</v>
      </c>
      <c r="E85" s="5194"/>
      <c r="F85" s="8018" t="s">
        <v>1889</v>
      </c>
      <c r="G85" s="7118"/>
      <c r="H85" s="7905"/>
      <c r="I85" s="7880"/>
      <c r="J85" s="5180" t="s">
        <v>20</v>
      </c>
      <c r="K85" s="5180">
        <v>0</v>
      </c>
      <c r="L85" s="2207">
        <v>0</v>
      </c>
      <c r="M85" s="2207">
        <v>0</v>
      </c>
      <c r="N85" s="5320"/>
      <c r="O85" s="5252"/>
      <c r="P85" s="5319"/>
      <c r="Q85" s="5318"/>
      <c r="R85" s="5149"/>
      <c r="S85" s="5148"/>
    </row>
    <row r="86" spans="1:19" ht="18.75" customHeight="1" x14ac:dyDescent="0.2">
      <c r="A86" s="7150"/>
      <c r="B86" s="7187"/>
      <c r="C86" s="7970"/>
      <c r="D86" s="7972"/>
      <c r="E86" s="5174"/>
      <c r="F86" s="8019"/>
      <c r="G86" s="7118"/>
      <c r="H86" s="7905"/>
      <c r="I86" s="7880"/>
      <c r="J86" s="5267" t="s">
        <v>39</v>
      </c>
      <c r="K86" s="5267">
        <v>0</v>
      </c>
      <c r="L86" s="2082">
        <v>0</v>
      </c>
      <c r="M86" s="5179">
        <v>0</v>
      </c>
      <c r="N86" s="5320"/>
      <c r="O86" s="5252"/>
      <c r="P86" s="5319"/>
      <c r="Q86" s="5318"/>
      <c r="R86" s="5149"/>
      <c r="S86" s="5148"/>
    </row>
    <row r="87" spans="1:19" ht="17.25" customHeight="1" x14ac:dyDescent="0.2">
      <c r="A87" s="7150"/>
      <c r="B87" s="7187"/>
      <c r="C87" s="7970"/>
      <c r="D87" s="7972"/>
      <c r="E87" s="5174"/>
      <c r="F87" s="8019"/>
      <c r="G87" s="7118"/>
      <c r="H87" s="7905"/>
      <c r="I87" s="7880"/>
      <c r="J87" s="5267" t="s">
        <v>22</v>
      </c>
      <c r="K87" s="5267">
        <v>37.5</v>
      </c>
      <c r="L87" s="2082">
        <v>37.5</v>
      </c>
      <c r="M87" s="5179">
        <v>37.5</v>
      </c>
      <c r="N87" s="5320"/>
      <c r="O87" s="5252"/>
      <c r="P87" s="5319"/>
      <c r="Q87" s="5318"/>
      <c r="R87" s="5149"/>
      <c r="S87" s="5148"/>
    </row>
    <row r="88" spans="1:19" ht="15" customHeight="1" thickBot="1" x14ac:dyDescent="0.25">
      <c r="A88" s="7150"/>
      <c r="B88" s="7187"/>
      <c r="C88" s="7970"/>
      <c r="D88" s="7972"/>
      <c r="E88" s="5174"/>
      <c r="F88" s="8019"/>
      <c r="G88" s="7118"/>
      <c r="H88" s="7905"/>
      <c r="I88" s="7880"/>
      <c r="J88" s="5301" t="s">
        <v>23</v>
      </c>
      <c r="K88" s="5301">
        <v>0</v>
      </c>
      <c r="L88" s="2240">
        <v>0</v>
      </c>
      <c r="M88" s="2254">
        <v>0</v>
      </c>
      <c r="N88" s="5320"/>
      <c r="O88" s="5252"/>
      <c r="P88" s="5319"/>
      <c r="Q88" s="5318"/>
      <c r="R88" s="5149"/>
      <c r="S88" s="5148"/>
    </row>
    <row r="89" spans="1:19" ht="15" customHeight="1" thickBot="1" x14ac:dyDescent="0.25">
      <c r="A89" s="7108"/>
      <c r="B89" s="7096"/>
      <c r="C89" s="7971"/>
      <c r="D89" s="7926"/>
      <c r="E89" s="5165"/>
      <c r="F89" s="8020"/>
      <c r="G89" s="7119"/>
      <c r="H89" s="7906"/>
      <c r="I89" s="7881"/>
      <c r="J89" s="5322" t="s">
        <v>24</v>
      </c>
      <c r="K89" s="5321">
        <f>SUM(K85:K88)</f>
        <v>37.5</v>
      </c>
      <c r="L89" s="5321">
        <f>SUM(L85:L88)</f>
        <v>37.5</v>
      </c>
      <c r="M89" s="5321">
        <f>SUM(M85:M88)</f>
        <v>37.5</v>
      </c>
      <c r="N89" s="5320"/>
      <c r="O89" s="5252"/>
      <c r="P89" s="5319"/>
      <c r="Q89" s="5318"/>
      <c r="R89" s="5149"/>
      <c r="S89" s="5148"/>
    </row>
    <row r="90" spans="1:19" ht="36" customHeight="1" thickBot="1" x14ac:dyDescent="0.25">
      <c r="A90" s="7992" t="s">
        <v>10</v>
      </c>
      <c r="B90" s="7986" t="s">
        <v>10</v>
      </c>
      <c r="C90" s="5317" t="s">
        <v>52</v>
      </c>
      <c r="D90" s="7950" t="s">
        <v>1888</v>
      </c>
      <c r="E90" s="7950"/>
      <c r="F90" s="7951"/>
      <c r="G90" s="7117" t="s">
        <v>1870</v>
      </c>
      <c r="H90" s="7882" t="s">
        <v>18</v>
      </c>
      <c r="I90" s="5181" t="s">
        <v>732</v>
      </c>
      <c r="J90" s="5316" t="s">
        <v>20</v>
      </c>
      <c r="K90" s="5315">
        <f>K95+K101+K110+K107</f>
        <v>235</v>
      </c>
      <c r="L90" s="5315">
        <f>L95+L101+L110+L107</f>
        <v>180</v>
      </c>
      <c r="M90" s="5315">
        <f>M95+M101+M110+M107</f>
        <v>154.19999999999999</v>
      </c>
      <c r="N90" s="5219" t="s">
        <v>1887</v>
      </c>
      <c r="O90" s="5218" t="s">
        <v>136</v>
      </c>
      <c r="P90" s="5314">
        <v>92</v>
      </c>
      <c r="Q90" s="5313">
        <v>96</v>
      </c>
      <c r="R90" s="5149"/>
      <c r="S90" s="5148"/>
    </row>
    <row r="91" spans="1:19" ht="51.75" thickBot="1" x14ac:dyDescent="0.25">
      <c r="A91" s="7993"/>
      <c r="B91" s="7987"/>
      <c r="C91" s="5307"/>
      <c r="D91" s="7953"/>
      <c r="E91" s="7953"/>
      <c r="F91" s="7954"/>
      <c r="G91" s="7118"/>
      <c r="H91" s="7883"/>
      <c r="I91" s="5173" t="s">
        <v>1847</v>
      </c>
      <c r="J91" s="5312" t="s">
        <v>22</v>
      </c>
      <c r="K91" s="3060">
        <f>K96+K99</f>
        <v>264.2</v>
      </c>
      <c r="L91" s="3060">
        <f>L96+L99</f>
        <v>522.29999999999995</v>
      </c>
      <c r="M91" s="3060">
        <f>M96+M99</f>
        <v>516.4</v>
      </c>
      <c r="N91" s="5311" t="s">
        <v>1886</v>
      </c>
      <c r="O91" s="5252" t="s">
        <v>136</v>
      </c>
      <c r="P91" s="5310">
        <v>84</v>
      </c>
      <c r="Q91" s="5309">
        <v>90</v>
      </c>
      <c r="R91" s="5149"/>
      <c r="S91" s="5148"/>
    </row>
    <row r="92" spans="1:19" ht="15.75" customHeight="1" x14ac:dyDescent="0.2">
      <c r="A92" s="7993"/>
      <c r="B92" s="7987"/>
      <c r="C92" s="5307"/>
      <c r="D92" s="7953"/>
      <c r="E92" s="7953"/>
      <c r="F92" s="7954"/>
      <c r="G92" s="7118"/>
      <c r="H92" s="7883"/>
      <c r="I92" s="5181" t="s">
        <v>1552</v>
      </c>
      <c r="J92" s="7885" t="s">
        <v>23</v>
      </c>
      <c r="K92" s="7887">
        <f>K97</f>
        <v>0</v>
      </c>
      <c r="L92" s="7887">
        <f>L97</f>
        <v>0</v>
      </c>
      <c r="M92" s="7887">
        <f>M97</f>
        <v>0</v>
      </c>
      <c r="N92" s="5308" t="s">
        <v>1885</v>
      </c>
      <c r="O92" s="5270" t="s">
        <v>1864</v>
      </c>
      <c r="P92" s="5276"/>
      <c r="Q92" s="5275"/>
      <c r="R92" s="5149"/>
      <c r="S92" s="5148"/>
    </row>
    <row r="93" spans="1:19" ht="13.15" customHeight="1" x14ac:dyDescent="0.2">
      <c r="A93" s="7993"/>
      <c r="B93" s="7987"/>
      <c r="C93" s="5307"/>
      <c r="D93" s="7953"/>
      <c r="E93" s="7953"/>
      <c r="F93" s="7954"/>
      <c r="G93" s="7118"/>
      <c r="H93" s="7883"/>
      <c r="I93" s="5173"/>
      <c r="J93" s="7886"/>
      <c r="K93" s="7888"/>
      <c r="L93" s="7888"/>
      <c r="M93" s="7888"/>
      <c r="N93" s="7889" t="s">
        <v>1884</v>
      </c>
      <c r="O93" s="7891" t="s">
        <v>1864</v>
      </c>
      <c r="P93" s="7874"/>
      <c r="Q93" s="7893"/>
      <c r="R93" s="5149"/>
      <c r="S93" s="5148"/>
    </row>
    <row r="94" spans="1:19" ht="33" customHeight="1" thickBot="1" x14ac:dyDescent="0.25">
      <c r="A94" s="7994"/>
      <c r="B94" s="7988"/>
      <c r="C94" s="5305"/>
      <c r="D94" s="7956"/>
      <c r="E94" s="7956"/>
      <c r="F94" s="7957"/>
      <c r="G94" s="7119"/>
      <c r="H94" s="7884"/>
      <c r="I94" s="5164"/>
      <c r="J94" s="5199" t="s">
        <v>24</v>
      </c>
      <c r="K94" s="3024">
        <f>SUM(K90:K93)</f>
        <v>499.2</v>
      </c>
      <c r="L94" s="3024">
        <f>SUM(L90:L93)</f>
        <v>702.3</v>
      </c>
      <c r="M94" s="3024">
        <f>SUM(M90:M93)</f>
        <v>670.59999999999991</v>
      </c>
      <c r="N94" s="7890"/>
      <c r="O94" s="7892"/>
      <c r="P94" s="7875"/>
      <c r="Q94" s="7894"/>
      <c r="R94" s="5149"/>
      <c r="S94" s="5148"/>
    </row>
    <row r="95" spans="1:19" ht="12.75" customHeight="1" x14ac:dyDescent="0.2">
      <c r="A95" s="7928" t="s">
        <v>10</v>
      </c>
      <c r="B95" s="7152" t="s">
        <v>10</v>
      </c>
      <c r="C95" s="7970" t="s">
        <v>52</v>
      </c>
      <c r="D95" s="7105" t="s">
        <v>10</v>
      </c>
      <c r="E95" s="5194"/>
      <c r="F95" s="7981" t="s">
        <v>1883</v>
      </c>
      <c r="G95" s="7117" t="s">
        <v>1870</v>
      </c>
      <c r="H95" s="7882" t="s">
        <v>18</v>
      </c>
      <c r="I95" s="5181" t="s">
        <v>732</v>
      </c>
      <c r="J95" s="5180" t="s">
        <v>20</v>
      </c>
      <c r="K95" s="5193">
        <v>150</v>
      </c>
      <c r="L95" s="2278">
        <v>150</v>
      </c>
      <c r="M95" s="5297">
        <v>124.2</v>
      </c>
      <c r="N95" s="5282" t="s">
        <v>1860</v>
      </c>
      <c r="O95" s="5281" t="s">
        <v>479</v>
      </c>
      <c r="P95" s="5280" t="s">
        <v>1882</v>
      </c>
      <c r="Q95" s="5304" t="s">
        <v>1881</v>
      </c>
      <c r="R95" s="5283" t="s">
        <v>1863</v>
      </c>
      <c r="S95" s="5148"/>
    </row>
    <row r="96" spans="1:19" ht="14.25" customHeight="1" x14ac:dyDescent="0.2">
      <c r="A96" s="7937"/>
      <c r="B96" s="7936"/>
      <c r="C96" s="7970"/>
      <c r="D96" s="7972"/>
      <c r="E96" s="5174"/>
      <c r="F96" s="7982"/>
      <c r="G96" s="7118"/>
      <c r="H96" s="7883"/>
      <c r="I96" s="5173" t="s">
        <v>1847</v>
      </c>
      <c r="J96" s="5303" t="s">
        <v>22</v>
      </c>
      <c r="K96" s="5253">
        <v>0</v>
      </c>
      <c r="L96" s="5302">
        <v>185.6</v>
      </c>
      <c r="M96" s="5302">
        <v>179.7</v>
      </c>
      <c r="N96" s="5299"/>
      <c r="O96" s="5184"/>
      <c r="P96" s="5184"/>
      <c r="Q96" s="5182"/>
      <c r="R96" s="5149"/>
      <c r="S96" s="5148"/>
    </row>
    <row r="97" spans="1:19" ht="14.25" customHeight="1" thickBot="1" x14ac:dyDescent="0.25">
      <c r="A97" s="7937"/>
      <c r="B97" s="7936"/>
      <c r="C97" s="7970"/>
      <c r="D97" s="7972"/>
      <c r="E97" s="5174"/>
      <c r="F97" s="7982"/>
      <c r="G97" s="7118"/>
      <c r="H97" s="7883"/>
      <c r="I97" s="5173"/>
      <c r="J97" s="5301" t="s">
        <v>23</v>
      </c>
      <c r="K97" s="5300">
        <v>0</v>
      </c>
      <c r="L97" s="2273">
        <v>0</v>
      </c>
      <c r="M97" s="2273">
        <v>0</v>
      </c>
      <c r="N97" s="5299"/>
      <c r="O97" s="5184"/>
      <c r="P97" s="5184"/>
      <c r="Q97" s="5182"/>
      <c r="R97" s="5149"/>
      <c r="S97" s="5148"/>
    </row>
    <row r="98" spans="1:19" ht="20.25" customHeight="1" thickBot="1" x14ac:dyDescent="0.25">
      <c r="A98" s="7929"/>
      <c r="B98" s="7153"/>
      <c r="C98" s="7971"/>
      <c r="D98" s="7926"/>
      <c r="E98" s="5165"/>
      <c r="F98" s="7983"/>
      <c r="G98" s="7119"/>
      <c r="H98" s="7883"/>
      <c r="I98" s="5164"/>
      <c r="J98" s="5163" t="s">
        <v>24</v>
      </c>
      <c r="K98" s="5186">
        <f>SUM(K95:K97)</f>
        <v>150</v>
      </c>
      <c r="L98" s="5186">
        <f>SUM(L95:L97)</f>
        <v>335.6</v>
      </c>
      <c r="M98" s="5162">
        <f>SUM(M95:M97)</f>
        <v>303.89999999999998</v>
      </c>
      <c r="N98" s="5299"/>
      <c r="O98" s="5184"/>
      <c r="P98" s="5184"/>
      <c r="Q98" s="5182"/>
      <c r="R98" s="5149"/>
      <c r="S98" s="5148"/>
    </row>
    <row r="99" spans="1:19" ht="18" customHeight="1" thickBot="1" x14ac:dyDescent="0.25">
      <c r="A99" s="7928" t="s">
        <v>10</v>
      </c>
      <c r="B99" s="7152" t="s">
        <v>10</v>
      </c>
      <c r="C99" s="7970" t="s">
        <v>52</v>
      </c>
      <c r="D99" s="7105" t="s">
        <v>25</v>
      </c>
      <c r="E99" s="5194"/>
      <c r="F99" s="7981" t="s">
        <v>1880</v>
      </c>
      <c r="G99" s="7117" t="s">
        <v>1870</v>
      </c>
      <c r="H99" s="7883"/>
      <c r="I99" s="5181" t="s">
        <v>1847</v>
      </c>
      <c r="J99" s="5249" t="s">
        <v>22</v>
      </c>
      <c r="K99" s="5172">
        <v>264.2</v>
      </c>
      <c r="L99" s="5297">
        <v>336.7</v>
      </c>
      <c r="M99" s="5297">
        <v>336.7</v>
      </c>
      <c r="N99" s="5282" t="s">
        <v>1860</v>
      </c>
      <c r="O99" s="5281" t="s">
        <v>479</v>
      </c>
      <c r="P99" s="5280" t="s">
        <v>1879</v>
      </c>
      <c r="Q99" s="5279" t="s">
        <v>1878</v>
      </c>
      <c r="R99" s="5283" t="s">
        <v>1863</v>
      </c>
      <c r="S99" s="5148"/>
    </row>
    <row r="100" spans="1:19" ht="14.25" customHeight="1" thickBot="1" x14ac:dyDescent="0.25">
      <c r="A100" s="7929"/>
      <c r="B100" s="7153"/>
      <c r="C100" s="7971"/>
      <c r="D100" s="7926"/>
      <c r="E100" s="5165"/>
      <c r="F100" s="7983"/>
      <c r="G100" s="7119"/>
      <c r="H100" s="7883"/>
      <c r="I100" s="5164"/>
      <c r="J100" s="5163" t="s">
        <v>24</v>
      </c>
      <c r="K100" s="5186">
        <f>SUM(K99)</f>
        <v>264.2</v>
      </c>
      <c r="L100" s="5186">
        <f>SUM(L99)</f>
        <v>336.7</v>
      </c>
      <c r="M100" s="5162">
        <f>SUM(M99)</f>
        <v>336.7</v>
      </c>
      <c r="N100" s="5278"/>
      <c r="O100" s="5160"/>
      <c r="P100" s="5277"/>
      <c r="Q100" s="5159"/>
      <c r="R100" s="5149"/>
      <c r="S100" s="5148"/>
    </row>
    <row r="101" spans="1:19" ht="12" customHeight="1" thickBot="1" x14ac:dyDescent="0.25">
      <c r="A101" s="7928" t="s">
        <v>10</v>
      </c>
      <c r="B101" s="7152" t="s">
        <v>10</v>
      </c>
      <c r="C101" s="7970" t="s">
        <v>52</v>
      </c>
      <c r="D101" s="7105" t="s">
        <v>27</v>
      </c>
      <c r="E101" s="5174"/>
      <c r="F101" s="7625" t="s">
        <v>1877</v>
      </c>
      <c r="G101" s="7117" t="s">
        <v>1870</v>
      </c>
      <c r="H101" s="7883"/>
      <c r="I101" s="5181" t="s">
        <v>1847</v>
      </c>
      <c r="J101" s="5249" t="s">
        <v>20</v>
      </c>
      <c r="K101" s="5249">
        <v>30</v>
      </c>
      <c r="L101" s="5298">
        <v>0</v>
      </c>
      <c r="M101" s="5297">
        <v>0</v>
      </c>
      <c r="N101" s="8056" t="s">
        <v>1876</v>
      </c>
      <c r="O101" s="8013" t="s">
        <v>1864</v>
      </c>
      <c r="P101" s="7901">
        <v>2</v>
      </c>
      <c r="Q101" s="8045">
        <v>2</v>
      </c>
      <c r="R101" s="5149"/>
      <c r="S101" s="5148"/>
    </row>
    <row r="102" spans="1:19" ht="15" customHeight="1" thickBot="1" x14ac:dyDescent="0.25">
      <c r="A102" s="7929"/>
      <c r="B102" s="7153"/>
      <c r="C102" s="7971"/>
      <c r="D102" s="7926"/>
      <c r="E102" s="5174"/>
      <c r="F102" s="7627"/>
      <c r="G102" s="7119"/>
      <c r="H102" s="7884"/>
      <c r="I102" s="5164"/>
      <c r="J102" s="5163" t="s">
        <v>24</v>
      </c>
      <c r="K102" s="5162">
        <f>SUM(K101)</f>
        <v>30</v>
      </c>
      <c r="L102" s="5162">
        <f>SUM(L101)</f>
        <v>0</v>
      </c>
      <c r="M102" s="5162">
        <f>SUM(M101)</f>
        <v>0</v>
      </c>
      <c r="N102" s="8057"/>
      <c r="O102" s="7892"/>
      <c r="P102" s="7875"/>
      <c r="Q102" s="7894"/>
      <c r="R102" s="5149"/>
      <c r="S102" s="5148"/>
    </row>
    <row r="103" spans="1:19" ht="15.75" customHeight="1" thickBot="1" x14ac:dyDescent="0.25">
      <c r="A103" s="7928" t="s">
        <v>10</v>
      </c>
      <c r="B103" s="7152" t="s">
        <v>10</v>
      </c>
      <c r="C103" s="7970" t="s">
        <v>52</v>
      </c>
      <c r="D103" s="7105" t="s">
        <v>28</v>
      </c>
      <c r="E103" s="5174"/>
      <c r="F103" s="8014" t="s">
        <v>1875</v>
      </c>
      <c r="G103" s="7117" t="s">
        <v>1870</v>
      </c>
      <c r="H103" s="7905" t="s">
        <v>18</v>
      </c>
      <c r="I103" s="5173" t="s">
        <v>1552</v>
      </c>
      <c r="J103" s="5249" t="s">
        <v>233</v>
      </c>
      <c r="K103" s="5249">
        <v>0</v>
      </c>
      <c r="L103" s="2253">
        <v>0</v>
      </c>
      <c r="M103" s="5296">
        <v>0</v>
      </c>
      <c r="N103" s="5295" t="s">
        <v>1873</v>
      </c>
      <c r="O103" s="5294" t="s">
        <v>895</v>
      </c>
      <c r="P103" s="5293"/>
      <c r="Q103" s="5292"/>
      <c r="R103" s="5149"/>
      <c r="S103" s="5148"/>
    </row>
    <row r="104" spans="1:19" ht="15.75" customHeight="1" thickBot="1" x14ac:dyDescent="0.25">
      <c r="A104" s="7929"/>
      <c r="B104" s="7153"/>
      <c r="C104" s="7971"/>
      <c r="D104" s="7926"/>
      <c r="E104" s="5174"/>
      <c r="F104" s="8015"/>
      <c r="G104" s="7119"/>
      <c r="H104" s="7905"/>
      <c r="I104" s="5164"/>
      <c r="J104" s="5163" t="s">
        <v>24</v>
      </c>
      <c r="K104" s="5162">
        <f>SUM(K103)</f>
        <v>0</v>
      </c>
      <c r="L104" s="5162">
        <f>SUM(L103)</f>
        <v>0</v>
      </c>
      <c r="M104" s="5162">
        <f>SUM(M103)</f>
        <v>0</v>
      </c>
      <c r="N104" s="5278"/>
      <c r="O104" s="5160"/>
      <c r="P104" s="5277"/>
      <c r="Q104" s="5159"/>
      <c r="R104" s="5149"/>
      <c r="S104" s="5148"/>
    </row>
    <row r="105" spans="1:19" ht="19.5" customHeight="1" x14ac:dyDescent="0.2">
      <c r="A105" s="7928" t="s">
        <v>10</v>
      </c>
      <c r="B105" s="7152" t="s">
        <v>10</v>
      </c>
      <c r="C105" s="7970" t="s">
        <v>52</v>
      </c>
      <c r="D105" s="7105" t="s">
        <v>30</v>
      </c>
      <c r="E105" s="5194"/>
      <c r="F105" s="7981" t="s">
        <v>1874</v>
      </c>
      <c r="G105" s="7117" t="s">
        <v>1870</v>
      </c>
      <c r="H105" s="7905"/>
      <c r="I105" s="5173" t="s">
        <v>1552</v>
      </c>
      <c r="J105" s="5267" t="s">
        <v>233</v>
      </c>
      <c r="K105" s="5267">
        <v>0</v>
      </c>
      <c r="L105" s="2207">
        <v>0</v>
      </c>
      <c r="M105" s="5291">
        <v>0</v>
      </c>
      <c r="N105" s="5290" t="s">
        <v>1873</v>
      </c>
      <c r="O105" s="5286" t="s">
        <v>895</v>
      </c>
      <c r="P105" s="5285"/>
      <c r="Q105" s="5284"/>
      <c r="R105" s="5149"/>
      <c r="S105" s="5148"/>
    </row>
    <row r="106" spans="1:19" ht="15.75" customHeight="1" thickBot="1" x14ac:dyDescent="0.25">
      <c r="A106" s="7929"/>
      <c r="B106" s="7153"/>
      <c r="C106" s="7971"/>
      <c r="D106" s="7926"/>
      <c r="E106" s="5165"/>
      <c r="F106" s="7983"/>
      <c r="G106" s="7119"/>
      <c r="H106" s="7905"/>
      <c r="I106" s="5173"/>
      <c r="J106" s="5289" t="s">
        <v>24</v>
      </c>
      <c r="K106" s="5288">
        <f>SUM(K105)</f>
        <v>0</v>
      </c>
      <c r="L106" s="5288">
        <f>SUM(L105)</f>
        <v>0</v>
      </c>
      <c r="M106" s="5288">
        <f>SUM(M105)</f>
        <v>0</v>
      </c>
      <c r="N106" s="5287"/>
      <c r="O106" s="5286"/>
      <c r="P106" s="5285"/>
      <c r="Q106" s="5284"/>
      <c r="R106" s="5149"/>
      <c r="S106" s="5148"/>
    </row>
    <row r="107" spans="1:19" ht="15.75" customHeight="1" thickBot="1" x14ac:dyDescent="0.25">
      <c r="A107" s="7928" t="s">
        <v>10</v>
      </c>
      <c r="B107" s="7152" t="s">
        <v>10</v>
      </c>
      <c r="C107" s="7970" t="s">
        <v>52</v>
      </c>
      <c r="D107" s="7105" t="s">
        <v>32</v>
      </c>
      <c r="E107" s="5194"/>
      <c r="F107" s="7981" t="s">
        <v>1872</v>
      </c>
      <c r="G107" s="7117" t="s">
        <v>1870</v>
      </c>
      <c r="H107" s="7905"/>
      <c r="I107" s="5181" t="s">
        <v>1552</v>
      </c>
      <c r="J107" s="5249" t="s">
        <v>20</v>
      </c>
      <c r="K107" s="5172">
        <v>30</v>
      </c>
      <c r="L107" s="2254">
        <v>30</v>
      </c>
      <c r="M107" s="2254">
        <v>30</v>
      </c>
      <c r="N107" s="5282"/>
      <c r="O107" s="5281"/>
      <c r="P107" s="5280"/>
      <c r="Q107" s="5279"/>
      <c r="R107" s="5283" t="s">
        <v>1863</v>
      </c>
      <c r="S107" s="5148"/>
    </row>
    <row r="108" spans="1:19" ht="18" customHeight="1" thickBot="1" x14ac:dyDescent="0.25">
      <c r="A108" s="7929"/>
      <c r="B108" s="7153"/>
      <c r="C108" s="7971"/>
      <c r="D108" s="7926"/>
      <c r="E108" s="5165"/>
      <c r="F108" s="7983"/>
      <c r="G108" s="7119"/>
      <c r="H108" s="7905"/>
      <c r="I108" s="5164"/>
      <c r="J108" s="5163" t="s">
        <v>24</v>
      </c>
      <c r="K108" s="5186">
        <f>SUM(K107)</f>
        <v>30</v>
      </c>
      <c r="L108" s="5186">
        <f>SUM(L107)</f>
        <v>30</v>
      </c>
      <c r="M108" s="5162">
        <f>SUM(M107)</f>
        <v>30</v>
      </c>
      <c r="N108" s="5278"/>
      <c r="O108" s="5160"/>
      <c r="P108" s="5277"/>
      <c r="Q108" s="5159"/>
      <c r="R108" s="5149"/>
      <c r="S108" s="5148"/>
    </row>
    <row r="109" spans="1:19" ht="18.75" customHeight="1" thickBot="1" x14ac:dyDescent="0.25">
      <c r="A109" s="7928" t="s">
        <v>10</v>
      </c>
      <c r="B109" s="7152" t="s">
        <v>10</v>
      </c>
      <c r="C109" s="7970" t="s">
        <v>52</v>
      </c>
      <c r="D109" s="7105" t="s">
        <v>47</v>
      </c>
      <c r="E109" s="5194"/>
      <c r="F109" s="7981" t="s">
        <v>1871</v>
      </c>
      <c r="G109" s="7117" t="s">
        <v>1870</v>
      </c>
      <c r="H109" s="7905"/>
      <c r="I109" s="5181" t="s">
        <v>1847</v>
      </c>
      <c r="J109" s="5249" t="s">
        <v>20</v>
      </c>
      <c r="K109" s="5249">
        <v>25</v>
      </c>
      <c r="L109" s="2253">
        <v>0</v>
      </c>
      <c r="M109" s="2254">
        <v>0</v>
      </c>
      <c r="N109" s="5282"/>
      <c r="O109" s="5281"/>
      <c r="P109" s="5280"/>
      <c r="Q109" s="5279"/>
      <c r="R109" s="5149"/>
      <c r="S109" s="5148"/>
    </row>
    <row r="110" spans="1:19" ht="18" customHeight="1" thickBot="1" x14ac:dyDescent="0.25">
      <c r="A110" s="7929"/>
      <c r="B110" s="7153"/>
      <c r="C110" s="7971"/>
      <c r="D110" s="7926"/>
      <c r="E110" s="5165"/>
      <c r="F110" s="7983"/>
      <c r="G110" s="7119"/>
      <c r="H110" s="7906"/>
      <c r="I110" s="5164"/>
      <c r="J110" s="5163" t="s">
        <v>24</v>
      </c>
      <c r="K110" s="5186">
        <f>SUM(K109)</f>
        <v>25</v>
      </c>
      <c r="L110" s="5186">
        <f>SUM(L109)</f>
        <v>0</v>
      </c>
      <c r="M110" s="5162">
        <f>SUM(M109)</f>
        <v>0</v>
      </c>
      <c r="N110" s="5278"/>
      <c r="O110" s="5160"/>
      <c r="P110" s="5277"/>
      <c r="Q110" s="5159"/>
      <c r="R110" s="5149"/>
      <c r="S110" s="5148"/>
    </row>
    <row r="111" spans="1:19" ht="19.5" customHeight="1" x14ac:dyDescent="0.2">
      <c r="A111" s="7992" t="s">
        <v>10</v>
      </c>
      <c r="B111" s="7986" t="s">
        <v>10</v>
      </c>
      <c r="C111" s="5214" t="s">
        <v>57</v>
      </c>
      <c r="D111" s="7950" t="s">
        <v>1869</v>
      </c>
      <c r="E111" s="7950"/>
      <c r="F111" s="7951"/>
      <c r="G111" s="7117" t="s">
        <v>1858</v>
      </c>
      <c r="H111" s="7904" t="s">
        <v>18</v>
      </c>
      <c r="I111" s="5205" t="s">
        <v>1852</v>
      </c>
      <c r="J111" s="3032" t="s">
        <v>20</v>
      </c>
      <c r="K111" s="3077">
        <f>K116+K120+K124</f>
        <v>1611.2</v>
      </c>
      <c r="L111" s="3077">
        <f>L116+L120+L124</f>
        <v>1333.7</v>
      </c>
      <c r="M111" s="3077">
        <f>M116+M120+M124</f>
        <v>1314.6000000000001</v>
      </c>
      <c r="N111" s="8016" t="s">
        <v>1868</v>
      </c>
      <c r="O111" s="3075" t="s">
        <v>136</v>
      </c>
      <c r="P111" s="5276">
        <v>40</v>
      </c>
      <c r="Q111" s="5275">
        <v>25</v>
      </c>
      <c r="R111" s="5554" t="s">
        <v>1867</v>
      </c>
      <c r="S111" s="5555"/>
    </row>
    <row r="112" spans="1:19" ht="20.25" customHeight="1" x14ac:dyDescent="0.2">
      <c r="A112" s="7993"/>
      <c r="B112" s="7987"/>
      <c r="C112" s="5201"/>
      <c r="D112" s="7953"/>
      <c r="E112" s="7953"/>
      <c r="F112" s="7954"/>
      <c r="G112" s="7118"/>
      <c r="H112" s="7905"/>
      <c r="I112" s="5211"/>
      <c r="J112" s="5273" t="s">
        <v>22</v>
      </c>
      <c r="K112" s="5272">
        <f>K122</f>
        <v>111.6</v>
      </c>
      <c r="L112" s="5272">
        <f>L122</f>
        <v>122.5</v>
      </c>
      <c r="M112" s="5272">
        <f>M122</f>
        <v>122.5</v>
      </c>
      <c r="N112" s="8017"/>
      <c r="O112" s="7891"/>
      <c r="P112" s="7871"/>
      <c r="Q112" s="7876"/>
      <c r="R112" s="5790"/>
      <c r="S112" s="8042"/>
    </row>
    <row r="113" spans="1:21" ht="18.75" customHeight="1" x14ac:dyDescent="0.2">
      <c r="A113" s="7993"/>
      <c r="B113" s="7987"/>
      <c r="C113" s="5201"/>
      <c r="D113" s="7953"/>
      <c r="E113" s="7953"/>
      <c r="F113" s="7954"/>
      <c r="G113" s="7118"/>
      <c r="H113" s="7905"/>
      <c r="I113" s="5211"/>
      <c r="J113" s="5274" t="s">
        <v>39</v>
      </c>
      <c r="K113" s="5272">
        <f>K117</f>
        <v>3002.9</v>
      </c>
      <c r="L113" s="5272">
        <f>L117</f>
        <v>4268.6000000000004</v>
      </c>
      <c r="M113" s="5272">
        <f>M117</f>
        <v>4268.6000000000004</v>
      </c>
      <c r="N113" s="8017"/>
      <c r="O113" s="8021"/>
      <c r="P113" s="7872"/>
      <c r="Q113" s="7877"/>
      <c r="R113" s="5790"/>
      <c r="S113" s="8042"/>
    </row>
    <row r="114" spans="1:21" ht="12.75" customHeight="1" x14ac:dyDescent="0.2">
      <c r="A114" s="7993"/>
      <c r="B114" s="7987"/>
      <c r="C114" s="5201"/>
      <c r="D114" s="7953"/>
      <c r="E114" s="7953"/>
      <c r="F114" s="7954"/>
      <c r="G114" s="7118"/>
      <c r="H114" s="7905"/>
      <c r="I114" s="5211"/>
      <c r="J114" s="5273" t="s">
        <v>23</v>
      </c>
      <c r="K114" s="5272">
        <f>K118+K121</f>
        <v>0</v>
      </c>
      <c r="L114" s="5272">
        <f>L118+L121</f>
        <v>0</v>
      </c>
      <c r="M114" s="5272">
        <f>M118+M121</f>
        <v>0</v>
      </c>
      <c r="N114" s="8017"/>
      <c r="O114" s="8021"/>
      <c r="P114" s="7872"/>
      <c r="Q114" s="7877"/>
      <c r="R114" s="5790"/>
      <c r="S114" s="8042"/>
    </row>
    <row r="115" spans="1:21" ht="14.25" customHeight="1" thickBot="1" x14ac:dyDescent="0.25">
      <c r="A115" s="7994"/>
      <c r="B115" s="7988"/>
      <c r="C115" s="5243"/>
      <c r="D115" s="7956"/>
      <c r="E115" s="7956"/>
      <c r="F115" s="7957"/>
      <c r="G115" s="7119"/>
      <c r="H115" s="7905"/>
      <c r="I115" s="5200"/>
      <c r="J115" s="3025" t="s">
        <v>24</v>
      </c>
      <c r="K115" s="3024">
        <f>SUM(K111:K114)</f>
        <v>4725.7</v>
      </c>
      <c r="L115" s="3024">
        <f>SUM(L111:L114)</f>
        <v>5724.8</v>
      </c>
      <c r="M115" s="3024">
        <f>SUM(M111:M114)</f>
        <v>5705.7000000000007</v>
      </c>
      <c r="N115" s="7890"/>
      <c r="O115" s="8021"/>
      <c r="P115" s="7872"/>
      <c r="Q115" s="7877"/>
      <c r="R115" s="5556"/>
      <c r="S115" s="5557"/>
    </row>
    <row r="116" spans="1:21" ht="27" customHeight="1" x14ac:dyDescent="0.2">
      <c r="A116" s="7992" t="s">
        <v>10</v>
      </c>
      <c r="B116" s="7986" t="s">
        <v>10</v>
      </c>
      <c r="C116" s="5214" t="s">
        <v>57</v>
      </c>
      <c r="D116" s="7105" t="s">
        <v>10</v>
      </c>
      <c r="E116" s="5242"/>
      <c r="F116" s="7932" t="s">
        <v>1866</v>
      </c>
      <c r="G116" s="7117" t="s">
        <v>1858</v>
      </c>
      <c r="H116" s="7905"/>
      <c r="I116" s="7879" t="s">
        <v>1847</v>
      </c>
      <c r="J116" s="5180" t="s">
        <v>20</v>
      </c>
      <c r="K116" s="5193">
        <v>1482</v>
      </c>
      <c r="L116" s="2278">
        <v>1182</v>
      </c>
      <c r="M116" s="2207">
        <v>1173.4000000000001</v>
      </c>
      <c r="N116" s="5271" t="s">
        <v>1865</v>
      </c>
      <c r="O116" s="5270" t="s">
        <v>1864</v>
      </c>
      <c r="P116" s="5269">
        <v>5</v>
      </c>
      <c r="Q116" s="5268">
        <v>8</v>
      </c>
      <c r="R116" s="7909" t="s">
        <v>1863</v>
      </c>
      <c r="S116" s="5148"/>
      <c r="U116" s="3047"/>
    </row>
    <row r="117" spans="1:21" ht="22.5" customHeight="1" x14ac:dyDescent="0.2">
      <c r="A117" s="7993"/>
      <c r="B117" s="7987"/>
      <c r="C117" s="5201"/>
      <c r="D117" s="7972"/>
      <c r="E117" s="5242"/>
      <c r="F117" s="7933"/>
      <c r="G117" s="7118"/>
      <c r="H117" s="7905"/>
      <c r="I117" s="7880"/>
      <c r="J117" s="5267" t="s">
        <v>39</v>
      </c>
      <c r="K117" s="5254">
        <v>3002.9</v>
      </c>
      <c r="L117" s="2275">
        <v>4268.6000000000004</v>
      </c>
      <c r="M117" s="2082">
        <v>4268.6000000000004</v>
      </c>
      <c r="N117" s="5178" t="s">
        <v>1862</v>
      </c>
      <c r="O117" s="5263" t="s">
        <v>479</v>
      </c>
      <c r="P117" s="5262">
        <v>400</v>
      </c>
      <c r="Q117" s="5261">
        <v>619</v>
      </c>
      <c r="R117" s="7910"/>
      <c r="S117" s="5148"/>
    </row>
    <row r="118" spans="1:21" ht="15.75" customHeight="1" thickBot="1" x14ac:dyDescent="0.25">
      <c r="A118" s="7993"/>
      <c r="B118" s="7987"/>
      <c r="C118" s="5201"/>
      <c r="D118" s="7972"/>
      <c r="E118" s="5242"/>
      <c r="F118" s="7933"/>
      <c r="G118" s="7118"/>
      <c r="H118" s="7905"/>
      <c r="I118" s="7880"/>
      <c r="J118" s="5266" t="s">
        <v>23</v>
      </c>
      <c r="K118" s="5265">
        <v>0</v>
      </c>
      <c r="L118" s="2202">
        <v>0</v>
      </c>
      <c r="M118" s="2253">
        <v>0</v>
      </c>
      <c r="N118" s="5264"/>
      <c r="O118" s="5263"/>
      <c r="P118" s="5262"/>
      <c r="Q118" s="5261"/>
      <c r="R118" s="7910"/>
      <c r="S118" s="5148"/>
    </row>
    <row r="119" spans="1:21" ht="16.5" customHeight="1" thickBot="1" x14ac:dyDescent="0.25">
      <c r="A119" s="7994"/>
      <c r="B119" s="7988"/>
      <c r="C119" s="5243"/>
      <c r="D119" s="7926"/>
      <c r="E119" s="5242"/>
      <c r="F119" s="7973"/>
      <c r="G119" s="7119"/>
      <c r="H119" s="7905"/>
      <c r="I119" s="7881"/>
      <c r="J119" s="5260" t="s">
        <v>24</v>
      </c>
      <c r="K119" s="5239">
        <f>SUM(K116:K118)</f>
        <v>4484.8999999999996</v>
      </c>
      <c r="L119" s="5239">
        <f>SUM(L116:L118)</f>
        <v>5450.6</v>
      </c>
      <c r="M119" s="5239">
        <f>SUM(M116:M118)</f>
        <v>5442</v>
      </c>
      <c r="N119" s="5259"/>
      <c r="O119" s="5258"/>
      <c r="P119" s="5257"/>
      <c r="Q119" s="5256"/>
      <c r="R119" s="7910"/>
      <c r="S119" s="5148"/>
    </row>
    <row r="120" spans="1:21" ht="21" customHeight="1" x14ac:dyDescent="0.2">
      <c r="A120" s="7992" t="s">
        <v>10</v>
      </c>
      <c r="B120" s="7986" t="s">
        <v>10</v>
      </c>
      <c r="C120" s="5214" t="s">
        <v>57</v>
      </c>
      <c r="D120" s="7105" t="s">
        <v>25</v>
      </c>
      <c r="E120" s="5242"/>
      <c r="F120" s="7932" t="s">
        <v>1861</v>
      </c>
      <c r="G120" s="7117" t="s">
        <v>1858</v>
      </c>
      <c r="H120" s="7905"/>
      <c r="I120" s="5255" t="s">
        <v>1847</v>
      </c>
      <c r="J120" s="5193" t="s">
        <v>20</v>
      </c>
      <c r="K120" s="5193">
        <v>115.2</v>
      </c>
      <c r="L120" s="2207">
        <v>140.19999999999999</v>
      </c>
      <c r="M120" s="2207">
        <v>131.9</v>
      </c>
      <c r="N120" s="5247" t="s">
        <v>1860</v>
      </c>
      <c r="O120" s="5246" t="s">
        <v>479</v>
      </c>
      <c r="P120" s="5245">
        <v>160</v>
      </c>
      <c r="Q120" s="5244">
        <v>194</v>
      </c>
      <c r="R120" s="7910"/>
      <c r="S120" s="5148"/>
    </row>
    <row r="121" spans="1:21" ht="21" customHeight="1" x14ac:dyDescent="0.2">
      <c r="A121" s="7993"/>
      <c r="B121" s="7987"/>
      <c r="C121" s="5201"/>
      <c r="D121" s="7972"/>
      <c r="E121" s="5242"/>
      <c r="F121" s="7933"/>
      <c r="G121" s="7118"/>
      <c r="H121" s="7905"/>
      <c r="I121" s="5250"/>
      <c r="J121" s="5254" t="s">
        <v>23</v>
      </c>
      <c r="K121" s="5254">
        <v>0</v>
      </c>
      <c r="L121" s="2082">
        <v>0</v>
      </c>
      <c r="M121" s="5179">
        <v>0</v>
      </c>
      <c r="N121" s="3092"/>
      <c r="O121" s="5252"/>
      <c r="P121" s="3091"/>
      <c r="Q121" s="5251"/>
      <c r="R121" s="7910"/>
      <c r="S121" s="5148"/>
    </row>
    <row r="122" spans="1:21" ht="21.75" customHeight="1" thickBot="1" x14ac:dyDescent="0.25">
      <c r="A122" s="7993"/>
      <c r="B122" s="7987"/>
      <c r="C122" s="5201"/>
      <c r="D122" s="7972"/>
      <c r="E122" s="5242"/>
      <c r="F122" s="7933"/>
      <c r="G122" s="7118"/>
      <c r="H122" s="7905"/>
      <c r="I122" s="5250"/>
      <c r="J122" s="5253" t="s">
        <v>22</v>
      </c>
      <c r="K122" s="5172">
        <v>111.6</v>
      </c>
      <c r="L122" s="5248">
        <v>122.5</v>
      </c>
      <c r="M122" s="2253">
        <v>122.5</v>
      </c>
      <c r="N122" s="3092"/>
      <c r="O122" s="5252"/>
      <c r="P122" s="3091"/>
      <c r="Q122" s="5251"/>
      <c r="R122" s="7910"/>
      <c r="S122" s="5148"/>
    </row>
    <row r="123" spans="1:21" ht="14.25" customHeight="1" thickBot="1" x14ac:dyDescent="0.25">
      <c r="A123" s="7994"/>
      <c r="B123" s="7988"/>
      <c r="C123" s="5243"/>
      <c r="D123" s="7926"/>
      <c r="E123" s="5242"/>
      <c r="F123" s="7973"/>
      <c r="G123" s="7119"/>
      <c r="H123" s="7905"/>
      <c r="I123" s="5241"/>
      <c r="J123" s="5240" t="s">
        <v>24</v>
      </c>
      <c r="K123" s="5239">
        <f>SUM(K120:K122)</f>
        <v>226.8</v>
      </c>
      <c r="L123" s="5239">
        <f>SUM(L120:L122)</f>
        <v>262.7</v>
      </c>
      <c r="M123" s="5239">
        <f>SUM(M120:M122)</f>
        <v>254.4</v>
      </c>
      <c r="N123" s="3082"/>
      <c r="O123" s="3080"/>
      <c r="P123" s="5238"/>
      <c r="Q123" s="5237"/>
      <c r="R123" s="7910"/>
      <c r="S123" s="5148"/>
    </row>
    <row r="124" spans="1:21" ht="20.25" customHeight="1" thickBot="1" x14ac:dyDescent="0.25">
      <c r="A124" s="7992" t="s">
        <v>10</v>
      </c>
      <c r="B124" s="7986" t="s">
        <v>10</v>
      </c>
      <c r="C124" s="5214" t="s">
        <v>57</v>
      </c>
      <c r="D124" s="7105" t="s">
        <v>27</v>
      </c>
      <c r="E124" s="5242"/>
      <c r="F124" s="7932" t="s">
        <v>1859</v>
      </c>
      <c r="G124" s="7117" t="s">
        <v>1858</v>
      </c>
      <c r="H124" s="7905"/>
      <c r="I124" s="5250" t="s">
        <v>1552</v>
      </c>
      <c r="J124" s="5180" t="s">
        <v>20</v>
      </c>
      <c r="K124" s="5249">
        <v>14</v>
      </c>
      <c r="L124" s="2253">
        <v>11.5</v>
      </c>
      <c r="M124" s="5248">
        <v>9.3000000000000007</v>
      </c>
      <c r="N124" s="5247" t="s">
        <v>1857</v>
      </c>
      <c r="O124" s="5246" t="s">
        <v>138</v>
      </c>
      <c r="P124" s="5245">
        <v>3</v>
      </c>
      <c r="Q124" s="5244">
        <v>3</v>
      </c>
      <c r="R124" s="7910"/>
      <c r="S124" s="5148"/>
    </row>
    <row r="125" spans="1:21" ht="15.75" customHeight="1" thickBot="1" x14ac:dyDescent="0.25">
      <c r="A125" s="7994"/>
      <c r="B125" s="7988"/>
      <c r="C125" s="5243"/>
      <c r="D125" s="7926"/>
      <c r="E125" s="5242"/>
      <c r="F125" s="7973"/>
      <c r="G125" s="7119"/>
      <c r="H125" s="7906"/>
      <c r="I125" s="5241" t="s">
        <v>1847</v>
      </c>
      <c r="J125" s="5240" t="s">
        <v>24</v>
      </c>
      <c r="K125" s="5239">
        <f>SUM(K124)</f>
        <v>14</v>
      </c>
      <c r="L125" s="5239">
        <f>SUM(L124)</f>
        <v>11.5</v>
      </c>
      <c r="M125" s="5239">
        <f>SUM(M124)</f>
        <v>9.3000000000000007</v>
      </c>
      <c r="N125" s="5197"/>
      <c r="O125" s="3080"/>
      <c r="P125" s="5238"/>
      <c r="Q125" s="5237"/>
      <c r="R125" s="7910"/>
      <c r="S125" s="5148"/>
    </row>
    <row r="126" spans="1:21" ht="16.5" customHeight="1" thickBot="1" x14ac:dyDescent="0.25">
      <c r="A126" s="3089" t="s">
        <v>10</v>
      </c>
      <c r="B126" s="5158" t="s">
        <v>10</v>
      </c>
      <c r="C126" s="7120" t="s">
        <v>35</v>
      </c>
      <c r="D126" s="7121"/>
      <c r="E126" s="7121"/>
      <c r="F126" s="7121"/>
      <c r="G126" s="7121"/>
      <c r="H126" s="7121"/>
      <c r="I126" s="7989"/>
      <c r="J126" s="5157" t="s">
        <v>24</v>
      </c>
      <c r="K126" s="5156">
        <f>SUM(K15,K43,K66,K84,K94,K115)</f>
        <v>44700.299999999996</v>
      </c>
      <c r="L126" s="5156">
        <f>SUM(L15,L43,L66,L84,L94,L115)</f>
        <v>48731.700000000012</v>
      </c>
      <c r="M126" s="5156">
        <f>SUM(M15,M43,M66,M84,M94,M115)</f>
        <v>48066.2</v>
      </c>
      <c r="N126" s="5236"/>
      <c r="O126" s="5235"/>
      <c r="P126" s="5234"/>
      <c r="Q126" s="5233"/>
      <c r="R126" s="7910"/>
      <c r="S126" s="5148"/>
    </row>
    <row r="127" spans="1:21" ht="18" customHeight="1" thickBot="1" x14ac:dyDescent="0.25">
      <c r="A127" s="3089" t="s">
        <v>10</v>
      </c>
      <c r="B127" s="5158" t="s">
        <v>25</v>
      </c>
      <c r="C127" s="5232" t="s">
        <v>1856</v>
      </c>
      <c r="D127" s="5231"/>
      <c r="E127" s="5230"/>
      <c r="F127" s="5228"/>
      <c r="G127" s="5228"/>
      <c r="H127" s="5228"/>
      <c r="I127" s="5228"/>
      <c r="J127" s="5228"/>
      <c r="K127" s="5228"/>
      <c r="L127" s="5228"/>
      <c r="M127" s="5229"/>
      <c r="N127" s="5228"/>
      <c r="O127" s="5228"/>
      <c r="P127" s="5227"/>
      <c r="Q127" s="5226"/>
      <c r="R127" s="5149"/>
      <c r="S127" s="5148"/>
    </row>
    <row r="128" spans="1:21" ht="30" customHeight="1" thickBot="1" x14ac:dyDescent="0.25">
      <c r="A128" s="5225"/>
      <c r="B128" s="5215"/>
      <c r="C128" s="5224"/>
      <c r="D128" s="5223"/>
      <c r="E128" s="5222"/>
      <c r="F128" s="5221"/>
      <c r="G128" s="5221"/>
      <c r="H128" s="5221"/>
      <c r="I128" s="5221"/>
      <c r="J128" s="5221"/>
      <c r="K128" s="5221"/>
      <c r="L128" s="5221"/>
      <c r="M128" s="5220"/>
      <c r="N128" s="5219" t="s">
        <v>1855</v>
      </c>
      <c r="O128" s="5218" t="s">
        <v>479</v>
      </c>
      <c r="P128" s="5217">
        <v>270</v>
      </c>
      <c r="Q128" s="5216">
        <v>270</v>
      </c>
      <c r="R128" s="8043" t="s">
        <v>1854</v>
      </c>
      <c r="S128" s="8044"/>
    </row>
    <row r="129" spans="1:21" ht="26.45" customHeight="1" x14ac:dyDescent="0.2">
      <c r="A129" s="7928" t="s">
        <v>10</v>
      </c>
      <c r="B129" s="7990" t="s">
        <v>25</v>
      </c>
      <c r="C129" s="5214" t="s">
        <v>10</v>
      </c>
      <c r="D129" s="7998" t="s">
        <v>1853</v>
      </c>
      <c r="E129" s="7998"/>
      <c r="F129" s="7999"/>
      <c r="G129" s="7117" t="s">
        <v>79</v>
      </c>
      <c r="H129" s="7904" t="s">
        <v>18</v>
      </c>
      <c r="I129" s="5205" t="s">
        <v>1852</v>
      </c>
      <c r="J129" s="3032" t="s">
        <v>20</v>
      </c>
      <c r="K129" s="3077">
        <f>K133</f>
        <v>300</v>
      </c>
      <c r="L129" s="3077">
        <f>L133</f>
        <v>180</v>
      </c>
      <c r="M129" s="3077">
        <f>M133</f>
        <v>168.7</v>
      </c>
      <c r="N129" s="5213"/>
      <c r="O129" s="3075"/>
      <c r="P129" s="3075"/>
      <c r="Q129" s="5212"/>
      <c r="R129" s="5149"/>
      <c r="S129" s="5148"/>
    </row>
    <row r="130" spans="1:21" ht="23.25" customHeight="1" thickBot="1" x14ac:dyDescent="0.25">
      <c r="A130" s="7937"/>
      <c r="B130" s="7187"/>
      <c r="C130" s="5201"/>
      <c r="D130" s="8000"/>
      <c r="E130" s="8000"/>
      <c r="F130" s="8001"/>
      <c r="G130" s="7118"/>
      <c r="H130" s="7905"/>
      <c r="I130" s="5211"/>
      <c r="J130" s="5210" t="s">
        <v>39</v>
      </c>
      <c r="K130" s="3060">
        <f>K134+K137</f>
        <v>172.3</v>
      </c>
      <c r="L130" s="3060">
        <f>L134+L137</f>
        <v>172.29999999999998</v>
      </c>
      <c r="M130" s="3060">
        <f>M134+M137</f>
        <v>172.29999999999998</v>
      </c>
      <c r="N130" s="5209"/>
      <c r="O130" s="5208"/>
      <c r="P130" s="5207"/>
      <c r="Q130" s="5206"/>
      <c r="R130" s="5149"/>
      <c r="S130" s="5148"/>
    </row>
    <row r="131" spans="1:21" ht="20.25" customHeight="1" x14ac:dyDescent="0.2">
      <c r="A131" s="7937"/>
      <c r="B131" s="7187"/>
      <c r="C131" s="5201"/>
      <c r="D131" s="8000"/>
      <c r="E131" s="8000"/>
      <c r="F131" s="8001"/>
      <c r="G131" s="7118"/>
      <c r="H131" s="7905"/>
      <c r="I131" s="5205"/>
      <c r="J131" s="3032" t="s">
        <v>233</v>
      </c>
      <c r="K131" s="3077">
        <f>K136</f>
        <v>0</v>
      </c>
      <c r="L131" s="3077">
        <f>L136</f>
        <v>0</v>
      </c>
      <c r="M131" s="3077">
        <f>M136</f>
        <v>0</v>
      </c>
      <c r="N131" s="5204"/>
      <c r="O131" s="5203"/>
      <c r="P131" s="5203"/>
      <c r="Q131" s="5202"/>
      <c r="R131" s="5149"/>
      <c r="S131" s="5148"/>
    </row>
    <row r="132" spans="1:21" ht="24" customHeight="1" thickBot="1" x14ac:dyDescent="0.25">
      <c r="A132" s="7929"/>
      <c r="B132" s="7991"/>
      <c r="C132" s="5201"/>
      <c r="D132" s="8002"/>
      <c r="E132" s="8002"/>
      <c r="F132" s="8003"/>
      <c r="G132" s="7118"/>
      <c r="H132" s="7905"/>
      <c r="I132" s="5200"/>
      <c r="J132" s="5199" t="s">
        <v>24</v>
      </c>
      <c r="K132" s="5198">
        <f>SUM(K129:K131)</f>
        <v>472.3</v>
      </c>
      <c r="L132" s="5198">
        <f>SUM(L129:L131)</f>
        <v>352.29999999999995</v>
      </c>
      <c r="M132" s="5198">
        <f>SUM(M129:M131)</f>
        <v>341</v>
      </c>
      <c r="N132" s="5197"/>
      <c r="O132" s="5196"/>
      <c r="P132" s="5196"/>
      <c r="Q132" s="5195"/>
      <c r="R132" s="5149"/>
      <c r="S132" s="5148"/>
    </row>
    <row r="133" spans="1:21" ht="21" customHeight="1" x14ac:dyDescent="0.2">
      <c r="A133" s="7928" t="s">
        <v>10</v>
      </c>
      <c r="B133" s="7152" t="s">
        <v>25</v>
      </c>
      <c r="C133" s="7097" t="s">
        <v>10</v>
      </c>
      <c r="D133" s="7105" t="s">
        <v>10</v>
      </c>
      <c r="E133" s="7995"/>
      <c r="F133" s="7977" t="s">
        <v>1851</v>
      </c>
      <c r="G133" s="7118"/>
      <c r="H133" s="7905"/>
      <c r="I133" s="5181" t="s">
        <v>1847</v>
      </c>
      <c r="J133" s="5180" t="s">
        <v>20</v>
      </c>
      <c r="K133" s="5193">
        <v>300</v>
      </c>
      <c r="L133" s="2278">
        <v>180</v>
      </c>
      <c r="M133" s="2207">
        <v>168.7</v>
      </c>
      <c r="N133" s="5192"/>
      <c r="O133" s="5191"/>
      <c r="P133" s="5190"/>
      <c r="Q133" s="5189"/>
      <c r="R133" s="5149"/>
      <c r="S133" s="5148"/>
    </row>
    <row r="134" spans="1:21" ht="20.25" customHeight="1" thickBot="1" x14ac:dyDescent="0.25">
      <c r="A134" s="7937"/>
      <c r="B134" s="7936"/>
      <c r="C134" s="7123"/>
      <c r="D134" s="7972"/>
      <c r="E134" s="7996"/>
      <c r="F134" s="7978"/>
      <c r="G134" s="7118"/>
      <c r="H134" s="7905"/>
      <c r="I134" s="5173"/>
      <c r="J134" s="5172" t="s">
        <v>39</v>
      </c>
      <c r="K134" s="5172">
        <v>58.6</v>
      </c>
      <c r="L134" s="2273">
        <v>149.1</v>
      </c>
      <c r="M134" s="2253">
        <v>149.1</v>
      </c>
      <c r="N134" s="5188" t="s">
        <v>1850</v>
      </c>
      <c r="O134" s="3035" t="s">
        <v>479</v>
      </c>
      <c r="P134" s="3035">
        <v>50</v>
      </c>
      <c r="Q134" s="5187">
        <v>30</v>
      </c>
      <c r="R134" s="5149"/>
      <c r="S134" s="5148"/>
      <c r="U134" s="3047"/>
    </row>
    <row r="135" spans="1:21" ht="20.25" customHeight="1" thickBot="1" x14ac:dyDescent="0.25">
      <c r="A135" s="7929"/>
      <c r="B135" s="7153"/>
      <c r="C135" s="7098"/>
      <c r="D135" s="7926"/>
      <c r="E135" s="7996"/>
      <c r="F135" s="7979"/>
      <c r="G135" s="7118"/>
      <c r="H135" s="7905"/>
      <c r="I135" s="5164"/>
      <c r="J135" s="5163" t="s">
        <v>24</v>
      </c>
      <c r="K135" s="5186">
        <f>SUM(K133:K134)</f>
        <v>358.6</v>
      </c>
      <c r="L135" s="5186">
        <f>SUM(L133:L134)</f>
        <v>329.1</v>
      </c>
      <c r="M135" s="5162">
        <f>SUM(M133:M134)</f>
        <v>317.79999999999995</v>
      </c>
      <c r="N135" s="5185"/>
      <c r="O135" s="5184"/>
      <c r="P135" s="5183"/>
      <c r="Q135" s="5182"/>
      <c r="R135" s="5149"/>
      <c r="S135" s="5148"/>
      <c r="U135" s="3047"/>
    </row>
    <row r="136" spans="1:21" ht="27" customHeight="1" x14ac:dyDescent="0.2">
      <c r="A136" s="7928" t="s">
        <v>10</v>
      </c>
      <c r="B136" s="7152" t="s">
        <v>25</v>
      </c>
      <c r="C136" s="7970" t="s">
        <v>10</v>
      </c>
      <c r="D136" s="7105" t="s">
        <v>25</v>
      </c>
      <c r="E136" s="7996"/>
      <c r="F136" s="7977" t="s">
        <v>1849</v>
      </c>
      <c r="G136" s="7118"/>
      <c r="H136" s="7905"/>
      <c r="I136" s="5181" t="s">
        <v>1552</v>
      </c>
      <c r="J136" s="5180" t="s">
        <v>233</v>
      </c>
      <c r="K136" s="5180">
        <v>0</v>
      </c>
      <c r="L136" s="2207">
        <v>0</v>
      </c>
      <c r="M136" s="5179">
        <v>0</v>
      </c>
      <c r="N136" s="5178" t="s">
        <v>1848</v>
      </c>
      <c r="O136" s="5177" t="s">
        <v>479</v>
      </c>
      <c r="P136" s="5177">
        <v>270</v>
      </c>
      <c r="Q136" s="5176">
        <v>272</v>
      </c>
      <c r="R136" s="5149"/>
      <c r="S136" s="5148"/>
      <c r="U136" s="3047"/>
    </row>
    <row r="137" spans="1:21" ht="27" customHeight="1" thickBot="1" x14ac:dyDescent="0.25">
      <c r="A137" s="7937"/>
      <c r="B137" s="7936"/>
      <c r="C137" s="7970"/>
      <c r="D137" s="7972"/>
      <c r="E137" s="7996"/>
      <c r="F137" s="7978"/>
      <c r="G137" s="7118"/>
      <c r="H137" s="7905"/>
      <c r="I137" s="5173" t="s">
        <v>1847</v>
      </c>
      <c r="J137" s="5172" t="s">
        <v>39</v>
      </c>
      <c r="K137" s="5172">
        <v>113.7</v>
      </c>
      <c r="L137" s="2253">
        <v>23.2</v>
      </c>
      <c r="M137" s="2253">
        <v>23.2</v>
      </c>
      <c r="N137" s="5171" t="s">
        <v>1846</v>
      </c>
      <c r="O137" s="5170" t="s">
        <v>943</v>
      </c>
      <c r="P137" s="5169" t="s">
        <v>1845</v>
      </c>
      <c r="Q137" s="5168">
        <v>39</v>
      </c>
      <c r="R137" s="5149"/>
      <c r="S137" s="5167"/>
      <c r="U137" s="5166"/>
    </row>
    <row r="138" spans="1:21" ht="23.25" customHeight="1" thickBot="1" x14ac:dyDescent="0.25">
      <c r="A138" s="7929"/>
      <c r="B138" s="7153"/>
      <c r="C138" s="7971"/>
      <c r="D138" s="7926"/>
      <c r="E138" s="7997"/>
      <c r="F138" s="7979"/>
      <c r="G138" s="7119"/>
      <c r="H138" s="7905"/>
      <c r="I138" s="5164"/>
      <c r="J138" s="5163" t="s">
        <v>24</v>
      </c>
      <c r="K138" s="5162">
        <f>SUM(K136+K137)</f>
        <v>113.7</v>
      </c>
      <c r="L138" s="5162">
        <f>SUM(L136+L137)</f>
        <v>23.2</v>
      </c>
      <c r="M138" s="5162">
        <f>SUM(M136+M137)</f>
        <v>23.2</v>
      </c>
      <c r="N138" s="5161"/>
      <c r="O138" s="5160"/>
      <c r="P138" s="5160"/>
      <c r="Q138" s="5159"/>
      <c r="R138" s="5149"/>
      <c r="S138" s="5148"/>
      <c r="U138" s="3047"/>
    </row>
    <row r="139" spans="1:21" ht="23.25" customHeight="1" thickBot="1" x14ac:dyDescent="0.25">
      <c r="A139" s="3089" t="s">
        <v>10</v>
      </c>
      <c r="B139" s="5158" t="s">
        <v>25</v>
      </c>
      <c r="C139" s="7120" t="s">
        <v>35</v>
      </c>
      <c r="D139" s="7121"/>
      <c r="E139" s="7121"/>
      <c r="F139" s="7121"/>
      <c r="G139" s="7121"/>
      <c r="H139" s="7121"/>
      <c r="I139" s="7989"/>
      <c r="J139" s="5157" t="s">
        <v>24</v>
      </c>
      <c r="K139" s="5156">
        <f>K132</f>
        <v>472.3</v>
      </c>
      <c r="L139" s="5156">
        <f>L132</f>
        <v>352.29999999999995</v>
      </c>
      <c r="M139" s="5156">
        <f>M132</f>
        <v>341</v>
      </c>
      <c r="N139" s="5155"/>
      <c r="O139" s="5154"/>
      <c r="P139" s="5154"/>
      <c r="Q139" s="5153"/>
      <c r="R139" s="5149"/>
      <c r="S139" s="5148"/>
    </row>
    <row r="140" spans="1:21" ht="21" customHeight="1" thickBot="1" x14ac:dyDescent="0.25">
      <c r="A140" s="5152" t="s">
        <v>10</v>
      </c>
      <c r="B140" s="7693" t="s">
        <v>725</v>
      </c>
      <c r="C140" s="7694"/>
      <c r="D140" s="7694"/>
      <c r="E140" s="7694"/>
      <c r="F140" s="7694"/>
      <c r="G140" s="7694"/>
      <c r="H140" s="7694"/>
      <c r="I140" s="7694"/>
      <c r="J140" s="7695"/>
      <c r="K140" s="4417">
        <f>SUM(K126,K139)</f>
        <v>45172.6</v>
      </c>
      <c r="L140" s="4417">
        <f>SUM(L126,L139)</f>
        <v>49084.000000000015</v>
      </c>
      <c r="M140" s="4417">
        <f>SUM(M126,M139)</f>
        <v>48407.199999999997</v>
      </c>
      <c r="N140" s="5151"/>
      <c r="O140" s="4416"/>
      <c r="P140" s="4416"/>
      <c r="Q140" s="5150"/>
      <c r="R140" s="5149"/>
      <c r="S140" s="5148"/>
    </row>
    <row r="141" spans="1:21" ht="19.5" customHeight="1" thickBot="1" x14ac:dyDescent="0.25">
      <c r="A141" s="7188" t="s">
        <v>70</v>
      </c>
      <c r="B141" s="7189"/>
      <c r="C141" s="7189"/>
      <c r="D141" s="7189"/>
      <c r="E141" s="7189"/>
      <c r="F141" s="7189"/>
      <c r="G141" s="7189"/>
      <c r="H141" s="7189"/>
      <c r="I141" s="7189"/>
      <c r="J141" s="7190"/>
      <c r="K141" s="3001">
        <f>SUM(K140)</f>
        <v>45172.6</v>
      </c>
      <c r="L141" s="3001">
        <f>SUM(L140)</f>
        <v>49084.000000000015</v>
      </c>
      <c r="M141" s="3001">
        <f>SUM(M140)</f>
        <v>48407.199999999997</v>
      </c>
      <c r="N141" s="5147"/>
      <c r="O141" s="5146"/>
      <c r="P141" s="5146"/>
      <c r="Q141" s="5145"/>
      <c r="R141" s="5144"/>
      <c r="S141" s="5143"/>
    </row>
    <row r="142" spans="1:21" x14ac:dyDescent="0.2">
      <c r="A142" s="5141" t="s">
        <v>169</v>
      </c>
      <c r="B142" s="5141"/>
      <c r="C142" s="5141"/>
      <c r="D142" s="5141"/>
      <c r="E142" s="5141"/>
      <c r="F142" s="5141"/>
      <c r="G142" s="5141"/>
      <c r="H142" s="5142"/>
      <c r="I142" s="5141"/>
      <c r="J142" s="5141"/>
      <c r="K142" s="5141"/>
      <c r="L142" s="5141"/>
      <c r="M142" s="5141"/>
      <c r="N142" s="5141"/>
      <c r="O142" s="5128"/>
      <c r="P142" s="5128"/>
      <c r="Q142" s="2989"/>
    </row>
    <row r="143" spans="1:21" ht="9" customHeight="1" x14ac:dyDescent="0.2">
      <c r="A143" s="5128"/>
      <c r="B143" s="5128"/>
      <c r="C143" s="5128"/>
      <c r="D143" s="5128"/>
      <c r="E143" s="5128"/>
      <c r="F143" s="5128"/>
      <c r="G143" s="5128"/>
      <c r="H143" s="5128"/>
      <c r="I143" s="5128"/>
      <c r="J143" s="5128"/>
      <c r="K143" s="5128"/>
      <c r="L143" s="5128"/>
      <c r="M143" s="5128"/>
      <c r="N143" s="5127"/>
      <c r="O143" s="5127"/>
      <c r="P143" s="5127"/>
      <c r="Q143" s="2988"/>
    </row>
    <row r="144" spans="1:21" ht="32.25" hidden="1" customHeight="1" x14ac:dyDescent="0.2">
      <c r="A144" s="5128"/>
      <c r="B144" s="5128"/>
      <c r="C144" s="5128"/>
      <c r="D144" s="5128"/>
      <c r="E144" s="5128"/>
      <c r="F144" s="5128"/>
      <c r="G144" s="5128"/>
      <c r="H144" s="5128"/>
      <c r="I144" s="5128"/>
      <c r="J144" s="5128"/>
      <c r="K144" s="5128"/>
      <c r="L144" s="5128"/>
      <c r="M144" s="5128"/>
      <c r="N144" s="5127"/>
      <c r="O144" s="5127"/>
      <c r="P144" s="5127"/>
      <c r="Q144" s="2988"/>
    </row>
    <row r="145" spans="1:17" ht="16.5" customHeight="1" x14ac:dyDescent="0.2">
      <c r="A145" s="7557" t="s">
        <v>168</v>
      </c>
      <c r="B145" s="7557"/>
      <c r="C145" s="7557"/>
      <c r="D145" s="7557"/>
      <c r="E145" s="7557"/>
      <c r="F145" s="7557"/>
      <c r="G145" s="7557"/>
      <c r="H145" s="7557"/>
      <c r="I145" s="7557"/>
      <c r="J145" s="7557"/>
      <c r="K145" s="7557"/>
      <c r="L145" s="7557"/>
      <c r="M145" s="3105"/>
      <c r="N145" s="5127"/>
      <c r="O145" s="5127"/>
      <c r="P145" s="5127"/>
      <c r="Q145" s="2988"/>
    </row>
    <row r="146" spans="1:17" ht="16.5" customHeight="1" thickBot="1" x14ac:dyDescent="0.25">
      <c r="A146" s="35"/>
      <c r="B146" s="37"/>
      <c r="C146" s="37"/>
      <c r="D146" s="37"/>
      <c r="E146" s="37"/>
      <c r="F146" s="37"/>
      <c r="G146" s="38"/>
      <c r="H146" s="37"/>
      <c r="I146" s="37"/>
      <c r="J146" s="36"/>
      <c r="K146" s="36"/>
      <c r="L146" s="39" t="s">
        <v>111</v>
      </c>
      <c r="M146" s="1626"/>
      <c r="N146" s="5127"/>
      <c r="O146" s="5127"/>
      <c r="P146" s="5127"/>
      <c r="Q146" s="2988"/>
    </row>
    <row r="147" spans="1:17" ht="93.75" customHeight="1" thickBot="1" x14ac:dyDescent="0.25">
      <c r="A147" s="40"/>
      <c r="B147" s="41"/>
      <c r="C147" s="5851" t="s">
        <v>1465</v>
      </c>
      <c r="D147" s="5851"/>
      <c r="E147" s="5851"/>
      <c r="F147" s="5851"/>
      <c r="G147" s="5851"/>
      <c r="H147" s="5851"/>
      <c r="I147" s="5851"/>
      <c r="J147" s="5851"/>
      <c r="K147" s="4524" t="s">
        <v>180</v>
      </c>
      <c r="L147" s="530" t="s">
        <v>181</v>
      </c>
      <c r="M147" s="4523" t="s">
        <v>176</v>
      </c>
      <c r="N147" s="5127"/>
      <c r="O147" s="5127"/>
      <c r="P147" s="5127"/>
      <c r="Q147" s="2988"/>
    </row>
    <row r="148" spans="1:17" ht="16.5" customHeight="1" x14ac:dyDescent="0.2">
      <c r="A148" s="6752" t="s">
        <v>810</v>
      </c>
      <c r="B148" s="6753"/>
      <c r="C148" s="6753"/>
      <c r="D148" s="6753"/>
      <c r="E148" s="6753"/>
      <c r="F148" s="6753"/>
      <c r="G148" s="6753"/>
      <c r="H148" s="6753"/>
      <c r="I148" s="6753"/>
      <c r="J148" s="6754"/>
      <c r="K148" s="5140">
        <f>K149+K153</f>
        <v>18190.199999999997</v>
      </c>
      <c r="L148" s="5140">
        <f>L149+L153</f>
        <v>20386.400000000001</v>
      </c>
      <c r="M148" s="5140">
        <f>M149+M153</f>
        <v>19740.400000000001</v>
      </c>
      <c r="N148" s="5127"/>
      <c r="O148" s="5127"/>
      <c r="P148" s="5127"/>
      <c r="Q148" s="2988"/>
    </row>
    <row r="149" spans="1:17" ht="16.5" customHeight="1" x14ac:dyDescent="0.2">
      <c r="A149" s="5748" t="s">
        <v>1844</v>
      </c>
      <c r="B149" s="5749"/>
      <c r="C149" s="5749"/>
      <c r="D149" s="5749"/>
      <c r="E149" s="5749"/>
      <c r="F149" s="5749"/>
      <c r="G149" s="5749"/>
      <c r="H149" s="5749"/>
      <c r="I149" s="5749"/>
      <c r="J149" s="5750"/>
      <c r="K149" s="2012">
        <f>K150</f>
        <v>11916.699999999999</v>
      </c>
      <c r="L149" s="2012">
        <f>L150</f>
        <v>11974.2</v>
      </c>
      <c r="M149" s="2012">
        <f>M150</f>
        <v>11661.300000000003</v>
      </c>
      <c r="N149" s="5127"/>
      <c r="O149" s="5127"/>
      <c r="P149" s="5127"/>
      <c r="Q149" s="2988"/>
    </row>
    <row r="150" spans="1:17" ht="16.5" customHeight="1" x14ac:dyDescent="0.2">
      <c r="A150" s="7092" t="s">
        <v>207</v>
      </c>
      <c r="B150" s="7093"/>
      <c r="C150" s="7093"/>
      <c r="D150" s="7093"/>
      <c r="E150" s="7093"/>
      <c r="F150" s="7093"/>
      <c r="G150" s="7093"/>
      <c r="H150" s="7093"/>
      <c r="I150" s="7093"/>
      <c r="J150" s="7094"/>
      <c r="K150" s="2012">
        <f>K40+K62+K80+K90+K111+K129</f>
        <v>11916.699999999999</v>
      </c>
      <c r="L150" s="2012">
        <f>L40+L62+L80+L90+L111+L129</f>
        <v>11974.2</v>
      </c>
      <c r="M150" s="2012">
        <f>M40+M62+M80+M90+M111+M129</f>
        <v>11661.300000000003</v>
      </c>
      <c r="N150" s="5127"/>
      <c r="O150" s="5127"/>
      <c r="P150" s="5127"/>
      <c r="Q150" s="2988"/>
    </row>
    <row r="151" spans="1:17" ht="16.5" customHeight="1" x14ac:dyDescent="0.2">
      <c r="A151" s="5748" t="s">
        <v>208</v>
      </c>
      <c r="B151" s="5749"/>
      <c r="C151" s="5749"/>
      <c r="D151" s="5749"/>
      <c r="E151" s="5763"/>
      <c r="F151" s="5763"/>
      <c r="G151" s="5763"/>
      <c r="H151" s="5763"/>
      <c r="I151" s="5763"/>
      <c r="J151" s="5764"/>
      <c r="K151" s="2012"/>
      <c r="L151" s="2012"/>
      <c r="M151" s="2012"/>
      <c r="N151" s="5127"/>
      <c r="O151" s="5127"/>
      <c r="P151" s="5127"/>
      <c r="Q151" s="2988"/>
    </row>
    <row r="152" spans="1:17" ht="29.25" customHeight="1" x14ac:dyDescent="0.2">
      <c r="A152" s="5748" t="s">
        <v>209</v>
      </c>
      <c r="B152" s="5749"/>
      <c r="C152" s="5749"/>
      <c r="D152" s="5749"/>
      <c r="E152" s="5749"/>
      <c r="F152" s="5749"/>
      <c r="G152" s="5749"/>
      <c r="H152" s="5749"/>
      <c r="I152" s="5749"/>
      <c r="J152" s="5750"/>
      <c r="K152" s="2012">
        <v>0</v>
      </c>
      <c r="L152" s="2012">
        <v>0</v>
      </c>
      <c r="M152" s="2012">
        <v>0</v>
      </c>
      <c r="N152" s="5127"/>
      <c r="O152" s="5127"/>
      <c r="P152" s="5127"/>
      <c r="Q152" s="2988"/>
    </row>
    <row r="153" spans="1:17" ht="16.5" customHeight="1" x14ac:dyDescent="0.2">
      <c r="A153" s="7092" t="s">
        <v>163</v>
      </c>
      <c r="B153" s="7093"/>
      <c r="C153" s="7093"/>
      <c r="D153" s="7093"/>
      <c r="E153" s="7093"/>
      <c r="F153" s="7093"/>
      <c r="G153" s="7093"/>
      <c r="H153" s="7093"/>
      <c r="I153" s="7093"/>
      <c r="J153" s="7094"/>
      <c r="K153" s="2012">
        <f>K154+K155</f>
        <v>6273.5</v>
      </c>
      <c r="L153" s="2012">
        <f>L154+L155</f>
        <v>8412.2000000000007</v>
      </c>
      <c r="M153" s="2012">
        <f>M154+M155</f>
        <v>8079.1</v>
      </c>
      <c r="N153" s="5127"/>
      <c r="O153" s="5127"/>
      <c r="P153" s="5127"/>
      <c r="Q153" s="2988"/>
    </row>
    <row r="154" spans="1:17" ht="16.5" customHeight="1" x14ac:dyDescent="0.2">
      <c r="A154" s="5748" t="s">
        <v>210</v>
      </c>
      <c r="B154" s="5749"/>
      <c r="C154" s="5749"/>
      <c r="D154" s="5749"/>
      <c r="E154" s="5749"/>
      <c r="F154" s="5749"/>
      <c r="G154" s="5749"/>
      <c r="H154" s="5749"/>
      <c r="I154" s="5749"/>
      <c r="J154" s="5750"/>
      <c r="K154" s="2012">
        <f>K14+K41+K63+K82+K91+K112</f>
        <v>799.4</v>
      </c>
      <c r="L154" s="2012">
        <f>L14+L41+L63+L82+L91+L112</f>
        <v>1535.6</v>
      </c>
      <c r="M154" s="2012">
        <f>M14+M41+M63+M82+M91+M112</f>
        <v>1260.8</v>
      </c>
      <c r="N154" s="5127"/>
      <c r="O154" s="5127"/>
      <c r="P154" s="5127"/>
      <c r="Q154" s="2988"/>
    </row>
    <row r="155" spans="1:17" ht="16.5" customHeight="1" x14ac:dyDescent="0.2">
      <c r="A155" s="5748" t="s">
        <v>211</v>
      </c>
      <c r="B155" s="5749"/>
      <c r="C155" s="5749"/>
      <c r="D155" s="5749"/>
      <c r="E155" s="5749"/>
      <c r="F155" s="5749"/>
      <c r="G155" s="5749"/>
      <c r="H155" s="5749"/>
      <c r="I155" s="5749"/>
      <c r="J155" s="5750"/>
      <c r="K155" s="2012">
        <f>K12+K64+K81+K113+K130</f>
        <v>5474.1</v>
      </c>
      <c r="L155" s="2012">
        <f>L12+L64+L81+L113+L130</f>
        <v>6876.6</v>
      </c>
      <c r="M155" s="2012">
        <f>M12+M64+M81+M113+M130</f>
        <v>6818.3</v>
      </c>
      <c r="N155" s="5127"/>
      <c r="O155" s="5127"/>
      <c r="P155" s="5127"/>
      <c r="Q155" s="2988"/>
    </row>
    <row r="156" spans="1:17" ht="16.5" customHeight="1" x14ac:dyDescent="0.2">
      <c r="A156" s="5748" t="s">
        <v>212</v>
      </c>
      <c r="B156" s="5749"/>
      <c r="C156" s="5749"/>
      <c r="D156" s="5749"/>
      <c r="E156" s="5749"/>
      <c r="F156" s="5749"/>
      <c r="G156" s="5749"/>
      <c r="H156" s="5749"/>
      <c r="I156" s="5749"/>
      <c r="J156" s="5750"/>
      <c r="K156" s="2016"/>
      <c r="L156" s="2012"/>
      <c r="M156" s="2012"/>
      <c r="N156" s="5127"/>
      <c r="O156" s="5127"/>
      <c r="P156" s="5127"/>
      <c r="Q156" s="2988"/>
    </row>
    <row r="157" spans="1:17" ht="16.5" customHeight="1" x14ac:dyDescent="0.2">
      <c r="A157" s="5748" t="s">
        <v>213</v>
      </c>
      <c r="B157" s="5749"/>
      <c r="C157" s="5749"/>
      <c r="D157" s="5749"/>
      <c r="E157" s="5749"/>
      <c r="F157" s="5749"/>
      <c r="G157" s="5749"/>
      <c r="H157" s="5749"/>
      <c r="I157" s="5749"/>
      <c r="J157" s="5750"/>
      <c r="K157" s="2016"/>
      <c r="L157" s="2014"/>
      <c r="M157" s="2014"/>
      <c r="N157" s="5127"/>
      <c r="O157" s="5127"/>
      <c r="P157" s="5127"/>
      <c r="Q157" s="2988"/>
    </row>
    <row r="158" spans="1:17" ht="29.25" customHeight="1" x14ac:dyDescent="0.2">
      <c r="A158" s="5748" t="s">
        <v>214</v>
      </c>
      <c r="B158" s="5749"/>
      <c r="C158" s="5749"/>
      <c r="D158" s="5749"/>
      <c r="E158" s="5763"/>
      <c r="F158" s="5763"/>
      <c r="G158" s="5763"/>
      <c r="H158" s="5763"/>
      <c r="I158" s="5763"/>
      <c r="J158" s="5764"/>
      <c r="K158" s="2016"/>
      <c r="L158" s="2014"/>
      <c r="M158" s="2014"/>
      <c r="N158" s="5127"/>
      <c r="O158" s="5127"/>
      <c r="P158" s="5127"/>
      <c r="Q158" s="2988"/>
    </row>
    <row r="159" spans="1:17" ht="16.5" customHeight="1" x14ac:dyDescent="0.2">
      <c r="A159" s="5765" t="s">
        <v>215</v>
      </c>
      <c r="B159" s="5766"/>
      <c r="C159" s="5766"/>
      <c r="D159" s="5766"/>
      <c r="E159" s="5763"/>
      <c r="F159" s="5763"/>
      <c r="G159" s="5763"/>
      <c r="H159" s="5763"/>
      <c r="I159" s="5763"/>
      <c r="J159" s="5764"/>
      <c r="K159" s="2016"/>
      <c r="L159" s="2014"/>
      <c r="M159" s="2014"/>
      <c r="N159" s="5127"/>
      <c r="O159" s="5127"/>
      <c r="P159" s="5127"/>
      <c r="Q159" s="2988"/>
    </row>
    <row r="160" spans="1:17" ht="16.5" customHeight="1" x14ac:dyDescent="0.2">
      <c r="A160" s="5748" t="s">
        <v>195</v>
      </c>
      <c r="B160" s="5749"/>
      <c r="C160" s="5749"/>
      <c r="D160" s="5749"/>
      <c r="E160" s="5749"/>
      <c r="F160" s="5749"/>
      <c r="G160" s="5749"/>
      <c r="H160" s="5749"/>
      <c r="I160" s="5749"/>
      <c r="J160" s="5750"/>
      <c r="K160" s="2016"/>
      <c r="L160" s="2014"/>
      <c r="M160" s="2014"/>
      <c r="N160" s="5127"/>
      <c r="O160" s="5127"/>
      <c r="P160" s="5127"/>
      <c r="Q160" s="2988"/>
    </row>
    <row r="161" spans="1:17" ht="16.5" customHeight="1" x14ac:dyDescent="0.2">
      <c r="A161" s="5748" t="s">
        <v>216</v>
      </c>
      <c r="B161" s="5749"/>
      <c r="C161" s="5749"/>
      <c r="D161" s="5749"/>
      <c r="E161" s="5749"/>
      <c r="F161" s="5749"/>
      <c r="G161" s="5749"/>
      <c r="H161" s="5749"/>
      <c r="I161" s="5749"/>
      <c r="J161" s="5750"/>
      <c r="K161" s="5139"/>
      <c r="L161" s="2014"/>
      <c r="M161" s="2014"/>
      <c r="N161" s="5127"/>
      <c r="O161" s="5127"/>
      <c r="P161" s="5127"/>
      <c r="Q161" s="2988"/>
    </row>
    <row r="162" spans="1:17" ht="16.5" customHeight="1" x14ac:dyDescent="0.2">
      <c r="A162" s="7089" t="s">
        <v>217</v>
      </c>
      <c r="B162" s="7090"/>
      <c r="C162" s="7090"/>
      <c r="D162" s="7090"/>
      <c r="E162" s="7090"/>
      <c r="F162" s="7090"/>
      <c r="G162" s="7090"/>
      <c r="H162" s="7090"/>
      <c r="I162" s="7090"/>
      <c r="J162" s="7091"/>
      <c r="K162" s="5138"/>
      <c r="L162" s="2014"/>
      <c r="M162" s="2014"/>
      <c r="N162" s="5127"/>
      <c r="O162" s="5127"/>
      <c r="P162" s="5127"/>
      <c r="Q162" s="2988"/>
    </row>
    <row r="163" spans="1:17" ht="16.5" customHeight="1" x14ac:dyDescent="0.2">
      <c r="A163" s="7092" t="s">
        <v>218</v>
      </c>
      <c r="B163" s="7093"/>
      <c r="C163" s="7093"/>
      <c r="D163" s="7093"/>
      <c r="E163" s="7093"/>
      <c r="F163" s="7093"/>
      <c r="G163" s="7093"/>
      <c r="H163" s="7093"/>
      <c r="I163" s="7093"/>
      <c r="J163" s="7094"/>
      <c r="K163" s="5137"/>
      <c r="L163" s="2014"/>
      <c r="M163" s="2014"/>
      <c r="N163" s="5127"/>
      <c r="O163" s="5127"/>
      <c r="P163" s="5127"/>
      <c r="Q163" s="2988"/>
    </row>
    <row r="164" spans="1:17" ht="16.5" customHeight="1" x14ac:dyDescent="0.2">
      <c r="A164" s="5748" t="s">
        <v>196</v>
      </c>
      <c r="B164" s="5749"/>
      <c r="C164" s="5749"/>
      <c r="D164" s="5749"/>
      <c r="E164" s="5749"/>
      <c r="F164" s="5749"/>
      <c r="G164" s="5749"/>
      <c r="H164" s="5749"/>
      <c r="I164" s="5749"/>
      <c r="J164" s="5750"/>
      <c r="K164" s="2016"/>
      <c r="L164" s="2014"/>
      <c r="M164" s="2014"/>
      <c r="N164" s="5127"/>
      <c r="O164" s="5127"/>
      <c r="P164" s="5127"/>
      <c r="Q164" s="2988"/>
    </row>
    <row r="165" spans="1:17" ht="16.5" customHeight="1" x14ac:dyDescent="0.2">
      <c r="A165" s="5748" t="s">
        <v>227</v>
      </c>
      <c r="B165" s="5749"/>
      <c r="C165" s="5749"/>
      <c r="D165" s="5749"/>
      <c r="E165" s="5763"/>
      <c r="F165" s="5763"/>
      <c r="G165" s="5763"/>
      <c r="H165" s="5763"/>
      <c r="I165" s="5763"/>
      <c r="J165" s="5764"/>
      <c r="K165" s="2016"/>
      <c r="L165" s="2014"/>
      <c r="M165" s="2014"/>
      <c r="N165" s="5127"/>
      <c r="O165" s="5127"/>
      <c r="P165" s="5127"/>
      <c r="Q165" s="2988"/>
    </row>
    <row r="166" spans="1:17" ht="16.5" customHeight="1" thickBot="1" x14ac:dyDescent="0.25">
      <c r="A166" s="5748" t="s">
        <v>1566</v>
      </c>
      <c r="B166" s="5749"/>
      <c r="C166" s="5749"/>
      <c r="D166" s="5749"/>
      <c r="E166" s="5749"/>
      <c r="F166" s="5749"/>
      <c r="G166" s="5749"/>
      <c r="H166" s="5749"/>
      <c r="I166" s="5749"/>
      <c r="J166" s="5750"/>
      <c r="K166" s="2015"/>
      <c r="L166" s="2014"/>
      <c r="M166" s="2014"/>
      <c r="N166" s="5127"/>
      <c r="O166" s="5127"/>
      <c r="P166" s="5127"/>
      <c r="Q166" s="2988"/>
    </row>
    <row r="167" spans="1:17" ht="24.75" customHeight="1" thickBot="1" x14ac:dyDescent="0.25">
      <c r="A167" s="7083" t="s">
        <v>164</v>
      </c>
      <c r="B167" s="7084"/>
      <c r="C167" s="7084"/>
      <c r="D167" s="7084"/>
      <c r="E167" s="7084"/>
      <c r="F167" s="7084"/>
      <c r="G167" s="7084"/>
      <c r="H167" s="7084"/>
      <c r="I167" s="7084"/>
      <c r="J167" s="7085"/>
      <c r="K167" s="5136">
        <f>K168+K169</f>
        <v>26982.400000000001</v>
      </c>
      <c r="L167" s="5136">
        <f>L168+L169</f>
        <v>28697.599999999999</v>
      </c>
      <c r="M167" s="5135">
        <f>M168+M169</f>
        <v>28666.799999999999</v>
      </c>
      <c r="N167" s="5127"/>
      <c r="O167" s="5127"/>
      <c r="P167" s="5127"/>
      <c r="Q167" s="2988"/>
    </row>
    <row r="168" spans="1:17" ht="16.5" customHeight="1" x14ac:dyDescent="0.2">
      <c r="A168" s="5732" t="s">
        <v>225</v>
      </c>
      <c r="B168" s="5733"/>
      <c r="C168" s="5733"/>
      <c r="D168" s="5733"/>
      <c r="E168" s="5734"/>
      <c r="F168" s="5734"/>
      <c r="G168" s="5734"/>
      <c r="H168" s="5734"/>
      <c r="I168" s="5734"/>
      <c r="J168" s="5735"/>
      <c r="K168" s="2007">
        <f>K13</f>
        <v>26982.400000000001</v>
      </c>
      <c r="L168" s="2007">
        <f>L13</f>
        <v>28697.599999999999</v>
      </c>
      <c r="M168" s="2007">
        <f>M13</f>
        <v>28666.799999999999</v>
      </c>
      <c r="N168" s="5127"/>
      <c r="O168" s="5127"/>
      <c r="P168" s="5127"/>
      <c r="Q168" s="2988"/>
    </row>
    <row r="169" spans="1:17" ht="16.5" customHeight="1" x14ac:dyDescent="0.2">
      <c r="A169" s="7086" t="s">
        <v>165</v>
      </c>
      <c r="B169" s="7087"/>
      <c r="C169" s="7087"/>
      <c r="D169" s="7087"/>
      <c r="E169" s="7087"/>
      <c r="F169" s="7087"/>
      <c r="G169" s="7087"/>
      <c r="H169" s="7087"/>
      <c r="I169" s="7087"/>
      <c r="J169" s="7088"/>
      <c r="K169" s="5134"/>
      <c r="L169" s="5133"/>
      <c r="M169" s="5132"/>
      <c r="N169" s="5127"/>
      <c r="O169" s="5127"/>
      <c r="P169" s="5127"/>
      <c r="Q169" s="2988"/>
    </row>
    <row r="170" spans="1:17" ht="16.5" customHeight="1" x14ac:dyDescent="0.2">
      <c r="A170" s="5785" t="s">
        <v>221</v>
      </c>
      <c r="B170" s="5786"/>
      <c r="C170" s="5786"/>
      <c r="D170" s="5786"/>
      <c r="E170" s="5786"/>
      <c r="F170" s="5786"/>
      <c r="G170" s="5786"/>
      <c r="H170" s="5786"/>
      <c r="I170" s="5786"/>
      <c r="J170" s="5787"/>
      <c r="K170" s="310"/>
      <c r="L170" s="310"/>
      <c r="M170" s="310"/>
      <c r="N170" s="5127"/>
      <c r="O170" s="5127"/>
      <c r="P170" s="5127"/>
      <c r="Q170" s="2988"/>
    </row>
    <row r="171" spans="1:17" ht="16.5" customHeight="1" x14ac:dyDescent="0.2">
      <c r="A171" s="5785" t="s">
        <v>222</v>
      </c>
      <c r="B171" s="5788"/>
      <c r="C171" s="5788"/>
      <c r="D171" s="5788"/>
      <c r="E171" s="5788"/>
      <c r="F171" s="5788"/>
      <c r="G171" s="5788"/>
      <c r="H171" s="5788"/>
      <c r="I171" s="5788"/>
      <c r="J171" s="5789"/>
      <c r="K171" s="310"/>
      <c r="L171" s="311"/>
      <c r="M171" s="310"/>
      <c r="N171" s="5127"/>
      <c r="O171" s="5127"/>
      <c r="P171" s="5127"/>
      <c r="Q171" s="2988"/>
    </row>
    <row r="172" spans="1:17" ht="16.5" customHeight="1" thickBot="1" x14ac:dyDescent="0.25">
      <c r="A172" s="5790" t="s">
        <v>197</v>
      </c>
      <c r="B172" s="5791"/>
      <c r="C172" s="5791"/>
      <c r="D172" s="5791"/>
      <c r="E172" s="5791"/>
      <c r="F172" s="5791"/>
      <c r="G172" s="5791"/>
      <c r="H172" s="5791"/>
      <c r="I172" s="5791"/>
      <c r="J172" s="5792"/>
      <c r="K172" s="312"/>
      <c r="L172" s="313"/>
      <c r="M172" s="314"/>
      <c r="N172" s="5127"/>
      <c r="O172" s="5127"/>
      <c r="P172" s="5127"/>
      <c r="Q172" s="2988"/>
    </row>
    <row r="173" spans="1:17" ht="16.5" customHeight="1" thickBot="1" x14ac:dyDescent="0.25">
      <c r="A173" s="8010" t="s">
        <v>704</v>
      </c>
      <c r="B173" s="8011"/>
      <c r="C173" s="8011"/>
      <c r="D173" s="8011"/>
      <c r="E173" s="8011"/>
      <c r="F173" s="8011"/>
      <c r="G173" s="8011"/>
      <c r="H173" s="8011"/>
      <c r="I173" s="8011"/>
      <c r="J173" s="8012"/>
      <c r="K173" s="2008">
        <f>K148+K167</f>
        <v>45172.6</v>
      </c>
      <c r="L173" s="2008">
        <f>L148+L167</f>
        <v>49084</v>
      </c>
      <c r="M173" s="5131">
        <f>M148+M167</f>
        <v>48407.199999999997</v>
      </c>
      <c r="N173" s="5127"/>
      <c r="O173" s="5127"/>
      <c r="P173" s="5127"/>
      <c r="Q173" s="2988"/>
    </row>
    <row r="174" spans="1:17" ht="16.5" customHeight="1" x14ac:dyDescent="0.2">
      <c r="A174" s="8004" t="s">
        <v>166</v>
      </c>
      <c r="B174" s="8005"/>
      <c r="C174" s="8005"/>
      <c r="D174" s="8005"/>
      <c r="E174" s="8005"/>
      <c r="F174" s="8005"/>
      <c r="G174" s="8005"/>
      <c r="H174" s="8005"/>
      <c r="I174" s="8005"/>
      <c r="J174" s="8006"/>
      <c r="K174" s="2990"/>
      <c r="L174" s="2018"/>
      <c r="M174" s="2018"/>
      <c r="N174" s="5127"/>
      <c r="O174" s="5127"/>
      <c r="P174" s="5127"/>
      <c r="Q174" s="2988"/>
    </row>
    <row r="175" spans="1:17" ht="26.25" customHeight="1" thickBot="1" x14ac:dyDescent="0.3">
      <c r="A175" s="8007" t="s">
        <v>167</v>
      </c>
      <c r="B175" s="8008"/>
      <c r="C175" s="8008"/>
      <c r="D175" s="8008"/>
      <c r="E175" s="8008"/>
      <c r="F175" s="8008"/>
      <c r="G175" s="8008"/>
      <c r="H175" s="8008"/>
      <c r="I175" s="8008"/>
      <c r="J175" s="8009"/>
      <c r="K175" s="5130">
        <v>6946.6</v>
      </c>
      <c r="L175" s="5129" t="s">
        <v>183</v>
      </c>
      <c r="M175" s="5129" t="s">
        <v>183</v>
      </c>
      <c r="N175" s="5127"/>
      <c r="O175" s="5127"/>
      <c r="P175" s="5127"/>
      <c r="Q175" s="2988"/>
    </row>
    <row r="176" spans="1:17" ht="16.5" customHeight="1" x14ac:dyDescent="0.2">
      <c r="A176" s="5128"/>
      <c r="B176" s="5128"/>
      <c r="C176" s="5128"/>
      <c r="D176" s="5128"/>
      <c r="E176" s="5128"/>
      <c r="F176" s="5128"/>
      <c r="G176" s="5128"/>
      <c r="H176" s="5128"/>
      <c r="I176" s="5128"/>
      <c r="J176" s="5128"/>
      <c r="K176" s="5128"/>
      <c r="L176" s="5127"/>
      <c r="M176" s="5127"/>
      <c r="N176" s="5127"/>
      <c r="O176" s="5127"/>
      <c r="P176" s="5127"/>
      <c r="Q176" s="2988"/>
    </row>
    <row r="177" spans="1:17" ht="16.5" customHeight="1" x14ac:dyDescent="0.2">
      <c r="A177" s="5128"/>
      <c r="B177" s="5128"/>
      <c r="C177" s="5128"/>
      <c r="D177" s="5128"/>
      <c r="E177" s="5128"/>
      <c r="F177" s="5128"/>
      <c r="G177" s="5128"/>
      <c r="H177" s="5128"/>
      <c r="I177" s="5128"/>
      <c r="J177" s="5128"/>
      <c r="K177" s="5128"/>
      <c r="L177" s="5127"/>
      <c r="M177" s="5127"/>
      <c r="N177" s="5127"/>
      <c r="O177" s="5127"/>
      <c r="P177" s="5127"/>
      <c r="Q177" s="2988"/>
    </row>
    <row r="178" spans="1:17" ht="81" customHeight="1" x14ac:dyDescent="0.2">
      <c r="A178" s="5122"/>
      <c r="B178" s="2982"/>
      <c r="C178" s="2982"/>
      <c r="D178" s="2982"/>
      <c r="E178" s="2982"/>
      <c r="F178" s="5126"/>
      <c r="G178" s="5126"/>
      <c r="H178" s="2983"/>
    </row>
    <row r="179" spans="1:17" ht="33.75" customHeight="1" x14ac:dyDescent="0.2">
      <c r="A179" s="5122"/>
      <c r="B179" s="2982"/>
      <c r="C179" s="2982"/>
      <c r="D179" s="2982"/>
      <c r="E179" s="2982"/>
      <c r="F179" s="4094"/>
      <c r="G179" s="4094"/>
      <c r="H179" s="2983"/>
      <c r="I179" s="5125"/>
    </row>
    <row r="180" spans="1:17" x14ac:dyDescent="0.2">
      <c r="A180" s="5122"/>
      <c r="B180" s="2982"/>
      <c r="C180" s="2982"/>
      <c r="D180" s="2982"/>
      <c r="E180" s="2982"/>
      <c r="F180" s="5120"/>
      <c r="G180" s="5120"/>
      <c r="H180" s="2983"/>
      <c r="I180" s="5120"/>
    </row>
    <row r="181" spans="1:17" x14ac:dyDescent="0.2">
      <c r="A181" s="5122"/>
      <c r="B181" s="2982"/>
      <c r="C181" s="2982"/>
      <c r="D181" s="2982"/>
      <c r="E181" s="2982"/>
      <c r="F181" s="5121"/>
      <c r="G181" s="5121"/>
      <c r="H181" s="2983"/>
      <c r="I181" s="5121"/>
    </row>
    <row r="182" spans="1:17" x14ac:dyDescent="0.2">
      <c r="A182" s="5122"/>
      <c r="B182" s="2982"/>
      <c r="C182" s="2982"/>
      <c r="D182" s="2982"/>
      <c r="E182" s="2982"/>
      <c r="F182" s="5121"/>
      <c r="G182" s="5121"/>
      <c r="H182" s="2983"/>
      <c r="I182" s="5121"/>
    </row>
    <row r="183" spans="1:17" x14ac:dyDescent="0.2">
      <c r="A183" s="5122"/>
      <c r="B183" s="2982"/>
      <c r="C183" s="2982"/>
      <c r="D183" s="2982"/>
      <c r="E183" s="2982"/>
      <c r="F183" s="5121"/>
      <c r="G183" s="5121"/>
      <c r="H183" s="2983"/>
      <c r="I183" s="5121"/>
    </row>
    <row r="184" spans="1:17" ht="13.15" customHeight="1" x14ac:dyDescent="0.2">
      <c r="A184" s="5122"/>
      <c r="B184" s="2982"/>
      <c r="C184" s="2982"/>
      <c r="D184" s="2982"/>
      <c r="E184" s="2982"/>
      <c r="F184" s="5121"/>
      <c r="G184" s="5121"/>
      <c r="H184" s="2983"/>
      <c r="I184" s="5121"/>
    </row>
    <row r="185" spans="1:17" x14ac:dyDescent="0.2">
      <c r="A185" s="5122"/>
      <c r="B185" s="2982"/>
      <c r="C185" s="2982"/>
      <c r="D185" s="2982"/>
      <c r="E185" s="2982"/>
      <c r="F185" s="5124"/>
      <c r="G185" s="5124"/>
      <c r="H185" s="2983"/>
      <c r="I185" s="5124"/>
    </row>
    <row r="186" spans="1:17" x14ac:dyDescent="0.2">
      <c r="A186" s="5122"/>
      <c r="B186" s="2982"/>
      <c r="C186" s="2982"/>
      <c r="D186" s="2982"/>
      <c r="E186" s="2982"/>
      <c r="F186" s="5121"/>
      <c r="G186" s="5121"/>
      <c r="H186" s="2983"/>
      <c r="I186" s="5121"/>
    </row>
    <row r="187" spans="1:17" ht="13.15" customHeight="1" x14ac:dyDescent="0.2">
      <c r="A187" s="5122"/>
      <c r="B187" s="2982"/>
      <c r="C187" s="2982"/>
      <c r="D187" s="2982"/>
      <c r="E187" s="2982"/>
      <c r="F187" s="5121"/>
      <c r="G187" s="5121"/>
      <c r="H187" s="5123"/>
      <c r="I187" s="5121"/>
    </row>
    <row r="188" spans="1:17" ht="13.15" customHeight="1" x14ac:dyDescent="0.2">
      <c r="A188" s="5122"/>
      <c r="B188" s="2982"/>
      <c r="C188" s="2982"/>
      <c r="D188" s="2982"/>
      <c r="E188" s="2982"/>
      <c r="F188" s="5121"/>
      <c r="G188" s="5121"/>
      <c r="H188" s="2983"/>
      <c r="I188" s="5121"/>
    </row>
    <row r="189" spans="1:17" ht="13.15" customHeight="1" x14ac:dyDescent="0.2">
      <c r="A189" s="5122"/>
      <c r="B189" s="2982"/>
      <c r="C189" s="2982"/>
      <c r="D189" s="2982"/>
      <c r="E189" s="2982"/>
      <c r="F189" s="5121"/>
      <c r="G189" s="5121"/>
      <c r="H189" s="2983"/>
      <c r="I189" s="5121"/>
    </row>
    <row r="190" spans="1:17" x14ac:dyDescent="0.2">
      <c r="A190" s="5122"/>
      <c r="B190" s="2982"/>
      <c r="C190" s="2982"/>
      <c r="D190" s="2982"/>
      <c r="E190" s="2982"/>
      <c r="F190" s="5121"/>
      <c r="G190" s="5121"/>
      <c r="H190" s="2983"/>
      <c r="I190" s="5121"/>
    </row>
    <row r="191" spans="1:17" x14ac:dyDescent="0.2">
      <c r="F191" s="5121"/>
      <c r="G191" s="5121"/>
      <c r="I191" s="5121"/>
    </row>
    <row r="192" spans="1:17" x14ac:dyDescent="0.2">
      <c r="F192" s="5120"/>
      <c r="G192" s="5120"/>
      <c r="I192" s="5120"/>
    </row>
    <row r="193" spans="6:9" ht="13.9" customHeight="1" x14ac:dyDescent="0.2">
      <c r="F193" s="5121"/>
      <c r="G193" s="5121"/>
      <c r="I193" s="5121"/>
    </row>
    <row r="194" spans="6:9" x14ac:dyDescent="0.2">
      <c r="F194" s="5120"/>
      <c r="G194" s="5120"/>
      <c r="I194" s="5120"/>
    </row>
  </sheetData>
  <mergeCells count="385">
    <mergeCell ref="R12:S15"/>
    <mergeCell ref="R40:S43"/>
    <mergeCell ref="R63:S63"/>
    <mergeCell ref="R67:S68"/>
    <mergeCell ref="R16:R39"/>
    <mergeCell ref="R111:S115"/>
    <mergeCell ref="R128:S128"/>
    <mergeCell ref="B107:B108"/>
    <mergeCell ref="Q101:Q102"/>
    <mergeCell ref="Q112:Q115"/>
    <mergeCell ref="Q48:Q51"/>
    <mergeCell ref="Q52:Q55"/>
    <mergeCell ref="Q56:Q58"/>
    <mergeCell ref="O56:O58"/>
    <mergeCell ref="N56:N58"/>
    <mergeCell ref="R48:R51"/>
    <mergeCell ref="R52:R55"/>
    <mergeCell ref="P101:P102"/>
    <mergeCell ref="P112:P115"/>
    <mergeCell ref="O52:O55"/>
    <mergeCell ref="N44:N47"/>
    <mergeCell ref="N48:N51"/>
    <mergeCell ref="N52:N55"/>
    <mergeCell ref="N101:N102"/>
    <mergeCell ref="O81:O84"/>
    <mergeCell ref="O44:O47"/>
    <mergeCell ref="O65:O66"/>
    <mergeCell ref="O101:O102"/>
    <mergeCell ref="F103:F104"/>
    <mergeCell ref="D70:D72"/>
    <mergeCell ref="D73:D76"/>
    <mergeCell ref="A161:J161"/>
    <mergeCell ref="A151:J151"/>
    <mergeCell ref="C80:C84"/>
    <mergeCell ref="A80:A84"/>
    <mergeCell ref="G116:G119"/>
    <mergeCell ref="C101:C102"/>
    <mergeCell ref="C107:C108"/>
    <mergeCell ref="B101:B102"/>
    <mergeCell ref="N111:N115"/>
    <mergeCell ref="G80:G89"/>
    <mergeCell ref="D90:F94"/>
    <mergeCell ref="D85:D89"/>
    <mergeCell ref="D80:F84"/>
    <mergeCell ref="F85:F89"/>
    <mergeCell ref="G90:G94"/>
    <mergeCell ref="O112:O115"/>
    <mergeCell ref="D116:D119"/>
    <mergeCell ref="A73:A76"/>
    <mergeCell ref="G70:G72"/>
    <mergeCell ref="A105:A106"/>
    <mergeCell ref="A85:A89"/>
    <mergeCell ref="A156:J156"/>
    <mergeCell ref="A157:J157"/>
    <mergeCell ref="A149:J149"/>
    <mergeCell ref="A99:A100"/>
    <mergeCell ref="G129:G138"/>
    <mergeCell ref="H103:H110"/>
    <mergeCell ref="A145:L145"/>
    <mergeCell ref="D111:F115"/>
    <mergeCell ref="F109:F110"/>
    <mergeCell ref="A90:A94"/>
    <mergeCell ref="B90:B94"/>
    <mergeCell ref="C99:C100"/>
    <mergeCell ref="C95:C98"/>
    <mergeCell ref="D95:D98"/>
    <mergeCell ref="D101:D102"/>
    <mergeCell ref="B105:B106"/>
    <mergeCell ref="A103:A104"/>
    <mergeCell ref="G103:G104"/>
    <mergeCell ref="G107:G108"/>
    <mergeCell ref="A174:J174"/>
    <mergeCell ref="A175:J175"/>
    <mergeCell ref="A169:J169"/>
    <mergeCell ref="C147:J147"/>
    <mergeCell ref="A153:J153"/>
    <mergeCell ref="A154:J154"/>
    <mergeCell ref="A155:J155"/>
    <mergeCell ref="A148:J148"/>
    <mergeCell ref="A167:J167"/>
    <mergeCell ref="A168:J168"/>
    <mergeCell ref="A173:J173"/>
    <mergeCell ref="A170:J170"/>
    <mergeCell ref="A171:J171"/>
    <mergeCell ref="A172:J172"/>
    <mergeCell ref="A166:J166"/>
    <mergeCell ref="A150:J150"/>
    <mergeCell ref="A152:J152"/>
    <mergeCell ref="A160:J160"/>
    <mergeCell ref="A162:J162"/>
    <mergeCell ref="A163:J163"/>
    <mergeCell ref="A164:J164"/>
    <mergeCell ref="A165:J165"/>
    <mergeCell ref="A158:J158"/>
    <mergeCell ref="A159:J159"/>
    <mergeCell ref="B140:J140"/>
    <mergeCell ref="A141:J141"/>
    <mergeCell ref="A124:A125"/>
    <mergeCell ref="B124:B125"/>
    <mergeCell ref="I116:I119"/>
    <mergeCell ref="F116:F119"/>
    <mergeCell ref="F120:F123"/>
    <mergeCell ref="C103:C104"/>
    <mergeCell ref="B109:B110"/>
    <mergeCell ref="C139:I139"/>
    <mergeCell ref="C105:C106"/>
    <mergeCell ref="E133:E138"/>
    <mergeCell ref="G111:G115"/>
    <mergeCell ref="F133:F135"/>
    <mergeCell ref="D129:F132"/>
    <mergeCell ref="B136:B138"/>
    <mergeCell ref="B133:B135"/>
    <mergeCell ref="F107:F108"/>
    <mergeCell ref="D105:D106"/>
    <mergeCell ref="F105:F106"/>
    <mergeCell ref="G105:G106"/>
    <mergeCell ref="D120:D123"/>
    <mergeCell ref="A136:A138"/>
    <mergeCell ref="A111:A115"/>
    <mergeCell ref="A101:A102"/>
    <mergeCell ref="A109:A110"/>
    <mergeCell ref="A116:A119"/>
    <mergeCell ref="B116:B119"/>
    <mergeCell ref="A120:A123"/>
    <mergeCell ref="B120:B123"/>
    <mergeCell ref="A129:A132"/>
    <mergeCell ref="H77:H79"/>
    <mergeCell ref="D133:D135"/>
    <mergeCell ref="G120:G123"/>
    <mergeCell ref="G109:G110"/>
    <mergeCell ref="C85:C89"/>
    <mergeCell ref="G124:G125"/>
    <mergeCell ref="D124:D125"/>
    <mergeCell ref="C126:I126"/>
    <mergeCell ref="F101:F102"/>
    <mergeCell ref="H129:H138"/>
    <mergeCell ref="H111:H125"/>
    <mergeCell ref="C136:C138"/>
    <mergeCell ref="D136:D138"/>
    <mergeCell ref="F136:F138"/>
    <mergeCell ref="D107:D108"/>
    <mergeCell ref="H95:H102"/>
    <mergeCell ref="G95:G98"/>
    <mergeCell ref="G99:G100"/>
    <mergeCell ref="D99:D100"/>
    <mergeCell ref="F99:F100"/>
    <mergeCell ref="A77:A79"/>
    <mergeCell ref="B77:B79"/>
    <mergeCell ref="C77:C79"/>
    <mergeCell ref="D77:D79"/>
    <mergeCell ref="F77:F79"/>
    <mergeCell ref="G77:G79"/>
    <mergeCell ref="C133:C135"/>
    <mergeCell ref="A107:A108"/>
    <mergeCell ref="B111:B115"/>
    <mergeCell ref="F124:F125"/>
    <mergeCell ref="D109:D110"/>
    <mergeCell ref="B103:B104"/>
    <mergeCell ref="D103:D104"/>
    <mergeCell ref="C109:C110"/>
    <mergeCell ref="G101:G102"/>
    <mergeCell ref="B85:B89"/>
    <mergeCell ref="B99:B100"/>
    <mergeCell ref="A95:A98"/>
    <mergeCell ref="B129:B132"/>
    <mergeCell ref="A133:A135"/>
    <mergeCell ref="B95:B98"/>
    <mergeCell ref="G62:G66"/>
    <mergeCell ref="G48:G51"/>
    <mergeCell ref="F59:F61"/>
    <mergeCell ref="H80:H89"/>
    <mergeCell ref="F52:F55"/>
    <mergeCell ref="B22:B23"/>
    <mergeCell ref="F33:F34"/>
    <mergeCell ref="F35:F36"/>
    <mergeCell ref="C37:C39"/>
    <mergeCell ref="B33:B34"/>
    <mergeCell ref="C26:C27"/>
    <mergeCell ref="F37:F39"/>
    <mergeCell ref="C48:C51"/>
    <mergeCell ref="G20:G23"/>
    <mergeCell ref="F22:F23"/>
    <mergeCell ref="F24:F25"/>
    <mergeCell ref="F26:F27"/>
    <mergeCell ref="B44:B47"/>
    <mergeCell ref="C44:C47"/>
    <mergeCell ref="C28:C29"/>
    <mergeCell ref="H48:H51"/>
    <mergeCell ref="F73:F76"/>
    <mergeCell ref="H73:H76"/>
    <mergeCell ref="H70:H72"/>
    <mergeCell ref="A67:A69"/>
    <mergeCell ref="B67:B69"/>
    <mergeCell ref="A59:A61"/>
    <mergeCell ref="A62:A66"/>
    <mergeCell ref="A56:A58"/>
    <mergeCell ref="B56:B58"/>
    <mergeCell ref="H52:H55"/>
    <mergeCell ref="H59:H61"/>
    <mergeCell ref="F95:F98"/>
    <mergeCell ref="F67:F69"/>
    <mergeCell ref="G67:G69"/>
    <mergeCell ref="F70:F72"/>
    <mergeCell ref="G73:G76"/>
    <mergeCell ref="H67:H69"/>
    <mergeCell ref="H56:H58"/>
    <mergeCell ref="B80:B84"/>
    <mergeCell ref="A70:A72"/>
    <mergeCell ref="C52:C55"/>
    <mergeCell ref="C70:C72"/>
    <mergeCell ref="B73:B76"/>
    <mergeCell ref="C73:C76"/>
    <mergeCell ref="A52:A55"/>
    <mergeCell ref="H62:H66"/>
    <mergeCell ref="B70:B72"/>
    <mergeCell ref="A48:A51"/>
    <mergeCell ref="B48:B51"/>
    <mergeCell ref="B52:B55"/>
    <mergeCell ref="D59:D61"/>
    <mergeCell ref="B59:B61"/>
    <mergeCell ref="C40:C43"/>
    <mergeCell ref="D40:F43"/>
    <mergeCell ref="D52:D55"/>
    <mergeCell ref="D56:D58"/>
    <mergeCell ref="F56:F58"/>
    <mergeCell ref="F44:F47"/>
    <mergeCell ref="D44:D47"/>
    <mergeCell ref="D48:D51"/>
    <mergeCell ref="F48:F51"/>
    <mergeCell ref="C59:C61"/>
    <mergeCell ref="C56:C58"/>
    <mergeCell ref="A20:A21"/>
    <mergeCell ref="A18:A19"/>
    <mergeCell ref="A44:A47"/>
    <mergeCell ref="A40:A43"/>
    <mergeCell ref="A28:A29"/>
    <mergeCell ref="A22:A23"/>
    <mergeCell ref="A35:A36"/>
    <mergeCell ref="A33:A34"/>
    <mergeCell ref="B40:B43"/>
    <mergeCell ref="A37:A39"/>
    <mergeCell ref="B35:B36"/>
    <mergeCell ref="G56:G58"/>
    <mergeCell ref="G52:G55"/>
    <mergeCell ref="G59:G61"/>
    <mergeCell ref="G37:G39"/>
    <mergeCell ref="D35:D36"/>
    <mergeCell ref="G33:G36"/>
    <mergeCell ref="B18:B19"/>
    <mergeCell ref="B37:B39"/>
    <mergeCell ref="B26:B27"/>
    <mergeCell ref="B20:B21"/>
    <mergeCell ref="D37:D39"/>
    <mergeCell ref="C35:C36"/>
    <mergeCell ref="B12:B15"/>
    <mergeCell ref="F20:F21"/>
    <mergeCell ref="D22:D23"/>
    <mergeCell ref="D24:D25"/>
    <mergeCell ref="Q65:Q66"/>
    <mergeCell ref="I62:I66"/>
    <mergeCell ref="Q73:Q76"/>
    <mergeCell ref="O73:O76"/>
    <mergeCell ref="N73:N76"/>
    <mergeCell ref="N65:N66"/>
    <mergeCell ref="C62:C66"/>
    <mergeCell ref="B62:B66"/>
    <mergeCell ref="D67:D69"/>
    <mergeCell ref="C67:C69"/>
    <mergeCell ref="G16:G19"/>
    <mergeCell ref="F28:F29"/>
    <mergeCell ref="F30:F32"/>
    <mergeCell ref="D62:F66"/>
    <mergeCell ref="D18:D19"/>
    <mergeCell ref="D20:D21"/>
    <mergeCell ref="D33:D34"/>
    <mergeCell ref="D30:D32"/>
    <mergeCell ref="G40:G43"/>
    <mergeCell ref="G44:G47"/>
    <mergeCell ref="P40:P43"/>
    <mergeCell ref="P44:P47"/>
    <mergeCell ref="O24:O25"/>
    <mergeCell ref="Q22:Q23"/>
    <mergeCell ref="B5:B7"/>
    <mergeCell ref="C5:C7"/>
    <mergeCell ref="A5:A7"/>
    <mergeCell ref="H12:H15"/>
    <mergeCell ref="I12:I15"/>
    <mergeCell ref="N12:N15"/>
    <mergeCell ref="J5:J7"/>
    <mergeCell ref="B24:B25"/>
    <mergeCell ref="C20:C21"/>
    <mergeCell ref="A16:A17"/>
    <mergeCell ref="D5:D7"/>
    <mergeCell ref="G5:G7"/>
    <mergeCell ref="G12:G15"/>
    <mergeCell ref="I5:I7"/>
    <mergeCell ref="D12:F15"/>
    <mergeCell ref="H5:H7"/>
    <mergeCell ref="E5:E7"/>
    <mergeCell ref="F5:F7"/>
    <mergeCell ref="A12:A15"/>
    <mergeCell ref="N18:N19"/>
    <mergeCell ref="Q18:Q19"/>
    <mergeCell ref="D26:D27"/>
    <mergeCell ref="D28:D29"/>
    <mergeCell ref="C33:C34"/>
    <mergeCell ref="A26:A27"/>
    <mergeCell ref="A24:A25"/>
    <mergeCell ref="C22:C23"/>
    <mergeCell ref="C24:C25"/>
    <mergeCell ref="F16:F17"/>
    <mergeCell ref="F18:F19"/>
    <mergeCell ref="B16:B17"/>
    <mergeCell ref="D16:D17"/>
    <mergeCell ref="C16:C17"/>
    <mergeCell ref="N22:N23"/>
    <mergeCell ref="B30:B32"/>
    <mergeCell ref="A30:A32"/>
    <mergeCell ref="B28:B29"/>
    <mergeCell ref="C30:C32"/>
    <mergeCell ref="C18:C19"/>
    <mergeCell ref="P22:P23"/>
    <mergeCell ref="P24:P25"/>
    <mergeCell ref="P26:P27"/>
    <mergeCell ref="G24:G27"/>
    <mergeCell ref="G28:G32"/>
    <mergeCell ref="K6:K7"/>
    <mergeCell ref="L6:L7"/>
    <mergeCell ref="M6:M7"/>
    <mergeCell ref="P6:P7"/>
    <mergeCell ref="P18:P19"/>
    <mergeCell ref="O6:O7"/>
    <mergeCell ref="P28:P29"/>
    <mergeCell ref="O28:O29"/>
    <mergeCell ref="O18:O19"/>
    <mergeCell ref="N6:N7"/>
    <mergeCell ref="N28:N29"/>
    <mergeCell ref="O4:Q4"/>
    <mergeCell ref="H16:H39"/>
    <mergeCell ref="I40:I43"/>
    <mergeCell ref="N5:Q5"/>
    <mergeCell ref="Q6:Q7"/>
    <mergeCell ref="R116:R126"/>
    <mergeCell ref="R1:S1"/>
    <mergeCell ref="R5:R7"/>
    <mergeCell ref="S5:S7"/>
    <mergeCell ref="A2:S2"/>
    <mergeCell ref="A3:S3"/>
    <mergeCell ref="K92:K93"/>
    <mergeCell ref="M92:M93"/>
    <mergeCell ref="P52:P55"/>
    <mergeCell ref="P56:P58"/>
    <mergeCell ref="O26:O27"/>
    <mergeCell ref="N24:N25"/>
    <mergeCell ref="N26:N27"/>
    <mergeCell ref="Q12:Q15"/>
    <mergeCell ref="O22:O23"/>
    <mergeCell ref="Q24:Q25"/>
    <mergeCell ref="Q26:Q27"/>
    <mergeCell ref="O12:O15"/>
    <mergeCell ref="K5:M5"/>
    <mergeCell ref="H40:H43"/>
    <mergeCell ref="Q40:Q43"/>
    <mergeCell ref="Q28:Q29"/>
    <mergeCell ref="N35:N36"/>
    <mergeCell ref="P65:P66"/>
    <mergeCell ref="P73:P76"/>
    <mergeCell ref="P81:P84"/>
    <mergeCell ref="P93:P94"/>
    <mergeCell ref="H44:H47"/>
    <mergeCell ref="Q81:Q84"/>
    <mergeCell ref="I80:I89"/>
    <mergeCell ref="H90:H94"/>
    <mergeCell ref="J92:J93"/>
    <mergeCell ref="L92:L93"/>
    <mergeCell ref="N93:N94"/>
    <mergeCell ref="O93:O94"/>
    <mergeCell ref="Q93:Q94"/>
    <mergeCell ref="N81:N84"/>
    <mergeCell ref="P48:P51"/>
    <mergeCell ref="O48:O51"/>
    <mergeCell ref="Q44:Q47"/>
    <mergeCell ref="O40:O43"/>
    <mergeCell ref="N40:N43"/>
    <mergeCell ref="N37:N39"/>
  </mergeCells>
  <pageMargins left="0.70866141732283472" right="0.70866141732283472" top="0.74803149606299213" bottom="0.74803149606299213" header="0.31496062992125984" footer="0.31496062992125984"/>
  <pageSetup paperSize="9" scale="54" firstPageNumber="69" fitToHeight="0" orientation="landscape" useFirstPageNumber="1" r:id="rId1"/>
  <headerFooter>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F4015-68E8-4B77-9520-B38D7DA2784D}">
  <sheetPr>
    <pageSetUpPr fitToPage="1"/>
  </sheetPr>
  <dimension ref="A1:T92"/>
  <sheetViews>
    <sheetView zoomScale="110" zoomScaleNormal="110" workbookViewId="0">
      <selection activeCell="N12" sqref="N12"/>
    </sheetView>
  </sheetViews>
  <sheetFormatPr defaultRowHeight="12.75" x14ac:dyDescent="0.2"/>
  <cols>
    <col min="1" max="2" width="3.5703125" style="1998" customWidth="1"/>
    <col min="3" max="4" width="3.7109375" style="1998" customWidth="1"/>
    <col min="5" max="5" width="2.5703125" style="1998" customWidth="1"/>
    <col min="6" max="6" width="39.28515625" style="1998" customWidth="1"/>
    <col min="7" max="7" width="3.7109375" style="1998" customWidth="1"/>
    <col min="8" max="8" width="7.85546875" style="2316" customWidth="1"/>
    <col min="9" max="9" width="4.42578125" style="1998" customWidth="1"/>
    <col min="10" max="10" width="9.42578125" style="1998" customWidth="1"/>
    <col min="11" max="11" width="11.7109375" style="1998" customWidth="1"/>
    <col min="12" max="12" width="12.42578125" style="1998" customWidth="1"/>
    <col min="13" max="13" width="11.140625" style="1998" customWidth="1"/>
    <col min="14" max="14" width="36.5703125" style="1998" customWidth="1"/>
    <col min="15" max="16" width="9.140625" style="1998"/>
    <col min="17" max="17" width="10" style="1998" customWidth="1"/>
    <col min="18" max="18" width="23.85546875" style="1998" customWidth="1"/>
    <col min="19" max="19" width="23.7109375" style="1998" customWidth="1"/>
    <col min="20" max="16384" width="9.140625" style="1998"/>
  </cols>
  <sheetData>
    <row r="1" spans="1:20" ht="60" customHeight="1" x14ac:dyDescent="0.2">
      <c r="N1" s="8095"/>
      <c r="O1" s="8095"/>
      <c r="P1" s="8095"/>
      <c r="Q1" s="8095"/>
      <c r="R1" s="5800" t="s">
        <v>1989</v>
      </c>
      <c r="S1" s="5800"/>
    </row>
    <row r="2" spans="1:20" ht="15.75" customHeight="1" x14ac:dyDescent="0.2">
      <c r="A2" s="6577" t="s">
        <v>172</v>
      </c>
      <c r="B2" s="6577"/>
      <c r="C2" s="6577"/>
      <c r="D2" s="6577"/>
      <c r="E2" s="6577"/>
      <c r="F2" s="6577"/>
      <c r="G2" s="6577"/>
      <c r="H2" s="6577"/>
      <c r="I2" s="6577"/>
      <c r="J2" s="6577"/>
      <c r="K2" s="6577"/>
      <c r="L2" s="6577"/>
      <c r="M2" s="6577"/>
      <c r="N2" s="6577"/>
      <c r="O2" s="6577"/>
      <c r="P2" s="6577"/>
      <c r="Q2" s="6577"/>
      <c r="R2" s="6577"/>
      <c r="S2" s="6577"/>
    </row>
    <row r="3" spans="1:20" ht="13.9" customHeight="1" x14ac:dyDescent="0.2">
      <c r="A3" s="6578" t="s">
        <v>1985</v>
      </c>
      <c r="B3" s="6578"/>
      <c r="C3" s="6578"/>
      <c r="D3" s="6578"/>
      <c r="E3" s="6578"/>
      <c r="F3" s="6578"/>
      <c r="G3" s="6578"/>
      <c r="H3" s="6578"/>
      <c r="I3" s="6578"/>
      <c r="J3" s="6578"/>
      <c r="K3" s="6578"/>
      <c r="L3" s="6578"/>
      <c r="M3" s="6578"/>
      <c r="N3" s="6578"/>
      <c r="O3" s="6578"/>
      <c r="P3" s="6578"/>
      <c r="Q3" s="6578"/>
      <c r="R3" s="6578"/>
      <c r="S3" s="6578"/>
    </row>
    <row r="4" spans="1:20" ht="12" customHeight="1" thickBot="1" x14ac:dyDescent="0.25">
      <c r="A4" s="2311"/>
      <c r="B4" s="2311"/>
      <c r="C4" s="2311"/>
      <c r="D4" s="2311"/>
      <c r="E4" s="2311"/>
      <c r="F4" s="2311"/>
      <c r="G4" s="2311"/>
      <c r="H4" s="5543"/>
      <c r="I4" s="2311"/>
      <c r="J4" s="2311"/>
      <c r="K4" s="2311"/>
      <c r="L4" s="2311"/>
      <c r="M4" s="2311"/>
      <c r="N4" s="5542"/>
      <c r="O4" s="2311"/>
      <c r="P4" s="2311"/>
      <c r="Q4" s="2499"/>
    </row>
    <row r="5" spans="1:20" ht="23.25" customHeight="1" thickBot="1" x14ac:dyDescent="0.25">
      <c r="A5" s="6635" t="s">
        <v>0</v>
      </c>
      <c r="B5" s="6638" t="s">
        <v>1</v>
      </c>
      <c r="C5" s="6641" t="s">
        <v>2</v>
      </c>
      <c r="D5" s="6629" t="s">
        <v>71</v>
      </c>
      <c r="E5" s="6798" t="s">
        <v>3</v>
      </c>
      <c r="F5" s="6644" t="s">
        <v>4</v>
      </c>
      <c r="G5" s="6626" t="s">
        <v>2</v>
      </c>
      <c r="H5" s="6617" t="s">
        <v>5</v>
      </c>
      <c r="I5" s="6647" t="s">
        <v>6</v>
      </c>
      <c r="J5" s="6617" t="s">
        <v>7</v>
      </c>
      <c r="K5" s="6822" t="s">
        <v>173</v>
      </c>
      <c r="L5" s="6823"/>
      <c r="M5" s="6824"/>
      <c r="N5" s="5810" t="s">
        <v>72</v>
      </c>
      <c r="O5" s="5811"/>
      <c r="P5" s="5811"/>
      <c r="Q5" s="5812"/>
      <c r="R5" s="6809" t="s">
        <v>178</v>
      </c>
      <c r="S5" s="8103" t="s">
        <v>179</v>
      </c>
    </row>
    <row r="6" spans="1:20" ht="12.75" customHeight="1" x14ac:dyDescent="0.2">
      <c r="A6" s="6636"/>
      <c r="B6" s="6639"/>
      <c r="C6" s="6642"/>
      <c r="D6" s="6630"/>
      <c r="E6" s="6799"/>
      <c r="F6" s="6645"/>
      <c r="G6" s="6627"/>
      <c r="H6" s="6618"/>
      <c r="I6" s="6648"/>
      <c r="J6" s="6618"/>
      <c r="K6" s="6617" t="s">
        <v>174</v>
      </c>
      <c r="L6" s="6617" t="s">
        <v>175</v>
      </c>
      <c r="M6" s="5804" t="s">
        <v>176</v>
      </c>
      <c r="N6" s="8096" t="s">
        <v>8</v>
      </c>
      <c r="O6" s="6563" t="s">
        <v>9</v>
      </c>
      <c r="P6" s="6796" t="s">
        <v>73</v>
      </c>
      <c r="Q6" s="6803" t="s">
        <v>177</v>
      </c>
      <c r="R6" s="6810"/>
      <c r="S6" s="8104"/>
    </row>
    <row r="7" spans="1:20" ht="150" customHeight="1" thickBot="1" x14ac:dyDescent="0.25">
      <c r="A7" s="6637"/>
      <c r="B7" s="6640"/>
      <c r="C7" s="6643"/>
      <c r="D7" s="6631"/>
      <c r="E7" s="6800"/>
      <c r="F7" s="6646"/>
      <c r="G7" s="6628"/>
      <c r="H7" s="6619"/>
      <c r="I7" s="6649"/>
      <c r="J7" s="6619"/>
      <c r="K7" s="6619"/>
      <c r="L7" s="6619"/>
      <c r="M7" s="5805"/>
      <c r="N7" s="6625"/>
      <c r="O7" s="6564"/>
      <c r="P7" s="6797"/>
      <c r="Q7" s="6804"/>
      <c r="R7" s="6810"/>
      <c r="S7" s="8104"/>
    </row>
    <row r="8" spans="1:20" ht="16.5" thickBot="1" x14ac:dyDescent="0.3">
      <c r="A8" s="2310" t="s">
        <v>10</v>
      </c>
      <c r="B8" s="5541" t="s">
        <v>1984</v>
      </c>
      <c r="C8" s="5540"/>
      <c r="D8" s="5540"/>
      <c r="E8" s="5538"/>
      <c r="F8" s="5540"/>
      <c r="G8" s="5540"/>
      <c r="H8" s="5539"/>
      <c r="I8" s="5538"/>
      <c r="J8" s="5537"/>
      <c r="K8" s="5537"/>
      <c r="L8" s="5537"/>
      <c r="M8" s="5537"/>
      <c r="N8" s="5536"/>
      <c r="O8" s="5535"/>
      <c r="P8" s="5535"/>
      <c r="Q8" s="5534"/>
      <c r="R8" s="5443"/>
      <c r="S8" s="5443"/>
    </row>
    <row r="9" spans="1:20" ht="34.9" customHeight="1" x14ac:dyDescent="0.2">
      <c r="A9" s="8105"/>
      <c r="B9" s="5533"/>
      <c r="C9" s="5530"/>
      <c r="D9" s="5530"/>
      <c r="E9" s="5530"/>
      <c r="F9" s="5532"/>
      <c r="G9" s="5532"/>
      <c r="H9" s="5531"/>
      <c r="I9" s="5530"/>
      <c r="J9" s="5530"/>
      <c r="K9" s="5530"/>
      <c r="L9" s="5529"/>
      <c r="M9" s="5529"/>
      <c r="N9" s="5528" t="s">
        <v>1983</v>
      </c>
      <c r="O9" s="2363" t="s">
        <v>1982</v>
      </c>
      <c r="P9" s="5527">
        <v>78.5</v>
      </c>
      <c r="Q9" s="5526">
        <v>79</v>
      </c>
      <c r="R9" s="5491" t="s">
        <v>1973</v>
      </c>
      <c r="S9" s="5443"/>
    </row>
    <row r="10" spans="1:20" ht="71.45" customHeight="1" thickBot="1" x14ac:dyDescent="0.25">
      <c r="A10" s="8106"/>
      <c r="B10" s="5525"/>
      <c r="C10" s="5522"/>
      <c r="D10" s="5522"/>
      <c r="E10" s="5522"/>
      <c r="F10" s="5524"/>
      <c r="G10" s="5524"/>
      <c r="H10" s="5523"/>
      <c r="I10" s="5522"/>
      <c r="J10" s="5522"/>
      <c r="K10" s="5522"/>
      <c r="L10" s="5521"/>
      <c r="M10" s="5521"/>
      <c r="N10" s="5520" t="s">
        <v>1981</v>
      </c>
      <c r="O10" s="5519" t="s">
        <v>136</v>
      </c>
      <c r="P10" s="5518">
        <v>102.7</v>
      </c>
      <c r="Q10" s="5517">
        <v>1.02</v>
      </c>
      <c r="R10" s="5516" t="s">
        <v>1980</v>
      </c>
      <c r="S10" s="5443"/>
    </row>
    <row r="11" spans="1:20" ht="25.5" customHeight="1" thickBot="1" x14ac:dyDescent="0.25">
      <c r="A11" s="2302" t="s">
        <v>10</v>
      </c>
      <c r="B11" s="5515" t="s">
        <v>10</v>
      </c>
      <c r="C11" s="6558" t="s">
        <v>1979</v>
      </c>
      <c r="D11" s="6559"/>
      <c r="E11" s="6559"/>
      <c r="F11" s="6559"/>
      <c r="G11" s="6559"/>
      <c r="H11" s="6559"/>
      <c r="I11" s="6559"/>
      <c r="J11" s="6559"/>
      <c r="K11" s="6559"/>
      <c r="L11" s="6559"/>
      <c r="M11" s="6559"/>
      <c r="N11" s="6559"/>
      <c r="O11" s="6559"/>
      <c r="P11" s="6559"/>
      <c r="Q11" s="8094"/>
      <c r="R11" s="5443"/>
      <c r="S11" s="5443"/>
    </row>
    <row r="12" spans="1:20" ht="151.9" customHeight="1" thickBot="1" x14ac:dyDescent="0.25">
      <c r="A12" s="8107"/>
      <c r="B12" s="5503"/>
      <c r="C12" s="5514"/>
      <c r="D12" s="5512"/>
      <c r="E12" s="5512"/>
      <c r="F12" s="5512"/>
      <c r="G12" s="5512"/>
      <c r="H12" s="5513"/>
      <c r="I12" s="5512"/>
      <c r="J12" s="5512"/>
      <c r="K12" s="5512"/>
      <c r="L12" s="5512"/>
      <c r="M12" s="5512"/>
      <c r="N12" s="5511" t="s">
        <v>1978</v>
      </c>
      <c r="O12" s="5510" t="s">
        <v>1977</v>
      </c>
      <c r="P12" s="5510">
        <v>73.599999999999994</v>
      </c>
      <c r="Q12" s="5509">
        <v>76.099999999999994</v>
      </c>
      <c r="R12" s="5508" t="s">
        <v>1976</v>
      </c>
      <c r="S12" s="5443"/>
    </row>
    <row r="13" spans="1:20" ht="29.25" customHeight="1" x14ac:dyDescent="0.2">
      <c r="A13" s="8108"/>
      <c r="B13" s="5503"/>
      <c r="C13" s="5502"/>
      <c r="D13" s="5500"/>
      <c r="E13" s="5500"/>
      <c r="F13" s="5500"/>
      <c r="G13" s="5500"/>
      <c r="H13" s="5501"/>
      <c r="I13" s="5500"/>
      <c r="J13" s="5500"/>
      <c r="K13" s="5500"/>
      <c r="L13" s="5500"/>
      <c r="M13" s="5500"/>
      <c r="N13" s="5507" t="s">
        <v>1975</v>
      </c>
      <c r="O13" s="5506" t="s">
        <v>881</v>
      </c>
      <c r="P13" s="5505">
        <v>19.579999999999998</v>
      </c>
      <c r="Q13" s="5504">
        <v>20.7</v>
      </c>
      <c r="R13" s="5491" t="s">
        <v>1973</v>
      </c>
      <c r="S13" s="5443"/>
    </row>
    <row r="14" spans="1:20" ht="52.15" customHeight="1" thickBot="1" x14ac:dyDescent="0.25">
      <c r="A14" s="8108"/>
      <c r="B14" s="5503"/>
      <c r="C14" s="5502"/>
      <c r="D14" s="5500"/>
      <c r="E14" s="5500"/>
      <c r="F14" s="5500"/>
      <c r="G14" s="5500"/>
      <c r="H14" s="5501"/>
      <c r="I14" s="5500"/>
      <c r="J14" s="5500"/>
      <c r="K14" s="5500"/>
      <c r="L14" s="5500"/>
      <c r="M14" s="5500"/>
      <c r="N14" s="5499" t="s">
        <v>1974</v>
      </c>
      <c r="O14" s="5498" t="s">
        <v>881</v>
      </c>
      <c r="P14" s="5497">
        <v>188.38</v>
      </c>
      <c r="Q14" s="5496">
        <v>183.1</v>
      </c>
      <c r="R14" s="5491" t="s">
        <v>1973</v>
      </c>
      <c r="S14" s="5443"/>
      <c r="T14" s="2315"/>
    </row>
    <row r="15" spans="1:20" ht="45" customHeight="1" x14ac:dyDescent="0.2">
      <c r="A15" s="8066" t="s">
        <v>10</v>
      </c>
      <c r="B15" s="8068" t="s">
        <v>10</v>
      </c>
      <c r="C15" s="8065" t="s">
        <v>27</v>
      </c>
      <c r="D15" s="8088" t="s">
        <v>1972</v>
      </c>
      <c r="E15" s="8089"/>
      <c r="F15" s="8090"/>
      <c r="G15" s="6745" t="s">
        <v>1815</v>
      </c>
      <c r="H15" s="8069" t="s">
        <v>18</v>
      </c>
      <c r="I15" s="8061" t="s">
        <v>1847</v>
      </c>
      <c r="J15" s="2126" t="s">
        <v>39</v>
      </c>
      <c r="K15" s="5477">
        <f>K17</f>
        <v>7.4</v>
      </c>
      <c r="L15" s="5477">
        <f>L17</f>
        <v>7.4</v>
      </c>
      <c r="M15" s="5477">
        <f>M17</f>
        <v>7.4</v>
      </c>
      <c r="N15" s="5495" t="s">
        <v>1971</v>
      </c>
      <c r="O15" s="5494" t="s">
        <v>479</v>
      </c>
      <c r="P15" s="5493">
        <v>200</v>
      </c>
      <c r="Q15" s="5492">
        <v>206</v>
      </c>
      <c r="R15" s="5491" t="s">
        <v>1970</v>
      </c>
      <c r="S15" s="5490" t="s">
        <v>1969</v>
      </c>
    </row>
    <row r="16" spans="1:20" ht="16.5" customHeight="1" thickBot="1" x14ac:dyDescent="0.25">
      <c r="A16" s="8067"/>
      <c r="B16" s="8067"/>
      <c r="C16" s="8064"/>
      <c r="D16" s="8091"/>
      <c r="E16" s="8092"/>
      <c r="F16" s="8093"/>
      <c r="G16" s="6746"/>
      <c r="H16" s="8070"/>
      <c r="I16" s="8062"/>
      <c r="J16" s="2170" t="s">
        <v>24</v>
      </c>
      <c r="K16" s="2370">
        <f>K15</f>
        <v>7.4</v>
      </c>
      <c r="L16" s="2370">
        <f>L15</f>
        <v>7.4</v>
      </c>
      <c r="M16" s="2370">
        <f>M15</f>
        <v>7.4</v>
      </c>
      <c r="N16" s="5489"/>
      <c r="O16" s="5472"/>
      <c r="P16" s="5471"/>
      <c r="Q16" s="5484"/>
      <c r="R16" s="5443"/>
      <c r="S16" s="5443"/>
    </row>
    <row r="17" spans="1:20" ht="24.75" customHeight="1" thickBot="1" x14ac:dyDescent="0.25">
      <c r="A17" s="8066" t="s">
        <v>10</v>
      </c>
      <c r="B17" s="8068" t="s">
        <v>10</v>
      </c>
      <c r="C17" s="8065" t="s">
        <v>27</v>
      </c>
      <c r="D17" s="6515" t="s">
        <v>10</v>
      </c>
      <c r="E17" s="5488"/>
      <c r="F17" s="8074" t="s">
        <v>1968</v>
      </c>
      <c r="G17" s="6746"/>
      <c r="H17" s="8070"/>
      <c r="I17" s="8062"/>
      <c r="J17" s="5487" t="s">
        <v>39</v>
      </c>
      <c r="K17" s="2447">
        <v>7.4</v>
      </c>
      <c r="L17" s="2447">
        <v>7.4</v>
      </c>
      <c r="M17" s="5486">
        <v>7.4</v>
      </c>
      <c r="N17" s="5485"/>
      <c r="O17" s="5472"/>
      <c r="P17" s="5471"/>
      <c r="Q17" s="5484"/>
      <c r="R17" s="5443"/>
      <c r="S17" s="5443"/>
    </row>
    <row r="18" spans="1:20" ht="15.75" customHeight="1" thickBot="1" x14ac:dyDescent="0.25">
      <c r="A18" s="8067"/>
      <c r="B18" s="8067"/>
      <c r="C18" s="8064"/>
      <c r="D18" s="8112"/>
      <c r="E18" s="5483"/>
      <c r="F18" s="8075"/>
      <c r="G18" s="6747"/>
      <c r="H18" s="8070"/>
      <c r="I18" s="8063"/>
      <c r="J18" s="5441" t="s">
        <v>24</v>
      </c>
      <c r="K18" s="5482">
        <f>SUM(K17)</f>
        <v>7.4</v>
      </c>
      <c r="L18" s="5482">
        <f>SUM(L17)</f>
        <v>7.4</v>
      </c>
      <c r="M18" s="5482">
        <f>SUM(M17)</f>
        <v>7.4</v>
      </c>
      <c r="N18" s="5481"/>
      <c r="O18" s="5480"/>
      <c r="P18" s="5479"/>
      <c r="Q18" s="5478"/>
      <c r="R18" s="5443"/>
      <c r="S18" s="5443"/>
    </row>
    <row r="19" spans="1:20" ht="28.15" customHeight="1" x14ac:dyDescent="0.2">
      <c r="A19" s="8072" t="s">
        <v>10</v>
      </c>
      <c r="B19" s="8076" t="s">
        <v>10</v>
      </c>
      <c r="C19" s="6533" t="s">
        <v>28</v>
      </c>
      <c r="D19" s="8079" t="s">
        <v>1967</v>
      </c>
      <c r="E19" s="8080"/>
      <c r="F19" s="8081"/>
      <c r="G19" s="6784" t="s">
        <v>1966</v>
      </c>
      <c r="H19" s="8069" t="s">
        <v>18</v>
      </c>
      <c r="I19" s="8061" t="s">
        <v>1847</v>
      </c>
      <c r="J19" s="2126" t="s">
        <v>20</v>
      </c>
      <c r="K19" s="5477">
        <f>K24</f>
        <v>0</v>
      </c>
      <c r="L19" s="5477">
        <f>L24</f>
        <v>0</v>
      </c>
      <c r="M19" s="5477">
        <f>M24</f>
        <v>0</v>
      </c>
      <c r="N19" s="5476"/>
      <c r="O19" s="2363"/>
      <c r="P19" s="5475"/>
      <c r="Q19" s="5474"/>
      <c r="R19" s="5465"/>
      <c r="S19" s="5465"/>
      <c r="T19" s="5464"/>
    </row>
    <row r="20" spans="1:20" ht="20.45" customHeight="1" x14ac:dyDescent="0.2">
      <c r="A20" s="6789"/>
      <c r="B20" s="6580"/>
      <c r="C20" s="6533"/>
      <c r="D20" s="8082"/>
      <c r="E20" s="8083"/>
      <c r="F20" s="8084"/>
      <c r="G20" s="6785"/>
      <c r="H20" s="8070"/>
      <c r="I20" s="8062"/>
      <c r="J20" s="2120" t="s">
        <v>39</v>
      </c>
      <c r="K20" s="2422">
        <v>0</v>
      </c>
      <c r="L20" s="2422">
        <v>0</v>
      </c>
      <c r="M20" s="2422">
        <v>0</v>
      </c>
      <c r="N20" s="5473"/>
      <c r="O20" s="5472"/>
      <c r="P20" s="5471"/>
      <c r="Q20" s="5470"/>
      <c r="R20" s="5465"/>
      <c r="S20" s="5465"/>
      <c r="T20" s="5464"/>
    </row>
    <row r="21" spans="1:20" ht="15.6" customHeight="1" thickBot="1" x14ac:dyDescent="0.25">
      <c r="A21" s="6789"/>
      <c r="B21" s="6580"/>
      <c r="C21" s="6533"/>
      <c r="D21" s="8082"/>
      <c r="E21" s="8083"/>
      <c r="F21" s="8084"/>
      <c r="G21" s="6785"/>
      <c r="H21" s="8070"/>
      <c r="I21" s="8062"/>
      <c r="J21" s="2170" t="s">
        <v>22</v>
      </c>
      <c r="K21" s="2370">
        <f t="shared" ref="K21:M22" si="0">K26</f>
        <v>0</v>
      </c>
      <c r="L21" s="2370">
        <f t="shared" si="0"/>
        <v>0</v>
      </c>
      <c r="M21" s="2370">
        <f t="shared" si="0"/>
        <v>0</v>
      </c>
      <c r="N21" s="5469"/>
      <c r="O21" s="5468"/>
      <c r="P21" s="5467"/>
      <c r="Q21" s="5466"/>
      <c r="R21" s="5465"/>
      <c r="S21" s="5465"/>
      <c r="T21" s="5464"/>
    </row>
    <row r="22" spans="1:20" x14ac:dyDescent="0.2">
      <c r="A22" s="6789"/>
      <c r="B22" s="6580"/>
      <c r="C22" s="6533"/>
      <c r="D22" s="8082"/>
      <c r="E22" s="8083"/>
      <c r="F22" s="8084"/>
      <c r="G22" s="6785"/>
      <c r="H22" s="8070"/>
      <c r="I22" s="8062"/>
      <c r="J22" s="2126" t="s">
        <v>23</v>
      </c>
      <c r="K22" s="5463">
        <f t="shared" si="0"/>
        <v>0</v>
      </c>
      <c r="L22" s="5463">
        <f t="shared" si="0"/>
        <v>0</v>
      </c>
      <c r="M22" s="5463">
        <f t="shared" si="0"/>
        <v>0</v>
      </c>
      <c r="N22" s="5462"/>
      <c r="O22" s="5461"/>
      <c r="P22" s="5460"/>
      <c r="Q22" s="5460"/>
      <c r="R22" s="5443"/>
      <c r="S22" s="5443"/>
    </row>
    <row r="23" spans="1:20" ht="13.5" thickBot="1" x14ac:dyDescent="0.25">
      <c r="A23" s="8073"/>
      <c r="B23" s="8077"/>
      <c r="C23" s="8078"/>
      <c r="D23" s="8085"/>
      <c r="E23" s="8086"/>
      <c r="F23" s="8087"/>
      <c r="G23" s="6785"/>
      <c r="H23" s="8070"/>
      <c r="I23" s="8062"/>
      <c r="J23" s="2170" t="s">
        <v>24</v>
      </c>
      <c r="K23" s="2370">
        <f>SUM(K19:K22)</f>
        <v>0</v>
      </c>
      <c r="L23" s="2370">
        <f>SUM(L19:L22)</f>
        <v>0</v>
      </c>
      <c r="M23" s="2370">
        <f>SUM(M19:M22)</f>
        <v>0</v>
      </c>
      <c r="N23" s="5459"/>
      <c r="O23" s="5458"/>
      <c r="P23" s="5457"/>
      <c r="Q23" s="5456"/>
      <c r="R23" s="5443"/>
      <c r="S23" s="5443"/>
    </row>
    <row r="24" spans="1:20" x14ac:dyDescent="0.2">
      <c r="A24" s="6773" t="s">
        <v>10</v>
      </c>
      <c r="B24" s="6775" t="s">
        <v>10</v>
      </c>
      <c r="C24" s="6532" t="s">
        <v>28</v>
      </c>
      <c r="D24" s="6514" t="s">
        <v>10</v>
      </c>
      <c r="E24" s="5455"/>
      <c r="F24" s="6551" t="s">
        <v>1965</v>
      </c>
      <c r="G24" s="6785"/>
      <c r="H24" s="8070"/>
      <c r="I24" s="8062"/>
      <c r="J24" s="5454" t="s">
        <v>20</v>
      </c>
      <c r="K24" s="2102">
        <v>0</v>
      </c>
      <c r="L24" s="2102">
        <v>0</v>
      </c>
      <c r="M24" s="2102">
        <v>0</v>
      </c>
      <c r="N24" s="5453"/>
      <c r="O24" s="5452"/>
      <c r="P24" s="5451"/>
      <c r="Q24" s="5450"/>
      <c r="R24" s="5443"/>
      <c r="S24" s="5443"/>
    </row>
    <row r="25" spans="1:20" x14ac:dyDescent="0.2">
      <c r="A25" s="6789"/>
      <c r="B25" s="6580"/>
      <c r="C25" s="6533"/>
      <c r="D25" s="6515"/>
      <c r="E25" s="5449"/>
      <c r="F25" s="6547"/>
      <c r="G25" s="6785"/>
      <c r="H25" s="8070"/>
      <c r="I25" s="8062"/>
      <c r="J25" s="2098" t="s">
        <v>39</v>
      </c>
      <c r="K25" s="2078">
        <v>0</v>
      </c>
      <c r="L25" s="2078">
        <v>0</v>
      </c>
      <c r="M25" s="2078">
        <v>0</v>
      </c>
      <c r="N25" s="5447"/>
      <c r="O25" s="5446"/>
      <c r="P25" s="5445"/>
      <c r="Q25" s="5444"/>
      <c r="R25" s="5443"/>
      <c r="S25" s="5443"/>
    </row>
    <row r="26" spans="1:20" x14ac:dyDescent="0.2">
      <c r="A26" s="6789"/>
      <c r="B26" s="6580"/>
      <c r="C26" s="6533"/>
      <c r="D26" s="6515"/>
      <c r="E26" s="5449"/>
      <c r="F26" s="6547"/>
      <c r="G26" s="6785"/>
      <c r="H26" s="8070"/>
      <c r="I26" s="8062"/>
      <c r="J26" s="2098" t="s">
        <v>22</v>
      </c>
      <c r="K26" s="2078">
        <v>0</v>
      </c>
      <c r="L26" s="2078">
        <v>0</v>
      </c>
      <c r="M26" s="2078">
        <v>0</v>
      </c>
      <c r="N26" s="5447"/>
      <c r="O26" s="5446"/>
      <c r="P26" s="5445"/>
      <c r="Q26" s="5444"/>
      <c r="R26" s="5443"/>
      <c r="S26" s="5443"/>
    </row>
    <row r="27" spans="1:20" ht="13.5" thickBot="1" x14ac:dyDescent="0.25">
      <c r="A27" s="6789"/>
      <c r="B27" s="6580"/>
      <c r="C27" s="6533"/>
      <c r="D27" s="6515"/>
      <c r="E27" s="5449"/>
      <c r="F27" s="6547"/>
      <c r="G27" s="6785"/>
      <c r="H27" s="8070"/>
      <c r="I27" s="8062"/>
      <c r="J27" s="5448" t="s">
        <v>23</v>
      </c>
      <c r="K27" s="2203">
        <v>0</v>
      </c>
      <c r="L27" s="2203">
        <v>0</v>
      </c>
      <c r="M27" s="2203">
        <v>0</v>
      </c>
      <c r="N27" s="5447"/>
      <c r="O27" s="5446"/>
      <c r="P27" s="5445"/>
      <c r="Q27" s="5444"/>
      <c r="R27" s="5443"/>
      <c r="S27" s="5443"/>
    </row>
    <row r="28" spans="1:20" ht="13.5" thickBot="1" x14ac:dyDescent="0.25">
      <c r="A28" s="6774"/>
      <c r="B28" s="6776"/>
      <c r="C28" s="8064"/>
      <c r="D28" s="6516"/>
      <c r="E28" s="5442"/>
      <c r="F28" s="6548"/>
      <c r="G28" s="6786"/>
      <c r="H28" s="8071"/>
      <c r="I28" s="8063"/>
      <c r="J28" s="5441" t="s">
        <v>24</v>
      </c>
      <c r="K28" s="5440">
        <f>SUM(K24:K27)</f>
        <v>0</v>
      </c>
      <c r="L28" s="5440">
        <f>SUM(L24:L27)</f>
        <v>0</v>
      </c>
      <c r="M28" s="5440">
        <f>SUM(M24:M27)</f>
        <v>0</v>
      </c>
      <c r="N28" s="5439"/>
      <c r="O28" s="5438"/>
      <c r="P28" s="5437"/>
      <c r="Q28" s="5436"/>
      <c r="R28" s="5435"/>
      <c r="S28" s="5435"/>
    </row>
    <row r="29" spans="1:20" ht="13.9" customHeight="1" thickBot="1" x14ac:dyDescent="0.25">
      <c r="A29" s="2579" t="s">
        <v>10</v>
      </c>
      <c r="B29" s="5434" t="s">
        <v>10</v>
      </c>
      <c r="C29" s="6743" t="s">
        <v>35</v>
      </c>
      <c r="D29" s="6744"/>
      <c r="E29" s="6744"/>
      <c r="F29" s="6744"/>
      <c r="G29" s="6744"/>
      <c r="H29" s="6744"/>
      <c r="I29" s="6744"/>
      <c r="J29" s="2438" t="s">
        <v>24</v>
      </c>
      <c r="K29" s="5433">
        <f>K23+K16</f>
        <v>7.4</v>
      </c>
      <c r="L29" s="5433">
        <f>L23+L16</f>
        <v>7.4</v>
      </c>
      <c r="M29" s="5433">
        <f>M23+M16</f>
        <v>7.4</v>
      </c>
      <c r="N29" s="8109"/>
      <c r="O29" s="8110"/>
      <c r="P29" s="8110"/>
      <c r="Q29" s="8110"/>
      <c r="R29" s="8110"/>
      <c r="S29" s="8111"/>
    </row>
    <row r="30" spans="1:20" ht="13.5" thickBot="1" x14ac:dyDescent="0.25">
      <c r="A30" s="5432" t="s">
        <v>10</v>
      </c>
      <c r="B30" s="7693" t="s">
        <v>725</v>
      </c>
      <c r="C30" s="7694"/>
      <c r="D30" s="7694"/>
      <c r="E30" s="7694"/>
      <c r="F30" s="7694"/>
      <c r="G30" s="7694"/>
      <c r="H30" s="7694"/>
      <c r="I30" s="7694"/>
      <c r="J30" s="7695"/>
      <c r="K30" s="4906">
        <f>K23+K16</f>
        <v>7.4</v>
      </c>
      <c r="L30" s="4906">
        <f>L23+L16</f>
        <v>7.4</v>
      </c>
      <c r="M30" s="4906">
        <f>M23+M16</f>
        <v>7.4</v>
      </c>
      <c r="N30" s="8097"/>
      <c r="O30" s="8098"/>
      <c r="P30" s="8098"/>
      <c r="Q30" s="8098"/>
      <c r="R30" s="8098"/>
      <c r="S30" s="8099"/>
    </row>
    <row r="31" spans="1:20" ht="13.5" thickBot="1" x14ac:dyDescent="0.25">
      <c r="A31" s="6755" t="s">
        <v>70</v>
      </c>
      <c r="B31" s="6756"/>
      <c r="C31" s="6756"/>
      <c r="D31" s="6756"/>
      <c r="E31" s="6756"/>
      <c r="F31" s="6756"/>
      <c r="G31" s="6756"/>
      <c r="H31" s="6756"/>
      <c r="I31" s="6756"/>
      <c r="J31" s="6757"/>
      <c r="K31" s="2343">
        <f>K30*1</f>
        <v>7.4</v>
      </c>
      <c r="L31" s="2343">
        <f>L30*1</f>
        <v>7.4</v>
      </c>
      <c r="M31" s="2343">
        <f>M30*1</f>
        <v>7.4</v>
      </c>
      <c r="N31" s="8100"/>
      <c r="O31" s="8101"/>
      <c r="P31" s="8101"/>
      <c r="Q31" s="8101"/>
      <c r="R31" s="8101"/>
      <c r="S31" s="8102"/>
    </row>
    <row r="32" spans="1:20" ht="15" x14ac:dyDescent="0.2">
      <c r="A32" s="2024" t="s">
        <v>169</v>
      </c>
      <c r="B32" s="2024"/>
      <c r="C32" s="2024"/>
      <c r="D32" s="2024"/>
      <c r="E32" s="2024"/>
      <c r="F32" s="2024"/>
      <c r="G32" s="2024"/>
      <c r="H32" s="2025"/>
      <c r="I32" s="2024"/>
      <c r="J32" s="2024"/>
      <c r="K32" s="2024"/>
      <c r="L32" s="2024"/>
      <c r="M32" s="2024"/>
      <c r="N32" s="2023"/>
      <c r="O32" s="2023"/>
      <c r="P32" s="2023"/>
      <c r="Q32" s="2022"/>
    </row>
    <row r="33" spans="1:17" ht="185.25" customHeight="1" x14ac:dyDescent="0.2">
      <c r="A33" s="5423"/>
      <c r="B33" s="5423"/>
      <c r="C33" s="5423"/>
      <c r="D33" s="5423"/>
      <c r="E33" s="5423"/>
      <c r="F33" s="5423"/>
      <c r="G33" s="5423"/>
      <c r="H33" s="5424"/>
      <c r="I33" s="5423"/>
      <c r="J33" s="5423"/>
      <c r="K33" s="5423"/>
      <c r="L33" s="5423"/>
      <c r="M33" s="5423"/>
      <c r="N33" s="5423"/>
      <c r="O33" s="5423"/>
      <c r="P33" s="5423"/>
      <c r="Q33" s="5422"/>
    </row>
    <row r="34" spans="1:17" ht="12.75" customHeight="1" x14ac:dyDescent="0.2">
      <c r="A34" s="7557" t="s">
        <v>168</v>
      </c>
      <c r="B34" s="7557"/>
      <c r="C34" s="7557"/>
      <c r="D34" s="7557"/>
      <c r="E34" s="7557"/>
      <c r="F34" s="7557"/>
      <c r="G34" s="7557"/>
      <c r="H34" s="7557"/>
      <c r="I34" s="7557"/>
      <c r="J34" s="7557"/>
      <c r="K34" s="7557"/>
      <c r="L34" s="7557"/>
      <c r="M34" s="3105"/>
      <c r="N34" s="5423"/>
      <c r="O34" s="5423"/>
      <c r="P34" s="5423"/>
      <c r="Q34" s="5422"/>
    </row>
    <row r="35" spans="1:17" ht="12.75" customHeight="1" thickBot="1" x14ac:dyDescent="0.25">
      <c r="A35" s="35"/>
      <c r="B35" s="37"/>
      <c r="C35" s="37"/>
      <c r="D35" s="37"/>
      <c r="E35" s="37"/>
      <c r="F35" s="37"/>
      <c r="G35" s="38"/>
      <c r="H35" s="37"/>
      <c r="I35" s="37"/>
      <c r="J35" s="36"/>
      <c r="K35" s="36"/>
      <c r="L35" s="39" t="s">
        <v>111</v>
      </c>
      <c r="M35" s="1626"/>
      <c r="N35" s="5423"/>
      <c r="O35" s="5423"/>
      <c r="P35" s="5423"/>
      <c r="Q35" s="5422"/>
    </row>
    <row r="36" spans="1:17" ht="78.75" customHeight="1" thickBot="1" x14ac:dyDescent="0.25">
      <c r="A36" s="40"/>
      <c r="B36" s="41"/>
      <c r="C36" s="5851" t="s">
        <v>229</v>
      </c>
      <c r="D36" s="5851"/>
      <c r="E36" s="5851"/>
      <c r="F36" s="5851"/>
      <c r="G36" s="5851"/>
      <c r="H36" s="5851"/>
      <c r="I36" s="5851"/>
      <c r="J36" s="5851"/>
      <c r="K36" s="5431" t="s">
        <v>180</v>
      </c>
      <c r="L36" s="5430" t="s">
        <v>181</v>
      </c>
      <c r="M36" s="5429" t="s">
        <v>176</v>
      </c>
      <c r="N36" s="5423"/>
      <c r="O36" s="5423"/>
      <c r="P36" s="5423"/>
      <c r="Q36" s="5422"/>
    </row>
    <row r="37" spans="1:17" ht="18.75" customHeight="1" x14ac:dyDescent="0.2">
      <c r="A37" s="6752" t="s">
        <v>810</v>
      </c>
      <c r="B37" s="6753"/>
      <c r="C37" s="6753"/>
      <c r="D37" s="6753"/>
      <c r="E37" s="6753"/>
      <c r="F37" s="6753"/>
      <c r="G37" s="6753"/>
      <c r="H37" s="6753"/>
      <c r="I37" s="6753"/>
      <c r="J37" s="6754"/>
      <c r="K37" s="2650">
        <f>K43</f>
        <v>7.4</v>
      </c>
      <c r="L37" s="2650">
        <f>L43</f>
        <v>7.4</v>
      </c>
      <c r="M37" s="2650">
        <f>M43</f>
        <v>7.4</v>
      </c>
      <c r="N37" s="5423"/>
      <c r="O37" s="5423"/>
      <c r="P37" s="5423"/>
      <c r="Q37" s="5422"/>
    </row>
    <row r="38" spans="1:17" ht="12.75" customHeight="1" x14ac:dyDescent="0.2">
      <c r="A38" s="5748" t="s">
        <v>1844</v>
      </c>
      <c r="B38" s="5749"/>
      <c r="C38" s="5749"/>
      <c r="D38" s="5749"/>
      <c r="E38" s="5749"/>
      <c r="F38" s="5749"/>
      <c r="G38" s="5749"/>
      <c r="H38" s="5749"/>
      <c r="I38" s="5749"/>
      <c r="J38" s="5750"/>
      <c r="K38" s="199"/>
      <c r="L38" s="199"/>
      <c r="M38" s="199"/>
      <c r="N38" s="5423"/>
      <c r="O38" s="5423"/>
      <c r="P38" s="5423"/>
      <c r="Q38" s="5422"/>
    </row>
    <row r="39" spans="1:17" ht="12.75" customHeight="1" x14ac:dyDescent="0.2">
      <c r="A39" s="6837" t="s">
        <v>207</v>
      </c>
      <c r="B39" s="6838"/>
      <c r="C39" s="6838"/>
      <c r="D39" s="6838"/>
      <c r="E39" s="6838"/>
      <c r="F39" s="6838"/>
      <c r="G39" s="6838"/>
      <c r="H39" s="6838"/>
      <c r="I39" s="6838"/>
      <c r="J39" s="6839"/>
      <c r="K39" s="2646"/>
      <c r="L39" s="2646"/>
      <c r="M39" s="2646"/>
      <c r="N39" s="5423"/>
      <c r="O39" s="5423"/>
      <c r="P39" s="5423"/>
      <c r="Q39" s="5422"/>
    </row>
    <row r="40" spans="1:17" ht="12.75" customHeight="1" x14ac:dyDescent="0.2">
      <c r="A40" s="5748" t="s">
        <v>208</v>
      </c>
      <c r="B40" s="5749"/>
      <c r="C40" s="5749"/>
      <c r="D40" s="5749"/>
      <c r="E40" s="5763"/>
      <c r="F40" s="5763"/>
      <c r="G40" s="5763"/>
      <c r="H40" s="5763"/>
      <c r="I40" s="5763"/>
      <c r="J40" s="5764"/>
      <c r="K40" s="2646"/>
      <c r="L40" s="2646"/>
      <c r="M40" s="2646"/>
      <c r="N40" s="5423"/>
      <c r="O40" s="5423"/>
      <c r="P40" s="5423"/>
      <c r="Q40" s="5422"/>
    </row>
    <row r="41" spans="1:17" ht="28.5" customHeight="1" x14ac:dyDescent="0.2">
      <c r="A41" s="5748" t="s">
        <v>1719</v>
      </c>
      <c r="B41" s="5749"/>
      <c r="C41" s="5749"/>
      <c r="D41" s="5749"/>
      <c r="E41" s="5749"/>
      <c r="F41" s="5749"/>
      <c r="G41" s="5749"/>
      <c r="H41" s="5749"/>
      <c r="I41" s="5749"/>
      <c r="J41" s="5750"/>
      <c r="K41" s="2646"/>
      <c r="L41" s="2646"/>
      <c r="M41" s="2646"/>
      <c r="N41" s="5423"/>
      <c r="O41" s="5423"/>
      <c r="P41" s="5423"/>
      <c r="Q41" s="5422"/>
    </row>
    <row r="42" spans="1:17" ht="12.75" customHeight="1" x14ac:dyDescent="0.2">
      <c r="A42" s="8058" t="s">
        <v>163</v>
      </c>
      <c r="B42" s="8059"/>
      <c r="C42" s="8059"/>
      <c r="D42" s="8059"/>
      <c r="E42" s="8059"/>
      <c r="F42" s="8059"/>
      <c r="G42" s="8059"/>
      <c r="H42" s="8059"/>
      <c r="I42" s="8059"/>
      <c r="J42" s="8060"/>
      <c r="K42" s="2646"/>
      <c r="L42" s="2646"/>
      <c r="M42" s="2646"/>
      <c r="N42" s="5423"/>
      <c r="O42" s="5423"/>
      <c r="P42" s="5423"/>
      <c r="Q42" s="5422"/>
    </row>
    <row r="43" spans="1:17" ht="15" customHeight="1" x14ac:dyDescent="0.2">
      <c r="A43" s="5748" t="s">
        <v>210</v>
      </c>
      <c r="B43" s="5749"/>
      <c r="C43" s="5749"/>
      <c r="D43" s="5749"/>
      <c r="E43" s="5749"/>
      <c r="F43" s="5749"/>
      <c r="G43" s="5749"/>
      <c r="H43" s="5749"/>
      <c r="I43" s="5749"/>
      <c r="J43" s="5750"/>
      <c r="K43" s="2646">
        <f>K44</f>
        <v>7.4</v>
      </c>
      <c r="L43" s="2646">
        <f>L44</f>
        <v>7.4</v>
      </c>
      <c r="M43" s="2646">
        <f>M44</f>
        <v>7.4</v>
      </c>
      <c r="N43" s="5423"/>
      <c r="O43" s="5423"/>
      <c r="P43" s="5423"/>
      <c r="Q43" s="5422"/>
    </row>
    <row r="44" spans="1:17" ht="17.25" customHeight="1" x14ac:dyDescent="0.2">
      <c r="A44" s="5748" t="s">
        <v>211</v>
      </c>
      <c r="B44" s="5749"/>
      <c r="C44" s="5749"/>
      <c r="D44" s="5749"/>
      <c r="E44" s="5749"/>
      <c r="F44" s="5749"/>
      <c r="G44" s="5749"/>
      <c r="H44" s="5749"/>
      <c r="I44" s="5749"/>
      <c r="J44" s="5750"/>
      <c r="K44" s="2646">
        <f>K15+K20</f>
        <v>7.4</v>
      </c>
      <c r="L44" s="2646">
        <f>L15+L20</f>
        <v>7.4</v>
      </c>
      <c r="M44" s="2646">
        <f>M15+M20</f>
        <v>7.4</v>
      </c>
      <c r="N44" s="5423"/>
      <c r="O44" s="5423"/>
      <c r="P44" s="5423"/>
      <c r="Q44" s="5422"/>
    </row>
    <row r="45" spans="1:17" ht="12.75" customHeight="1" x14ac:dyDescent="0.2">
      <c r="A45" s="5748" t="s">
        <v>212</v>
      </c>
      <c r="B45" s="5749"/>
      <c r="C45" s="5749"/>
      <c r="D45" s="5749"/>
      <c r="E45" s="5749"/>
      <c r="F45" s="5749"/>
      <c r="G45" s="5749"/>
      <c r="H45" s="5749"/>
      <c r="I45" s="5749"/>
      <c r="J45" s="5750"/>
      <c r="K45" s="408"/>
      <c r="L45" s="2646"/>
      <c r="M45" s="2646"/>
      <c r="N45" s="5423"/>
      <c r="O45" s="5423"/>
      <c r="P45" s="5423"/>
      <c r="Q45" s="5422"/>
    </row>
    <row r="46" spans="1:17" ht="12.75" customHeight="1" x14ac:dyDescent="0.2">
      <c r="A46" s="5748" t="s">
        <v>213</v>
      </c>
      <c r="B46" s="5749"/>
      <c r="C46" s="5749"/>
      <c r="D46" s="5749"/>
      <c r="E46" s="5749"/>
      <c r="F46" s="5749"/>
      <c r="G46" s="5749"/>
      <c r="H46" s="5749"/>
      <c r="I46" s="5749"/>
      <c r="J46" s="5750"/>
      <c r="K46" s="408"/>
      <c r="L46" s="2646"/>
      <c r="M46" s="2646"/>
      <c r="N46" s="5423"/>
      <c r="O46" s="5423"/>
      <c r="P46" s="5423"/>
      <c r="Q46" s="5422"/>
    </row>
    <row r="47" spans="1:17" ht="12.75" customHeight="1" x14ac:dyDescent="0.2">
      <c r="A47" s="5748" t="s">
        <v>214</v>
      </c>
      <c r="B47" s="5749"/>
      <c r="C47" s="5749"/>
      <c r="D47" s="5749"/>
      <c r="E47" s="5763"/>
      <c r="F47" s="5763"/>
      <c r="G47" s="5763"/>
      <c r="H47" s="5763"/>
      <c r="I47" s="5763"/>
      <c r="J47" s="5764"/>
      <c r="K47" s="408"/>
      <c r="L47" s="2646"/>
      <c r="M47" s="2646"/>
      <c r="N47" s="5423"/>
      <c r="O47" s="5423"/>
      <c r="P47" s="5423"/>
      <c r="Q47" s="5422"/>
    </row>
    <row r="48" spans="1:17" ht="12.75" customHeight="1" x14ac:dyDescent="0.2">
      <c r="A48" s="5765" t="s">
        <v>215</v>
      </c>
      <c r="B48" s="5766"/>
      <c r="C48" s="5766"/>
      <c r="D48" s="5766"/>
      <c r="E48" s="5763"/>
      <c r="F48" s="5763"/>
      <c r="G48" s="5763"/>
      <c r="H48" s="5763"/>
      <c r="I48" s="5763"/>
      <c r="J48" s="5764"/>
      <c r="K48" s="408"/>
      <c r="L48" s="2646"/>
      <c r="M48" s="2646"/>
      <c r="N48" s="5423"/>
      <c r="O48" s="5423"/>
      <c r="P48" s="5423"/>
      <c r="Q48" s="5422"/>
    </row>
    <row r="49" spans="1:17" ht="12.75" customHeight="1" x14ac:dyDescent="0.2">
      <c r="A49" s="5748" t="s">
        <v>195</v>
      </c>
      <c r="B49" s="5749"/>
      <c r="C49" s="5749"/>
      <c r="D49" s="5749"/>
      <c r="E49" s="5749"/>
      <c r="F49" s="5749"/>
      <c r="G49" s="5749"/>
      <c r="H49" s="5749"/>
      <c r="I49" s="5749"/>
      <c r="J49" s="5750"/>
      <c r="K49" s="408"/>
      <c r="L49" s="2646"/>
      <c r="M49" s="2646"/>
      <c r="N49" s="5423"/>
      <c r="O49" s="5423"/>
      <c r="P49" s="5423"/>
      <c r="Q49" s="5422"/>
    </row>
    <row r="50" spans="1:17" ht="12.75" customHeight="1" x14ac:dyDescent="0.2">
      <c r="A50" s="5748" t="s">
        <v>216</v>
      </c>
      <c r="B50" s="5749"/>
      <c r="C50" s="5749"/>
      <c r="D50" s="5749"/>
      <c r="E50" s="5749"/>
      <c r="F50" s="5749"/>
      <c r="G50" s="5749"/>
      <c r="H50" s="5749"/>
      <c r="I50" s="5749"/>
      <c r="J50" s="5750"/>
      <c r="K50" s="5428"/>
      <c r="L50" s="199"/>
      <c r="M50" s="199"/>
      <c r="N50" s="5423"/>
      <c r="O50" s="5423"/>
      <c r="P50" s="5423"/>
      <c r="Q50" s="5422"/>
    </row>
    <row r="51" spans="1:17" ht="12.75" customHeight="1" x14ac:dyDescent="0.2">
      <c r="A51" s="6834" t="s">
        <v>217</v>
      </c>
      <c r="B51" s="6835"/>
      <c r="C51" s="6835"/>
      <c r="D51" s="6835"/>
      <c r="E51" s="6835"/>
      <c r="F51" s="6835"/>
      <c r="G51" s="6835"/>
      <c r="H51" s="6835"/>
      <c r="I51" s="6835"/>
      <c r="J51" s="6836"/>
      <c r="K51" s="5427"/>
      <c r="L51" s="199"/>
      <c r="M51" s="199"/>
      <c r="N51" s="5423"/>
      <c r="O51" s="5423"/>
      <c r="P51" s="5423"/>
      <c r="Q51" s="5422"/>
    </row>
    <row r="52" spans="1:17" ht="12.75" customHeight="1" x14ac:dyDescent="0.2">
      <c r="A52" s="6837" t="s">
        <v>218</v>
      </c>
      <c r="B52" s="6838"/>
      <c r="C52" s="6838"/>
      <c r="D52" s="6838"/>
      <c r="E52" s="6838"/>
      <c r="F52" s="6838"/>
      <c r="G52" s="6838"/>
      <c r="H52" s="6838"/>
      <c r="I52" s="6838"/>
      <c r="J52" s="6839"/>
      <c r="K52" s="5426"/>
      <c r="L52" s="199"/>
      <c r="M52" s="199"/>
      <c r="N52" s="5423"/>
      <c r="O52" s="5423"/>
      <c r="P52" s="5423"/>
      <c r="Q52" s="5422"/>
    </row>
    <row r="53" spans="1:17" ht="12.75" customHeight="1" x14ac:dyDescent="0.2">
      <c r="A53" s="5748" t="s">
        <v>196</v>
      </c>
      <c r="B53" s="5749"/>
      <c r="C53" s="5749"/>
      <c r="D53" s="5749"/>
      <c r="E53" s="5749"/>
      <c r="F53" s="5749"/>
      <c r="G53" s="5749"/>
      <c r="H53" s="5749"/>
      <c r="I53" s="5749"/>
      <c r="J53" s="5750"/>
      <c r="K53" s="408"/>
      <c r="L53" s="199"/>
      <c r="M53" s="199"/>
      <c r="N53" s="5423"/>
      <c r="O53" s="5423"/>
      <c r="P53" s="5423"/>
      <c r="Q53" s="5422"/>
    </row>
    <row r="54" spans="1:17" ht="12.75" customHeight="1" x14ac:dyDescent="0.2">
      <c r="A54" s="5748" t="s">
        <v>219</v>
      </c>
      <c r="B54" s="5749"/>
      <c r="C54" s="5749"/>
      <c r="D54" s="5749"/>
      <c r="E54" s="5763"/>
      <c r="F54" s="5763"/>
      <c r="G54" s="5763"/>
      <c r="H54" s="5763"/>
      <c r="I54" s="5763"/>
      <c r="J54" s="5764"/>
      <c r="K54" s="408"/>
      <c r="L54" s="199"/>
      <c r="M54" s="199"/>
      <c r="N54" s="5423"/>
      <c r="O54" s="5423"/>
      <c r="P54" s="5423"/>
      <c r="Q54" s="5422"/>
    </row>
    <row r="55" spans="1:17" ht="12.75" customHeight="1" thickBot="1" x14ac:dyDescent="0.25">
      <c r="A55" s="5748" t="s">
        <v>226</v>
      </c>
      <c r="B55" s="5749"/>
      <c r="C55" s="5749"/>
      <c r="D55" s="5749"/>
      <c r="E55" s="5749"/>
      <c r="F55" s="5749"/>
      <c r="G55" s="5749"/>
      <c r="H55" s="5749"/>
      <c r="I55" s="5749"/>
      <c r="J55" s="5750"/>
      <c r="K55" s="491"/>
      <c r="L55" s="199"/>
      <c r="M55" s="199"/>
      <c r="N55" s="5423"/>
      <c r="O55" s="5423"/>
      <c r="P55" s="5423"/>
      <c r="Q55" s="5422"/>
    </row>
    <row r="56" spans="1:17" ht="21.75" customHeight="1" thickBot="1" x14ac:dyDescent="0.25">
      <c r="A56" s="6740" t="s">
        <v>164</v>
      </c>
      <c r="B56" s="6741"/>
      <c r="C56" s="6741"/>
      <c r="D56" s="6741"/>
      <c r="E56" s="6741"/>
      <c r="F56" s="6741"/>
      <c r="G56" s="6741"/>
      <c r="H56" s="6741"/>
      <c r="I56" s="6741"/>
      <c r="J56" s="6742"/>
      <c r="K56" s="1618">
        <f>K57</f>
        <v>0</v>
      </c>
      <c r="L56" s="1618">
        <f>L57</f>
        <v>0</v>
      </c>
      <c r="M56" s="1618">
        <f>M57</f>
        <v>0</v>
      </c>
      <c r="N56" s="5423"/>
      <c r="O56" s="5423"/>
      <c r="P56" s="5423"/>
      <c r="Q56" s="5422"/>
    </row>
    <row r="57" spans="1:17" ht="12.75" customHeight="1" x14ac:dyDescent="0.2">
      <c r="A57" s="5732" t="s">
        <v>224</v>
      </c>
      <c r="B57" s="5733"/>
      <c r="C57" s="5733"/>
      <c r="D57" s="5733"/>
      <c r="E57" s="5734"/>
      <c r="F57" s="5734"/>
      <c r="G57" s="5734"/>
      <c r="H57" s="5734"/>
      <c r="I57" s="5734"/>
      <c r="J57" s="5735"/>
      <c r="K57" s="1606">
        <v>0</v>
      </c>
      <c r="L57" s="1606">
        <v>0</v>
      </c>
      <c r="M57" s="1606">
        <v>0</v>
      </c>
      <c r="N57" s="5423"/>
      <c r="O57" s="5423"/>
      <c r="P57" s="5423"/>
      <c r="Q57" s="5422"/>
    </row>
    <row r="58" spans="1:17" ht="12.75" customHeight="1" x14ac:dyDescent="0.2">
      <c r="A58" s="6819" t="s">
        <v>165</v>
      </c>
      <c r="B58" s="6820"/>
      <c r="C58" s="6820"/>
      <c r="D58" s="6820"/>
      <c r="E58" s="6820"/>
      <c r="F58" s="6820"/>
      <c r="G58" s="6820"/>
      <c r="H58" s="6820"/>
      <c r="I58" s="6820"/>
      <c r="J58" s="6821"/>
      <c r="K58" s="2646"/>
      <c r="L58" s="2646"/>
      <c r="M58" s="2646"/>
      <c r="N58" s="5423"/>
      <c r="O58" s="5423"/>
      <c r="P58" s="5423"/>
      <c r="Q58" s="5422"/>
    </row>
    <row r="59" spans="1:17" ht="12.75" customHeight="1" x14ac:dyDescent="0.2">
      <c r="A59" s="6843" t="s">
        <v>221</v>
      </c>
      <c r="B59" s="6844"/>
      <c r="C59" s="6844"/>
      <c r="D59" s="6844"/>
      <c r="E59" s="6844"/>
      <c r="F59" s="6844"/>
      <c r="G59" s="6844"/>
      <c r="H59" s="6844"/>
      <c r="I59" s="6844"/>
      <c r="J59" s="6845"/>
      <c r="K59" s="2648"/>
      <c r="L59" s="2648"/>
      <c r="M59" s="2647"/>
      <c r="N59" s="5423"/>
      <c r="O59" s="5423"/>
      <c r="P59" s="5423"/>
      <c r="Q59" s="5422"/>
    </row>
    <row r="60" spans="1:17" ht="12.75" customHeight="1" x14ac:dyDescent="0.2">
      <c r="A60" s="6843" t="s">
        <v>222</v>
      </c>
      <c r="B60" s="6846"/>
      <c r="C60" s="6846"/>
      <c r="D60" s="6846"/>
      <c r="E60" s="6846"/>
      <c r="F60" s="6846"/>
      <c r="G60" s="6846"/>
      <c r="H60" s="6846"/>
      <c r="I60" s="6846"/>
      <c r="J60" s="6847"/>
      <c r="K60" s="2646"/>
      <c r="L60" s="2646"/>
      <c r="M60" s="2645"/>
      <c r="N60" s="5423"/>
      <c r="O60" s="5423"/>
      <c r="P60" s="5423"/>
      <c r="Q60" s="5422"/>
    </row>
    <row r="61" spans="1:17" ht="12.75" customHeight="1" thickBot="1" x14ac:dyDescent="0.25">
      <c r="A61" s="6726" t="s">
        <v>197</v>
      </c>
      <c r="B61" s="6817"/>
      <c r="C61" s="6817"/>
      <c r="D61" s="6817"/>
      <c r="E61" s="6817"/>
      <c r="F61" s="6817"/>
      <c r="G61" s="6817"/>
      <c r="H61" s="6817"/>
      <c r="I61" s="6817"/>
      <c r="J61" s="6818"/>
      <c r="K61" s="2644"/>
      <c r="L61" s="2644"/>
      <c r="M61" s="2643"/>
      <c r="N61" s="5423"/>
      <c r="O61" s="5423"/>
      <c r="P61" s="5423"/>
      <c r="Q61" s="5422"/>
    </row>
    <row r="62" spans="1:17" ht="12.75" customHeight="1" thickBot="1" x14ac:dyDescent="0.25">
      <c r="A62" s="6840" t="s">
        <v>223</v>
      </c>
      <c r="B62" s="6841"/>
      <c r="C62" s="6841"/>
      <c r="D62" s="6841"/>
      <c r="E62" s="6841"/>
      <c r="F62" s="6841"/>
      <c r="G62" s="6841"/>
      <c r="H62" s="6841"/>
      <c r="I62" s="6841"/>
      <c r="J62" s="6842"/>
      <c r="K62" s="174">
        <f>K37+K56</f>
        <v>7.4</v>
      </c>
      <c r="L62" s="174">
        <f>L37+L56</f>
        <v>7.4</v>
      </c>
      <c r="M62" s="174">
        <f>M37+M56</f>
        <v>7.4</v>
      </c>
      <c r="N62" s="5423"/>
      <c r="O62" s="5423"/>
      <c r="P62" s="5423"/>
      <c r="Q62" s="5422"/>
    </row>
    <row r="63" spans="1:17" ht="12.75" customHeight="1" x14ac:dyDescent="0.2">
      <c r="A63" s="6828" t="s">
        <v>166</v>
      </c>
      <c r="B63" s="6829"/>
      <c r="C63" s="6829"/>
      <c r="D63" s="6829"/>
      <c r="E63" s="6829"/>
      <c r="F63" s="6829"/>
      <c r="G63" s="6829"/>
      <c r="H63" s="6829"/>
      <c r="I63" s="6829"/>
      <c r="J63" s="6830"/>
      <c r="K63" s="2330"/>
      <c r="L63" s="2640"/>
      <c r="M63" s="2640"/>
      <c r="N63" s="5423"/>
      <c r="O63" s="5423"/>
      <c r="P63" s="5423"/>
      <c r="Q63" s="5422"/>
    </row>
    <row r="64" spans="1:17" ht="12.75" customHeight="1" thickBot="1" x14ac:dyDescent="0.25">
      <c r="A64" s="6831" t="s">
        <v>167</v>
      </c>
      <c r="B64" s="6832"/>
      <c r="C64" s="6832"/>
      <c r="D64" s="6832"/>
      <c r="E64" s="6832"/>
      <c r="F64" s="6832"/>
      <c r="G64" s="6832"/>
      <c r="H64" s="6832"/>
      <c r="I64" s="6832"/>
      <c r="J64" s="6833"/>
      <c r="K64" s="5425">
        <v>0.5</v>
      </c>
      <c r="L64" s="2328" t="s">
        <v>927</v>
      </c>
      <c r="M64" s="2328" t="s">
        <v>927</v>
      </c>
      <c r="N64" s="5423"/>
      <c r="O64" s="5423"/>
      <c r="P64" s="5423"/>
      <c r="Q64" s="5422"/>
    </row>
    <row r="65" spans="1:17" ht="12.75" customHeight="1" x14ac:dyDescent="0.2">
      <c r="A65" s="5423"/>
      <c r="B65" s="5423"/>
      <c r="C65" s="5423"/>
      <c r="D65" s="5423"/>
      <c r="E65" s="5423"/>
      <c r="F65" s="5423"/>
      <c r="G65" s="5423"/>
      <c r="H65" s="5424"/>
      <c r="I65" s="5423"/>
      <c r="J65" s="5423"/>
      <c r="K65" s="5423"/>
      <c r="L65" s="5423"/>
      <c r="M65" s="5423"/>
      <c r="N65" s="5423"/>
      <c r="O65" s="5423"/>
      <c r="P65" s="5423"/>
      <c r="Q65" s="5422"/>
    </row>
    <row r="66" spans="1:17" ht="12.75" customHeight="1" x14ac:dyDescent="0.2">
      <c r="A66" s="5423"/>
      <c r="B66" s="5423"/>
      <c r="C66" s="5423"/>
      <c r="D66" s="5423"/>
      <c r="E66" s="5423"/>
      <c r="F66" s="5423"/>
      <c r="G66" s="5423"/>
      <c r="H66" s="5422"/>
    </row>
    <row r="67" spans="1:17" ht="15.75" customHeight="1" x14ac:dyDescent="0.2">
      <c r="A67" s="5423"/>
      <c r="B67" s="5423"/>
      <c r="C67" s="5423"/>
      <c r="D67" s="5423"/>
      <c r="E67" s="5423"/>
      <c r="F67" s="5423"/>
      <c r="G67" s="5423"/>
      <c r="H67" s="5422"/>
    </row>
    <row r="68" spans="1:17" ht="16.149999999999999" customHeight="1" x14ac:dyDescent="0.2">
      <c r="A68" s="5415"/>
      <c r="B68" s="5418"/>
      <c r="C68" s="5418"/>
      <c r="D68" s="5418"/>
      <c r="E68" s="5418"/>
      <c r="F68" s="5421"/>
      <c r="G68" s="5421"/>
      <c r="H68" s="5417"/>
    </row>
    <row r="69" spans="1:17" ht="58.15" customHeight="1" x14ac:dyDescent="0.2">
      <c r="A69" s="5415"/>
      <c r="B69" s="5418"/>
      <c r="C69" s="5418"/>
      <c r="D69" s="5418"/>
      <c r="E69" s="5418"/>
      <c r="F69" s="5415"/>
      <c r="G69" s="5415"/>
      <c r="H69" s="5417"/>
    </row>
    <row r="70" spans="1:17" ht="13.9" customHeight="1" x14ac:dyDescent="0.2">
      <c r="A70" s="5415"/>
      <c r="B70" s="5418"/>
      <c r="C70" s="5418"/>
      <c r="D70" s="5418"/>
      <c r="E70" s="5418"/>
      <c r="F70" s="5416"/>
      <c r="G70" s="5415"/>
      <c r="H70" s="5417"/>
    </row>
    <row r="71" spans="1:17" x14ac:dyDescent="0.2">
      <c r="A71" s="5415"/>
      <c r="B71" s="5418"/>
      <c r="C71" s="5418"/>
      <c r="D71" s="5418"/>
      <c r="E71" s="5418"/>
      <c r="F71" s="5416"/>
      <c r="G71" s="5415"/>
      <c r="H71" s="5417"/>
    </row>
    <row r="72" spans="1:17" x14ac:dyDescent="0.2">
      <c r="A72" s="5415"/>
      <c r="B72" s="5418"/>
      <c r="C72" s="5418"/>
      <c r="D72" s="5418"/>
      <c r="E72" s="5418"/>
      <c r="F72" s="5420"/>
      <c r="G72" s="5418"/>
      <c r="H72" s="5418"/>
    </row>
    <row r="73" spans="1:17" x14ac:dyDescent="0.2">
      <c r="A73" s="5415"/>
      <c r="B73" s="5418"/>
      <c r="C73" s="5418"/>
      <c r="D73" s="5418"/>
      <c r="E73" s="5418"/>
      <c r="F73" s="5415"/>
      <c r="G73" s="5415"/>
      <c r="H73" s="5417"/>
    </row>
    <row r="74" spans="1:17" ht="15.75" customHeight="1" x14ac:dyDescent="0.2">
      <c r="A74" s="5415"/>
      <c r="B74" s="5418"/>
      <c r="C74" s="5418"/>
      <c r="D74" s="5418"/>
      <c r="E74" s="5418"/>
      <c r="F74" s="5415"/>
      <c r="G74" s="5415"/>
      <c r="H74" s="5417"/>
    </row>
    <row r="75" spans="1:17" ht="13.15" customHeight="1" x14ac:dyDescent="0.2">
      <c r="A75" s="5415"/>
      <c r="B75" s="5418"/>
      <c r="C75" s="5418"/>
      <c r="D75" s="5418"/>
      <c r="E75" s="5418"/>
      <c r="F75" s="5415"/>
      <c r="G75" s="5415"/>
      <c r="H75" s="5417"/>
    </row>
    <row r="76" spans="1:17" x14ac:dyDescent="0.2">
      <c r="A76" s="5415"/>
      <c r="B76" s="5418"/>
      <c r="C76" s="5418"/>
      <c r="D76" s="5418"/>
      <c r="E76" s="5418"/>
      <c r="F76" s="5415"/>
      <c r="G76" s="5415"/>
      <c r="H76" s="5417"/>
    </row>
    <row r="77" spans="1:17" ht="13.5" customHeight="1" x14ac:dyDescent="0.2">
      <c r="A77" s="5415"/>
      <c r="B77" s="5418"/>
      <c r="C77" s="5418"/>
      <c r="D77" s="5418"/>
      <c r="E77" s="5418"/>
      <c r="F77" s="5416"/>
      <c r="G77" s="5415"/>
      <c r="H77" s="5419"/>
    </row>
    <row r="78" spans="1:17" ht="13.15" customHeight="1" x14ac:dyDescent="0.2">
      <c r="A78" s="5415"/>
      <c r="B78" s="5418"/>
      <c r="C78" s="5418"/>
      <c r="D78" s="5418"/>
      <c r="E78" s="5418"/>
      <c r="F78" s="5415"/>
      <c r="G78" s="5415"/>
      <c r="H78" s="5417"/>
    </row>
    <row r="79" spans="1:17" ht="13.15" customHeight="1" x14ac:dyDescent="0.2">
      <c r="A79" s="5415"/>
      <c r="B79" s="5418"/>
      <c r="C79" s="5418"/>
      <c r="D79" s="5418"/>
      <c r="E79" s="5418"/>
      <c r="F79" s="5415"/>
      <c r="G79" s="5415"/>
      <c r="H79" s="5417"/>
    </row>
    <row r="80" spans="1:17" x14ac:dyDescent="0.2">
      <c r="A80" s="5415"/>
      <c r="B80" s="5418"/>
      <c r="C80" s="5418"/>
      <c r="D80" s="5418"/>
      <c r="E80" s="5418"/>
      <c r="F80" s="5416"/>
      <c r="G80" s="5415"/>
      <c r="H80" s="5417"/>
    </row>
    <row r="81" spans="6:8" x14ac:dyDescent="0.2">
      <c r="F81" s="5416"/>
      <c r="G81" s="5415"/>
      <c r="H81" s="1998"/>
    </row>
    <row r="82" spans="6:8" x14ac:dyDescent="0.2">
      <c r="F82" s="5415"/>
      <c r="G82" s="5415"/>
      <c r="H82" s="1998"/>
    </row>
    <row r="83" spans="6:8" ht="13.15" customHeight="1" x14ac:dyDescent="0.2">
      <c r="H83" s="1998"/>
    </row>
    <row r="84" spans="6:8" x14ac:dyDescent="0.2">
      <c r="H84" s="1998"/>
    </row>
    <row r="85" spans="6:8" x14ac:dyDescent="0.2">
      <c r="H85" s="1998"/>
    </row>
    <row r="86" spans="6:8" x14ac:dyDescent="0.2">
      <c r="H86" s="1998"/>
    </row>
    <row r="87" spans="6:8" x14ac:dyDescent="0.2">
      <c r="H87" s="1998"/>
    </row>
    <row r="88" spans="6:8" x14ac:dyDescent="0.2">
      <c r="H88" s="1998"/>
    </row>
    <row r="89" spans="6:8" x14ac:dyDescent="0.2">
      <c r="H89" s="1998"/>
    </row>
    <row r="90" spans="6:8" x14ac:dyDescent="0.2">
      <c r="H90" s="1998"/>
    </row>
    <row r="91" spans="6:8" x14ac:dyDescent="0.2">
      <c r="H91" s="1998"/>
    </row>
    <row r="92" spans="6:8" x14ac:dyDescent="0.2">
      <c r="H92" s="1998"/>
    </row>
  </sheetData>
  <mergeCells count="88">
    <mergeCell ref="N30:S30"/>
    <mergeCell ref="N31:S31"/>
    <mergeCell ref="A3:S3"/>
    <mergeCell ref="P6:P7"/>
    <mergeCell ref="R5:R7"/>
    <mergeCell ref="S5:S7"/>
    <mergeCell ref="A9:A10"/>
    <mergeCell ref="A12:A14"/>
    <mergeCell ref="G15:G18"/>
    <mergeCell ref="G19:G28"/>
    <mergeCell ref="N29:S29"/>
    <mergeCell ref="B15:B16"/>
    <mergeCell ref="O6:O7"/>
    <mergeCell ref="H5:H7"/>
    <mergeCell ref="I5:I7"/>
    <mergeCell ref="D17:D18"/>
    <mergeCell ref="K6:K7"/>
    <mergeCell ref="L6:L7"/>
    <mergeCell ref="M6:M7"/>
    <mergeCell ref="N6:N7"/>
    <mergeCell ref="H15:H18"/>
    <mergeCell ref="J5:J7"/>
    <mergeCell ref="R1:S1"/>
    <mergeCell ref="A5:A7"/>
    <mergeCell ref="B5:B7"/>
    <mergeCell ref="C5:C7"/>
    <mergeCell ref="C19:C23"/>
    <mergeCell ref="D19:F23"/>
    <mergeCell ref="D15:F16"/>
    <mergeCell ref="E5:E7"/>
    <mergeCell ref="F5:F7"/>
    <mergeCell ref="C11:Q11"/>
    <mergeCell ref="N1:Q1"/>
    <mergeCell ref="G5:G7"/>
    <mergeCell ref="Q6:Q7"/>
    <mergeCell ref="N5:Q5"/>
    <mergeCell ref="A2:S2"/>
    <mergeCell ref="K5:M5"/>
    <mergeCell ref="D5:D7"/>
    <mergeCell ref="C29:I29"/>
    <mergeCell ref="C15:C16"/>
    <mergeCell ref="B30:J30"/>
    <mergeCell ref="A31:J31"/>
    <mergeCell ref="A17:A18"/>
    <mergeCell ref="B17:B18"/>
    <mergeCell ref="C17:C18"/>
    <mergeCell ref="A24:A28"/>
    <mergeCell ref="H19:H28"/>
    <mergeCell ref="A15:A16"/>
    <mergeCell ref="I15:I18"/>
    <mergeCell ref="A19:A23"/>
    <mergeCell ref="F17:F18"/>
    <mergeCell ref="F24:F28"/>
    <mergeCell ref="B19:B23"/>
    <mergeCell ref="D24:D28"/>
    <mergeCell ref="A64:J64"/>
    <mergeCell ref="I19:I28"/>
    <mergeCell ref="A54:J54"/>
    <mergeCell ref="A55:J55"/>
    <mergeCell ref="A56:J56"/>
    <mergeCell ref="A57:J57"/>
    <mergeCell ref="A58:J58"/>
    <mergeCell ref="A48:J48"/>
    <mergeCell ref="A49:J49"/>
    <mergeCell ref="B24:B28"/>
    <mergeCell ref="C24:C28"/>
    <mergeCell ref="A41:J41"/>
    <mergeCell ref="A45:J45"/>
    <mergeCell ref="A46:J46"/>
    <mergeCell ref="A47:J47"/>
    <mergeCell ref="A63:J63"/>
    <mergeCell ref="A62:J62"/>
    <mergeCell ref="A42:J42"/>
    <mergeCell ref="A59:J59"/>
    <mergeCell ref="A60:J60"/>
    <mergeCell ref="A61:J61"/>
    <mergeCell ref="A50:J50"/>
    <mergeCell ref="A51:J51"/>
    <mergeCell ref="A52:J52"/>
    <mergeCell ref="A53:J53"/>
    <mergeCell ref="A43:J43"/>
    <mergeCell ref="A44:J44"/>
    <mergeCell ref="A34:L34"/>
    <mergeCell ref="A37:J37"/>
    <mergeCell ref="A38:J38"/>
    <mergeCell ref="A39:J39"/>
    <mergeCell ref="A40:J40"/>
    <mergeCell ref="C36:J36"/>
  </mergeCells>
  <pageMargins left="0.70866141732283472" right="0.70866141732283472" top="0.74803149606299213" bottom="0.74803149606299213" header="0.31496062992125984" footer="0.31496062992125984"/>
  <pageSetup paperSize="9" scale="58" firstPageNumber="73" fitToHeight="0" orientation="landscape" useFirstPageNumber="1" r:id="rId1"/>
  <headerFooter>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41A7-B9CA-4263-AA00-88EF54700737}">
  <dimension ref="B3:C26"/>
  <sheetViews>
    <sheetView topLeftCell="A4" workbookViewId="0">
      <selection activeCell="D24" sqref="D24"/>
    </sheetView>
  </sheetViews>
  <sheetFormatPr defaultColWidth="9.140625" defaultRowHeight="15" x14ac:dyDescent="0.25"/>
  <cols>
    <col min="1" max="1" width="9.140625" style="292"/>
    <col min="2" max="2" width="9" style="292" customWidth="1"/>
    <col min="3" max="3" width="51.7109375" style="292" customWidth="1"/>
    <col min="4" max="16384" width="9.140625" style="292"/>
  </cols>
  <sheetData>
    <row r="3" spans="2:3" ht="29.25" customHeight="1" x14ac:dyDescent="0.25">
      <c r="B3" s="5862" t="s">
        <v>171</v>
      </c>
      <c r="C3" s="5862"/>
    </row>
    <row r="4" spans="2:3" ht="16.5" thickBot="1" x14ac:dyDescent="0.3">
      <c r="C4" s="302"/>
    </row>
    <row r="5" spans="2:3" ht="59.25" customHeight="1" thickBot="1" x14ac:dyDescent="0.3">
      <c r="B5" s="301" t="s">
        <v>135</v>
      </c>
      <c r="C5" s="300" t="s">
        <v>134</v>
      </c>
    </row>
    <row r="6" spans="2:3" ht="21.75" customHeight="1" x14ac:dyDescent="0.25">
      <c r="B6" s="299">
        <v>0</v>
      </c>
      <c r="C6" s="298" t="s">
        <v>94</v>
      </c>
    </row>
    <row r="7" spans="2:3" ht="23.25" customHeight="1" x14ac:dyDescent="0.25">
      <c r="B7" s="296">
        <v>1</v>
      </c>
      <c r="C7" s="295" t="s">
        <v>121</v>
      </c>
    </row>
    <row r="8" spans="2:3" ht="24.75" customHeight="1" x14ac:dyDescent="0.25">
      <c r="B8" s="296">
        <v>2</v>
      </c>
      <c r="C8" s="295" t="s">
        <v>133</v>
      </c>
    </row>
    <row r="9" spans="2:3" ht="15.75" customHeight="1" x14ac:dyDescent="0.25">
      <c r="B9" s="296">
        <v>3</v>
      </c>
      <c r="C9" s="295" t="s">
        <v>95</v>
      </c>
    </row>
    <row r="10" spans="2:3" ht="24" customHeight="1" x14ac:dyDescent="0.25">
      <c r="B10" s="296">
        <v>4</v>
      </c>
      <c r="C10" s="295" t="s">
        <v>132</v>
      </c>
    </row>
    <row r="11" spans="2:3" ht="15" customHeight="1" x14ac:dyDescent="0.25">
      <c r="B11" s="296">
        <v>5</v>
      </c>
      <c r="C11" s="295" t="s">
        <v>131</v>
      </c>
    </row>
    <row r="12" spans="2:3" ht="30.75" customHeight="1" x14ac:dyDescent="0.25">
      <c r="B12" s="296">
        <v>6</v>
      </c>
      <c r="C12" s="295" t="s">
        <v>130</v>
      </c>
    </row>
    <row r="13" spans="2:3" ht="23.25" customHeight="1" x14ac:dyDescent="0.25">
      <c r="B13" s="296">
        <v>7</v>
      </c>
      <c r="C13" s="295" t="s">
        <v>129</v>
      </c>
    </row>
    <row r="14" spans="2:3" ht="24" customHeight="1" x14ac:dyDescent="0.25">
      <c r="B14" s="296">
        <v>8</v>
      </c>
      <c r="C14" s="295" t="s">
        <v>128</v>
      </c>
    </row>
    <row r="15" spans="2:3" ht="24" customHeight="1" x14ac:dyDescent="0.25">
      <c r="B15" s="296">
        <v>9</v>
      </c>
      <c r="C15" s="295" t="s">
        <v>96</v>
      </c>
    </row>
    <row r="16" spans="2:3" ht="18" customHeight="1" x14ac:dyDescent="0.25">
      <c r="B16" s="296">
        <v>10</v>
      </c>
      <c r="C16" s="295" t="s">
        <v>127</v>
      </c>
    </row>
    <row r="17" spans="2:3" ht="24.75" customHeight="1" x14ac:dyDescent="0.25">
      <c r="B17" s="296">
        <v>11</v>
      </c>
      <c r="C17" s="295" t="s">
        <v>126</v>
      </c>
    </row>
    <row r="18" spans="2:3" ht="22.5" customHeight="1" x14ac:dyDescent="0.25">
      <c r="B18" s="296">
        <v>12</v>
      </c>
      <c r="C18" s="295" t="s">
        <v>125</v>
      </c>
    </row>
    <row r="19" spans="2:3" ht="21" customHeight="1" x14ac:dyDescent="0.25">
      <c r="B19" s="296">
        <v>13</v>
      </c>
      <c r="C19" s="295" t="s">
        <v>120</v>
      </c>
    </row>
    <row r="20" spans="2:3" ht="28.5" customHeight="1" x14ac:dyDescent="0.25">
      <c r="B20" s="296">
        <v>14</v>
      </c>
      <c r="C20" s="295" t="s">
        <v>97</v>
      </c>
    </row>
    <row r="21" spans="2:3" ht="24" customHeight="1" x14ac:dyDescent="0.25">
      <c r="B21" s="296">
        <v>15</v>
      </c>
      <c r="C21" s="295" t="s">
        <v>124</v>
      </c>
    </row>
    <row r="22" spans="2:3" ht="18.75" customHeight="1" x14ac:dyDescent="0.25">
      <c r="B22" s="296">
        <v>16</v>
      </c>
      <c r="C22" s="297" t="s">
        <v>186</v>
      </c>
    </row>
    <row r="23" spans="2:3" ht="21" customHeight="1" x14ac:dyDescent="0.25">
      <c r="B23" s="296">
        <v>17</v>
      </c>
      <c r="C23" s="295" t="s">
        <v>123</v>
      </c>
    </row>
    <row r="24" spans="2:3" ht="21" customHeight="1" x14ac:dyDescent="0.25">
      <c r="B24" s="296">
        <v>18</v>
      </c>
      <c r="C24" s="295" t="s">
        <v>122</v>
      </c>
    </row>
    <row r="25" spans="2:3" ht="21" customHeight="1" x14ac:dyDescent="0.25">
      <c r="B25" s="296">
        <v>19</v>
      </c>
      <c r="C25" s="295" t="s">
        <v>160</v>
      </c>
    </row>
    <row r="26" spans="2:3" ht="26.25" customHeight="1" thickBot="1" x14ac:dyDescent="0.3">
      <c r="B26" s="294">
        <v>20</v>
      </c>
      <c r="C26" s="293" t="s">
        <v>161</v>
      </c>
    </row>
  </sheetData>
  <mergeCells count="1">
    <mergeCell ref="B3:C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19E46-97D2-4FF6-9243-794BB82EB379}">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29EDC-DB0C-4AAB-A33B-72C403305E72}">
  <sheetPr>
    <pageSetUpPr fitToPage="1"/>
  </sheetPr>
  <dimension ref="A1:AK1000"/>
  <sheetViews>
    <sheetView tabSelected="1" zoomScale="80" zoomScaleNormal="80" zoomScaleSheetLayoutView="80" workbookViewId="0">
      <selection activeCell="K9" sqref="K9"/>
    </sheetView>
  </sheetViews>
  <sheetFormatPr defaultColWidth="9.140625" defaultRowHeight="12.75" x14ac:dyDescent="0.2"/>
  <cols>
    <col min="1" max="1" width="3.5703125" style="496" customWidth="1"/>
    <col min="2" max="2" width="3.140625" style="496" customWidth="1"/>
    <col min="3" max="3" width="3.7109375" style="496" customWidth="1"/>
    <col min="4" max="4" width="4" style="496" customWidth="1"/>
    <col min="5" max="5" width="3.5703125" style="496" customWidth="1"/>
    <col min="6" max="6" width="49" style="496" customWidth="1"/>
    <col min="7" max="7" width="5" style="496" customWidth="1"/>
    <col min="8" max="8" width="7.85546875" style="496" customWidth="1"/>
    <col min="9" max="9" width="6.140625" style="496" customWidth="1"/>
    <col min="10" max="10" width="9.7109375" style="496" customWidth="1"/>
    <col min="11" max="11" width="12.7109375" style="496" customWidth="1"/>
    <col min="12" max="12" width="14.85546875" style="496" customWidth="1"/>
    <col min="13" max="13" width="14.42578125" style="496" customWidth="1"/>
    <col min="14" max="14" width="39.85546875" style="496" customWidth="1"/>
    <col min="15" max="15" width="9.140625" style="496" customWidth="1"/>
    <col min="16" max="16" width="7.5703125" style="496" customWidth="1"/>
    <col min="17" max="17" width="7.28515625" style="496" customWidth="1"/>
    <col min="18" max="18" width="3.5703125" style="496" hidden="1" customWidth="1"/>
    <col min="19" max="19" width="3" style="496" hidden="1" customWidth="1"/>
    <col min="20" max="21" width="8.85546875" style="496" hidden="1" customWidth="1"/>
    <col min="22" max="23" width="9.140625" style="496" hidden="1" customWidth="1"/>
    <col min="24" max="24" width="22.85546875" style="497" customWidth="1"/>
    <col min="25" max="25" width="73.85546875" style="497" customWidth="1"/>
    <col min="26" max="26" width="18.85546875" style="496" customWidth="1"/>
    <col min="27" max="27" width="23.5703125" style="496" customWidth="1"/>
    <col min="28" max="28" width="26.42578125" style="496" customWidth="1"/>
    <col min="29" max="29" width="19" style="496" customWidth="1"/>
    <col min="30" max="30" width="9.140625" style="496" customWidth="1"/>
    <col min="31" max="16384" width="9.140625" style="496"/>
  </cols>
  <sheetData>
    <row r="1" spans="1:27" ht="12.75" customHeight="1" x14ac:dyDescent="0.2">
      <c r="L1" s="1586"/>
      <c r="M1" s="1586"/>
      <c r="N1" s="6221"/>
      <c r="O1" s="6221"/>
      <c r="P1" s="6221"/>
      <c r="Q1" s="6221"/>
      <c r="S1" s="1586"/>
      <c r="T1" s="1586"/>
      <c r="U1" s="1586"/>
      <c r="X1" s="1585"/>
      <c r="Y1" s="6284" t="s">
        <v>2000</v>
      </c>
    </row>
    <row r="2" spans="1:27" ht="52.5" customHeight="1" x14ac:dyDescent="0.2">
      <c r="L2" s="1586"/>
      <c r="M2" s="1586"/>
      <c r="N2" s="6221"/>
      <c r="O2" s="6221"/>
      <c r="P2" s="6221"/>
      <c r="Q2" s="6221"/>
      <c r="S2" s="1586"/>
      <c r="T2" s="1586"/>
      <c r="U2" s="1586"/>
      <c r="X2" s="1585"/>
      <c r="Y2" s="6284"/>
      <c r="Z2" s="5800"/>
      <c r="AA2" s="1584"/>
    </row>
    <row r="3" spans="1:27" ht="14.25" customHeight="1" x14ac:dyDescent="0.2">
      <c r="A3" s="5615" t="s">
        <v>588</v>
      </c>
      <c r="B3" s="5615"/>
      <c r="C3" s="5615"/>
      <c r="D3" s="5615"/>
      <c r="E3" s="5615"/>
      <c r="F3" s="5615"/>
      <c r="G3" s="5615"/>
      <c r="H3" s="5615"/>
      <c r="I3" s="5615"/>
      <c r="J3" s="5615"/>
      <c r="K3" s="5615"/>
      <c r="L3" s="5615"/>
      <c r="M3" s="5615"/>
      <c r="N3" s="5615"/>
      <c r="O3" s="5615"/>
      <c r="P3" s="5615"/>
      <c r="Q3" s="5615"/>
      <c r="R3" s="5615"/>
      <c r="S3" s="5615"/>
      <c r="T3" s="5615"/>
      <c r="U3" s="5615"/>
      <c r="V3" s="5615"/>
      <c r="W3" s="5615"/>
      <c r="X3" s="5615"/>
      <c r="Y3" s="5615"/>
      <c r="Z3" s="5800"/>
      <c r="AA3" s="1584"/>
    </row>
    <row r="4" spans="1:27" ht="14.25" customHeight="1" x14ac:dyDescent="0.2">
      <c r="A4" s="6293" t="s">
        <v>587</v>
      </c>
      <c r="B4" s="6293"/>
      <c r="C4" s="6293"/>
      <c r="D4" s="6293"/>
      <c r="E4" s="6293"/>
      <c r="F4" s="6293"/>
      <c r="G4" s="6293"/>
      <c r="H4" s="6293"/>
      <c r="I4" s="6293"/>
      <c r="J4" s="6293"/>
      <c r="K4" s="6293"/>
      <c r="L4" s="6293"/>
      <c r="M4" s="6293"/>
      <c r="N4" s="6293"/>
      <c r="O4" s="6293"/>
      <c r="P4" s="6293"/>
      <c r="Q4" s="6293"/>
      <c r="R4" s="6293"/>
      <c r="S4" s="6293"/>
      <c r="T4" s="6293"/>
      <c r="U4" s="6293"/>
      <c r="V4" s="6293"/>
      <c r="W4" s="6293"/>
      <c r="X4" s="6293"/>
      <c r="Y4" s="6293"/>
      <c r="Z4" s="5800"/>
    </row>
    <row r="5" spans="1:27" ht="10.5" customHeight="1" thickBot="1" x14ac:dyDescent="0.25">
      <c r="A5" s="1582"/>
      <c r="B5" s="1582"/>
      <c r="C5" s="1582"/>
      <c r="D5" s="1582"/>
      <c r="E5" s="1582"/>
      <c r="F5" s="1582"/>
      <c r="G5" s="1582"/>
      <c r="H5" s="1582"/>
      <c r="I5" s="1582"/>
      <c r="J5" s="1582"/>
      <c r="K5" s="1582"/>
      <c r="L5" s="1582"/>
      <c r="M5" s="1582"/>
      <c r="N5" s="1581"/>
      <c r="O5" s="5653"/>
      <c r="P5" s="5653"/>
      <c r="Q5" s="5653"/>
      <c r="Y5" s="1580"/>
      <c r="Z5" s="1579"/>
      <c r="AA5" s="1579"/>
    </row>
    <row r="6" spans="1:27" ht="31.5" customHeight="1" thickBot="1" x14ac:dyDescent="0.25">
      <c r="A6" s="6222" t="s">
        <v>0</v>
      </c>
      <c r="B6" s="6225" t="s">
        <v>1</v>
      </c>
      <c r="C6" s="6228" t="s">
        <v>2</v>
      </c>
      <c r="D6" s="5655" t="s">
        <v>71</v>
      </c>
      <c r="E6" s="6182" t="s">
        <v>3</v>
      </c>
      <c r="F6" s="6231" t="s">
        <v>4</v>
      </c>
      <c r="G6" s="5658" t="s">
        <v>2</v>
      </c>
      <c r="H6" s="6169" t="s">
        <v>5</v>
      </c>
      <c r="I6" s="6166" t="s">
        <v>6</v>
      </c>
      <c r="J6" s="6169" t="s">
        <v>7</v>
      </c>
      <c r="K6" s="5846" t="s">
        <v>173</v>
      </c>
      <c r="L6" s="5847"/>
      <c r="M6" s="5848"/>
      <c r="N6" s="6179" t="s">
        <v>72</v>
      </c>
      <c r="O6" s="6180"/>
      <c r="P6" s="6180"/>
      <c r="Q6" s="6181"/>
      <c r="X6" s="6267" t="s">
        <v>178</v>
      </c>
      <c r="Y6" s="5663" t="s">
        <v>179</v>
      </c>
      <c r="Z6" s="6266"/>
    </row>
    <row r="7" spans="1:27" ht="12.75" customHeight="1" x14ac:dyDescent="0.2">
      <c r="A7" s="6223"/>
      <c r="B7" s="6226"/>
      <c r="C7" s="6229"/>
      <c r="D7" s="5656"/>
      <c r="E7" s="6183"/>
      <c r="F7" s="6232"/>
      <c r="G7" s="5659"/>
      <c r="H7" s="6170"/>
      <c r="I7" s="6167"/>
      <c r="J7" s="6170"/>
      <c r="K7" s="5682" t="s">
        <v>174</v>
      </c>
      <c r="L7" s="5682" t="s">
        <v>175</v>
      </c>
      <c r="M7" s="6191" t="s">
        <v>176</v>
      </c>
      <c r="N7" s="6175" t="s">
        <v>8</v>
      </c>
      <c r="O7" s="6177" t="s">
        <v>9</v>
      </c>
      <c r="P7" s="6162" t="s">
        <v>73</v>
      </c>
      <c r="Q7" s="6164" t="s">
        <v>177</v>
      </c>
      <c r="X7" s="6268"/>
      <c r="Y7" s="5664"/>
      <c r="Z7" s="6266"/>
    </row>
    <row r="8" spans="1:27" ht="186" customHeight="1" thickBot="1" x14ac:dyDescent="0.25">
      <c r="A8" s="6224"/>
      <c r="B8" s="6227"/>
      <c r="C8" s="6230"/>
      <c r="D8" s="5657"/>
      <c r="E8" s="6184"/>
      <c r="F8" s="6233"/>
      <c r="G8" s="5660"/>
      <c r="H8" s="6171"/>
      <c r="I8" s="6168"/>
      <c r="J8" s="6171"/>
      <c r="K8" s="5684"/>
      <c r="L8" s="5684"/>
      <c r="M8" s="6192"/>
      <c r="N8" s="6176"/>
      <c r="O8" s="6178"/>
      <c r="P8" s="6163"/>
      <c r="Q8" s="6165"/>
      <c r="X8" s="6269"/>
      <c r="Y8" s="5665"/>
      <c r="Z8" s="6266"/>
    </row>
    <row r="9" spans="1:27" ht="24.75" customHeight="1" thickBot="1" x14ac:dyDescent="0.25">
      <c r="A9" s="1578" t="s">
        <v>10</v>
      </c>
      <c r="B9" s="1577"/>
      <c r="C9" s="1576" t="s">
        <v>586</v>
      </c>
      <c r="D9" s="1574"/>
      <c r="E9" s="1574"/>
      <c r="F9" s="1575"/>
      <c r="G9" s="1575"/>
      <c r="H9" s="1574"/>
      <c r="I9" s="1574"/>
      <c r="J9" s="1574"/>
      <c r="K9" s="1574"/>
      <c r="L9" s="1574"/>
      <c r="M9" s="1574"/>
      <c r="N9" s="1573"/>
      <c r="O9" s="1573"/>
      <c r="P9" s="1572"/>
      <c r="Q9" s="1571"/>
      <c r="X9" s="1570"/>
      <c r="Y9" s="1570"/>
    </row>
    <row r="10" spans="1:27" ht="28.5" customHeight="1" thickBot="1" x14ac:dyDescent="0.25">
      <c r="A10" s="1007"/>
      <c r="B10" s="1006"/>
      <c r="C10" s="862"/>
      <c r="D10" s="862"/>
      <c r="E10" s="862"/>
      <c r="F10" s="1005"/>
      <c r="G10" s="1005"/>
      <c r="H10" s="862"/>
      <c r="I10" s="862"/>
      <c r="J10" s="862"/>
      <c r="K10" s="862"/>
      <c r="L10" s="862"/>
      <c r="M10" s="861"/>
      <c r="N10" s="860" t="s">
        <v>585</v>
      </c>
      <c r="O10" s="850" t="s">
        <v>138</v>
      </c>
      <c r="P10" s="849">
        <v>2</v>
      </c>
      <c r="Q10" s="1569">
        <v>2</v>
      </c>
      <c r="X10" s="5891"/>
      <c r="Y10" s="5892"/>
    </row>
    <row r="11" spans="1:27" ht="24.75" customHeight="1" thickBot="1" x14ac:dyDescent="0.25">
      <c r="A11" s="1000" t="s">
        <v>10</v>
      </c>
      <c r="B11" s="1168" t="s">
        <v>10</v>
      </c>
      <c r="C11" s="1002" t="s">
        <v>584</v>
      </c>
      <c r="D11" s="1001"/>
      <c r="E11" s="1001"/>
      <c r="F11" s="1001"/>
      <c r="G11" s="1001"/>
      <c r="H11" s="1001"/>
      <c r="I11" s="1001"/>
      <c r="J11" s="1001"/>
      <c r="K11" s="1001"/>
      <c r="L11" s="858"/>
      <c r="M11" s="858"/>
      <c r="N11" s="1001"/>
      <c r="O11" s="1001"/>
      <c r="P11" s="857"/>
      <c r="Q11" s="1071"/>
      <c r="X11" s="5887"/>
      <c r="Y11" s="5888"/>
    </row>
    <row r="12" spans="1:27" ht="39" thickBot="1" x14ac:dyDescent="0.25">
      <c r="A12" s="1000"/>
      <c r="B12" s="564"/>
      <c r="C12" s="854"/>
      <c r="D12" s="853"/>
      <c r="E12" s="853"/>
      <c r="F12" s="853"/>
      <c r="G12" s="853"/>
      <c r="H12" s="853"/>
      <c r="I12" s="853"/>
      <c r="J12" s="853"/>
      <c r="K12" s="853"/>
      <c r="L12" s="853"/>
      <c r="M12" s="852"/>
      <c r="N12" s="851" t="s">
        <v>583</v>
      </c>
      <c r="O12" s="850" t="s">
        <v>138</v>
      </c>
      <c r="P12" s="849">
        <v>2</v>
      </c>
      <c r="Q12" s="1569">
        <v>2</v>
      </c>
      <c r="X12" s="5891"/>
      <c r="Y12" s="5892"/>
    </row>
    <row r="13" spans="1:27" ht="20.25" customHeight="1" x14ac:dyDescent="0.2">
      <c r="A13" s="963" t="s">
        <v>10</v>
      </c>
      <c r="B13" s="6028" t="s">
        <v>10</v>
      </c>
      <c r="C13" s="957" t="s">
        <v>10</v>
      </c>
      <c r="D13" s="1358"/>
      <c r="E13" s="1358"/>
      <c r="F13" s="5946" t="s">
        <v>582</v>
      </c>
      <c r="G13" s="5926" t="s">
        <v>74</v>
      </c>
      <c r="H13" s="5936" t="s">
        <v>18</v>
      </c>
      <c r="I13" s="5917" t="s">
        <v>19</v>
      </c>
      <c r="J13" s="1430" t="s">
        <v>20</v>
      </c>
      <c r="K13" s="845">
        <f>K21+K28+K34+K41+K49</f>
        <v>3.3</v>
      </c>
      <c r="L13" s="845">
        <f>L21+L28+L34+L41+L49</f>
        <v>3.3</v>
      </c>
      <c r="M13" s="845">
        <f>M21+M28+M34+M41+M49</f>
        <v>0.2</v>
      </c>
      <c r="N13" s="1568" t="s">
        <v>277</v>
      </c>
      <c r="O13" s="753" t="s">
        <v>138</v>
      </c>
      <c r="P13" s="837">
        <v>1</v>
      </c>
      <c r="Q13" s="1567">
        <v>2</v>
      </c>
      <c r="X13" s="5881"/>
      <c r="Y13" s="5882"/>
    </row>
    <row r="14" spans="1:27" ht="23.25" customHeight="1" x14ac:dyDescent="0.2">
      <c r="A14" s="959"/>
      <c r="B14" s="6029"/>
      <c r="C14" s="957"/>
      <c r="D14" s="1358"/>
      <c r="E14" s="1358"/>
      <c r="F14" s="5946"/>
      <c r="G14" s="5926"/>
      <c r="H14" s="5936"/>
      <c r="I14" s="5917"/>
      <c r="J14" s="625" t="s">
        <v>235</v>
      </c>
      <c r="K14" s="845">
        <f t="shared" ref="K14:M17" si="0">K22+K35+K42+K50</f>
        <v>0</v>
      </c>
      <c r="L14" s="845">
        <f t="shared" si="0"/>
        <v>59.3</v>
      </c>
      <c r="M14" s="845">
        <f t="shared" si="0"/>
        <v>59.3</v>
      </c>
      <c r="N14" s="1566"/>
      <c r="O14" s="768"/>
      <c r="P14" s="811"/>
      <c r="Q14" s="1565"/>
      <c r="X14" s="5883"/>
      <c r="Y14" s="5884"/>
    </row>
    <row r="15" spans="1:27" ht="24" customHeight="1" x14ac:dyDescent="0.2">
      <c r="A15" s="959"/>
      <c r="B15" s="6029"/>
      <c r="C15" s="957"/>
      <c r="D15" s="1358"/>
      <c r="E15" s="1358"/>
      <c r="F15" s="5947"/>
      <c r="G15" s="5926"/>
      <c r="H15" s="5936"/>
      <c r="I15" s="5917"/>
      <c r="J15" s="621" t="s">
        <v>23</v>
      </c>
      <c r="K15" s="845">
        <f t="shared" si="0"/>
        <v>421.8</v>
      </c>
      <c r="L15" s="845">
        <f t="shared" si="0"/>
        <v>169.8</v>
      </c>
      <c r="M15" s="845">
        <f t="shared" si="0"/>
        <v>149.94999999999999</v>
      </c>
      <c r="N15" s="6201" t="s">
        <v>581</v>
      </c>
      <c r="O15" s="812" t="s">
        <v>242</v>
      </c>
      <c r="P15" s="811">
        <v>2</v>
      </c>
      <c r="Q15" s="1565">
        <v>2</v>
      </c>
      <c r="X15" s="5883"/>
      <c r="Y15" s="5884"/>
    </row>
    <row r="16" spans="1:27" ht="22.5" customHeight="1" x14ac:dyDescent="0.2">
      <c r="A16" s="959"/>
      <c r="B16" s="6029"/>
      <c r="C16" s="957"/>
      <c r="D16" s="1358"/>
      <c r="E16" s="1358"/>
      <c r="F16" s="5947"/>
      <c r="G16" s="5926"/>
      <c r="H16" s="5936"/>
      <c r="I16" s="5917"/>
      <c r="J16" s="621" t="s">
        <v>234</v>
      </c>
      <c r="K16" s="845">
        <f t="shared" si="0"/>
        <v>0</v>
      </c>
      <c r="L16" s="845">
        <f t="shared" si="0"/>
        <v>0</v>
      </c>
      <c r="M16" s="845">
        <f t="shared" si="0"/>
        <v>0</v>
      </c>
      <c r="N16" s="5963"/>
      <c r="O16" s="812"/>
      <c r="P16" s="811"/>
      <c r="Q16" s="810"/>
      <c r="X16" s="5883"/>
      <c r="Y16" s="5884"/>
    </row>
    <row r="17" spans="1:32" ht="21.75" customHeight="1" x14ac:dyDescent="0.2">
      <c r="A17" s="959"/>
      <c r="B17" s="6029"/>
      <c r="C17" s="957"/>
      <c r="D17" s="1358"/>
      <c r="E17" s="1358"/>
      <c r="F17" s="5947"/>
      <c r="G17" s="5926"/>
      <c r="H17" s="5936"/>
      <c r="I17" s="5917"/>
      <c r="J17" s="621" t="s">
        <v>233</v>
      </c>
      <c r="K17" s="845">
        <f t="shared" si="0"/>
        <v>527</v>
      </c>
      <c r="L17" s="845">
        <f t="shared" si="0"/>
        <v>559.20000000000005</v>
      </c>
      <c r="M17" s="845">
        <f t="shared" si="0"/>
        <v>392.29999999999995</v>
      </c>
      <c r="N17" s="769"/>
      <c r="O17" s="812"/>
      <c r="P17" s="811"/>
      <c r="Q17" s="810"/>
      <c r="X17" s="5883"/>
      <c r="Y17" s="5884"/>
    </row>
    <row r="18" spans="1:32" x14ac:dyDescent="0.2">
      <c r="A18" s="959"/>
      <c r="B18" s="6029"/>
      <c r="C18" s="957"/>
      <c r="D18" s="1358"/>
      <c r="E18" s="1358"/>
      <c r="F18" s="5947"/>
      <c r="G18" s="5926"/>
      <c r="H18" s="5936"/>
      <c r="I18" s="5917"/>
      <c r="J18" s="1063" t="s">
        <v>232</v>
      </c>
      <c r="K18" s="845">
        <f>K26+K47</f>
        <v>873</v>
      </c>
      <c r="L18" s="845">
        <f>L26+L47</f>
        <v>473</v>
      </c>
      <c r="M18" s="845">
        <f>M26+M47</f>
        <v>473</v>
      </c>
      <c r="N18" s="732"/>
      <c r="O18" s="731"/>
      <c r="P18" s="829"/>
      <c r="Q18" s="828"/>
      <c r="X18" s="5883"/>
      <c r="Y18" s="5884"/>
    </row>
    <row r="19" spans="1:32" ht="13.5" thickBot="1" x14ac:dyDescent="0.25">
      <c r="A19" s="959"/>
      <c r="B19" s="6029"/>
      <c r="C19" s="957"/>
      <c r="D19" s="1358"/>
      <c r="E19" s="1358"/>
      <c r="F19" s="5947"/>
      <c r="G19" s="5926"/>
      <c r="H19" s="5936"/>
      <c r="I19" s="5917"/>
      <c r="J19" s="1063" t="s">
        <v>580</v>
      </c>
      <c r="K19" s="845"/>
      <c r="L19" s="845"/>
      <c r="M19" s="845"/>
      <c r="N19" s="804"/>
      <c r="O19" s="803"/>
      <c r="P19" s="802"/>
      <c r="Q19" s="801"/>
      <c r="X19" s="5885"/>
      <c r="Y19" s="5886"/>
    </row>
    <row r="20" spans="1:32" ht="15" customHeight="1" thickBot="1" x14ac:dyDescent="0.25">
      <c r="A20" s="577"/>
      <c r="B20" s="6030"/>
      <c r="C20" s="612"/>
      <c r="D20" s="611"/>
      <c r="E20" s="617"/>
      <c r="F20" s="5948"/>
      <c r="G20" s="5927"/>
      <c r="H20" s="5950"/>
      <c r="I20" s="5918"/>
      <c r="J20" s="573" t="s">
        <v>24</v>
      </c>
      <c r="K20" s="571">
        <f>SUM(K13:K19)</f>
        <v>1825.1</v>
      </c>
      <c r="L20" s="571">
        <f>SUM(L13:L19)</f>
        <v>1264.5999999999999</v>
      </c>
      <c r="M20" s="571">
        <f>SUM(M13:M19)</f>
        <v>1074.75</v>
      </c>
      <c r="N20" s="759"/>
      <c r="O20" s="667"/>
      <c r="P20" s="798"/>
      <c r="Q20" s="797"/>
      <c r="X20" s="5863"/>
      <c r="Y20" s="5864"/>
    </row>
    <row r="21" spans="1:32" ht="15" customHeight="1" x14ac:dyDescent="0.2">
      <c r="A21" s="608" t="s">
        <v>10</v>
      </c>
      <c r="B21" s="607" t="s">
        <v>10</v>
      </c>
      <c r="C21" s="1404" t="s">
        <v>10</v>
      </c>
      <c r="D21" s="888" t="s">
        <v>10</v>
      </c>
      <c r="E21" s="5957"/>
      <c r="F21" s="5928" t="s">
        <v>579</v>
      </c>
      <c r="G21" s="5925" t="s">
        <v>74</v>
      </c>
      <c r="H21" s="6153" t="s">
        <v>18</v>
      </c>
      <c r="I21" s="5916" t="s">
        <v>63</v>
      </c>
      <c r="J21" s="694" t="s">
        <v>20</v>
      </c>
      <c r="K21" s="693"/>
      <c r="L21" s="692"/>
      <c r="M21" s="823"/>
      <c r="N21" s="754" t="s">
        <v>245</v>
      </c>
      <c r="O21" s="753" t="s">
        <v>138</v>
      </c>
      <c r="P21" s="837">
        <v>1</v>
      </c>
      <c r="Q21" s="836">
        <v>1</v>
      </c>
      <c r="X21" s="5865" t="s">
        <v>578</v>
      </c>
      <c r="Y21" s="5866"/>
      <c r="Z21" s="1564"/>
      <c r="AA21" s="539"/>
    </row>
    <row r="22" spans="1:32" ht="15" customHeight="1" x14ac:dyDescent="0.2">
      <c r="A22" s="590"/>
      <c r="B22" s="589"/>
      <c r="C22" s="950"/>
      <c r="D22" s="882"/>
      <c r="E22" s="5958"/>
      <c r="F22" s="5929"/>
      <c r="G22" s="5926"/>
      <c r="H22" s="6154"/>
      <c r="I22" s="5917"/>
      <c r="J22" s="599" t="s">
        <v>235</v>
      </c>
      <c r="K22" s="813">
        <v>0</v>
      </c>
      <c r="L22" s="583">
        <v>0</v>
      </c>
      <c r="M22" s="583">
        <v>0</v>
      </c>
      <c r="N22" s="769"/>
      <c r="O22" s="768"/>
      <c r="P22" s="811"/>
      <c r="Q22" s="810"/>
      <c r="X22" s="5867"/>
      <c r="Y22" s="5868"/>
      <c r="Z22" s="539"/>
      <c r="AA22" s="539"/>
    </row>
    <row r="23" spans="1:32" ht="14.45" customHeight="1" x14ac:dyDescent="0.2">
      <c r="A23" s="952"/>
      <c r="B23" s="951"/>
      <c r="C23" s="950"/>
      <c r="D23" s="882"/>
      <c r="E23" s="5958"/>
      <c r="F23" s="5929"/>
      <c r="G23" s="5926"/>
      <c r="H23" s="6154"/>
      <c r="I23" s="5917"/>
      <c r="J23" s="689" t="s">
        <v>23</v>
      </c>
      <c r="K23" s="750">
        <v>0</v>
      </c>
      <c r="L23" s="583">
        <v>0</v>
      </c>
      <c r="M23" s="583">
        <v>0</v>
      </c>
      <c r="N23" s="767" t="s">
        <v>577</v>
      </c>
      <c r="O23" s="766" t="s">
        <v>138</v>
      </c>
      <c r="P23" s="811">
        <v>1</v>
      </c>
      <c r="Q23" s="810">
        <v>1</v>
      </c>
      <c r="R23" s="827" t="s">
        <v>576</v>
      </c>
      <c r="S23" s="496">
        <v>12</v>
      </c>
      <c r="X23" s="5867"/>
      <c r="Y23" s="5868"/>
      <c r="Z23" s="539"/>
      <c r="AA23" s="539"/>
      <c r="AF23" s="516"/>
    </row>
    <row r="24" spans="1:32" ht="12.75" customHeight="1" x14ac:dyDescent="0.2">
      <c r="A24" s="952"/>
      <c r="B24" s="951"/>
      <c r="C24" s="950"/>
      <c r="D24" s="882"/>
      <c r="E24" s="5958"/>
      <c r="F24" s="5929"/>
      <c r="G24" s="5926"/>
      <c r="H24" s="6154"/>
      <c r="I24" s="5917"/>
      <c r="J24" s="689" t="s">
        <v>234</v>
      </c>
      <c r="K24" s="744"/>
      <c r="L24" s="750"/>
      <c r="M24" s="750"/>
      <c r="N24" s="769"/>
      <c r="O24" s="812"/>
      <c r="P24" s="811"/>
      <c r="Q24" s="810"/>
      <c r="X24" s="5867"/>
      <c r="Y24" s="5868"/>
      <c r="Z24" s="539"/>
      <c r="AA24" s="539"/>
    </row>
    <row r="25" spans="1:32" ht="14.45" customHeight="1" x14ac:dyDescent="0.2">
      <c r="A25" s="952"/>
      <c r="B25" s="951"/>
      <c r="C25" s="950"/>
      <c r="D25" s="882"/>
      <c r="E25" s="5958"/>
      <c r="F25" s="5929"/>
      <c r="G25" s="5926"/>
      <c r="H25" s="6154"/>
      <c r="I25" s="5917"/>
      <c r="J25" s="689" t="s">
        <v>233</v>
      </c>
      <c r="K25" s="744"/>
      <c r="L25" s="583"/>
      <c r="M25" s="583"/>
      <c r="N25" s="769"/>
      <c r="O25" s="812"/>
      <c r="P25" s="811"/>
      <c r="Q25" s="810"/>
      <c r="X25" s="5867"/>
      <c r="Y25" s="5868"/>
      <c r="Z25" s="539"/>
      <c r="AA25" s="539"/>
    </row>
    <row r="26" spans="1:32" ht="15" customHeight="1" thickBot="1" x14ac:dyDescent="0.25">
      <c r="A26" s="952"/>
      <c r="B26" s="951"/>
      <c r="C26" s="950"/>
      <c r="D26" s="882"/>
      <c r="E26" s="5958"/>
      <c r="F26" s="5929"/>
      <c r="G26" s="5926"/>
      <c r="H26" s="6154"/>
      <c r="I26" s="5917"/>
      <c r="J26" s="679" t="s">
        <v>575</v>
      </c>
      <c r="K26" s="948">
        <v>0</v>
      </c>
      <c r="L26" s="806">
        <v>0</v>
      </c>
      <c r="M26" s="806">
        <v>0</v>
      </c>
      <c r="N26" s="1067"/>
      <c r="O26" s="803"/>
      <c r="P26" s="802"/>
      <c r="Q26" s="801"/>
      <c r="X26" s="5869"/>
      <c r="Y26" s="5870"/>
      <c r="Z26" s="539"/>
      <c r="AA26" s="539"/>
    </row>
    <row r="27" spans="1:32" ht="15" customHeight="1" thickBot="1" x14ac:dyDescent="0.25">
      <c r="A27" s="946"/>
      <c r="B27" s="945"/>
      <c r="C27" s="944"/>
      <c r="D27" s="642"/>
      <c r="E27" s="5959"/>
      <c r="F27" s="5930"/>
      <c r="G27" s="5927"/>
      <c r="H27" s="6155"/>
      <c r="I27" s="5918"/>
      <c r="J27" s="573" t="s">
        <v>24</v>
      </c>
      <c r="K27" s="571">
        <f>SUM(K21:K26)</f>
        <v>0</v>
      </c>
      <c r="L27" s="571">
        <f>SUM(L21:L26)</f>
        <v>0</v>
      </c>
      <c r="M27" s="571">
        <f>SUM(M21:M26)</f>
        <v>0</v>
      </c>
      <c r="N27" s="759"/>
      <c r="O27" s="667"/>
      <c r="P27" s="798"/>
      <c r="Q27" s="797"/>
      <c r="R27" s="637"/>
      <c r="S27" s="637"/>
      <c r="T27" s="637"/>
      <c r="U27" s="637"/>
      <c r="V27" s="637"/>
      <c r="W27" s="637"/>
      <c r="X27" s="5863"/>
      <c r="Y27" s="5864"/>
      <c r="Z27" s="539"/>
      <c r="AA27" s="539"/>
    </row>
    <row r="28" spans="1:32" ht="15" hidden="1" customHeight="1" thickBot="1" x14ac:dyDescent="0.25">
      <c r="A28" s="608" t="s">
        <v>10</v>
      </c>
      <c r="B28" s="607" t="s">
        <v>10</v>
      </c>
      <c r="C28" s="1404" t="s">
        <v>10</v>
      </c>
      <c r="D28" s="888" t="s">
        <v>25</v>
      </c>
      <c r="E28" s="5957"/>
      <c r="F28" s="5928" t="s">
        <v>574</v>
      </c>
      <c r="G28" s="5925" t="s">
        <v>74</v>
      </c>
      <c r="H28" s="5935" t="s">
        <v>18</v>
      </c>
      <c r="I28" s="6196" t="s">
        <v>573</v>
      </c>
      <c r="J28" s="694" t="s">
        <v>20</v>
      </c>
      <c r="K28" s="693"/>
      <c r="L28" s="756"/>
      <c r="M28" s="755"/>
      <c r="N28" s="1152"/>
      <c r="O28" s="973"/>
      <c r="P28" s="837"/>
      <c r="Q28" s="836"/>
      <c r="X28" s="548"/>
      <c r="Y28" s="548"/>
      <c r="Z28" s="539"/>
      <c r="AA28" s="539"/>
      <c r="AB28" s="516"/>
    </row>
    <row r="29" spans="1:32" ht="15" hidden="1" thickBot="1" x14ac:dyDescent="0.25">
      <c r="A29" s="952"/>
      <c r="B29" s="951"/>
      <c r="C29" s="950"/>
      <c r="D29" s="882"/>
      <c r="E29" s="5958"/>
      <c r="F29" s="5929"/>
      <c r="G29" s="5926"/>
      <c r="H29" s="5936"/>
      <c r="I29" s="6197"/>
      <c r="J29" s="689" t="s">
        <v>23</v>
      </c>
      <c r="K29" s="744"/>
      <c r="L29" s="583">
        <v>0</v>
      </c>
      <c r="M29" s="743"/>
      <c r="N29" s="1357"/>
      <c r="O29" s="969"/>
      <c r="P29" s="811"/>
      <c r="Q29" s="810"/>
      <c r="X29" s="548"/>
      <c r="Y29" s="548"/>
      <c r="Z29" s="539"/>
      <c r="AA29" s="539"/>
      <c r="AB29" s="516"/>
      <c r="AE29" s="516"/>
      <c r="AF29" s="516"/>
    </row>
    <row r="30" spans="1:32" ht="15" hidden="1" thickBot="1" x14ac:dyDescent="0.25">
      <c r="A30" s="952"/>
      <c r="B30" s="951"/>
      <c r="C30" s="950"/>
      <c r="D30" s="882"/>
      <c r="E30" s="5958"/>
      <c r="F30" s="5929"/>
      <c r="G30" s="5926"/>
      <c r="H30" s="5936"/>
      <c r="I30" s="6197"/>
      <c r="J30" s="689" t="s">
        <v>234</v>
      </c>
      <c r="K30" s="744"/>
      <c r="L30" s="750"/>
      <c r="M30" s="749"/>
      <c r="N30" s="769" t="s">
        <v>572</v>
      </c>
      <c r="O30" s="812" t="s">
        <v>138</v>
      </c>
      <c r="P30" s="811">
        <v>1</v>
      </c>
      <c r="Q30" s="810"/>
      <c r="X30" s="548"/>
      <c r="Y30" s="548"/>
      <c r="Z30" s="539"/>
      <c r="AA30" s="539"/>
    </row>
    <row r="31" spans="1:32" ht="15" hidden="1" thickBot="1" x14ac:dyDescent="0.25">
      <c r="A31" s="952"/>
      <c r="B31" s="951"/>
      <c r="C31" s="950"/>
      <c r="D31" s="882"/>
      <c r="E31" s="5958"/>
      <c r="F31" s="5929"/>
      <c r="G31" s="5926"/>
      <c r="H31" s="5936"/>
      <c r="I31" s="6197"/>
      <c r="J31" s="689" t="s">
        <v>233</v>
      </c>
      <c r="K31" s="744"/>
      <c r="L31" s="750"/>
      <c r="M31" s="749"/>
      <c r="N31" s="769"/>
      <c r="O31" s="812"/>
      <c r="P31" s="811"/>
      <c r="Q31" s="810"/>
      <c r="X31" s="548"/>
      <c r="Y31" s="548"/>
      <c r="Z31" s="539"/>
      <c r="AA31" s="539"/>
    </row>
    <row r="32" spans="1:32" ht="15" hidden="1" thickBot="1" x14ac:dyDescent="0.25">
      <c r="A32" s="952"/>
      <c r="B32" s="951"/>
      <c r="C32" s="950"/>
      <c r="D32" s="882"/>
      <c r="E32" s="5958"/>
      <c r="F32" s="5929"/>
      <c r="G32" s="5926"/>
      <c r="H32" s="5936"/>
      <c r="I32" s="6197"/>
      <c r="J32" s="679" t="s">
        <v>22</v>
      </c>
      <c r="K32" s="678"/>
      <c r="L32" s="948"/>
      <c r="M32" s="1030"/>
      <c r="N32" s="804"/>
      <c r="O32" s="803"/>
      <c r="P32" s="802"/>
      <c r="Q32" s="801"/>
      <c r="X32" s="548"/>
      <c r="Y32" s="548"/>
      <c r="Z32" s="539"/>
      <c r="AA32" s="539"/>
    </row>
    <row r="33" spans="1:34" ht="15" hidden="1" thickBot="1" x14ac:dyDescent="0.25">
      <c r="A33" s="946"/>
      <c r="B33" s="945"/>
      <c r="C33" s="944"/>
      <c r="D33" s="642"/>
      <c r="E33" s="5959"/>
      <c r="F33" s="5930"/>
      <c r="G33" s="5927"/>
      <c r="H33" s="5950"/>
      <c r="I33" s="6198"/>
      <c r="J33" s="723" t="s">
        <v>24</v>
      </c>
      <c r="K33" s="723"/>
      <c r="L33" s="775">
        <f>SUM(L28:L32)</f>
        <v>0</v>
      </c>
      <c r="M33" s="774"/>
      <c r="N33" s="1137"/>
      <c r="O33" s="966"/>
      <c r="P33" s="771"/>
      <c r="Q33" s="770"/>
      <c r="X33" s="548"/>
      <c r="Y33" s="548"/>
      <c r="Z33" s="539"/>
      <c r="AA33" s="539"/>
    </row>
    <row r="34" spans="1:34" ht="15" customHeight="1" x14ac:dyDescent="0.2">
      <c r="A34" s="608" t="s">
        <v>10</v>
      </c>
      <c r="B34" s="607" t="s">
        <v>10</v>
      </c>
      <c r="C34" s="1404" t="s">
        <v>10</v>
      </c>
      <c r="D34" s="888" t="s">
        <v>27</v>
      </c>
      <c r="E34" s="5957"/>
      <c r="F34" s="5928" t="s">
        <v>571</v>
      </c>
      <c r="G34" s="5925" t="s">
        <v>74</v>
      </c>
      <c r="H34" s="5935" t="s">
        <v>18</v>
      </c>
      <c r="I34" s="5916" t="s">
        <v>63</v>
      </c>
      <c r="J34" s="694" t="s">
        <v>20</v>
      </c>
      <c r="K34" s="692">
        <v>3.3</v>
      </c>
      <c r="L34" s="692">
        <v>3.3</v>
      </c>
      <c r="M34" s="823">
        <v>0.2</v>
      </c>
      <c r="N34" s="754" t="s">
        <v>567</v>
      </c>
      <c r="O34" s="753" t="s">
        <v>138</v>
      </c>
      <c r="P34" s="837">
        <v>1</v>
      </c>
      <c r="Q34" s="836">
        <v>1</v>
      </c>
      <c r="X34" s="5867" t="s">
        <v>570</v>
      </c>
      <c r="Y34" s="5868"/>
      <c r="Z34" s="539"/>
      <c r="AA34" s="539"/>
      <c r="AB34" s="507"/>
    </row>
    <row r="35" spans="1:34" ht="15" customHeight="1" x14ac:dyDescent="0.2">
      <c r="A35" s="590"/>
      <c r="B35" s="589"/>
      <c r="C35" s="950"/>
      <c r="D35" s="882"/>
      <c r="E35" s="5958"/>
      <c r="F35" s="5929"/>
      <c r="G35" s="5926"/>
      <c r="H35" s="5936"/>
      <c r="I35" s="5917"/>
      <c r="J35" s="599" t="s">
        <v>235</v>
      </c>
      <c r="K35" s="583"/>
      <c r="L35" s="583"/>
      <c r="M35" s="743"/>
      <c r="N35" s="769"/>
      <c r="O35" s="768"/>
      <c r="P35" s="811"/>
      <c r="Q35" s="810"/>
      <c r="X35" s="5867"/>
      <c r="Y35" s="5868"/>
      <c r="Z35" s="539"/>
      <c r="AA35" s="539"/>
      <c r="AB35" s="507"/>
    </row>
    <row r="36" spans="1:34" ht="14.45" customHeight="1" x14ac:dyDescent="0.2">
      <c r="A36" s="952"/>
      <c r="B36" s="951"/>
      <c r="C36" s="950"/>
      <c r="D36" s="882"/>
      <c r="E36" s="5958"/>
      <c r="F36" s="5929"/>
      <c r="G36" s="5926"/>
      <c r="H36" s="5936"/>
      <c r="I36" s="5917"/>
      <c r="J36" s="689" t="s">
        <v>23</v>
      </c>
      <c r="K36" s="583">
        <v>159.80000000000001</v>
      </c>
      <c r="L36" s="583">
        <v>159.80000000000001</v>
      </c>
      <c r="M36" s="743">
        <v>140</v>
      </c>
      <c r="N36" s="767" t="s">
        <v>569</v>
      </c>
      <c r="O36" s="741" t="s">
        <v>138</v>
      </c>
      <c r="P36" s="832">
        <v>1</v>
      </c>
      <c r="Q36" s="831">
        <v>1</v>
      </c>
      <c r="X36" s="5867"/>
      <c r="Y36" s="5868"/>
      <c r="Z36" s="539"/>
      <c r="AA36" s="539"/>
      <c r="AB36" s="507"/>
    </row>
    <row r="37" spans="1:34" ht="14.45" customHeight="1" x14ac:dyDescent="0.2">
      <c r="A37" s="952"/>
      <c r="B37" s="951"/>
      <c r="C37" s="950"/>
      <c r="D37" s="882"/>
      <c r="E37" s="5958"/>
      <c r="F37" s="5929"/>
      <c r="G37" s="5926"/>
      <c r="H37" s="5936"/>
      <c r="I37" s="5917"/>
      <c r="J37" s="689" t="s">
        <v>234</v>
      </c>
      <c r="K37" s="583"/>
      <c r="L37" s="583"/>
      <c r="M37" s="743"/>
      <c r="N37" s="1563"/>
      <c r="O37" s="1562"/>
      <c r="P37" s="1561"/>
      <c r="Q37" s="1560"/>
      <c r="X37" s="5867"/>
      <c r="Y37" s="5868"/>
      <c r="Z37" s="539"/>
      <c r="AA37" s="539"/>
      <c r="AB37" s="507"/>
    </row>
    <row r="38" spans="1:34" ht="14.45" customHeight="1" x14ac:dyDescent="0.2">
      <c r="A38" s="952"/>
      <c r="B38" s="951"/>
      <c r="C38" s="950"/>
      <c r="D38" s="882"/>
      <c r="E38" s="5958"/>
      <c r="F38" s="5929"/>
      <c r="G38" s="5926"/>
      <c r="H38" s="5936"/>
      <c r="I38" s="5917"/>
      <c r="J38" s="689" t="s">
        <v>233</v>
      </c>
      <c r="K38" s="583">
        <v>527</v>
      </c>
      <c r="L38" s="583">
        <v>381</v>
      </c>
      <c r="M38" s="743">
        <v>214.2</v>
      </c>
      <c r="N38" s="1354"/>
      <c r="O38" s="1559"/>
      <c r="P38" s="1558"/>
      <c r="Q38" s="1557"/>
      <c r="X38" s="5867"/>
      <c r="Y38" s="5868"/>
      <c r="Z38" s="539"/>
      <c r="AA38" s="539"/>
      <c r="AB38" s="507"/>
    </row>
    <row r="39" spans="1:34" ht="17.45" customHeight="1" thickBot="1" x14ac:dyDescent="0.25">
      <c r="A39" s="952"/>
      <c r="B39" s="951"/>
      <c r="C39" s="950"/>
      <c r="D39" s="882"/>
      <c r="E39" s="5958"/>
      <c r="F39" s="5929"/>
      <c r="G39" s="5926"/>
      <c r="H39" s="5936"/>
      <c r="I39" s="5917"/>
      <c r="J39" s="679" t="s">
        <v>22</v>
      </c>
      <c r="K39" s="948"/>
      <c r="L39" s="948"/>
      <c r="M39" s="1030"/>
      <c r="N39" s="804"/>
      <c r="O39" s="803"/>
      <c r="P39" s="802"/>
      <c r="Q39" s="801"/>
      <c r="X39" s="5869"/>
      <c r="Y39" s="5870"/>
      <c r="Z39" s="539"/>
      <c r="AA39" s="539"/>
    </row>
    <row r="40" spans="1:34" ht="16.899999999999999" customHeight="1" thickBot="1" x14ac:dyDescent="0.25">
      <c r="A40" s="946"/>
      <c r="B40" s="945"/>
      <c r="C40" s="944"/>
      <c r="D40" s="642"/>
      <c r="E40" s="5959"/>
      <c r="F40" s="5930"/>
      <c r="G40" s="5927"/>
      <c r="H40" s="5950"/>
      <c r="I40" s="5918"/>
      <c r="J40" s="573" t="s">
        <v>24</v>
      </c>
      <c r="K40" s="1239">
        <f>SUM(K34:K39)</f>
        <v>690.1</v>
      </c>
      <c r="L40" s="571">
        <f>SUM(L34:L39)</f>
        <v>544.1</v>
      </c>
      <c r="M40" s="571">
        <f>SUM(M34:M39)</f>
        <v>354.4</v>
      </c>
      <c r="N40" s="668"/>
      <c r="O40" s="667"/>
      <c r="P40" s="726"/>
      <c r="Q40" s="665"/>
      <c r="R40" s="637"/>
      <c r="S40" s="637"/>
      <c r="T40" s="637"/>
      <c r="U40" s="637"/>
      <c r="V40" s="637"/>
      <c r="W40" s="637"/>
      <c r="X40" s="5863"/>
      <c r="Y40" s="5864"/>
      <c r="Z40" s="539"/>
      <c r="AA40" s="539"/>
    </row>
    <row r="41" spans="1:34" ht="15" customHeight="1" x14ac:dyDescent="0.2">
      <c r="A41" s="608" t="s">
        <v>10</v>
      </c>
      <c r="B41" s="607" t="s">
        <v>10</v>
      </c>
      <c r="C41" s="1404" t="s">
        <v>10</v>
      </c>
      <c r="D41" s="888" t="s">
        <v>28</v>
      </c>
      <c r="E41" s="5957"/>
      <c r="F41" s="5783" t="s">
        <v>568</v>
      </c>
      <c r="G41" s="5925" t="s">
        <v>74</v>
      </c>
      <c r="H41" s="5935" t="s">
        <v>18</v>
      </c>
      <c r="I41" s="5916" t="s">
        <v>19</v>
      </c>
      <c r="J41" s="694" t="s">
        <v>20</v>
      </c>
      <c r="K41" s="693"/>
      <c r="L41" s="756"/>
      <c r="M41" s="756"/>
      <c r="N41" s="909" t="s">
        <v>567</v>
      </c>
      <c r="O41" s="753" t="s">
        <v>138</v>
      </c>
      <c r="P41" s="752"/>
      <c r="Q41" s="751"/>
      <c r="X41" s="5865" t="s">
        <v>566</v>
      </c>
      <c r="Y41" s="5866"/>
      <c r="Z41" s="539"/>
      <c r="AA41" s="539"/>
    </row>
    <row r="42" spans="1:34" ht="15" customHeight="1" x14ac:dyDescent="0.2">
      <c r="A42" s="590"/>
      <c r="B42" s="589"/>
      <c r="C42" s="950"/>
      <c r="D42" s="882"/>
      <c r="E42" s="5958"/>
      <c r="F42" s="5949"/>
      <c r="G42" s="5926"/>
      <c r="H42" s="5936"/>
      <c r="I42" s="5917"/>
      <c r="J42" s="599" t="s">
        <v>235</v>
      </c>
      <c r="K42" s="691"/>
      <c r="L42" s="750"/>
      <c r="M42" s="750"/>
      <c r="N42" s="654"/>
      <c r="O42" s="768"/>
      <c r="P42" s="746"/>
      <c r="Q42" s="745"/>
      <c r="X42" s="5867"/>
      <c r="Y42" s="5868"/>
      <c r="Z42" s="539"/>
      <c r="AA42" s="539"/>
    </row>
    <row r="43" spans="1:34" ht="14.45" customHeight="1" x14ac:dyDescent="0.2">
      <c r="A43" s="952"/>
      <c r="B43" s="951"/>
      <c r="C43" s="950"/>
      <c r="D43" s="882"/>
      <c r="E43" s="5958"/>
      <c r="F43" s="5949"/>
      <c r="G43" s="5926"/>
      <c r="H43" s="5936"/>
      <c r="I43" s="5917"/>
      <c r="J43" s="689" t="s">
        <v>23</v>
      </c>
      <c r="K43" s="744">
        <v>262</v>
      </c>
      <c r="L43" s="750">
        <v>10</v>
      </c>
      <c r="M43" s="750">
        <v>9.9499999999999993</v>
      </c>
      <c r="N43" s="1556"/>
      <c r="O43" s="766"/>
      <c r="P43" s="811"/>
      <c r="Q43" s="810"/>
      <c r="X43" s="5867"/>
      <c r="Y43" s="5868"/>
      <c r="Z43" s="539"/>
      <c r="AA43" s="539"/>
    </row>
    <row r="44" spans="1:34" ht="14.45" customHeight="1" x14ac:dyDescent="0.2">
      <c r="A44" s="952"/>
      <c r="B44" s="951"/>
      <c r="C44" s="950"/>
      <c r="D44" s="882"/>
      <c r="E44" s="5958"/>
      <c r="F44" s="5949"/>
      <c r="G44" s="5926"/>
      <c r="H44" s="5936"/>
      <c r="I44" s="5917"/>
      <c r="J44" s="689" t="s">
        <v>234</v>
      </c>
      <c r="K44" s="744"/>
      <c r="L44" s="750"/>
      <c r="M44" s="750"/>
      <c r="N44" s="1556"/>
      <c r="O44" s="812"/>
      <c r="P44" s="740"/>
      <c r="Q44" s="739"/>
      <c r="X44" s="5867"/>
      <c r="Y44" s="5868"/>
      <c r="Z44" s="539"/>
      <c r="AA44" s="539"/>
    </row>
    <row r="45" spans="1:34" ht="14.45" customHeight="1" x14ac:dyDescent="0.2">
      <c r="A45" s="952"/>
      <c r="B45" s="951"/>
      <c r="C45" s="950"/>
      <c r="D45" s="882"/>
      <c r="E45" s="5958"/>
      <c r="F45" s="5949"/>
      <c r="G45" s="5926"/>
      <c r="H45" s="5936"/>
      <c r="I45" s="5917"/>
      <c r="J45" s="689" t="s">
        <v>233</v>
      </c>
      <c r="K45" s="688"/>
      <c r="L45" s="1555">
        <v>178.2</v>
      </c>
      <c r="M45" s="750">
        <v>178.1</v>
      </c>
      <c r="N45" s="654"/>
      <c r="O45" s="812"/>
      <c r="P45" s="740"/>
      <c r="Q45" s="739"/>
      <c r="X45" s="5867"/>
      <c r="Y45" s="5868"/>
      <c r="Z45" s="539"/>
      <c r="AA45" s="539"/>
    </row>
    <row r="46" spans="1:34" ht="14.45" customHeight="1" x14ac:dyDescent="0.2">
      <c r="A46" s="952"/>
      <c r="B46" s="951"/>
      <c r="C46" s="950"/>
      <c r="D46" s="882"/>
      <c r="E46" s="5958"/>
      <c r="F46" s="5949"/>
      <c r="G46" s="5926"/>
      <c r="H46" s="5936"/>
      <c r="I46" s="5917"/>
      <c r="J46" s="689" t="s">
        <v>22</v>
      </c>
      <c r="K46" s="688"/>
      <c r="L46" s="835"/>
      <c r="M46" s="835"/>
      <c r="N46" s="1551"/>
      <c r="O46" s="766"/>
      <c r="P46" s="832"/>
      <c r="Q46" s="831"/>
      <c r="X46" s="5867"/>
      <c r="Y46" s="5868"/>
      <c r="Z46" s="539"/>
      <c r="AA46" s="539"/>
    </row>
    <row r="47" spans="1:34" ht="21" customHeight="1" thickBot="1" x14ac:dyDescent="0.25">
      <c r="A47" s="952"/>
      <c r="B47" s="951"/>
      <c r="C47" s="950"/>
      <c r="D47" s="882"/>
      <c r="E47" s="5958"/>
      <c r="F47" s="5949"/>
      <c r="G47" s="5926"/>
      <c r="H47" s="5936"/>
      <c r="I47" s="5917"/>
      <c r="J47" s="764" t="s">
        <v>232</v>
      </c>
      <c r="K47" s="1342">
        <v>873</v>
      </c>
      <c r="L47" s="1554">
        <v>473</v>
      </c>
      <c r="M47" s="763">
        <v>473</v>
      </c>
      <c r="N47" s="1553"/>
      <c r="O47" s="731"/>
      <c r="P47" s="829"/>
      <c r="Q47" s="828"/>
      <c r="X47" s="5869"/>
      <c r="Y47" s="5870"/>
      <c r="Z47" s="539"/>
      <c r="AA47" s="539"/>
      <c r="AH47" s="507"/>
    </row>
    <row r="48" spans="1:34" ht="18.600000000000001" customHeight="1" thickBot="1" x14ac:dyDescent="0.25">
      <c r="A48" s="946"/>
      <c r="B48" s="945"/>
      <c r="C48" s="944"/>
      <c r="D48" s="642"/>
      <c r="E48" s="5959"/>
      <c r="F48" s="5762"/>
      <c r="G48" s="5927"/>
      <c r="H48" s="5950"/>
      <c r="I48" s="5918"/>
      <c r="J48" s="573" t="s">
        <v>24</v>
      </c>
      <c r="K48" s="571">
        <f>SUM(K41:K47)</f>
        <v>1135</v>
      </c>
      <c r="L48" s="571">
        <f>SUM(L41:L47)</f>
        <v>661.2</v>
      </c>
      <c r="M48" s="571">
        <f>SUM(M41:M47)</f>
        <v>661.05</v>
      </c>
      <c r="N48" s="609"/>
      <c r="O48" s="799"/>
      <c r="P48" s="726"/>
      <c r="Q48" s="665"/>
      <c r="R48" s="637"/>
      <c r="S48" s="637"/>
      <c r="T48" s="637"/>
      <c r="U48" s="637"/>
      <c r="V48" s="637"/>
      <c r="W48" s="637"/>
      <c r="X48" s="5863"/>
      <c r="Y48" s="5864"/>
      <c r="Z48" s="539"/>
      <c r="AA48" s="539"/>
    </row>
    <row r="49" spans="1:31" ht="14.25" customHeight="1" x14ac:dyDescent="0.2">
      <c r="A49" s="608" t="s">
        <v>10</v>
      </c>
      <c r="B49" s="607" t="s">
        <v>10</v>
      </c>
      <c r="C49" s="1404" t="s">
        <v>10</v>
      </c>
      <c r="D49" s="888" t="s">
        <v>30</v>
      </c>
      <c r="E49" s="1492"/>
      <c r="F49" s="5928" t="s">
        <v>565</v>
      </c>
      <c r="G49" s="6322" t="s">
        <v>74</v>
      </c>
      <c r="H49" s="5935" t="s">
        <v>18</v>
      </c>
      <c r="I49" s="604"/>
      <c r="J49" s="694" t="s">
        <v>20</v>
      </c>
      <c r="K49" s="1105"/>
      <c r="L49" s="715"/>
      <c r="M49" s="715"/>
      <c r="N49" s="603" t="s">
        <v>245</v>
      </c>
      <c r="O49" s="602" t="s">
        <v>138</v>
      </c>
      <c r="P49" s="928"/>
      <c r="Q49" s="712"/>
      <c r="X49" s="5865" t="s">
        <v>564</v>
      </c>
      <c r="Y49" s="5909"/>
      <c r="Z49" s="539"/>
      <c r="AA49" s="539"/>
    </row>
    <row r="50" spans="1:31" ht="14.25" customHeight="1" x14ac:dyDescent="0.2">
      <c r="A50" s="952"/>
      <c r="B50" s="951"/>
      <c r="C50" s="1358"/>
      <c r="D50" s="648"/>
      <c r="E50" s="782"/>
      <c r="F50" s="5929"/>
      <c r="G50" s="6323"/>
      <c r="H50" s="5936"/>
      <c r="I50" s="586"/>
      <c r="J50" s="691" t="s">
        <v>235</v>
      </c>
      <c r="K50" s="1438">
        <v>0</v>
      </c>
      <c r="L50" s="596">
        <v>59.3</v>
      </c>
      <c r="M50" s="596">
        <v>59.3</v>
      </c>
      <c r="N50" s="686"/>
      <c r="O50" s="685"/>
      <c r="P50" s="684"/>
      <c r="Q50" s="709"/>
      <c r="X50" s="5910"/>
      <c r="Y50" s="5911"/>
      <c r="Z50" s="539"/>
      <c r="AA50" s="539"/>
      <c r="AE50" s="507"/>
    </row>
    <row r="51" spans="1:31" ht="14.25" customHeight="1" x14ac:dyDescent="0.2">
      <c r="A51" s="952"/>
      <c r="B51" s="951"/>
      <c r="C51" s="1358"/>
      <c r="D51" s="648"/>
      <c r="E51" s="782"/>
      <c r="F51" s="5929"/>
      <c r="G51" s="6323"/>
      <c r="H51" s="5936"/>
      <c r="I51" s="586"/>
      <c r="J51" s="689" t="s">
        <v>23</v>
      </c>
      <c r="K51" s="1108"/>
      <c r="L51" s="687"/>
      <c r="M51" s="687"/>
      <c r="N51" s="686"/>
      <c r="O51" s="685"/>
      <c r="P51" s="684"/>
      <c r="Q51" s="709"/>
      <c r="X51" s="5910"/>
      <c r="Y51" s="5911"/>
      <c r="Z51" s="539"/>
      <c r="AA51" s="539"/>
    </row>
    <row r="52" spans="1:31" ht="14.25" customHeight="1" x14ac:dyDescent="0.2">
      <c r="A52" s="952"/>
      <c r="B52" s="951"/>
      <c r="C52" s="1358"/>
      <c r="D52" s="648"/>
      <c r="E52" s="782"/>
      <c r="F52" s="5929"/>
      <c r="G52" s="6323"/>
      <c r="H52" s="5936"/>
      <c r="I52" s="586"/>
      <c r="J52" s="689" t="s">
        <v>234</v>
      </c>
      <c r="K52" s="1108"/>
      <c r="L52" s="687"/>
      <c r="M52" s="687"/>
      <c r="N52" s="686"/>
      <c r="O52" s="685"/>
      <c r="P52" s="684"/>
      <c r="Q52" s="709"/>
      <c r="X52" s="5910"/>
      <c r="Y52" s="5911"/>
      <c r="Z52" s="539"/>
      <c r="AA52" s="539"/>
    </row>
    <row r="53" spans="1:31" ht="14.25" customHeight="1" x14ac:dyDescent="0.2">
      <c r="A53" s="952"/>
      <c r="B53" s="951"/>
      <c r="C53" s="1358"/>
      <c r="D53" s="648"/>
      <c r="E53" s="782"/>
      <c r="F53" s="5929"/>
      <c r="G53" s="6323"/>
      <c r="H53" s="5936"/>
      <c r="I53" s="586"/>
      <c r="J53" s="689" t="s">
        <v>233</v>
      </c>
      <c r="K53" s="1108"/>
      <c r="L53" s="687"/>
      <c r="M53" s="687"/>
      <c r="N53" s="686"/>
      <c r="O53" s="685"/>
      <c r="P53" s="684"/>
      <c r="Q53" s="709"/>
      <c r="X53" s="5910"/>
      <c r="Y53" s="5911"/>
      <c r="Z53" s="539"/>
      <c r="AA53" s="539"/>
    </row>
    <row r="54" spans="1:31" ht="14.25" customHeight="1" x14ac:dyDescent="0.2">
      <c r="A54" s="952"/>
      <c r="B54" s="951"/>
      <c r="C54" s="1358"/>
      <c r="D54" s="648"/>
      <c r="E54" s="782"/>
      <c r="F54" s="5929"/>
      <c r="G54" s="6323"/>
      <c r="H54" s="5936"/>
      <c r="I54" s="586"/>
      <c r="J54" s="689" t="s">
        <v>22</v>
      </c>
      <c r="K54" s="1108"/>
      <c r="L54" s="687"/>
      <c r="M54" s="687"/>
      <c r="N54" s="686"/>
      <c r="O54" s="685"/>
      <c r="P54" s="684"/>
      <c r="Q54" s="709"/>
      <c r="X54" s="5910"/>
      <c r="Y54" s="5911"/>
      <c r="Z54" s="539"/>
      <c r="AA54" s="539"/>
    </row>
    <row r="55" spans="1:31" ht="13.15" customHeight="1" thickBot="1" x14ac:dyDescent="0.25">
      <c r="A55" s="952"/>
      <c r="B55" s="951"/>
      <c r="C55" s="1358"/>
      <c r="D55" s="648"/>
      <c r="E55" s="782"/>
      <c r="F55" s="5929"/>
      <c r="G55" s="6323"/>
      <c r="H55" s="5936"/>
      <c r="I55" s="586"/>
      <c r="J55" s="1519" t="s">
        <v>232</v>
      </c>
      <c r="K55" s="1463"/>
      <c r="L55" s="677"/>
      <c r="M55" s="677"/>
      <c r="N55" s="676"/>
      <c r="O55" s="675"/>
      <c r="P55" s="674"/>
      <c r="Q55" s="1552"/>
      <c r="X55" s="5912"/>
      <c r="Y55" s="5913"/>
      <c r="Z55" s="539"/>
      <c r="AA55" s="539"/>
    </row>
    <row r="56" spans="1:31" ht="16.5" customHeight="1" thickBot="1" x14ac:dyDescent="0.25">
      <c r="A56" s="952"/>
      <c r="B56" s="951"/>
      <c r="C56" s="1358"/>
      <c r="D56" s="642"/>
      <c r="E56" s="776"/>
      <c r="F56" s="5930"/>
      <c r="G56" s="6324"/>
      <c r="H56" s="5950"/>
      <c r="I56" s="574"/>
      <c r="J56" s="573" t="s">
        <v>24</v>
      </c>
      <c r="K56" s="571">
        <f>SUM(K49:K55)</f>
        <v>0</v>
      </c>
      <c r="L56" s="571">
        <f>SUM(L49:L55)</f>
        <v>59.3</v>
      </c>
      <c r="M56" s="571">
        <f>SUM(M49:M55)</f>
        <v>59.3</v>
      </c>
      <c r="N56" s="668"/>
      <c r="O56" s="667"/>
      <c r="P56" s="726"/>
      <c r="Q56" s="665"/>
      <c r="R56" s="637"/>
      <c r="S56" s="637"/>
      <c r="T56" s="637"/>
      <c r="U56" s="637"/>
      <c r="V56" s="637"/>
      <c r="W56" s="637"/>
      <c r="X56" s="5863"/>
      <c r="Y56" s="5864"/>
      <c r="Z56" s="539"/>
      <c r="AA56" s="539"/>
    </row>
    <row r="57" spans="1:31" ht="15" customHeight="1" x14ac:dyDescent="0.2">
      <c r="A57" s="963" t="s">
        <v>10</v>
      </c>
      <c r="B57" s="5973" t="s">
        <v>10</v>
      </c>
      <c r="C57" s="961" t="s">
        <v>25</v>
      </c>
      <c r="D57" s="1361"/>
      <c r="E57" s="1361"/>
      <c r="F57" s="6199" t="s">
        <v>563</v>
      </c>
      <c r="G57" s="5925" t="s">
        <v>75</v>
      </c>
      <c r="H57" s="5935" t="s">
        <v>18</v>
      </c>
      <c r="I57" s="5917" t="s">
        <v>19</v>
      </c>
      <c r="J57" s="631" t="s">
        <v>20</v>
      </c>
      <c r="K57" s="847">
        <f>K64+K70+K76</f>
        <v>0</v>
      </c>
      <c r="L57" s="847">
        <f>L64+L70+L76</f>
        <v>4.0999999999999996</v>
      </c>
      <c r="M57" s="847">
        <f>M64+M70+M76</f>
        <v>4.0999999999999996</v>
      </c>
      <c r="N57" s="909"/>
      <c r="O57" s="753"/>
      <c r="P57" s="837"/>
      <c r="Q57" s="836"/>
      <c r="X57" s="5881"/>
      <c r="Y57" s="5882"/>
      <c r="Z57" s="539"/>
      <c r="AA57" s="539"/>
    </row>
    <row r="58" spans="1:31" ht="14.45" customHeight="1" x14ac:dyDescent="0.2">
      <c r="A58" s="959"/>
      <c r="B58" s="5974"/>
      <c r="C58" s="957"/>
      <c r="D58" s="1358"/>
      <c r="E58" s="1358"/>
      <c r="F58" s="6200"/>
      <c r="G58" s="5926"/>
      <c r="H58" s="5936"/>
      <c r="I58" s="5917"/>
      <c r="J58" s="625" t="s">
        <v>235</v>
      </c>
      <c r="K58" s="845">
        <f>K84</f>
        <v>0</v>
      </c>
      <c r="L58" s="845">
        <f>L84</f>
        <v>27</v>
      </c>
      <c r="M58" s="845">
        <f>M84</f>
        <v>27</v>
      </c>
      <c r="N58" s="654"/>
      <c r="O58" s="768"/>
      <c r="P58" s="811"/>
      <c r="Q58" s="810"/>
      <c r="X58" s="5883"/>
      <c r="Y58" s="5884"/>
      <c r="Z58" s="539"/>
      <c r="AA58" s="539"/>
    </row>
    <row r="59" spans="1:31" ht="14.45" customHeight="1" x14ac:dyDescent="0.2">
      <c r="A59" s="959"/>
      <c r="B59" s="5974"/>
      <c r="C59" s="957"/>
      <c r="D59" s="1358"/>
      <c r="E59" s="1358"/>
      <c r="F59" s="5947"/>
      <c r="G59" s="5926"/>
      <c r="H59" s="5936"/>
      <c r="I59" s="5917"/>
      <c r="J59" s="621" t="s">
        <v>23</v>
      </c>
      <c r="K59" s="844">
        <f>K78+K85</f>
        <v>0</v>
      </c>
      <c r="L59" s="844">
        <f>L78+L85</f>
        <v>7.4</v>
      </c>
      <c r="M59" s="844">
        <f>M78+M85</f>
        <v>5.2</v>
      </c>
      <c r="N59" s="956"/>
      <c r="O59" s="812"/>
      <c r="P59" s="811"/>
      <c r="Q59" s="810"/>
      <c r="X59" s="5883"/>
      <c r="Y59" s="5884"/>
      <c r="Z59" s="539"/>
      <c r="AA59" s="539"/>
    </row>
    <row r="60" spans="1:31" ht="14.45" customHeight="1" x14ac:dyDescent="0.2">
      <c r="A60" s="959"/>
      <c r="B60" s="5974"/>
      <c r="C60" s="957"/>
      <c r="D60" s="1358"/>
      <c r="E60" s="1358"/>
      <c r="F60" s="5947"/>
      <c r="G60" s="5926"/>
      <c r="H60" s="5936"/>
      <c r="I60" s="5917"/>
      <c r="J60" s="621" t="s">
        <v>234</v>
      </c>
      <c r="K60" s="844">
        <f>K66+K72+K79</f>
        <v>0</v>
      </c>
      <c r="L60" s="844">
        <f>L66+L72+L79</f>
        <v>0</v>
      </c>
      <c r="M60" s="844">
        <f>M66+M72+M79</f>
        <v>0</v>
      </c>
      <c r="N60" s="953"/>
      <c r="O60" s="812"/>
      <c r="P60" s="740"/>
      <c r="Q60" s="739"/>
      <c r="X60" s="5883"/>
      <c r="Y60" s="5884"/>
      <c r="Z60" s="539"/>
      <c r="AA60" s="539"/>
    </row>
    <row r="61" spans="1:31" ht="14.45" customHeight="1" x14ac:dyDescent="0.2">
      <c r="A61" s="959"/>
      <c r="B61" s="5974"/>
      <c r="C61" s="957"/>
      <c r="D61" s="1358"/>
      <c r="E61" s="1358"/>
      <c r="F61" s="5947"/>
      <c r="G61" s="5926"/>
      <c r="H61" s="5936"/>
      <c r="I61" s="5917"/>
      <c r="J61" s="621" t="s">
        <v>233</v>
      </c>
      <c r="K61" s="844">
        <f>K67+K73+K80+K87</f>
        <v>0</v>
      </c>
      <c r="L61" s="844">
        <f>L67+L73+L80+L87</f>
        <v>0</v>
      </c>
      <c r="M61" s="844">
        <f>M67+M73+M80+M87</f>
        <v>0</v>
      </c>
      <c r="N61" s="654"/>
      <c r="O61" s="812"/>
      <c r="P61" s="740"/>
      <c r="Q61" s="739"/>
      <c r="X61" s="5883"/>
      <c r="Y61" s="5884"/>
      <c r="Z61" s="539"/>
      <c r="AA61" s="539"/>
    </row>
    <row r="62" spans="1:31" ht="15" customHeight="1" thickBot="1" x14ac:dyDescent="0.25">
      <c r="A62" s="959"/>
      <c r="B62" s="5974"/>
      <c r="C62" s="957"/>
      <c r="D62" s="1358"/>
      <c r="E62" s="1358"/>
      <c r="F62" s="5947"/>
      <c r="G62" s="5926"/>
      <c r="H62" s="5936"/>
      <c r="I62" s="5917"/>
      <c r="J62" s="1063" t="s">
        <v>22</v>
      </c>
      <c r="K62" s="843">
        <f>K68+K74+K81</f>
        <v>0</v>
      </c>
      <c r="L62" s="843">
        <f>L68+L74+L81</f>
        <v>0</v>
      </c>
      <c r="M62" s="843">
        <f>M68+M74+M81</f>
        <v>0</v>
      </c>
      <c r="N62" s="1551"/>
      <c r="O62" s="766"/>
      <c r="P62" s="832"/>
      <c r="Q62" s="831"/>
      <c r="X62" s="5885"/>
      <c r="Y62" s="5886"/>
      <c r="Z62" s="539"/>
      <c r="AA62" s="539"/>
    </row>
    <row r="63" spans="1:31" ht="17.25" customHeight="1" thickBot="1" x14ac:dyDescent="0.25">
      <c r="A63" s="577"/>
      <c r="B63" s="5975"/>
      <c r="C63" s="612"/>
      <c r="D63" s="611"/>
      <c r="E63" s="611"/>
      <c r="F63" s="5948"/>
      <c r="G63" s="5927"/>
      <c r="H63" s="5950"/>
      <c r="I63" s="5918"/>
      <c r="J63" s="669" t="s">
        <v>24</v>
      </c>
      <c r="K63" s="571">
        <f>SUM(K57:K62)</f>
        <v>0</v>
      </c>
      <c r="L63" s="571">
        <f>SUM(L57:L62)</f>
        <v>38.5</v>
      </c>
      <c r="M63" s="571">
        <f>SUM(M57:M62)</f>
        <v>36.300000000000004</v>
      </c>
      <c r="N63" s="1550"/>
      <c r="O63" s="1549"/>
      <c r="P63" s="1548"/>
      <c r="Q63" s="1547"/>
      <c r="R63" s="637"/>
      <c r="S63" s="637"/>
      <c r="T63" s="637"/>
      <c r="U63" s="637"/>
      <c r="V63" s="637"/>
      <c r="W63" s="637"/>
      <c r="X63" s="5871"/>
      <c r="Y63" s="5872"/>
      <c r="Z63" s="539"/>
      <c r="AA63" s="539"/>
    </row>
    <row r="64" spans="1:31" ht="15" hidden="1" thickBot="1" x14ac:dyDescent="0.25">
      <c r="A64" s="963" t="s">
        <v>10</v>
      </c>
      <c r="B64" s="5973" t="s">
        <v>10</v>
      </c>
      <c r="C64" s="961" t="s">
        <v>25</v>
      </c>
      <c r="D64" s="888" t="s">
        <v>10</v>
      </c>
      <c r="E64" s="5957"/>
      <c r="F64" s="5928" t="s">
        <v>562</v>
      </c>
      <c r="G64" s="5925" t="s">
        <v>75</v>
      </c>
      <c r="H64" s="5935" t="s">
        <v>18</v>
      </c>
      <c r="I64" s="5916" t="s">
        <v>560</v>
      </c>
      <c r="J64" s="693" t="s">
        <v>20</v>
      </c>
      <c r="K64" s="693"/>
      <c r="L64" s="756"/>
      <c r="M64" s="755"/>
      <c r="N64" s="754"/>
      <c r="O64" s="753"/>
      <c r="P64" s="837"/>
      <c r="Q64" s="836"/>
      <c r="X64" s="548"/>
      <c r="Y64" s="548"/>
      <c r="Z64" s="539"/>
      <c r="AA64" s="539"/>
    </row>
    <row r="65" spans="1:31" ht="15" hidden="1" thickBot="1" x14ac:dyDescent="0.25">
      <c r="A65" s="959"/>
      <c r="B65" s="5974"/>
      <c r="C65" s="957"/>
      <c r="D65" s="882"/>
      <c r="E65" s="5958"/>
      <c r="F65" s="5929"/>
      <c r="G65" s="5926"/>
      <c r="H65" s="5936"/>
      <c r="I65" s="5917"/>
      <c r="J65" s="688" t="s">
        <v>23</v>
      </c>
      <c r="K65" s="744"/>
      <c r="L65" s="750"/>
      <c r="M65" s="749"/>
      <c r="N65" s="1546"/>
      <c r="O65" s="969"/>
      <c r="P65" s="740"/>
      <c r="Q65" s="739"/>
      <c r="X65" s="548"/>
      <c r="Y65" s="548"/>
      <c r="Z65" s="539"/>
      <c r="AA65" s="539"/>
      <c r="AB65" s="516"/>
    </row>
    <row r="66" spans="1:31" ht="15" hidden="1" thickBot="1" x14ac:dyDescent="0.25">
      <c r="A66" s="959"/>
      <c r="B66" s="5974"/>
      <c r="C66" s="957"/>
      <c r="D66" s="882"/>
      <c r="E66" s="5958"/>
      <c r="F66" s="5929"/>
      <c r="G66" s="5926"/>
      <c r="H66" s="5936"/>
      <c r="I66" s="5917"/>
      <c r="J66" s="688" t="s">
        <v>234</v>
      </c>
      <c r="K66" s="744"/>
      <c r="L66" s="750"/>
      <c r="M66" s="749"/>
      <c r="N66" s="1228"/>
      <c r="O66" s="812"/>
      <c r="P66" s="740"/>
      <c r="Q66" s="739"/>
      <c r="X66" s="548"/>
      <c r="Y66" s="548"/>
      <c r="Z66" s="539"/>
      <c r="AA66" s="539"/>
    </row>
    <row r="67" spans="1:31" ht="15" hidden="1" thickBot="1" x14ac:dyDescent="0.25">
      <c r="A67" s="959"/>
      <c r="B67" s="5974"/>
      <c r="C67" s="957"/>
      <c r="D67" s="882"/>
      <c r="E67" s="5958"/>
      <c r="F67" s="5929"/>
      <c r="G67" s="5926"/>
      <c r="H67" s="5936"/>
      <c r="I67" s="5917"/>
      <c r="J67" s="688" t="s">
        <v>233</v>
      </c>
      <c r="K67" s="744"/>
      <c r="L67" s="750"/>
      <c r="M67" s="749"/>
      <c r="N67" s="1545"/>
      <c r="O67" s="812"/>
      <c r="P67" s="740"/>
      <c r="Q67" s="739"/>
      <c r="X67" s="548"/>
      <c r="Y67" s="548"/>
      <c r="Z67" s="539"/>
      <c r="AA67" s="539"/>
    </row>
    <row r="68" spans="1:31" ht="15" hidden="1" thickBot="1" x14ac:dyDescent="0.25">
      <c r="A68" s="959"/>
      <c r="B68" s="5974"/>
      <c r="C68" s="957"/>
      <c r="D68" s="882"/>
      <c r="E68" s="5958"/>
      <c r="F68" s="5929"/>
      <c r="G68" s="5926"/>
      <c r="H68" s="5936"/>
      <c r="I68" s="5917"/>
      <c r="J68" s="678" t="s">
        <v>22</v>
      </c>
      <c r="K68" s="678"/>
      <c r="L68" s="948"/>
      <c r="M68" s="1030"/>
      <c r="N68" s="804"/>
      <c r="O68" s="803"/>
      <c r="P68" s="802"/>
      <c r="Q68" s="801"/>
      <c r="X68" s="548"/>
      <c r="Y68" s="548"/>
      <c r="Z68" s="539"/>
      <c r="AA68" s="539"/>
    </row>
    <row r="69" spans="1:31" ht="15" hidden="1" thickBot="1" x14ac:dyDescent="0.25">
      <c r="A69" s="577"/>
      <c r="B69" s="5975"/>
      <c r="C69" s="612"/>
      <c r="D69" s="642"/>
      <c r="E69" s="5959"/>
      <c r="F69" s="5930"/>
      <c r="G69" s="5927"/>
      <c r="H69" s="5950"/>
      <c r="I69" s="5918"/>
      <c r="J69" s="723" t="s">
        <v>24</v>
      </c>
      <c r="K69" s="723"/>
      <c r="L69" s="775">
        <f>SUM(L64:L68)</f>
        <v>0</v>
      </c>
      <c r="M69" s="774"/>
      <c r="N69" s="1137"/>
      <c r="O69" s="966"/>
      <c r="P69" s="771"/>
      <c r="Q69" s="770"/>
      <c r="X69" s="548"/>
      <c r="Y69" s="548"/>
      <c r="Z69" s="539"/>
      <c r="AA69" s="539"/>
    </row>
    <row r="70" spans="1:31" ht="15" hidden="1" thickBot="1" x14ac:dyDescent="0.25">
      <c r="A70" s="963" t="s">
        <v>10</v>
      </c>
      <c r="B70" s="5973" t="s">
        <v>10</v>
      </c>
      <c r="C70" s="961" t="s">
        <v>25</v>
      </c>
      <c r="D70" s="888" t="s">
        <v>25</v>
      </c>
      <c r="E70" s="5957"/>
      <c r="F70" s="5928" t="s">
        <v>561</v>
      </c>
      <c r="G70" s="5925" t="s">
        <v>75</v>
      </c>
      <c r="H70" s="5935" t="s">
        <v>18</v>
      </c>
      <c r="I70" s="5916" t="s">
        <v>560</v>
      </c>
      <c r="J70" s="693" t="s">
        <v>20</v>
      </c>
      <c r="K70" s="693"/>
      <c r="L70" s="756"/>
      <c r="M70" s="755"/>
      <c r="N70" s="754"/>
      <c r="O70" s="753"/>
      <c r="P70" s="837"/>
      <c r="Q70" s="836"/>
      <c r="X70" s="548"/>
      <c r="Y70" s="548"/>
      <c r="Z70" s="539"/>
      <c r="AA70" s="539"/>
    </row>
    <row r="71" spans="1:31" ht="15" hidden="1" thickBot="1" x14ac:dyDescent="0.25">
      <c r="A71" s="959"/>
      <c r="B71" s="5974"/>
      <c r="C71" s="957"/>
      <c r="D71" s="882"/>
      <c r="E71" s="5958"/>
      <c r="F71" s="5929"/>
      <c r="G71" s="5926"/>
      <c r="H71" s="5936"/>
      <c r="I71" s="5917"/>
      <c r="J71" s="688" t="s">
        <v>23</v>
      </c>
      <c r="K71" s="744"/>
      <c r="L71" s="583"/>
      <c r="M71" s="743"/>
      <c r="N71" s="1544"/>
      <c r="O71" s="1543"/>
      <c r="P71" s="815"/>
      <c r="Q71" s="814"/>
      <c r="X71" s="548"/>
      <c r="Y71" s="548"/>
      <c r="Z71" s="539"/>
      <c r="AA71" s="539"/>
    </row>
    <row r="72" spans="1:31" ht="15" hidden="1" thickBot="1" x14ac:dyDescent="0.25">
      <c r="A72" s="959"/>
      <c r="B72" s="5974"/>
      <c r="C72" s="957"/>
      <c r="D72" s="882"/>
      <c r="E72" s="5958"/>
      <c r="F72" s="5929"/>
      <c r="G72" s="5926"/>
      <c r="H72" s="5936"/>
      <c r="I72" s="5917"/>
      <c r="J72" s="688" t="s">
        <v>234</v>
      </c>
      <c r="K72" s="744"/>
      <c r="L72" s="750"/>
      <c r="M72" s="749"/>
      <c r="N72" s="1542"/>
      <c r="O72" s="812"/>
      <c r="P72" s="811"/>
      <c r="Q72" s="810"/>
      <c r="X72" s="548"/>
      <c r="Y72" s="548"/>
      <c r="Z72" s="539"/>
      <c r="AA72" s="539"/>
    </row>
    <row r="73" spans="1:31" ht="15" hidden="1" thickBot="1" x14ac:dyDescent="0.25">
      <c r="A73" s="959"/>
      <c r="B73" s="5974"/>
      <c r="C73" s="957"/>
      <c r="D73" s="882"/>
      <c r="E73" s="5958"/>
      <c r="F73" s="5929"/>
      <c r="G73" s="5926"/>
      <c r="H73" s="5936"/>
      <c r="I73" s="5917"/>
      <c r="J73" s="688" t="s">
        <v>233</v>
      </c>
      <c r="K73" s="744"/>
      <c r="L73" s="750"/>
      <c r="M73" s="749"/>
      <c r="N73" s="769"/>
      <c r="O73" s="812"/>
      <c r="P73" s="740"/>
      <c r="Q73" s="739"/>
      <c r="X73" s="548"/>
      <c r="Y73" s="548"/>
      <c r="Z73" s="539"/>
      <c r="AA73" s="539"/>
    </row>
    <row r="74" spans="1:31" ht="15" hidden="1" thickBot="1" x14ac:dyDescent="0.25">
      <c r="A74" s="959"/>
      <c r="B74" s="5974"/>
      <c r="C74" s="957"/>
      <c r="D74" s="882"/>
      <c r="E74" s="5958"/>
      <c r="F74" s="5929"/>
      <c r="G74" s="5926"/>
      <c r="H74" s="5936"/>
      <c r="I74" s="5917"/>
      <c r="J74" s="678" t="s">
        <v>22</v>
      </c>
      <c r="K74" s="678"/>
      <c r="L74" s="948"/>
      <c r="M74" s="1030"/>
      <c r="N74" s="804"/>
      <c r="O74" s="803"/>
      <c r="P74" s="802"/>
      <c r="Q74" s="801"/>
      <c r="X74" s="548"/>
      <c r="Y74" s="548"/>
      <c r="Z74" s="539"/>
      <c r="AA74" s="539"/>
    </row>
    <row r="75" spans="1:31" ht="34.5" hidden="1" customHeight="1" x14ac:dyDescent="0.2">
      <c r="A75" s="577"/>
      <c r="B75" s="5975"/>
      <c r="C75" s="612"/>
      <c r="D75" s="642"/>
      <c r="E75" s="5959"/>
      <c r="F75" s="5930"/>
      <c r="G75" s="5927"/>
      <c r="H75" s="5950"/>
      <c r="I75" s="5918"/>
      <c r="J75" s="723" t="s">
        <v>24</v>
      </c>
      <c r="K75" s="723"/>
      <c r="L75" s="775">
        <f>SUM(L70:L74)</f>
        <v>0</v>
      </c>
      <c r="M75" s="774"/>
      <c r="N75" s="1137"/>
      <c r="O75" s="966"/>
      <c r="P75" s="965"/>
      <c r="Q75" s="964"/>
      <c r="X75" s="548"/>
      <c r="Y75" s="548"/>
      <c r="Z75" s="539"/>
      <c r="AA75" s="539"/>
    </row>
    <row r="76" spans="1:31" ht="16.5" customHeight="1" x14ac:dyDescent="0.2">
      <c r="A76" s="6022" t="s">
        <v>10</v>
      </c>
      <c r="B76" s="5973" t="s">
        <v>10</v>
      </c>
      <c r="C76" s="5991" t="s">
        <v>25</v>
      </c>
      <c r="D76" s="6004" t="s">
        <v>27</v>
      </c>
      <c r="E76" s="5957"/>
      <c r="F76" s="6193" t="s">
        <v>559</v>
      </c>
      <c r="G76" s="5925" t="s">
        <v>75</v>
      </c>
      <c r="H76" s="5985" t="s">
        <v>18</v>
      </c>
      <c r="I76" s="6146" t="s">
        <v>19</v>
      </c>
      <c r="J76" s="694" t="s">
        <v>20</v>
      </c>
      <c r="K76" s="756">
        <v>0</v>
      </c>
      <c r="L76" s="692">
        <v>4.0999999999999996</v>
      </c>
      <c r="M76" s="823">
        <v>4.0999999999999996</v>
      </c>
      <c r="N76" s="1127"/>
      <c r="O76" s="1126"/>
      <c r="P76" s="718"/>
      <c r="Q76" s="717"/>
      <c r="X76" s="5867" t="s">
        <v>558</v>
      </c>
      <c r="Y76" s="5868"/>
      <c r="Z76" s="539"/>
      <c r="AA76" s="539"/>
      <c r="AE76" s="507"/>
    </row>
    <row r="77" spans="1:31" ht="15.75" customHeight="1" x14ac:dyDescent="0.2">
      <c r="A77" s="6023"/>
      <c r="B77" s="5974"/>
      <c r="C77" s="5992"/>
      <c r="D77" s="6005"/>
      <c r="E77" s="5958"/>
      <c r="F77" s="6194"/>
      <c r="G77" s="5926"/>
      <c r="H77" s="5986"/>
      <c r="I77" s="6147"/>
      <c r="J77" s="599" t="s">
        <v>235</v>
      </c>
      <c r="K77" s="744"/>
      <c r="L77" s="583"/>
      <c r="M77" s="743"/>
      <c r="N77" s="1121"/>
      <c r="O77" s="1120"/>
      <c r="P77" s="712"/>
      <c r="Q77" s="711"/>
      <c r="X77" s="5867"/>
      <c r="Y77" s="5868"/>
      <c r="Z77" s="539"/>
      <c r="AA77" s="539"/>
      <c r="AE77" s="507"/>
    </row>
    <row r="78" spans="1:31" ht="12.75" customHeight="1" x14ac:dyDescent="0.2">
      <c r="A78" s="6023"/>
      <c r="B78" s="5974"/>
      <c r="C78" s="5992"/>
      <c r="D78" s="6005"/>
      <c r="E78" s="5958"/>
      <c r="F78" s="6194"/>
      <c r="G78" s="5926"/>
      <c r="H78" s="5986"/>
      <c r="I78" s="6147"/>
      <c r="J78" s="689" t="s">
        <v>23</v>
      </c>
      <c r="K78" s="688"/>
      <c r="L78" s="687"/>
      <c r="M78" s="786"/>
      <c r="N78" s="891"/>
      <c r="O78" s="685"/>
      <c r="P78" s="709"/>
      <c r="Q78" s="683"/>
      <c r="X78" s="5867"/>
      <c r="Y78" s="5868"/>
      <c r="Z78" s="539"/>
      <c r="AA78" s="539"/>
    </row>
    <row r="79" spans="1:31" ht="15.75" customHeight="1" x14ac:dyDescent="0.2">
      <c r="A79" s="6023"/>
      <c r="B79" s="5974"/>
      <c r="C79" s="5992"/>
      <c r="D79" s="6005"/>
      <c r="E79" s="5958"/>
      <c r="F79" s="6194"/>
      <c r="G79" s="5926"/>
      <c r="H79" s="5986"/>
      <c r="I79" s="6147"/>
      <c r="J79" s="689" t="s">
        <v>234</v>
      </c>
      <c r="K79" s="688"/>
      <c r="L79" s="687"/>
      <c r="M79" s="786"/>
      <c r="N79" s="891"/>
      <c r="O79" s="685"/>
      <c r="P79" s="709"/>
      <c r="Q79" s="683"/>
      <c r="X79" s="5867"/>
      <c r="Y79" s="5868"/>
      <c r="Z79" s="539"/>
      <c r="AA79" s="539"/>
    </row>
    <row r="80" spans="1:31" ht="15" customHeight="1" x14ac:dyDescent="0.2">
      <c r="A80" s="6023"/>
      <c r="B80" s="5974"/>
      <c r="C80" s="5992"/>
      <c r="D80" s="6005"/>
      <c r="E80" s="5958"/>
      <c r="F80" s="6194"/>
      <c r="G80" s="5926"/>
      <c r="H80" s="5986"/>
      <c r="I80" s="6147"/>
      <c r="J80" s="689" t="s">
        <v>233</v>
      </c>
      <c r="K80" s="688"/>
      <c r="L80" s="687"/>
      <c r="M80" s="786"/>
      <c r="N80" s="891"/>
      <c r="O80" s="685"/>
      <c r="P80" s="709"/>
      <c r="Q80" s="683"/>
      <c r="X80" s="5867"/>
      <c r="Y80" s="5868"/>
      <c r="Z80" s="539"/>
      <c r="AA80" s="539"/>
    </row>
    <row r="81" spans="1:31" ht="15" customHeight="1" thickBot="1" x14ac:dyDescent="0.25">
      <c r="A81" s="6023"/>
      <c r="B81" s="5974"/>
      <c r="C81" s="5992"/>
      <c r="D81" s="6005"/>
      <c r="E81" s="5958"/>
      <c r="F81" s="6194"/>
      <c r="G81" s="5926"/>
      <c r="H81" s="5986"/>
      <c r="I81" s="6147"/>
      <c r="J81" s="679" t="s">
        <v>22</v>
      </c>
      <c r="K81" s="734"/>
      <c r="L81" s="879"/>
      <c r="M81" s="878"/>
      <c r="N81" s="890"/>
      <c r="O81" s="1118"/>
      <c r="P81" s="875"/>
      <c r="Q81" s="874"/>
      <c r="X81" s="5869"/>
      <c r="Y81" s="5870"/>
      <c r="Z81" s="539"/>
      <c r="AA81" s="539"/>
    </row>
    <row r="82" spans="1:31" ht="16.149999999999999" customHeight="1" thickBot="1" x14ac:dyDescent="0.25">
      <c r="A82" s="6024"/>
      <c r="B82" s="5975"/>
      <c r="C82" s="5993"/>
      <c r="D82" s="6006"/>
      <c r="E82" s="5959"/>
      <c r="F82" s="6195"/>
      <c r="G82" s="5927"/>
      <c r="H82" s="5987"/>
      <c r="I82" s="6148"/>
      <c r="J82" s="573" t="s">
        <v>24</v>
      </c>
      <c r="K82" s="1462">
        <f>SUM(K76:K81)</f>
        <v>0</v>
      </c>
      <c r="L82" s="898">
        <f>SUM(L76:L81)</f>
        <v>4.0999999999999996</v>
      </c>
      <c r="M82" s="897">
        <f>SUM(M76:M81)</f>
        <v>4.0999999999999996</v>
      </c>
      <c r="N82" s="1538"/>
      <c r="O82" s="1444"/>
      <c r="P82" s="1334"/>
      <c r="Q82" s="1333"/>
      <c r="R82" s="637"/>
      <c r="S82" s="637"/>
      <c r="T82" s="637"/>
      <c r="U82" s="637"/>
      <c r="V82" s="637"/>
      <c r="W82" s="637"/>
      <c r="X82" s="5863"/>
      <c r="Y82" s="5864"/>
      <c r="Z82" s="539"/>
      <c r="AA82" s="539"/>
    </row>
    <row r="83" spans="1:31" ht="29.45" customHeight="1" x14ac:dyDescent="0.2">
      <c r="A83" s="6022" t="s">
        <v>10</v>
      </c>
      <c r="B83" s="5973" t="s">
        <v>10</v>
      </c>
      <c r="C83" s="5991" t="s">
        <v>25</v>
      </c>
      <c r="D83" s="6004" t="s">
        <v>28</v>
      </c>
      <c r="E83" s="5957"/>
      <c r="F83" s="6156" t="s">
        <v>557</v>
      </c>
      <c r="G83" s="5925" t="s">
        <v>75</v>
      </c>
      <c r="H83" s="6202" t="s">
        <v>18</v>
      </c>
      <c r="I83" s="6146" t="s">
        <v>19</v>
      </c>
      <c r="J83" s="933" t="s">
        <v>20</v>
      </c>
      <c r="K83" s="835">
        <v>0</v>
      </c>
      <c r="L83" s="918"/>
      <c r="M83" s="721"/>
      <c r="N83" s="629" t="s">
        <v>245</v>
      </c>
      <c r="O83" s="1375" t="s">
        <v>138</v>
      </c>
      <c r="P83" s="718"/>
      <c r="Q83" s="717"/>
      <c r="X83" s="5865" t="s">
        <v>556</v>
      </c>
      <c r="Y83" s="5866"/>
      <c r="Z83" s="539"/>
      <c r="AA83" s="539"/>
    </row>
    <row r="84" spans="1:31" ht="24" customHeight="1" x14ac:dyDescent="0.2">
      <c r="A84" s="6023"/>
      <c r="B84" s="5974"/>
      <c r="C84" s="5992"/>
      <c r="D84" s="6005"/>
      <c r="E84" s="5958"/>
      <c r="F84" s="6157"/>
      <c r="G84" s="5926"/>
      <c r="H84" s="6203"/>
      <c r="I84" s="6147"/>
      <c r="J84" s="599" t="s">
        <v>235</v>
      </c>
      <c r="K84" s="688"/>
      <c r="L84" s="1438">
        <v>27</v>
      </c>
      <c r="M84" s="596">
        <v>27</v>
      </c>
      <c r="N84" s="891"/>
      <c r="O84" s="710"/>
      <c r="P84" s="709"/>
      <c r="Q84" s="683"/>
      <c r="X84" s="5867"/>
      <c r="Y84" s="5868"/>
      <c r="Z84" s="539"/>
      <c r="AA84" s="539"/>
      <c r="AE84" s="507"/>
    </row>
    <row r="85" spans="1:31" ht="13.5" customHeight="1" x14ac:dyDescent="0.2">
      <c r="A85" s="6023"/>
      <c r="B85" s="5974"/>
      <c r="C85" s="5992"/>
      <c r="D85" s="6005"/>
      <c r="E85" s="5958"/>
      <c r="F85" s="6157"/>
      <c r="G85" s="5926"/>
      <c r="H85" s="6203"/>
      <c r="I85" s="6147"/>
      <c r="J85" s="923" t="s">
        <v>23</v>
      </c>
      <c r="K85" s="688"/>
      <c r="L85" s="1438">
        <v>7.4</v>
      </c>
      <c r="M85" s="596">
        <v>5.2</v>
      </c>
      <c r="N85" s="1121"/>
      <c r="O85" s="713"/>
      <c r="P85" s="712"/>
      <c r="Q85" s="711"/>
      <c r="X85" s="5867"/>
      <c r="Y85" s="5868"/>
      <c r="Z85" s="539"/>
      <c r="AA85" s="539"/>
    </row>
    <row r="86" spans="1:31" ht="15" customHeight="1" x14ac:dyDescent="0.2">
      <c r="A86" s="6023"/>
      <c r="B86" s="5974"/>
      <c r="C86" s="5992"/>
      <c r="D86" s="6005"/>
      <c r="E86" s="5958"/>
      <c r="F86" s="6157"/>
      <c r="G86" s="5926"/>
      <c r="H86" s="6203"/>
      <c r="I86" s="6147"/>
      <c r="J86" s="923" t="s">
        <v>234</v>
      </c>
      <c r="K86" s="688"/>
      <c r="L86" s="1438"/>
      <c r="M86" s="596"/>
      <c r="N86" s="891"/>
      <c r="O86" s="710"/>
      <c r="P86" s="709"/>
      <c r="Q86" s="683"/>
      <c r="X86" s="5867"/>
      <c r="Y86" s="5868"/>
      <c r="Z86" s="539"/>
      <c r="AA86" s="539"/>
    </row>
    <row r="87" spans="1:31" ht="16.5" customHeight="1" x14ac:dyDescent="0.2">
      <c r="A87" s="6023"/>
      <c r="B87" s="5974"/>
      <c r="C87" s="5992"/>
      <c r="D87" s="6005"/>
      <c r="E87" s="5958"/>
      <c r="F87" s="6157"/>
      <c r="G87" s="5926"/>
      <c r="H87" s="6203"/>
      <c r="I87" s="6147"/>
      <c r="J87" s="923" t="s">
        <v>233</v>
      </c>
      <c r="K87" s="688"/>
      <c r="L87" s="918"/>
      <c r="M87" s="687"/>
      <c r="N87" s="891"/>
      <c r="O87" s="710"/>
      <c r="P87" s="709"/>
      <c r="Q87" s="683"/>
      <c r="X87" s="5867"/>
      <c r="Y87" s="5868"/>
      <c r="Z87" s="539"/>
      <c r="AA87" s="539"/>
    </row>
    <row r="88" spans="1:31" ht="14.25" customHeight="1" thickBot="1" x14ac:dyDescent="0.25">
      <c r="A88" s="6023"/>
      <c r="B88" s="5974"/>
      <c r="C88" s="5992"/>
      <c r="D88" s="6005"/>
      <c r="E88" s="5958"/>
      <c r="F88" s="6157"/>
      <c r="G88" s="5926"/>
      <c r="H88" s="6203"/>
      <c r="I88" s="6147"/>
      <c r="J88" s="919" t="s">
        <v>22</v>
      </c>
      <c r="K88" s="678"/>
      <c r="L88" s="1537"/>
      <c r="M88" s="677"/>
      <c r="N88" s="890"/>
      <c r="O88" s="876"/>
      <c r="P88" s="875"/>
      <c r="Q88" s="874"/>
      <c r="X88" s="5869"/>
      <c r="Y88" s="5870"/>
      <c r="Z88" s="539"/>
      <c r="AA88" s="539"/>
    </row>
    <row r="89" spans="1:31" ht="15.6" customHeight="1" thickBot="1" x14ac:dyDescent="0.25">
      <c r="A89" s="577"/>
      <c r="B89" s="576"/>
      <c r="C89" s="672"/>
      <c r="D89" s="873"/>
      <c r="E89" s="5959"/>
      <c r="F89" s="6158"/>
      <c r="G89" s="5927"/>
      <c r="H89" s="6204"/>
      <c r="I89" s="6148"/>
      <c r="J89" s="573" t="s">
        <v>24</v>
      </c>
      <c r="K89" s="1239">
        <f>SUM(K83:K88)</f>
        <v>0</v>
      </c>
      <c r="L89" s="1239">
        <f>SUM(L83:L88)</f>
        <v>34.4</v>
      </c>
      <c r="M89" s="571">
        <f>SUM(M83:M88)</f>
        <v>32.200000000000003</v>
      </c>
      <c r="N89" s="1536"/>
      <c r="O89" s="667"/>
      <c r="P89" s="1334"/>
      <c r="Q89" s="1333"/>
      <c r="R89" s="637"/>
      <c r="S89" s="637"/>
      <c r="T89" s="637"/>
      <c r="U89" s="637"/>
      <c r="V89" s="637"/>
      <c r="W89" s="637"/>
      <c r="X89" s="5863"/>
      <c r="Y89" s="5864"/>
      <c r="Z89" s="539"/>
      <c r="AA89" s="539"/>
    </row>
    <row r="90" spans="1:31" ht="21" customHeight="1" thickBot="1" x14ac:dyDescent="0.25">
      <c r="A90" s="577" t="s">
        <v>10</v>
      </c>
      <c r="B90" s="1330" t="s">
        <v>10</v>
      </c>
      <c r="C90" s="6114" t="s">
        <v>35</v>
      </c>
      <c r="D90" s="6114"/>
      <c r="E90" s="6114"/>
      <c r="F90" s="6114"/>
      <c r="G90" s="6114"/>
      <c r="H90" s="6114"/>
      <c r="I90" s="6115"/>
      <c r="J90" s="1266" t="s">
        <v>24</v>
      </c>
      <c r="K90" s="562">
        <f>K20+K63</f>
        <v>1825.1</v>
      </c>
      <c r="L90" s="562">
        <f>L20+L63</f>
        <v>1303.0999999999999</v>
      </c>
      <c r="M90" s="562">
        <f>M20+M63</f>
        <v>1111.05</v>
      </c>
      <c r="N90" s="6288"/>
      <c r="O90" s="6289"/>
      <c r="P90" s="6289"/>
      <c r="Q90" s="6290"/>
      <c r="X90" s="5887"/>
      <c r="Y90" s="5888"/>
      <c r="Z90" s="539"/>
      <c r="AA90" s="539"/>
    </row>
    <row r="91" spans="1:31" ht="15" customHeight="1" thickBot="1" x14ac:dyDescent="0.25">
      <c r="A91" s="869" t="s">
        <v>10</v>
      </c>
      <c r="B91" s="869"/>
      <c r="C91" s="5940" t="s">
        <v>68</v>
      </c>
      <c r="D91" s="5940"/>
      <c r="E91" s="5940"/>
      <c r="F91" s="5940"/>
      <c r="G91" s="5940"/>
      <c r="H91" s="5940"/>
      <c r="I91" s="5941"/>
      <c r="J91" s="660" t="s">
        <v>24</v>
      </c>
      <c r="K91" s="868">
        <f>K90*1</f>
        <v>1825.1</v>
      </c>
      <c r="L91" s="868">
        <f>L90*1</f>
        <v>1303.0999999999999</v>
      </c>
      <c r="M91" s="868">
        <f>M90*1</f>
        <v>1111.05</v>
      </c>
      <c r="N91" s="6185"/>
      <c r="O91" s="6186"/>
      <c r="P91" s="6186"/>
      <c r="Q91" s="6187"/>
      <c r="X91" s="5889"/>
      <c r="Y91" s="5890"/>
      <c r="Z91" s="539"/>
      <c r="AA91" s="539"/>
    </row>
    <row r="92" spans="1:31" ht="24" customHeight="1" thickBot="1" x14ac:dyDescent="0.25">
      <c r="A92" s="867" t="s">
        <v>25</v>
      </c>
      <c r="B92" s="6188" t="s">
        <v>555</v>
      </c>
      <c r="C92" s="6189"/>
      <c r="D92" s="6189"/>
      <c r="E92" s="6189"/>
      <c r="F92" s="6189"/>
      <c r="G92" s="6189"/>
      <c r="H92" s="6189"/>
      <c r="I92" s="6189"/>
      <c r="J92" s="6189"/>
      <c r="K92" s="6189"/>
      <c r="L92" s="6189"/>
      <c r="M92" s="6189"/>
      <c r="N92" s="6189"/>
      <c r="O92" s="6189"/>
      <c r="P92" s="6189"/>
      <c r="Q92" s="6190"/>
      <c r="X92" s="5889"/>
      <c r="Y92" s="5890"/>
      <c r="Z92" s="539"/>
      <c r="AA92" s="539"/>
    </row>
    <row r="93" spans="1:31" ht="33.75" customHeight="1" thickBot="1" x14ac:dyDescent="0.25">
      <c r="A93" s="1007"/>
      <c r="B93" s="6172"/>
      <c r="C93" s="6173"/>
      <c r="D93" s="6173"/>
      <c r="E93" s="6173"/>
      <c r="F93" s="6173"/>
      <c r="G93" s="6173"/>
      <c r="H93" s="6173"/>
      <c r="I93" s="6173"/>
      <c r="J93" s="6173"/>
      <c r="K93" s="6173"/>
      <c r="L93" s="6173"/>
      <c r="M93" s="6174"/>
      <c r="N93" s="851" t="s">
        <v>554</v>
      </c>
      <c r="O93" s="850" t="s">
        <v>138</v>
      </c>
      <c r="P93" s="849"/>
      <c r="Q93" s="848"/>
      <c r="X93" s="5891"/>
      <c r="Y93" s="5892"/>
      <c r="Z93" s="539"/>
      <c r="AA93" s="539"/>
      <c r="AB93" s="507"/>
    </row>
    <row r="94" spans="1:31" ht="21" customHeight="1" thickBot="1" x14ac:dyDescent="0.25">
      <c r="A94" s="1000" t="s">
        <v>25</v>
      </c>
      <c r="B94" s="1168" t="s">
        <v>10</v>
      </c>
      <c r="C94" s="859" t="s">
        <v>553</v>
      </c>
      <c r="D94" s="858"/>
      <c r="E94" s="858"/>
      <c r="F94" s="858"/>
      <c r="G94" s="858"/>
      <c r="H94" s="858"/>
      <c r="I94" s="858"/>
      <c r="J94" s="858"/>
      <c r="K94" s="858"/>
      <c r="L94" s="858"/>
      <c r="M94" s="858"/>
      <c r="N94" s="1001"/>
      <c r="O94" s="1001"/>
      <c r="P94" s="1072"/>
      <c r="Q94" s="1071"/>
      <c r="X94" s="5887"/>
      <c r="Y94" s="5888"/>
      <c r="Z94" s="539"/>
      <c r="AA94" s="539"/>
    </row>
    <row r="95" spans="1:31" ht="36.75" customHeight="1" thickBot="1" x14ac:dyDescent="0.25">
      <c r="A95" s="608"/>
      <c r="B95" s="1530"/>
      <c r="C95" s="5996"/>
      <c r="D95" s="5997"/>
      <c r="E95" s="5997"/>
      <c r="F95" s="5997"/>
      <c r="G95" s="5997"/>
      <c r="H95" s="5997"/>
      <c r="I95" s="5997"/>
      <c r="J95" s="5997"/>
      <c r="K95" s="5997"/>
      <c r="L95" s="5997"/>
      <c r="M95" s="1262"/>
      <c r="N95" s="1535" t="s">
        <v>552</v>
      </c>
      <c r="O95" s="1534" t="s">
        <v>138</v>
      </c>
      <c r="P95" s="850"/>
      <c r="Q95" s="1533"/>
      <c r="T95" s="1532"/>
      <c r="X95" s="5900"/>
      <c r="Y95" s="5901"/>
      <c r="Z95" s="539"/>
      <c r="AA95" s="539"/>
    </row>
    <row r="96" spans="1:31" ht="19.5" customHeight="1" x14ac:dyDescent="0.2">
      <c r="A96" s="963" t="s">
        <v>25</v>
      </c>
      <c r="B96" s="5973" t="s">
        <v>10</v>
      </c>
      <c r="C96" s="606" t="s">
        <v>10</v>
      </c>
      <c r="D96" s="1404"/>
      <c r="E96" s="1361"/>
      <c r="F96" s="6159" t="s">
        <v>551</v>
      </c>
      <c r="G96" s="5925" t="s">
        <v>539</v>
      </c>
      <c r="H96" s="5935" t="s">
        <v>18</v>
      </c>
      <c r="I96" s="5916" t="s">
        <v>550</v>
      </c>
      <c r="J96" s="631" t="s">
        <v>20</v>
      </c>
      <c r="K96" s="847">
        <f>K103+K109+K115</f>
        <v>0</v>
      </c>
      <c r="L96" s="847">
        <f>L103+L109+L115</f>
        <v>0</v>
      </c>
      <c r="M96" s="847">
        <f>M103+M109+M115</f>
        <v>0</v>
      </c>
      <c r="N96" s="754" t="s">
        <v>277</v>
      </c>
      <c r="O96" s="753" t="s">
        <v>138</v>
      </c>
      <c r="P96" s="837"/>
      <c r="Q96" s="836"/>
      <c r="X96" s="5902"/>
      <c r="Y96" s="5903"/>
      <c r="Z96" s="539"/>
      <c r="AA96" s="539"/>
    </row>
    <row r="97" spans="1:27" ht="19.5" customHeight="1" x14ac:dyDescent="0.2">
      <c r="A97" s="959"/>
      <c r="B97" s="5974"/>
      <c r="C97" s="588"/>
      <c r="D97" s="950"/>
      <c r="E97" s="1358"/>
      <c r="F97" s="5947"/>
      <c r="G97" s="5926"/>
      <c r="H97" s="5936"/>
      <c r="I97" s="5917"/>
      <c r="J97" s="625" t="s">
        <v>235</v>
      </c>
      <c r="K97" s="845">
        <f>K122+K129+K136</f>
        <v>0</v>
      </c>
      <c r="L97" s="845">
        <f>L122+L129+L136</f>
        <v>0</v>
      </c>
      <c r="M97" s="845">
        <f>M122+M129+M136</f>
        <v>0</v>
      </c>
      <c r="N97" s="769"/>
      <c r="O97" s="768"/>
      <c r="P97" s="811"/>
      <c r="Q97" s="810"/>
      <c r="X97" s="5902"/>
      <c r="Y97" s="5903"/>
      <c r="Z97" s="539"/>
      <c r="AA97" s="539"/>
    </row>
    <row r="98" spans="1:27" ht="14.25" x14ac:dyDescent="0.2">
      <c r="A98" s="959"/>
      <c r="B98" s="5974"/>
      <c r="C98" s="588"/>
      <c r="D98" s="950"/>
      <c r="E98" s="1358"/>
      <c r="F98" s="5947"/>
      <c r="G98" s="5926"/>
      <c r="H98" s="5936"/>
      <c r="I98" s="5917"/>
      <c r="J98" s="621" t="s">
        <v>23</v>
      </c>
      <c r="K98" s="845">
        <f>K104+K110+K116+K123+K137</f>
        <v>0</v>
      </c>
      <c r="L98" s="845">
        <f>L104+L110+L116+L123+L137</f>
        <v>71.399999999999991</v>
      </c>
      <c r="M98" s="845">
        <f>M104+M110+M116+M123+M137</f>
        <v>25.45</v>
      </c>
      <c r="N98" s="769"/>
      <c r="O98" s="812"/>
      <c r="P98" s="811"/>
      <c r="Q98" s="810"/>
      <c r="X98" s="5902"/>
      <c r="Y98" s="5903"/>
      <c r="Z98" s="539"/>
      <c r="AA98" s="539"/>
    </row>
    <row r="99" spans="1:27" ht="14.25" x14ac:dyDescent="0.2">
      <c r="A99" s="959"/>
      <c r="B99" s="5974"/>
      <c r="C99" s="588"/>
      <c r="D99" s="950"/>
      <c r="E99" s="1358"/>
      <c r="F99" s="5947"/>
      <c r="G99" s="5926"/>
      <c r="H99" s="5936"/>
      <c r="I99" s="5917"/>
      <c r="J99" s="621" t="s">
        <v>234</v>
      </c>
      <c r="K99" s="845">
        <f t="shared" ref="K99:M101" si="1">K105+K111+K117</f>
        <v>0</v>
      </c>
      <c r="L99" s="845">
        <f t="shared" si="1"/>
        <v>0</v>
      </c>
      <c r="M99" s="845">
        <f t="shared" si="1"/>
        <v>0</v>
      </c>
      <c r="N99" s="769"/>
      <c r="O99" s="812"/>
      <c r="P99" s="740"/>
      <c r="Q99" s="739"/>
      <c r="X99" s="5902"/>
      <c r="Y99" s="5903"/>
      <c r="Z99" s="539"/>
      <c r="AA99" s="539"/>
    </row>
    <row r="100" spans="1:27" ht="14.25" x14ac:dyDescent="0.2">
      <c r="A100" s="959"/>
      <c r="B100" s="5974"/>
      <c r="C100" s="588"/>
      <c r="D100" s="950"/>
      <c r="E100" s="1358"/>
      <c r="F100" s="5947"/>
      <c r="G100" s="5926"/>
      <c r="H100" s="5936"/>
      <c r="I100" s="5917"/>
      <c r="J100" s="621" t="s">
        <v>233</v>
      </c>
      <c r="K100" s="845">
        <f t="shared" si="1"/>
        <v>0</v>
      </c>
      <c r="L100" s="845">
        <f t="shared" si="1"/>
        <v>0</v>
      </c>
      <c r="M100" s="845">
        <f t="shared" si="1"/>
        <v>0</v>
      </c>
      <c r="N100" s="769"/>
      <c r="O100" s="812"/>
      <c r="P100" s="740"/>
      <c r="Q100" s="739"/>
      <c r="X100" s="5902"/>
      <c r="Y100" s="5903"/>
      <c r="Z100" s="539"/>
      <c r="AA100" s="539"/>
    </row>
    <row r="101" spans="1:27" ht="15" thickBot="1" x14ac:dyDescent="0.25">
      <c r="A101" s="959"/>
      <c r="B101" s="5974"/>
      <c r="C101" s="588"/>
      <c r="D101" s="950"/>
      <c r="E101" s="1358"/>
      <c r="F101" s="5947"/>
      <c r="G101" s="5926"/>
      <c r="H101" s="5936"/>
      <c r="I101" s="5917"/>
      <c r="J101" s="1063" t="s">
        <v>22</v>
      </c>
      <c r="K101" s="1062">
        <f t="shared" si="1"/>
        <v>0</v>
      </c>
      <c r="L101" s="1062">
        <f t="shared" si="1"/>
        <v>0</v>
      </c>
      <c r="M101" s="1062">
        <f t="shared" si="1"/>
        <v>0</v>
      </c>
      <c r="N101" s="804"/>
      <c r="O101" s="803"/>
      <c r="P101" s="802"/>
      <c r="Q101" s="801"/>
      <c r="X101" s="5904"/>
      <c r="Y101" s="5905"/>
      <c r="Z101" s="539"/>
      <c r="AA101" s="539"/>
    </row>
    <row r="102" spans="1:27" ht="19.5" customHeight="1" thickBot="1" x14ac:dyDescent="0.25">
      <c r="A102" s="577"/>
      <c r="B102" s="5975"/>
      <c r="C102" s="994"/>
      <c r="D102" s="612"/>
      <c r="E102" s="611"/>
      <c r="F102" s="5948"/>
      <c r="G102" s="5927"/>
      <c r="H102" s="5950"/>
      <c r="I102" s="5918"/>
      <c r="J102" s="573" t="s">
        <v>24</v>
      </c>
      <c r="K102" s="571">
        <f>SUM(K96:K101)</f>
        <v>0</v>
      </c>
      <c r="L102" s="571">
        <f>SUM(L96:L101)</f>
        <v>71.399999999999991</v>
      </c>
      <c r="M102" s="571">
        <f>SUM(M96:M101)</f>
        <v>25.45</v>
      </c>
      <c r="N102" s="759"/>
      <c r="O102" s="667"/>
      <c r="P102" s="726"/>
      <c r="Q102" s="665"/>
      <c r="R102" s="637"/>
      <c r="S102" s="637"/>
      <c r="T102" s="637"/>
      <c r="U102" s="637"/>
      <c r="V102" s="637"/>
      <c r="W102" s="637"/>
      <c r="X102" s="5863"/>
      <c r="Y102" s="5864"/>
      <c r="Z102" s="539"/>
      <c r="AA102" s="539"/>
    </row>
    <row r="103" spans="1:27" ht="18" hidden="1" customHeight="1" thickBot="1" x14ac:dyDescent="0.25">
      <c r="A103" s="963" t="s">
        <v>25</v>
      </c>
      <c r="B103" s="5973" t="s">
        <v>10</v>
      </c>
      <c r="C103" s="606" t="s">
        <v>10</v>
      </c>
      <c r="D103" s="888" t="s">
        <v>10</v>
      </c>
      <c r="E103" s="5957"/>
      <c r="F103" s="5928" t="s">
        <v>549</v>
      </c>
      <c r="G103" s="5925" t="s">
        <v>539</v>
      </c>
      <c r="H103" s="5935" t="s">
        <v>18</v>
      </c>
      <c r="I103" s="5916" t="s">
        <v>49</v>
      </c>
      <c r="J103" s="693" t="s">
        <v>20</v>
      </c>
      <c r="K103" s="693"/>
      <c r="L103" s="756"/>
      <c r="M103" s="755"/>
      <c r="N103" s="754" t="s">
        <v>245</v>
      </c>
      <c r="O103" s="753" t="s">
        <v>138</v>
      </c>
      <c r="P103" s="837">
        <v>1</v>
      </c>
      <c r="Q103" s="836">
        <v>1</v>
      </c>
      <c r="X103" s="548"/>
      <c r="Y103" s="548"/>
      <c r="Z103" s="539"/>
      <c r="AA103" s="539"/>
    </row>
    <row r="104" spans="1:27" ht="15" hidden="1" thickBot="1" x14ac:dyDescent="0.25">
      <c r="A104" s="959"/>
      <c r="B104" s="5974"/>
      <c r="C104" s="588"/>
      <c r="D104" s="882"/>
      <c r="E104" s="5958"/>
      <c r="F104" s="5929"/>
      <c r="G104" s="5926"/>
      <c r="H104" s="5936"/>
      <c r="I104" s="5917"/>
      <c r="J104" s="688" t="s">
        <v>23</v>
      </c>
      <c r="K104" s="744"/>
      <c r="L104" s="750"/>
      <c r="M104" s="749"/>
      <c r="N104" s="742" t="s">
        <v>545</v>
      </c>
      <c r="O104" s="741" t="s">
        <v>479</v>
      </c>
      <c r="P104" s="811">
        <v>345</v>
      </c>
      <c r="Q104" s="810">
        <v>345</v>
      </c>
      <c r="X104" s="548"/>
      <c r="Y104" s="548"/>
      <c r="Z104" s="539"/>
      <c r="AA104" s="539"/>
    </row>
    <row r="105" spans="1:27" ht="15" hidden="1" thickBot="1" x14ac:dyDescent="0.25">
      <c r="A105" s="959"/>
      <c r="B105" s="5974"/>
      <c r="C105" s="588"/>
      <c r="D105" s="882"/>
      <c r="E105" s="5958"/>
      <c r="F105" s="5929"/>
      <c r="G105" s="5926"/>
      <c r="H105" s="5936"/>
      <c r="I105" s="5917"/>
      <c r="J105" s="688" t="s">
        <v>234</v>
      </c>
      <c r="K105" s="744"/>
      <c r="L105" s="750"/>
      <c r="M105" s="749"/>
      <c r="N105" s="769"/>
      <c r="O105" s="812"/>
      <c r="P105" s="740"/>
      <c r="Q105" s="739"/>
      <c r="X105" s="548"/>
      <c r="Y105" s="548"/>
      <c r="Z105" s="539"/>
      <c r="AA105" s="539"/>
    </row>
    <row r="106" spans="1:27" ht="15" hidden="1" thickBot="1" x14ac:dyDescent="0.25">
      <c r="A106" s="959"/>
      <c r="B106" s="5974"/>
      <c r="C106" s="588"/>
      <c r="D106" s="882"/>
      <c r="E106" s="5958"/>
      <c r="F106" s="5929"/>
      <c r="G106" s="5926"/>
      <c r="H106" s="5936"/>
      <c r="I106" s="5917"/>
      <c r="J106" s="688" t="s">
        <v>233</v>
      </c>
      <c r="K106" s="744"/>
      <c r="L106" s="750"/>
      <c r="M106" s="749"/>
      <c r="N106" s="769"/>
      <c r="O106" s="812"/>
      <c r="P106" s="740"/>
      <c r="Q106" s="739"/>
      <c r="X106" s="548"/>
      <c r="Y106" s="548"/>
      <c r="Z106" s="539"/>
      <c r="AA106" s="539"/>
    </row>
    <row r="107" spans="1:27" ht="15" hidden="1" thickBot="1" x14ac:dyDescent="0.25">
      <c r="A107" s="959"/>
      <c r="B107" s="5974"/>
      <c r="C107" s="588"/>
      <c r="D107" s="882"/>
      <c r="E107" s="5958"/>
      <c r="F107" s="5929"/>
      <c r="G107" s="5926"/>
      <c r="H107" s="5936"/>
      <c r="I107" s="5917"/>
      <c r="J107" s="678" t="s">
        <v>22</v>
      </c>
      <c r="K107" s="678"/>
      <c r="L107" s="948"/>
      <c r="M107" s="1030"/>
      <c r="N107" s="804"/>
      <c r="O107" s="803"/>
      <c r="P107" s="802"/>
      <c r="Q107" s="801"/>
      <c r="X107" s="548"/>
      <c r="Y107" s="548"/>
      <c r="Z107" s="539"/>
      <c r="AA107" s="539"/>
    </row>
    <row r="108" spans="1:27" ht="36" hidden="1" customHeight="1" x14ac:dyDescent="0.2">
      <c r="A108" s="577"/>
      <c r="B108" s="5975"/>
      <c r="C108" s="994"/>
      <c r="D108" s="642"/>
      <c r="E108" s="5959"/>
      <c r="F108" s="5930"/>
      <c r="G108" s="5927"/>
      <c r="H108" s="5950"/>
      <c r="I108" s="5918"/>
      <c r="J108" s="723" t="s">
        <v>24</v>
      </c>
      <c r="K108" s="723"/>
      <c r="L108" s="775">
        <f>SUM(L103:L107)</f>
        <v>0</v>
      </c>
      <c r="M108" s="774"/>
      <c r="N108" s="1137"/>
      <c r="O108" s="966"/>
      <c r="P108" s="965"/>
      <c r="Q108" s="964"/>
      <c r="X108" s="548"/>
      <c r="Y108" s="548"/>
      <c r="Z108" s="539"/>
      <c r="AA108" s="539"/>
    </row>
    <row r="109" spans="1:27" ht="21.75" hidden="1" customHeight="1" x14ac:dyDescent="0.2">
      <c r="A109" s="963" t="s">
        <v>25</v>
      </c>
      <c r="B109" s="5973" t="s">
        <v>10</v>
      </c>
      <c r="C109" s="606" t="s">
        <v>10</v>
      </c>
      <c r="D109" s="888" t="s">
        <v>25</v>
      </c>
      <c r="E109" s="5957"/>
      <c r="F109" s="5928" t="s">
        <v>548</v>
      </c>
      <c r="G109" s="5925" t="s">
        <v>539</v>
      </c>
      <c r="H109" s="5937" t="s">
        <v>18</v>
      </c>
      <c r="I109" s="5916" t="s">
        <v>498</v>
      </c>
      <c r="J109" s="693" t="s">
        <v>20</v>
      </c>
      <c r="K109" s="693"/>
      <c r="L109" s="756">
        <v>0</v>
      </c>
      <c r="M109" s="755"/>
      <c r="N109" s="754" t="s">
        <v>245</v>
      </c>
      <c r="O109" s="753" t="s">
        <v>138</v>
      </c>
      <c r="P109" s="837">
        <v>1</v>
      </c>
      <c r="Q109" s="836">
        <v>1</v>
      </c>
      <c r="X109" s="548"/>
      <c r="Y109" s="548"/>
      <c r="Z109" s="539"/>
      <c r="AA109" s="539"/>
    </row>
    <row r="110" spans="1:27" ht="22.5" hidden="1" customHeight="1" x14ac:dyDescent="0.2">
      <c r="A110" s="959"/>
      <c r="B110" s="5974"/>
      <c r="C110" s="588"/>
      <c r="D110" s="882"/>
      <c r="E110" s="5958"/>
      <c r="F110" s="5929"/>
      <c r="G110" s="5926"/>
      <c r="H110" s="5938"/>
      <c r="I110" s="5917"/>
      <c r="J110" s="688" t="s">
        <v>23</v>
      </c>
      <c r="K110" s="744"/>
      <c r="L110" s="750">
        <v>0</v>
      </c>
      <c r="M110" s="749"/>
      <c r="N110" s="742" t="s">
        <v>547</v>
      </c>
      <c r="O110" s="741" t="s">
        <v>138</v>
      </c>
      <c r="P110" s="811">
        <v>1</v>
      </c>
      <c r="Q110" s="810">
        <v>1</v>
      </c>
      <c r="X110" s="548"/>
      <c r="Y110" s="548"/>
      <c r="Z110" s="539"/>
      <c r="AA110" s="539"/>
    </row>
    <row r="111" spans="1:27" ht="26.25" hidden="1" customHeight="1" x14ac:dyDescent="0.2">
      <c r="A111" s="959"/>
      <c r="B111" s="5974"/>
      <c r="C111" s="588"/>
      <c r="D111" s="882"/>
      <c r="E111" s="5958"/>
      <c r="F111" s="5929"/>
      <c r="G111" s="5926"/>
      <c r="H111" s="5938"/>
      <c r="I111" s="5917"/>
      <c r="J111" s="688" t="s">
        <v>234</v>
      </c>
      <c r="K111" s="744"/>
      <c r="L111" s="750"/>
      <c r="M111" s="749"/>
      <c r="N111" s="769"/>
      <c r="O111" s="812"/>
      <c r="P111" s="740"/>
      <c r="Q111" s="739"/>
      <c r="X111" s="548"/>
      <c r="Y111" s="548"/>
      <c r="Z111" s="539"/>
      <c r="AA111" s="539"/>
    </row>
    <row r="112" spans="1:27" ht="25.5" hidden="1" customHeight="1" x14ac:dyDescent="0.2">
      <c r="A112" s="959"/>
      <c r="B112" s="5974"/>
      <c r="C112" s="588"/>
      <c r="D112" s="882"/>
      <c r="E112" s="5958"/>
      <c r="F112" s="5929"/>
      <c r="G112" s="5926"/>
      <c r="H112" s="5938"/>
      <c r="I112" s="5917"/>
      <c r="J112" s="688" t="s">
        <v>233</v>
      </c>
      <c r="K112" s="744"/>
      <c r="L112" s="750"/>
      <c r="M112" s="749"/>
      <c r="N112" s="769"/>
      <c r="O112" s="812"/>
      <c r="P112" s="740"/>
      <c r="Q112" s="739"/>
      <c r="X112" s="548"/>
      <c r="Y112" s="548"/>
      <c r="Z112" s="539"/>
      <c r="AA112" s="539"/>
    </row>
    <row r="113" spans="1:27" ht="21.75" hidden="1" customHeight="1" x14ac:dyDescent="0.2">
      <c r="A113" s="959"/>
      <c r="B113" s="5974"/>
      <c r="C113" s="588"/>
      <c r="D113" s="882"/>
      <c r="E113" s="5958"/>
      <c r="F113" s="5929"/>
      <c r="G113" s="5926"/>
      <c r="H113" s="5938"/>
      <c r="I113" s="5917"/>
      <c r="J113" s="678" t="s">
        <v>22</v>
      </c>
      <c r="K113" s="678"/>
      <c r="L113" s="948"/>
      <c r="M113" s="1030"/>
      <c r="N113" s="804"/>
      <c r="O113" s="803"/>
      <c r="P113" s="802"/>
      <c r="Q113" s="801"/>
      <c r="X113" s="548"/>
      <c r="Y113" s="548"/>
      <c r="Z113" s="539"/>
      <c r="AA113" s="539"/>
    </row>
    <row r="114" spans="1:27" ht="30" hidden="1" customHeight="1" x14ac:dyDescent="0.2">
      <c r="A114" s="577"/>
      <c r="B114" s="5975"/>
      <c r="C114" s="994"/>
      <c r="D114" s="642"/>
      <c r="E114" s="5959"/>
      <c r="F114" s="5930"/>
      <c r="G114" s="5927"/>
      <c r="H114" s="5939"/>
      <c r="I114" s="5918"/>
      <c r="J114" s="723" t="s">
        <v>24</v>
      </c>
      <c r="K114" s="723"/>
      <c r="L114" s="775">
        <f>SUM(L109:L113)</f>
        <v>0</v>
      </c>
      <c r="M114" s="774"/>
      <c r="N114" s="1137"/>
      <c r="O114" s="966"/>
      <c r="P114" s="965"/>
      <c r="Q114" s="964"/>
      <c r="X114" s="548"/>
      <c r="Y114" s="548"/>
      <c r="Z114" s="539"/>
      <c r="AA114" s="539"/>
    </row>
    <row r="115" spans="1:27" ht="21.75" hidden="1" customHeight="1" x14ac:dyDescent="0.2">
      <c r="A115" s="963" t="s">
        <v>25</v>
      </c>
      <c r="B115" s="5973" t="s">
        <v>10</v>
      </c>
      <c r="C115" s="606" t="s">
        <v>10</v>
      </c>
      <c r="D115" s="888" t="s">
        <v>27</v>
      </c>
      <c r="E115" s="5957"/>
      <c r="F115" s="5928" t="s">
        <v>546</v>
      </c>
      <c r="G115" s="5925" t="s">
        <v>539</v>
      </c>
      <c r="H115" s="5935" t="s">
        <v>18</v>
      </c>
      <c r="I115" s="604" t="s">
        <v>49</v>
      </c>
      <c r="J115" s="693" t="s">
        <v>20</v>
      </c>
      <c r="K115" s="693"/>
      <c r="L115" s="756">
        <v>0</v>
      </c>
      <c r="M115" s="755"/>
      <c r="N115" s="754" t="s">
        <v>245</v>
      </c>
      <c r="O115" s="753" t="s">
        <v>138</v>
      </c>
      <c r="P115" s="837">
        <v>1</v>
      </c>
      <c r="Q115" s="836">
        <v>1</v>
      </c>
      <c r="X115" s="548"/>
      <c r="Y115" s="548"/>
      <c r="Z115" s="539"/>
      <c r="AA115" s="539"/>
    </row>
    <row r="116" spans="1:27" ht="33" hidden="1" customHeight="1" x14ac:dyDescent="0.2">
      <c r="A116" s="959"/>
      <c r="B116" s="5974"/>
      <c r="C116" s="588"/>
      <c r="D116" s="882"/>
      <c r="E116" s="5958"/>
      <c r="F116" s="5929"/>
      <c r="G116" s="5926"/>
      <c r="H116" s="5936"/>
      <c r="I116" s="1141"/>
      <c r="J116" s="688" t="s">
        <v>23</v>
      </c>
      <c r="K116" s="744"/>
      <c r="L116" s="750">
        <v>0</v>
      </c>
      <c r="M116" s="749"/>
      <c r="N116" s="742" t="s">
        <v>545</v>
      </c>
      <c r="O116" s="741" t="s">
        <v>479</v>
      </c>
      <c r="P116" s="811">
        <v>47</v>
      </c>
      <c r="Q116" s="810">
        <v>47</v>
      </c>
      <c r="X116" s="548"/>
      <c r="Y116" s="548"/>
      <c r="Z116" s="539"/>
      <c r="AA116" s="539"/>
    </row>
    <row r="117" spans="1:27" ht="30.75" hidden="1" customHeight="1" x14ac:dyDescent="0.2">
      <c r="A117" s="959"/>
      <c r="B117" s="5974"/>
      <c r="C117" s="588"/>
      <c r="D117" s="882"/>
      <c r="E117" s="5958"/>
      <c r="F117" s="5929"/>
      <c r="G117" s="5926"/>
      <c r="H117" s="5936"/>
      <c r="I117" s="1141"/>
      <c r="J117" s="688" t="s">
        <v>234</v>
      </c>
      <c r="K117" s="744"/>
      <c r="L117" s="750"/>
      <c r="M117" s="749"/>
      <c r="N117" s="769"/>
      <c r="O117" s="812"/>
      <c r="P117" s="740"/>
      <c r="Q117" s="739"/>
      <c r="X117" s="548"/>
      <c r="Y117" s="548"/>
      <c r="Z117" s="539"/>
      <c r="AA117" s="539"/>
    </row>
    <row r="118" spans="1:27" ht="34.5" hidden="1" customHeight="1" x14ac:dyDescent="0.2">
      <c r="A118" s="959"/>
      <c r="B118" s="5974"/>
      <c r="C118" s="588"/>
      <c r="D118" s="882"/>
      <c r="E118" s="5958"/>
      <c r="F118" s="5929"/>
      <c r="G118" s="5926"/>
      <c r="H118" s="5936"/>
      <c r="I118" s="1141"/>
      <c r="J118" s="688" t="s">
        <v>233</v>
      </c>
      <c r="K118" s="744"/>
      <c r="L118" s="750">
        <v>0</v>
      </c>
      <c r="M118" s="749"/>
      <c r="N118" s="769"/>
      <c r="O118" s="812"/>
      <c r="P118" s="740"/>
      <c r="Q118" s="739"/>
      <c r="X118" s="548"/>
      <c r="Y118" s="548"/>
      <c r="Z118" s="539"/>
      <c r="AA118" s="539"/>
    </row>
    <row r="119" spans="1:27" ht="41.25" hidden="1" customHeight="1" x14ac:dyDescent="0.2">
      <c r="A119" s="959"/>
      <c r="B119" s="5974"/>
      <c r="C119" s="588"/>
      <c r="D119" s="882"/>
      <c r="E119" s="5958"/>
      <c r="F119" s="5929"/>
      <c r="G119" s="5926"/>
      <c r="H119" s="5936"/>
      <c r="I119" s="5917"/>
      <c r="J119" s="678" t="s">
        <v>22</v>
      </c>
      <c r="K119" s="678"/>
      <c r="L119" s="948"/>
      <c r="M119" s="1030"/>
      <c r="N119" s="804"/>
      <c r="O119" s="803"/>
      <c r="P119" s="802"/>
      <c r="Q119" s="801"/>
      <c r="X119" s="548"/>
      <c r="Y119" s="548"/>
      <c r="Z119" s="539"/>
      <c r="AA119" s="539"/>
    </row>
    <row r="120" spans="1:27" ht="6" hidden="1" customHeight="1" x14ac:dyDescent="0.2">
      <c r="A120" s="577"/>
      <c r="B120" s="5975"/>
      <c r="C120" s="994"/>
      <c r="D120" s="642"/>
      <c r="E120" s="5959"/>
      <c r="F120" s="5930"/>
      <c r="G120" s="5927"/>
      <c r="H120" s="5950"/>
      <c r="I120" s="5918"/>
      <c r="J120" s="723" t="s">
        <v>24</v>
      </c>
      <c r="K120" s="723"/>
      <c r="L120" s="775">
        <f>SUM(L115:L119)</f>
        <v>0</v>
      </c>
      <c r="M120" s="774"/>
      <c r="N120" s="1137"/>
      <c r="O120" s="966"/>
      <c r="P120" s="965"/>
      <c r="Q120" s="964"/>
      <c r="X120" s="548"/>
      <c r="Y120" s="548"/>
      <c r="Z120" s="539"/>
      <c r="AA120" s="539"/>
    </row>
    <row r="121" spans="1:27" ht="15.75" customHeight="1" x14ac:dyDescent="0.2">
      <c r="A121" s="963" t="s">
        <v>25</v>
      </c>
      <c r="B121" s="5973" t="s">
        <v>10</v>
      </c>
      <c r="C121" s="606" t="s">
        <v>10</v>
      </c>
      <c r="D121" s="888" t="s">
        <v>28</v>
      </c>
      <c r="E121" s="1492"/>
      <c r="F121" s="5783" t="s">
        <v>544</v>
      </c>
      <c r="G121" s="5925" t="s">
        <v>539</v>
      </c>
      <c r="H121" s="5935" t="s">
        <v>18</v>
      </c>
      <c r="I121" s="839" t="s">
        <v>19</v>
      </c>
      <c r="J121" s="694" t="s">
        <v>20</v>
      </c>
      <c r="K121" s="693"/>
      <c r="L121" s="721"/>
      <c r="M121" s="792"/>
      <c r="N121" s="1127"/>
      <c r="O121" s="719"/>
      <c r="P121" s="930"/>
      <c r="Q121" s="717"/>
      <c r="X121" s="5867" t="s">
        <v>543</v>
      </c>
      <c r="Y121" s="5868"/>
      <c r="Z121" s="539"/>
      <c r="AA121" s="539"/>
    </row>
    <row r="122" spans="1:27" ht="15.75" customHeight="1" x14ac:dyDescent="0.2">
      <c r="A122" s="959"/>
      <c r="B122" s="5974"/>
      <c r="C122" s="588"/>
      <c r="D122" s="882"/>
      <c r="E122" s="782"/>
      <c r="F122" s="5949"/>
      <c r="G122" s="5926"/>
      <c r="H122" s="5936"/>
      <c r="I122" s="586"/>
      <c r="J122" s="599" t="s">
        <v>235</v>
      </c>
      <c r="K122" s="691"/>
      <c r="L122" s="715"/>
      <c r="M122" s="892"/>
      <c r="N122" s="1121"/>
      <c r="O122" s="713"/>
      <c r="P122" s="928"/>
      <c r="Q122" s="711"/>
      <c r="X122" s="5867"/>
      <c r="Y122" s="5868"/>
      <c r="Z122" s="539"/>
      <c r="AA122" s="539"/>
    </row>
    <row r="123" spans="1:27" ht="14.45" customHeight="1" x14ac:dyDescent="0.2">
      <c r="A123" s="959"/>
      <c r="B123" s="5974"/>
      <c r="C123" s="588"/>
      <c r="D123" s="882"/>
      <c r="E123" s="782"/>
      <c r="F123" s="5949"/>
      <c r="G123" s="5926"/>
      <c r="H123" s="5936"/>
      <c r="I123" s="586"/>
      <c r="J123" s="689" t="s">
        <v>23</v>
      </c>
      <c r="K123" s="835">
        <v>0</v>
      </c>
      <c r="L123" s="596">
        <v>71.3</v>
      </c>
      <c r="M123" s="884">
        <v>25.41</v>
      </c>
      <c r="N123" s="891"/>
      <c r="O123" s="710"/>
      <c r="P123" s="684"/>
      <c r="Q123" s="683"/>
      <c r="X123" s="5867"/>
      <c r="Y123" s="5868"/>
      <c r="Z123" s="539"/>
      <c r="AA123" s="539"/>
    </row>
    <row r="124" spans="1:27" ht="14.45" customHeight="1" x14ac:dyDescent="0.2">
      <c r="A124" s="959"/>
      <c r="B124" s="5974"/>
      <c r="C124" s="588"/>
      <c r="D124" s="882"/>
      <c r="E124" s="782"/>
      <c r="F124" s="5949"/>
      <c r="G124" s="5926"/>
      <c r="H124" s="5936"/>
      <c r="I124" s="586"/>
      <c r="J124" s="689" t="s">
        <v>234</v>
      </c>
      <c r="K124" s="688"/>
      <c r="L124" s="687"/>
      <c r="M124" s="786"/>
      <c r="N124" s="891"/>
      <c r="O124" s="710"/>
      <c r="P124" s="684"/>
      <c r="Q124" s="683"/>
      <c r="X124" s="5867"/>
      <c r="Y124" s="5868"/>
      <c r="Z124" s="539"/>
      <c r="AA124" s="539"/>
    </row>
    <row r="125" spans="1:27" ht="14.45" customHeight="1" x14ac:dyDescent="0.2">
      <c r="A125" s="959"/>
      <c r="B125" s="5974"/>
      <c r="C125" s="588"/>
      <c r="D125" s="882"/>
      <c r="E125" s="782"/>
      <c r="F125" s="5949"/>
      <c r="G125" s="5926"/>
      <c r="H125" s="5936"/>
      <c r="I125" s="586"/>
      <c r="J125" s="689" t="s">
        <v>233</v>
      </c>
      <c r="K125" s="688"/>
      <c r="L125" s="687"/>
      <c r="M125" s="786"/>
      <c r="N125" s="891"/>
      <c r="O125" s="710"/>
      <c r="P125" s="684"/>
      <c r="Q125" s="683"/>
      <c r="X125" s="5867"/>
      <c r="Y125" s="5868"/>
      <c r="Z125" s="539"/>
      <c r="AA125" s="539"/>
    </row>
    <row r="126" spans="1:27" ht="74.25" customHeight="1" thickBot="1" x14ac:dyDescent="0.25">
      <c r="A126" s="959"/>
      <c r="B126" s="5974"/>
      <c r="C126" s="588"/>
      <c r="D126" s="882"/>
      <c r="E126" s="782"/>
      <c r="F126" s="5949"/>
      <c r="G126" s="5926"/>
      <c r="H126" s="5936"/>
      <c r="I126" s="586"/>
      <c r="J126" s="679" t="s">
        <v>22</v>
      </c>
      <c r="K126" s="734"/>
      <c r="L126" s="707"/>
      <c r="M126" s="1506"/>
      <c r="N126" s="1527"/>
      <c r="O126" s="706"/>
      <c r="P126" s="1526"/>
      <c r="Q126" s="704"/>
      <c r="X126" s="5869"/>
      <c r="Y126" s="5870"/>
      <c r="Z126" s="539"/>
      <c r="AA126" s="539"/>
    </row>
    <row r="127" spans="1:27" ht="15" customHeight="1" thickBot="1" x14ac:dyDescent="0.25">
      <c r="A127" s="577"/>
      <c r="B127" s="5975"/>
      <c r="C127" s="994"/>
      <c r="D127" s="642"/>
      <c r="E127" s="776"/>
      <c r="F127" s="5762"/>
      <c r="G127" s="5927"/>
      <c r="H127" s="5950"/>
      <c r="I127" s="574"/>
      <c r="J127" s="573" t="s">
        <v>24</v>
      </c>
      <c r="K127" s="1462">
        <f>SUM(K121:K126)</f>
        <v>0</v>
      </c>
      <c r="L127" s="1462">
        <f>SUM(L121:L126)</f>
        <v>71.3</v>
      </c>
      <c r="M127" s="1462">
        <f>SUM(M121:M126)</f>
        <v>25.41</v>
      </c>
      <c r="N127" s="896"/>
      <c r="O127" s="895"/>
      <c r="P127" s="1523"/>
      <c r="Q127" s="893"/>
      <c r="R127" s="637"/>
      <c r="S127" s="637"/>
      <c r="T127" s="637"/>
      <c r="U127" s="637"/>
      <c r="V127" s="637"/>
      <c r="W127" s="637"/>
      <c r="X127" s="5863"/>
      <c r="Y127" s="5864"/>
      <c r="Z127" s="539"/>
      <c r="AA127" s="539"/>
    </row>
    <row r="128" spans="1:27" ht="13.9" customHeight="1" x14ac:dyDescent="0.2">
      <c r="A128" s="963" t="s">
        <v>25</v>
      </c>
      <c r="B128" s="5973" t="s">
        <v>10</v>
      </c>
      <c r="C128" s="606" t="s">
        <v>10</v>
      </c>
      <c r="D128" s="888" t="s">
        <v>30</v>
      </c>
      <c r="E128" s="5957"/>
      <c r="F128" s="5783" t="s">
        <v>542</v>
      </c>
      <c r="G128" s="5925" t="s">
        <v>539</v>
      </c>
      <c r="H128" s="5935" t="s">
        <v>18</v>
      </c>
      <c r="I128" s="5917" t="s">
        <v>19</v>
      </c>
      <c r="J128" s="694" t="s">
        <v>20</v>
      </c>
      <c r="K128" s="756">
        <v>0</v>
      </c>
      <c r="L128" s="692">
        <v>0</v>
      </c>
      <c r="M128" s="823">
        <v>0</v>
      </c>
      <c r="N128" s="1127"/>
      <c r="O128" s="719"/>
      <c r="P128" s="930"/>
      <c r="Q128" s="717"/>
      <c r="X128" s="5865" t="s">
        <v>541</v>
      </c>
      <c r="Y128" s="5866"/>
      <c r="Z128" s="539"/>
      <c r="AA128" s="539"/>
    </row>
    <row r="129" spans="1:27" ht="14.45" customHeight="1" x14ac:dyDescent="0.2">
      <c r="A129" s="959"/>
      <c r="B129" s="5974"/>
      <c r="C129" s="588"/>
      <c r="D129" s="882"/>
      <c r="E129" s="5958"/>
      <c r="F129" s="5949"/>
      <c r="G129" s="5926"/>
      <c r="H129" s="5936"/>
      <c r="I129" s="5917"/>
      <c r="J129" s="599" t="s">
        <v>235</v>
      </c>
      <c r="K129" s="691"/>
      <c r="L129" s="715"/>
      <c r="M129" s="892"/>
      <c r="N129" s="1121"/>
      <c r="O129" s="713"/>
      <c r="P129" s="928"/>
      <c r="Q129" s="711"/>
      <c r="X129" s="5867"/>
      <c r="Y129" s="5868"/>
      <c r="Z129" s="539"/>
      <c r="AA129" s="539"/>
    </row>
    <row r="130" spans="1:27" ht="14.45" customHeight="1" x14ac:dyDescent="0.2">
      <c r="A130" s="959"/>
      <c r="B130" s="5974"/>
      <c r="C130" s="588"/>
      <c r="D130" s="882"/>
      <c r="E130" s="5958"/>
      <c r="F130" s="5949"/>
      <c r="G130" s="5926"/>
      <c r="H130" s="5936"/>
      <c r="I130" s="5917"/>
      <c r="J130" s="689" t="s">
        <v>23</v>
      </c>
      <c r="K130" s="688"/>
      <c r="L130" s="687"/>
      <c r="M130" s="786"/>
      <c r="N130" s="891"/>
      <c r="O130" s="710"/>
      <c r="P130" s="684"/>
      <c r="Q130" s="683"/>
      <c r="X130" s="5867"/>
      <c r="Y130" s="5868"/>
      <c r="Z130" s="539"/>
      <c r="AA130" s="539"/>
    </row>
    <row r="131" spans="1:27" ht="14.45" customHeight="1" x14ac:dyDescent="0.2">
      <c r="A131" s="959"/>
      <c r="B131" s="5974"/>
      <c r="C131" s="588"/>
      <c r="D131" s="882"/>
      <c r="E131" s="5958"/>
      <c r="F131" s="5949"/>
      <c r="G131" s="5926"/>
      <c r="H131" s="5936"/>
      <c r="I131" s="5917"/>
      <c r="J131" s="689" t="s">
        <v>234</v>
      </c>
      <c r="K131" s="688"/>
      <c r="L131" s="687"/>
      <c r="M131" s="786"/>
      <c r="N131" s="891"/>
      <c r="O131" s="710"/>
      <c r="P131" s="684"/>
      <c r="Q131" s="683"/>
      <c r="X131" s="5867"/>
      <c r="Y131" s="5868"/>
      <c r="Z131" s="539"/>
      <c r="AA131" s="539"/>
    </row>
    <row r="132" spans="1:27" ht="14.45" customHeight="1" x14ac:dyDescent="0.2">
      <c r="A132" s="959"/>
      <c r="B132" s="5974"/>
      <c r="C132" s="588"/>
      <c r="D132" s="882"/>
      <c r="E132" s="5958"/>
      <c r="F132" s="5949"/>
      <c r="G132" s="5926"/>
      <c r="H132" s="5936"/>
      <c r="I132" s="5917"/>
      <c r="J132" s="689" t="s">
        <v>233</v>
      </c>
      <c r="K132" s="688"/>
      <c r="L132" s="687"/>
      <c r="M132" s="786"/>
      <c r="N132" s="891"/>
      <c r="O132" s="710"/>
      <c r="P132" s="684"/>
      <c r="Q132" s="683"/>
      <c r="X132" s="5867"/>
      <c r="Y132" s="5868"/>
      <c r="Z132" s="539"/>
      <c r="AA132" s="539"/>
    </row>
    <row r="133" spans="1:27" ht="15" customHeight="1" thickBot="1" x14ac:dyDescent="0.25">
      <c r="A133" s="959"/>
      <c r="B133" s="5974"/>
      <c r="C133" s="588"/>
      <c r="D133" s="882"/>
      <c r="E133" s="5958"/>
      <c r="F133" s="5949"/>
      <c r="G133" s="5926"/>
      <c r="H133" s="5936"/>
      <c r="I133" s="5917"/>
      <c r="J133" s="679" t="s">
        <v>22</v>
      </c>
      <c r="K133" s="734"/>
      <c r="L133" s="707"/>
      <c r="M133" s="1506"/>
      <c r="N133" s="1527"/>
      <c r="O133" s="706"/>
      <c r="P133" s="1526"/>
      <c r="Q133" s="704"/>
      <c r="X133" s="5869"/>
      <c r="Y133" s="5870"/>
      <c r="Z133" s="539"/>
      <c r="AA133" s="539"/>
    </row>
    <row r="134" spans="1:27" ht="15" customHeight="1" thickBot="1" x14ac:dyDescent="0.25">
      <c r="A134" s="577"/>
      <c r="B134" s="5975"/>
      <c r="C134" s="994"/>
      <c r="D134" s="642"/>
      <c r="E134" s="5959"/>
      <c r="F134" s="5762"/>
      <c r="G134" s="5927"/>
      <c r="H134" s="5950"/>
      <c r="I134" s="5918"/>
      <c r="J134" s="573" t="s">
        <v>24</v>
      </c>
      <c r="K134" s="1462">
        <f>SUM(K128:K133)</f>
        <v>0</v>
      </c>
      <c r="L134" s="1462">
        <f>SUM(L128:L133)</f>
        <v>0</v>
      </c>
      <c r="M134" s="1462">
        <f>SUM(M128:M133)</f>
        <v>0</v>
      </c>
      <c r="N134" s="896"/>
      <c r="O134" s="895"/>
      <c r="P134" s="1523"/>
      <c r="Q134" s="893"/>
      <c r="R134" s="637"/>
      <c r="S134" s="637"/>
      <c r="T134" s="637"/>
      <c r="U134" s="637"/>
      <c r="V134" s="637"/>
      <c r="W134" s="637"/>
      <c r="X134" s="5863"/>
      <c r="Y134" s="5864"/>
      <c r="Z134" s="539"/>
      <c r="AA134" s="539"/>
    </row>
    <row r="135" spans="1:27" ht="14.45" customHeight="1" x14ac:dyDescent="0.2">
      <c r="A135" s="1531" t="s">
        <v>25</v>
      </c>
      <c r="B135" s="6028" t="s">
        <v>10</v>
      </c>
      <c r="C135" s="606" t="s">
        <v>10</v>
      </c>
      <c r="D135" s="888" t="s">
        <v>32</v>
      </c>
      <c r="E135" s="1524"/>
      <c r="F135" s="5783" t="s">
        <v>540</v>
      </c>
      <c r="G135" s="5925" t="s">
        <v>539</v>
      </c>
      <c r="H135" s="5935" t="s">
        <v>18</v>
      </c>
      <c r="I135" s="5917" t="s">
        <v>538</v>
      </c>
      <c r="J135" s="694" t="s">
        <v>20</v>
      </c>
      <c r="K135" s="756">
        <v>0</v>
      </c>
      <c r="L135" s="692">
        <v>0</v>
      </c>
      <c r="M135" s="823"/>
      <c r="N135" s="1127"/>
      <c r="O135" s="719"/>
      <c r="P135" s="930"/>
      <c r="Q135" s="717"/>
      <c r="X135" s="5865" t="s">
        <v>537</v>
      </c>
      <c r="Y135" s="5866"/>
      <c r="Z135" s="539"/>
      <c r="AA135" s="539"/>
    </row>
    <row r="136" spans="1:27" ht="14.45" customHeight="1" x14ac:dyDescent="0.2">
      <c r="A136" s="1529"/>
      <c r="B136" s="6029"/>
      <c r="C136" s="588"/>
      <c r="D136" s="882"/>
      <c r="E136" s="1524"/>
      <c r="F136" s="5949"/>
      <c r="G136" s="5926"/>
      <c r="H136" s="5936"/>
      <c r="I136" s="5917"/>
      <c r="J136" s="599" t="s">
        <v>235</v>
      </c>
      <c r="K136" s="691"/>
      <c r="L136" s="715"/>
      <c r="M136" s="892"/>
      <c r="N136" s="1121"/>
      <c r="O136" s="713"/>
      <c r="P136" s="928"/>
      <c r="Q136" s="711"/>
      <c r="X136" s="5867"/>
      <c r="Y136" s="5868"/>
      <c r="Z136" s="539"/>
      <c r="AA136" s="539"/>
    </row>
    <row r="137" spans="1:27" ht="14.45" customHeight="1" x14ac:dyDescent="0.2">
      <c r="A137" s="1529"/>
      <c r="B137" s="6029"/>
      <c r="C137" s="588"/>
      <c r="D137" s="882"/>
      <c r="E137" s="1524"/>
      <c r="F137" s="5949"/>
      <c r="G137" s="5926"/>
      <c r="H137" s="5936"/>
      <c r="I137" s="5917"/>
      <c r="J137" s="689" t="s">
        <v>23</v>
      </c>
      <c r="K137" s="688"/>
      <c r="L137" s="596">
        <v>0.1</v>
      </c>
      <c r="M137" s="884">
        <v>0.04</v>
      </c>
      <c r="N137" s="891"/>
      <c r="O137" s="710"/>
      <c r="P137" s="684"/>
      <c r="Q137" s="683"/>
      <c r="X137" s="5867"/>
      <c r="Y137" s="5868"/>
      <c r="Z137" s="539"/>
      <c r="AA137" s="539"/>
    </row>
    <row r="138" spans="1:27" ht="14.45" customHeight="1" x14ac:dyDescent="0.2">
      <c r="A138" s="1529"/>
      <c r="B138" s="6029"/>
      <c r="C138" s="588"/>
      <c r="D138" s="882"/>
      <c r="E138" s="1524"/>
      <c r="F138" s="5949"/>
      <c r="G138" s="5926"/>
      <c r="H138" s="5936"/>
      <c r="I138" s="5917"/>
      <c r="J138" s="689" t="s">
        <v>234</v>
      </c>
      <c r="K138" s="688"/>
      <c r="L138" s="687"/>
      <c r="M138" s="786"/>
      <c r="N138" s="891"/>
      <c r="O138" s="710"/>
      <c r="P138" s="684"/>
      <c r="Q138" s="683"/>
      <c r="X138" s="5867"/>
      <c r="Y138" s="5868"/>
      <c r="Z138" s="598"/>
      <c r="AA138" s="539"/>
    </row>
    <row r="139" spans="1:27" ht="15" customHeight="1" x14ac:dyDescent="0.2">
      <c r="A139" s="1529"/>
      <c r="B139" s="6029"/>
      <c r="C139" s="588"/>
      <c r="D139" s="882"/>
      <c r="E139" s="1524"/>
      <c r="F139" s="5949"/>
      <c r="G139" s="5926"/>
      <c r="H139" s="5936"/>
      <c r="I139" s="5917"/>
      <c r="J139" s="689" t="s">
        <v>233</v>
      </c>
      <c r="K139" s="688"/>
      <c r="L139" s="687"/>
      <c r="M139" s="786"/>
      <c r="N139" s="891"/>
      <c r="O139" s="710"/>
      <c r="P139" s="684"/>
      <c r="Q139" s="683"/>
      <c r="X139" s="5867"/>
      <c r="Y139" s="5868"/>
      <c r="Z139" s="539"/>
      <c r="AA139" s="539"/>
    </row>
    <row r="140" spans="1:27" ht="15" customHeight="1" thickBot="1" x14ac:dyDescent="0.25">
      <c r="A140" s="1529"/>
      <c r="B140" s="6029"/>
      <c r="C140" s="588"/>
      <c r="D140" s="882"/>
      <c r="E140" s="1524"/>
      <c r="F140" s="5949"/>
      <c r="G140" s="5926"/>
      <c r="H140" s="5936"/>
      <c r="I140" s="5917"/>
      <c r="J140" s="679" t="s">
        <v>22</v>
      </c>
      <c r="K140" s="734"/>
      <c r="L140" s="707"/>
      <c r="M140" s="1506"/>
      <c r="N140" s="1527"/>
      <c r="O140" s="706"/>
      <c r="P140" s="1526"/>
      <c r="Q140" s="704"/>
      <c r="X140" s="5869"/>
      <c r="Y140" s="5870"/>
      <c r="Z140" s="539"/>
      <c r="AA140" s="539"/>
    </row>
    <row r="141" spans="1:27" ht="15" customHeight="1" thickBot="1" x14ac:dyDescent="0.25">
      <c r="A141" s="869"/>
      <c r="B141" s="6030"/>
      <c r="C141" s="1525"/>
      <c r="D141" s="642"/>
      <c r="E141" s="1524"/>
      <c r="F141" s="5762"/>
      <c r="G141" s="5927"/>
      <c r="H141" s="5950"/>
      <c r="I141" s="5918"/>
      <c r="J141" s="573" t="s">
        <v>24</v>
      </c>
      <c r="K141" s="1462">
        <f>SUM(K135:K140)</f>
        <v>0</v>
      </c>
      <c r="L141" s="1462">
        <f>SUM(L135:L140)</f>
        <v>0.1</v>
      </c>
      <c r="M141" s="1462">
        <f>SUM(M135:M140)</f>
        <v>0.04</v>
      </c>
      <c r="N141" s="896"/>
      <c r="O141" s="895"/>
      <c r="P141" s="1523"/>
      <c r="Q141" s="893"/>
      <c r="R141" s="637"/>
      <c r="S141" s="637"/>
      <c r="T141" s="637"/>
      <c r="U141" s="637"/>
      <c r="V141" s="637"/>
      <c r="W141" s="637"/>
      <c r="X141" s="5863"/>
      <c r="Y141" s="5864"/>
      <c r="Z141" s="539"/>
      <c r="AA141" s="539"/>
    </row>
    <row r="142" spans="1:27" ht="14.45" customHeight="1" x14ac:dyDescent="0.2">
      <c r="A142" s="963" t="s">
        <v>25</v>
      </c>
      <c r="B142" s="5973" t="s">
        <v>10</v>
      </c>
      <c r="C142" s="961" t="s">
        <v>25</v>
      </c>
      <c r="D142" s="1404"/>
      <c r="E142" s="1361"/>
      <c r="F142" s="5945" t="s">
        <v>536</v>
      </c>
      <c r="G142" s="5925" t="s">
        <v>518</v>
      </c>
      <c r="H142" s="5935" t="s">
        <v>18</v>
      </c>
      <c r="I142" s="5916" t="s">
        <v>19</v>
      </c>
      <c r="J142" s="631" t="s">
        <v>20</v>
      </c>
      <c r="K142" s="847">
        <f t="shared" ref="K142:M146" si="2">K150+K157+K164+K172+K179</f>
        <v>32.5</v>
      </c>
      <c r="L142" s="847">
        <f t="shared" si="2"/>
        <v>114.20000000000002</v>
      </c>
      <c r="M142" s="847">
        <f t="shared" si="2"/>
        <v>108.4</v>
      </c>
      <c r="N142" s="754" t="s">
        <v>277</v>
      </c>
      <c r="O142" s="753" t="s">
        <v>138</v>
      </c>
      <c r="P142" s="837"/>
      <c r="Q142" s="836"/>
      <c r="X142" s="5881"/>
      <c r="Y142" s="5882"/>
      <c r="Z142" s="539"/>
      <c r="AA142" s="539"/>
    </row>
    <row r="143" spans="1:27" ht="14.45" customHeight="1" x14ac:dyDescent="0.2">
      <c r="A143" s="959"/>
      <c r="B143" s="5974"/>
      <c r="C143" s="957"/>
      <c r="D143" s="950"/>
      <c r="E143" s="1358"/>
      <c r="F143" s="5946"/>
      <c r="G143" s="5926"/>
      <c r="H143" s="5936"/>
      <c r="I143" s="5917"/>
      <c r="J143" s="625" t="s">
        <v>235</v>
      </c>
      <c r="K143" s="845">
        <f t="shared" si="2"/>
        <v>0</v>
      </c>
      <c r="L143" s="845">
        <f t="shared" si="2"/>
        <v>0</v>
      </c>
      <c r="M143" s="845">
        <f t="shared" si="2"/>
        <v>0</v>
      </c>
      <c r="N143" s="769"/>
      <c r="O143" s="768"/>
      <c r="P143" s="811"/>
      <c r="Q143" s="810"/>
      <c r="X143" s="5883"/>
      <c r="Y143" s="5884"/>
      <c r="Z143" s="539"/>
      <c r="AA143" s="539"/>
    </row>
    <row r="144" spans="1:27" ht="25.5" x14ac:dyDescent="0.2">
      <c r="A144" s="959"/>
      <c r="B144" s="5974"/>
      <c r="C144" s="957"/>
      <c r="D144" s="950"/>
      <c r="E144" s="1358"/>
      <c r="F144" s="5947"/>
      <c r="G144" s="5926"/>
      <c r="H144" s="5936"/>
      <c r="I144" s="5917"/>
      <c r="J144" s="621" t="s">
        <v>23</v>
      </c>
      <c r="K144" s="845">
        <f t="shared" si="2"/>
        <v>964.3</v>
      </c>
      <c r="L144" s="845">
        <f t="shared" si="2"/>
        <v>1472.3</v>
      </c>
      <c r="M144" s="845">
        <f t="shared" si="2"/>
        <v>1168.8599999999999</v>
      </c>
      <c r="N144" s="769" t="s">
        <v>535</v>
      </c>
      <c r="O144" s="812" t="s">
        <v>138</v>
      </c>
      <c r="P144" s="811"/>
      <c r="Q144" s="810"/>
      <c r="X144" s="5883"/>
      <c r="Y144" s="5884"/>
      <c r="Z144" s="539"/>
      <c r="AA144" s="539"/>
    </row>
    <row r="145" spans="1:30" ht="14.45" customHeight="1" x14ac:dyDescent="0.2">
      <c r="A145" s="959"/>
      <c r="B145" s="5974"/>
      <c r="C145" s="957"/>
      <c r="D145" s="950"/>
      <c r="E145" s="1358"/>
      <c r="F145" s="5947"/>
      <c r="G145" s="5926"/>
      <c r="H145" s="5936"/>
      <c r="I145" s="5917"/>
      <c r="J145" s="621" t="s">
        <v>234</v>
      </c>
      <c r="K145" s="845">
        <f t="shared" si="2"/>
        <v>7232.7</v>
      </c>
      <c r="L145" s="845">
        <f t="shared" si="2"/>
        <v>7380.7</v>
      </c>
      <c r="M145" s="845">
        <f t="shared" si="2"/>
        <v>1380.7</v>
      </c>
      <c r="N145" s="769"/>
      <c r="O145" s="812"/>
      <c r="P145" s="740"/>
      <c r="Q145" s="739"/>
      <c r="X145" s="5883"/>
      <c r="Y145" s="5884"/>
      <c r="Z145" s="539"/>
      <c r="AA145" s="539"/>
    </row>
    <row r="146" spans="1:30" ht="14.45" customHeight="1" x14ac:dyDescent="0.2">
      <c r="A146" s="959"/>
      <c r="B146" s="5974"/>
      <c r="C146" s="957"/>
      <c r="D146" s="950"/>
      <c r="E146" s="1358"/>
      <c r="F146" s="5947"/>
      <c r="G146" s="5926"/>
      <c r="H146" s="5936"/>
      <c r="I146" s="5917"/>
      <c r="J146" s="621" t="s">
        <v>233</v>
      </c>
      <c r="K146" s="845">
        <f t="shared" si="2"/>
        <v>0</v>
      </c>
      <c r="L146" s="845">
        <f t="shared" si="2"/>
        <v>3.6</v>
      </c>
      <c r="M146" s="845">
        <f t="shared" si="2"/>
        <v>3.45</v>
      </c>
      <c r="N146" s="769"/>
      <c r="O146" s="812"/>
      <c r="P146" s="740"/>
      <c r="Q146" s="739"/>
      <c r="X146" s="5883"/>
      <c r="Y146" s="5884"/>
      <c r="Z146" s="539"/>
      <c r="AA146" s="539"/>
    </row>
    <row r="147" spans="1:30" ht="14.45" customHeight="1" x14ac:dyDescent="0.2">
      <c r="A147" s="959"/>
      <c r="B147" s="5974"/>
      <c r="C147" s="957"/>
      <c r="D147" s="950"/>
      <c r="E147" s="1358"/>
      <c r="F147" s="5947"/>
      <c r="G147" s="5926"/>
      <c r="H147" s="5936"/>
      <c r="I147" s="5917"/>
      <c r="J147" s="621" t="s">
        <v>532</v>
      </c>
      <c r="K147" s="623">
        <f>K155+K162+K169</f>
        <v>4419</v>
      </c>
      <c r="L147" s="623">
        <f>L155+L162+L169</f>
        <v>6096</v>
      </c>
      <c r="M147" s="623">
        <f>M155+M162+M169</f>
        <v>6092.2</v>
      </c>
      <c r="N147" s="804"/>
      <c r="O147" s="803"/>
      <c r="P147" s="802"/>
      <c r="Q147" s="801"/>
      <c r="X147" s="5883"/>
      <c r="Y147" s="5884"/>
      <c r="Z147" s="539"/>
      <c r="AA147" s="539"/>
    </row>
    <row r="148" spans="1:30" ht="15" customHeight="1" thickBot="1" x14ac:dyDescent="0.25">
      <c r="A148" s="959"/>
      <c r="B148" s="5974"/>
      <c r="C148" s="957"/>
      <c r="D148" s="950"/>
      <c r="E148" s="1358"/>
      <c r="F148" s="5947"/>
      <c r="G148" s="5926"/>
      <c r="H148" s="5936"/>
      <c r="I148" s="5917"/>
      <c r="J148" s="615" t="s">
        <v>524</v>
      </c>
      <c r="K148" s="614">
        <f>K170</f>
        <v>0</v>
      </c>
      <c r="L148" s="614">
        <f>L170</f>
        <v>450</v>
      </c>
      <c r="M148" s="614">
        <f>M170</f>
        <v>176</v>
      </c>
      <c r="N148" s="732"/>
      <c r="O148" s="731"/>
      <c r="P148" s="829"/>
      <c r="Q148" s="828"/>
      <c r="X148" s="5885"/>
      <c r="Y148" s="5886"/>
      <c r="Z148" s="539"/>
      <c r="AA148" s="539"/>
    </row>
    <row r="149" spans="1:30" ht="15" customHeight="1" thickBot="1" x14ac:dyDescent="0.25">
      <c r="A149" s="577"/>
      <c r="B149" s="5975"/>
      <c r="C149" s="612"/>
      <c r="D149" s="612"/>
      <c r="E149" s="611"/>
      <c r="F149" s="5948"/>
      <c r="G149" s="5927"/>
      <c r="H149" s="5950"/>
      <c r="I149" s="5918"/>
      <c r="J149" s="573" t="s">
        <v>24</v>
      </c>
      <c r="K149" s="571">
        <f>SUM(K142:K148)</f>
        <v>12648.5</v>
      </c>
      <c r="L149" s="571">
        <f>SUM(L142:L148)</f>
        <v>15516.800000000001</v>
      </c>
      <c r="M149" s="571">
        <f>SUM(M142:M148)</f>
        <v>8929.61</v>
      </c>
      <c r="N149" s="759"/>
      <c r="O149" s="667"/>
      <c r="P149" s="726"/>
      <c r="Q149" s="665"/>
      <c r="R149" s="637"/>
      <c r="S149" s="637"/>
      <c r="T149" s="637"/>
      <c r="U149" s="637"/>
      <c r="V149" s="637"/>
      <c r="W149" s="637"/>
      <c r="X149" s="5863"/>
      <c r="Y149" s="5864"/>
      <c r="Z149" s="539"/>
      <c r="AA149" s="539"/>
    </row>
    <row r="150" spans="1:30" ht="14.45" customHeight="1" x14ac:dyDescent="0.2">
      <c r="A150" s="963" t="s">
        <v>25</v>
      </c>
      <c r="B150" s="5973" t="s">
        <v>10</v>
      </c>
      <c r="C150" s="961" t="s">
        <v>25</v>
      </c>
      <c r="D150" s="888" t="s">
        <v>10</v>
      </c>
      <c r="E150" s="5957"/>
      <c r="F150" s="5928" t="s">
        <v>534</v>
      </c>
      <c r="G150" s="5925" t="s">
        <v>518</v>
      </c>
      <c r="H150" s="5985" t="s">
        <v>18</v>
      </c>
      <c r="I150" s="5916" t="s">
        <v>19</v>
      </c>
      <c r="J150" s="694" t="s">
        <v>20</v>
      </c>
      <c r="K150" s="756"/>
      <c r="L150" s="756">
        <v>81.7</v>
      </c>
      <c r="M150" s="755">
        <v>81.7</v>
      </c>
      <c r="N150" s="754" t="s">
        <v>245</v>
      </c>
      <c r="O150" s="753" t="s">
        <v>138</v>
      </c>
      <c r="P150" s="752"/>
      <c r="Q150" s="751"/>
      <c r="X150" s="5865" t="s">
        <v>533</v>
      </c>
      <c r="Y150" s="5866"/>
      <c r="Z150" s="539"/>
      <c r="AA150" s="539"/>
    </row>
    <row r="151" spans="1:30" ht="14.25" x14ac:dyDescent="0.2">
      <c r="A151" s="959"/>
      <c r="B151" s="5974"/>
      <c r="C151" s="957"/>
      <c r="D151" s="882"/>
      <c r="E151" s="5958"/>
      <c r="F151" s="5929"/>
      <c r="G151" s="5926"/>
      <c r="H151" s="5986"/>
      <c r="I151" s="5917"/>
      <c r="J151" s="599" t="s">
        <v>235</v>
      </c>
      <c r="K151" s="750"/>
      <c r="L151" s="750"/>
      <c r="M151" s="749"/>
      <c r="N151" s="833"/>
      <c r="O151" s="768"/>
      <c r="P151" s="746"/>
      <c r="Q151" s="745"/>
      <c r="X151" s="5867"/>
      <c r="Y151" s="5868"/>
      <c r="Z151" s="539"/>
      <c r="AA151" s="539"/>
    </row>
    <row r="152" spans="1:30" ht="14.25" x14ac:dyDescent="0.2">
      <c r="A152" s="959"/>
      <c r="B152" s="5974"/>
      <c r="C152" s="957"/>
      <c r="D152" s="882"/>
      <c r="E152" s="5958"/>
      <c r="F152" s="5929"/>
      <c r="G152" s="5926"/>
      <c r="H152" s="5986"/>
      <c r="I152" s="5917"/>
      <c r="J152" s="689" t="s">
        <v>23</v>
      </c>
      <c r="K152" s="583">
        <v>83.3</v>
      </c>
      <c r="L152" s="583">
        <v>781.3</v>
      </c>
      <c r="M152" s="743">
        <v>776.99</v>
      </c>
      <c r="N152" s="742" t="s">
        <v>529</v>
      </c>
      <c r="O152" s="741" t="s">
        <v>138</v>
      </c>
      <c r="P152" s="1522"/>
      <c r="Q152" s="1521"/>
      <c r="X152" s="5867"/>
      <c r="Y152" s="5868"/>
      <c r="Z152" s="539"/>
      <c r="AA152" s="539"/>
      <c r="AB152" s="1520"/>
      <c r="AC152" s="1520"/>
      <c r="AD152" s="1520"/>
    </row>
    <row r="153" spans="1:30" ht="14.25" x14ac:dyDescent="0.2">
      <c r="A153" s="959"/>
      <c r="B153" s="5974"/>
      <c r="C153" s="957"/>
      <c r="D153" s="882"/>
      <c r="E153" s="5958"/>
      <c r="F153" s="5929"/>
      <c r="G153" s="5926"/>
      <c r="H153" s="5986"/>
      <c r="I153" s="5917"/>
      <c r="J153" s="689" t="s">
        <v>234</v>
      </c>
      <c r="K153" s="750">
        <v>7232.7</v>
      </c>
      <c r="L153" s="750">
        <v>7380.7</v>
      </c>
      <c r="M153" s="749">
        <v>1380.7</v>
      </c>
      <c r="N153" s="769"/>
      <c r="O153" s="812"/>
      <c r="P153" s="740"/>
      <c r="Q153" s="739"/>
      <c r="X153" s="5867"/>
      <c r="Y153" s="5868"/>
      <c r="Z153" s="539"/>
      <c r="AA153" s="539"/>
      <c r="AB153" s="1520"/>
      <c r="AC153" s="1520"/>
      <c r="AD153" s="1520"/>
    </row>
    <row r="154" spans="1:30" ht="14.25" x14ac:dyDescent="0.2">
      <c r="A154" s="959"/>
      <c r="B154" s="5974"/>
      <c r="C154" s="957"/>
      <c r="D154" s="882"/>
      <c r="E154" s="5958"/>
      <c r="F154" s="5929"/>
      <c r="G154" s="5926"/>
      <c r="H154" s="5986"/>
      <c r="I154" s="5917"/>
      <c r="J154" s="689" t="s">
        <v>233</v>
      </c>
      <c r="K154" s="750"/>
      <c r="L154" s="750"/>
      <c r="M154" s="749"/>
      <c r="N154" s="769"/>
      <c r="O154" s="812"/>
      <c r="P154" s="740"/>
      <c r="Q154" s="739"/>
      <c r="X154" s="5867"/>
      <c r="Y154" s="5868"/>
      <c r="Z154" s="539"/>
      <c r="AA154" s="539"/>
      <c r="AB154" s="1520"/>
      <c r="AC154" s="1520"/>
      <c r="AD154" s="1520"/>
    </row>
    <row r="155" spans="1:30" ht="18" customHeight="1" thickBot="1" x14ac:dyDescent="0.25">
      <c r="A155" s="959"/>
      <c r="B155" s="5974"/>
      <c r="C155" s="957"/>
      <c r="D155" s="882"/>
      <c r="E155" s="5958"/>
      <c r="F155" s="5929"/>
      <c r="G155" s="5926"/>
      <c r="H155" s="5986"/>
      <c r="I155" s="5917"/>
      <c r="J155" s="1519" t="s">
        <v>532</v>
      </c>
      <c r="K155" s="948">
        <v>2969</v>
      </c>
      <c r="L155" s="948">
        <v>5266</v>
      </c>
      <c r="M155" s="1030">
        <v>5266</v>
      </c>
      <c r="N155" s="804"/>
      <c r="O155" s="803"/>
      <c r="P155" s="802"/>
      <c r="Q155" s="801"/>
      <c r="X155" s="5869"/>
      <c r="Y155" s="5870"/>
      <c r="Z155" s="539"/>
      <c r="AA155" s="539"/>
    </row>
    <row r="156" spans="1:30" ht="17.45" customHeight="1" thickBot="1" x14ac:dyDescent="0.25">
      <c r="A156" s="577"/>
      <c r="B156" s="5975"/>
      <c r="C156" s="612"/>
      <c r="D156" s="642"/>
      <c r="E156" s="5959"/>
      <c r="F156" s="943"/>
      <c r="G156" s="5927"/>
      <c r="H156" s="5987"/>
      <c r="I156" s="5918"/>
      <c r="J156" s="573" t="s">
        <v>24</v>
      </c>
      <c r="K156" s="571">
        <f>SUM(K150:K155)</f>
        <v>10285</v>
      </c>
      <c r="L156" s="571">
        <f>SUM(L150:L155)</f>
        <v>13509.7</v>
      </c>
      <c r="M156" s="571">
        <f>SUM(M150:M155)</f>
        <v>7505.39</v>
      </c>
      <c r="N156" s="668"/>
      <c r="O156" s="667"/>
      <c r="P156" s="726"/>
      <c r="Q156" s="665"/>
      <c r="R156" s="637"/>
      <c r="S156" s="637"/>
      <c r="T156" s="637"/>
      <c r="U156" s="637"/>
      <c r="V156" s="637"/>
      <c r="W156" s="637"/>
      <c r="X156" s="5871"/>
      <c r="Y156" s="5872"/>
      <c r="Z156" s="539"/>
      <c r="AA156" s="539"/>
    </row>
    <row r="157" spans="1:30" ht="17.25" customHeight="1" x14ac:dyDescent="0.2">
      <c r="A157" s="963" t="s">
        <v>25</v>
      </c>
      <c r="B157" s="5973" t="s">
        <v>10</v>
      </c>
      <c r="C157" s="5991" t="s">
        <v>25</v>
      </c>
      <c r="D157" s="6004" t="s">
        <v>27</v>
      </c>
      <c r="E157" s="5957"/>
      <c r="F157" s="5783" t="s">
        <v>531</v>
      </c>
      <c r="G157" s="5925" t="s">
        <v>518</v>
      </c>
      <c r="H157" s="5985" t="s">
        <v>18</v>
      </c>
      <c r="I157" s="5916" t="s">
        <v>19</v>
      </c>
      <c r="J157" s="1491" t="s">
        <v>20</v>
      </c>
      <c r="K157" s="1518">
        <v>0</v>
      </c>
      <c r="L157" s="692">
        <v>0</v>
      </c>
      <c r="M157" s="721">
        <v>0</v>
      </c>
      <c r="N157" s="1517" t="s">
        <v>245</v>
      </c>
      <c r="O157" s="1516" t="s">
        <v>138</v>
      </c>
      <c r="P157" s="1374"/>
      <c r="Q157" s="1373"/>
      <c r="X157" s="5865" t="s">
        <v>530</v>
      </c>
      <c r="Y157" s="5866"/>
      <c r="Z157" s="539"/>
      <c r="AA157" s="539"/>
    </row>
    <row r="158" spans="1:30" ht="17.25" customHeight="1" x14ac:dyDescent="0.2">
      <c r="A158" s="959"/>
      <c r="B158" s="5974"/>
      <c r="C158" s="5992"/>
      <c r="D158" s="6005"/>
      <c r="E158" s="5958"/>
      <c r="F158" s="5949"/>
      <c r="G158" s="5926"/>
      <c r="H158" s="5986"/>
      <c r="I158" s="5917"/>
      <c r="J158" s="599" t="s">
        <v>235</v>
      </c>
      <c r="K158" s="691"/>
      <c r="L158" s="715"/>
      <c r="M158" s="715"/>
      <c r="N158" s="1515"/>
      <c r="O158" s="1514"/>
      <c r="P158" s="1372"/>
      <c r="Q158" s="1371"/>
      <c r="X158" s="5867"/>
      <c r="Y158" s="5868"/>
      <c r="Z158" s="539"/>
      <c r="AA158" s="539"/>
    </row>
    <row r="159" spans="1:30" ht="14.45" customHeight="1" x14ac:dyDescent="0.2">
      <c r="A159" s="959"/>
      <c r="B159" s="5974"/>
      <c r="C159" s="5992"/>
      <c r="D159" s="6005"/>
      <c r="E159" s="5958"/>
      <c r="F159" s="5949"/>
      <c r="G159" s="5926"/>
      <c r="H159" s="5986"/>
      <c r="I159" s="5917"/>
      <c r="J159" s="1490" t="s">
        <v>23</v>
      </c>
      <c r="K159" s="1494"/>
      <c r="L159" s="687"/>
      <c r="M159" s="687"/>
      <c r="N159" s="1513" t="s">
        <v>529</v>
      </c>
      <c r="O159" s="1512" t="s">
        <v>138</v>
      </c>
      <c r="P159" s="1370"/>
      <c r="Q159" s="783"/>
      <c r="X159" s="5867"/>
      <c r="Y159" s="5868"/>
      <c r="Z159" s="539"/>
      <c r="AA159" s="539"/>
    </row>
    <row r="160" spans="1:30" ht="14.45" customHeight="1" x14ac:dyDescent="0.2">
      <c r="A160" s="959"/>
      <c r="B160" s="5974"/>
      <c r="C160" s="5992"/>
      <c r="D160" s="6005"/>
      <c r="E160" s="5958"/>
      <c r="F160" s="5949"/>
      <c r="G160" s="5926"/>
      <c r="H160" s="5986"/>
      <c r="I160" s="5917"/>
      <c r="J160" s="1490" t="s">
        <v>234</v>
      </c>
      <c r="K160" s="1494"/>
      <c r="L160" s="687"/>
      <c r="M160" s="687"/>
      <c r="N160" s="595"/>
      <c r="O160" s="594"/>
      <c r="P160" s="1372"/>
      <c r="Q160" s="1371"/>
      <c r="X160" s="5867"/>
      <c r="Y160" s="5868"/>
      <c r="Z160" s="539"/>
      <c r="AA160" s="539"/>
    </row>
    <row r="161" spans="1:27" ht="14.45" customHeight="1" x14ac:dyDescent="0.2">
      <c r="A161" s="959"/>
      <c r="B161" s="5974"/>
      <c r="C161" s="5992"/>
      <c r="D161" s="6005"/>
      <c r="E161" s="5958"/>
      <c r="F161" s="5949"/>
      <c r="G161" s="5926"/>
      <c r="H161" s="5986"/>
      <c r="I161" s="5917"/>
      <c r="J161" s="1490" t="s">
        <v>233</v>
      </c>
      <c r="K161" s="1494"/>
      <c r="L161" s="687"/>
      <c r="M161" s="687"/>
      <c r="N161" s="595"/>
      <c r="O161" s="594"/>
      <c r="P161" s="1370"/>
      <c r="Q161" s="783"/>
      <c r="X161" s="5867"/>
      <c r="Y161" s="5868"/>
      <c r="Z161" s="539"/>
      <c r="AA161" s="539"/>
    </row>
    <row r="162" spans="1:27" ht="15" customHeight="1" thickBot="1" x14ac:dyDescent="0.25">
      <c r="A162" s="959"/>
      <c r="B162" s="5974"/>
      <c r="C162" s="5992"/>
      <c r="D162" s="6005"/>
      <c r="E162" s="5958"/>
      <c r="F162" s="5949"/>
      <c r="G162" s="5926"/>
      <c r="H162" s="5986"/>
      <c r="I162" s="5917"/>
      <c r="J162" s="1511" t="s">
        <v>232</v>
      </c>
      <c r="K162" s="1493"/>
      <c r="L162" s="902"/>
      <c r="M162" s="902"/>
      <c r="N162" s="1336"/>
      <c r="O162" s="1335"/>
      <c r="P162" s="1369"/>
      <c r="Q162" s="1368"/>
      <c r="X162" s="5869"/>
      <c r="Y162" s="5870"/>
      <c r="Z162" s="539"/>
      <c r="AA162" s="539"/>
    </row>
    <row r="163" spans="1:27" ht="13.9" customHeight="1" thickBot="1" x14ac:dyDescent="0.25">
      <c r="A163" s="577"/>
      <c r="B163" s="5975"/>
      <c r="C163" s="5993"/>
      <c r="D163" s="6006"/>
      <c r="E163" s="5959"/>
      <c r="F163" s="5762"/>
      <c r="G163" s="5927"/>
      <c r="H163" s="5987"/>
      <c r="I163" s="5918"/>
      <c r="J163" s="1510" t="s">
        <v>24</v>
      </c>
      <c r="K163" s="571">
        <f>SUM(K157:K162)</f>
        <v>0</v>
      </c>
      <c r="L163" s="571">
        <f>SUM(L157:L162)</f>
        <v>0</v>
      </c>
      <c r="M163" s="571">
        <f>SUM(M157:M162)</f>
        <v>0</v>
      </c>
      <c r="N163" s="570"/>
      <c r="O163" s="569"/>
      <c r="P163" s="1381"/>
      <c r="Q163" s="797"/>
      <c r="R163" s="637"/>
      <c r="S163" s="637"/>
      <c r="T163" s="637"/>
      <c r="U163" s="637"/>
      <c r="V163" s="637"/>
      <c r="W163" s="637"/>
      <c r="X163" s="5871"/>
      <c r="Y163" s="5872"/>
      <c r="Z163" s="539"/>
      <c r="AA163" s="539"/>
    </row>
    <row r="164" spans="1:27" ht="15.75" customHeight="1" x14ac:dyDescent="0.2">
      <c r="A164" s="6022" t="s">
        <v>25</v>
      </c>
      <c r="B164" s="5973" t="s">
        <v>10</v>
      </c>
      <c r="C164" s="5991" t="s">
        <v>25</v>
      </c>
      <c r="D164" s="5988" t="s">
        <v>28</v>
      </c>
      <c r="E164" s="5957"/>
      <c r="F164" s="6156" t="s">
        <v>528</v>
      </c>
      <c r="G164" s="5925" t="s">
        <v>518</v>
      </c>
      <c r="H164" s="5985" t="s">
        <v>18</v>
      </c>
      <c r="I164" s="5970" t="s">
        <v>19</v>
      </c>
      <c r="J164" s="1491" t="s">
        <v>20</v>
      </c>
      <c r="K164" s="1509"/>
      <c r="L164" s="715"/>
      <c r="M164" s="892"/>
      <c r="N164" s="1508" t="s">
        <v>527</v>
      </c>
      <c r="O164" s="602" t="s">
        <v>138</v>
      </c>
      <c r="P164" s="1372"/>
      <c r="Q164" s="1371"/>
      <c r="X164" s="5865" t="s">
        <v>526</v>
      </c>
      <c r="Y164" s="5866"/>
      <c r="Z164" s="539"/>
      <c r="AA164" s="539"/>
    </row>
    <row r="165" spans="1:27" ht="15.75" customHeight="1" x14ac:dyDescent="0.2">
      <c r="A165" s="6023"/>
      <c r="B165" s="5974"/>
      <c r="C165" s="5992"/>
      <c r="D165" s="5989"/>
      <c r="E165" s="5958"/>
      <c r="F165" s="6157"/>
      <c r="G165" s="5926"/>
      <c r="H165" s="5986"/>
      <c r="I165" s="5971"/>
      <c r="J165" s="691" t="s">
        <v>235</v>
      </c>
      <c r="K165" s="1507"/>
      <c r="L165" s="707"/>
      <c r="M165" s="1506"/>
      <c r="N165" s="1069"/>
      <c r="O165" s="1505"/>
      <c r="P165" s="1504"/>
      <c r="Q165" s="1503"/>
      <c r="X165" s="5867"/>
      <c r="Y165" s="5868"/>
      <c r="Z165" s="539"/>
      <c r="AA165" s="539"/>
    </row>
    <row r="166" spans="1:27" ht="15.75" customHeight="1" x14ac:dyDescent="0.2">
      <c r="A166" s="6023"/>
      <c r="B166" s="5974"/>
      <c r="C166" s="5992"/>
      <c r="D166" s="5989"/>
      <c r="E166" s="5958"/>
      <c r="F166" s="6157"/>
      <c r="G166" s="5926"/>
      <c r="H166" s="5986"/>
      <c r="I166" s="5971"/>
      <c r="J166" s="1490" t="s">
        <v>23</v>
      </c>
      <c r="K166" s="1502">
        <v>550</v>
      </c>
      <c r="L166" s="596">
        <v>400</v>
      </c>
      <c r="M166" s="884">
        <v>183.9</v>
      </c>
      <c r="N166" s="619" t="s">
        <v>525</v>
      </c>
      <c r="O166" s="594" t="s">
        <v>138</v>
      </c>
      <c r="P166" s="784"/>
      <c r="Q166" s="783"/>
      <c r="X166" s="5867"/>
      <c r="Y166" s="5868"/>
      <c r="Z166" s="539"/>
      <c r="AA166" s="539"/>
    </row>
    <row r="167" spans="1:27" ht="15.75" customHeight="1" x14ac:dyDescent="0.2">
      <c r="A167" s="6023"/>
      <c r="B167" s="5974"/>
      <c r="C167" s="5992"/>
      <c r="D167" s="5989"/>
      <c r="E167" s="5958"/>
      <c r="F167" s="6157"/>
      <c r="G167" s="5926"/>
      <c r="H167" s="5986"/>
      <c r="I167" s="5971"/>
      <c r="J167" s="1490" t="s">
        <v>234</v>
      </c>
      <c r="K167" s="1502"/>
      <c r="L167" s="596"/>
      <c r="M167" s="884"/>
      <c r="N167" s="619"/>
      <c r="O167" s="594"/>
      <c r="P167" s="784"/>
      <c r="Q167" s="783"/>
      <c r="X167" s="5867"/>
      <c r="Y167" s="5868"/>
      <c r="Z167" s="539"/>
      <c r="AA167" s="539"/>
    </row>
    <row r="168" spans="1:27" ht="15.75" customHeight="1" x14ac:dyDescent="0.2">
      <c r="A168" s="6023"/>
      <c r="B168" s="5974"/>
      <c r="C168" s="5992"/>
      <c r="D168" s="5989"/>
      <c r="E168" s="5958"/>
      <c r="F168" s="6157"/>
      <c r="G168" s="5926"/>
      <c r="H168" s="5986"/>
      <c r="I168" s="5971"/>
      <c r="J168" s="1490" t="s">
        <v>233</v>
      </c>
      <c r="K168" s="1502"/>
      <c r="L168" s="596"/>
      <c r="M168" s="884"/>
      <c r="N168" s="619"/>
      <c r="O168" s="594"/>
      <c r="P168" s="784"/>
      <c r="Q168" s="783"/>
      <c r="X168" s="5867"/>
      <c r="Y168" s="5868"/>
      <c r="Z168" s="539"/>
      <c r="AA168" s="539"/>
    </row>
    <row r="169" spans="1:27" ht="15.75" customHeight="1" x14ac:dyDescent="0.2">
      <c r="A169" s="6023"/>
      <c r="B169" s="5974"/>
      <c r="C169" s="5992"/>
      <c r="D169" s="5989"/>
      <c r="E169" s="5958"/>
      <c r="F169" s="6157"/>
      <c r="G169" s="5926"/>
      <c r="H169" s="5986"/>
      <c r="I169" s="5971"/>
      <c r="J169" s="1490" t="s">
        <v>232</v>
      </c>
      <c r="K169" s="1501">
        <v>1450</v>
      </c>
      <c r="L169" s="596">
        <v>830</v>
      </c>
      <c r="M169" s="884">
        <v>826.2</v>
      </c>
      <c r="N169" s="1500"/>
      <c r="O169" s="594"/>
      <c r="P169" s="1370"/>
      <c r="Q169" s="783"/>
      <c r="X169" s="5867"/>
      <c r="Y169" s="5868"/>
      <c r="Z169" s="539"/>
      <c r="AA169" s="539"/>
    </row>
    <row r="170" spans="1:27" ht="18" customHeight="1" thickBot="1" x14ac:dyDescent="0.25">
      <c r="A170" s="6023"/>
      <c r="B170" s="5974"/>
      <c r="C170" s="5992"/>
      <c r="D170" s="5989"/>
      <c r="E170" s="5958"/>
      <c r="F170" s="6157"/>
      <c r="G170" s="5926"/>
      <c r="H170" s="5986"/>
      <c r="I170" s="5971"/>
      <c r="J170" s="1499" t="s">
        <v>524</v>
      </c>
      <c r="K170" s="1498"/>
      <c r="L170" s="902">
        <v>450</v>
      </c>
      <c r="M170" s="1380">
        <v>176</v>
      </c>
      <c r="N170" s="613"/>
      <c r="O170" s="1339"/>
      <c r="P170" s="1369"/>
      <c r="Q170" s="1368"/>
      <c r="X170" s="5869"/>
      <c r="Y170" s="5870"/>
      <c r="Z170" s="539"/>
      <c r="AA170" s="539"/>
    </row>
    <row r="171" spans="1:27" ht="18.75" customHeight="1" thickBot="1" x14ac:dyDescent="0.25">
      <c r="A171" s="6024"/>
      <c r="B171" s="5975"/>
      <c r="C171" s="5993"/>
      <c r="D171" s="5990"/>
      <c r="E171" s="5959"/>
      <c r="F171" s="6158"/>
      <c r="G171" s="5927"/>
      <c r="H171" s="5987"/>
      <c r="I171" s="5972"/>
      <c r="J171" s="1487" t="s">
        <v>24</v>
      </c>
      <c r="K171" s="571">
        <f>SUM(K164:K170)</f>
        <v>2000</v>
      </c>
      <c r="L171" s="572">
        <f>SUM(L164:L170)</f>
        <v>1680</v>
      </c>
      <c r="M171" s="572">
        <f>SUM(M164:M170)</f>
        <v>1186.0999999999999</v>
      </c>
      <c r="N171" s="1497"/>
      <c r="O171" s="799"/>
      <c r="P171" s="1376"/>
      <c r="Q171" s="638"/>
      <c r="R171" s="637"/>
      <c r="S171" s="637"/>
      <c r="T171" s="637"/>
      <c r="U171" s="637"/>
      <c r="V171" s="637"/>
      <c r="W171" s="637"/>
      <c r="X171" s="5863"/>
      <c r="Y171" s="5864"/>
      <c r="Z171" s="539"/>
      <c r="AA171" s="539"/>
    </row>
    <row r="172" spans="1:27" ht="15.75" customHeight="1" x14ac:dyDescent="0.2">
      <c r="A172" s="6022" t="s">
        <v>25</v>
      </c>
      <c r="B172" s="5973" t="s">
        <v>10</v>
      </c>
      <c r="C172" s="5991" t="s">
        <v>25</v>
      </c>
      <c r="D172" s="5988" t="s">
        <v>30</v>
      </c>
      <c r="E172" s="5957"/>
      <c r="F172" s="5949" t="s">
        <v>523</v>
      </c>
      <c r="G172" s="5925" t="s">
        <v>518</v>
      </c>
      <c r="H172" s="5985" t="s">
        <v>18</v>
      </c>
      <c r="I172" s="6001" t="s">
        <v>522</v>
      </c>
      <c r="J172" s="1491" t="s">
        <v>20</v>
      </c>
      <c r="K172" s="1496">
        <v>24.6</v>
      </c>
      <c r="L172" s="692">
        <v>24.6</v>
      </c>
      <c r="M172" s="823">
        <v>18.8</v>
      </c>
      <c r="N172" s="629" t="s">
        <v>245</v>
      </c>
      <c r="O172" s="1375" t="s">
        <v>138</v>
      </c>
      <c r="P172" s="1374"/>
      <c r="Q172" s="1373"/>
      <c r="X172" s="5865" t="s">
        <v>521</v>
      </c>
      <c r="Y172" s="5866"/>
      <c r="Z172" s="539"/>
      <c r="AA172" s="539"/>
    </row>
    <row r="173" spans="1:27" ht="15.75" customHeight="1" x14ac:dyDescent="0.2">
      <c r="A173" s="6023"/>
      <c r="B173" s="5974"/>
      <c r="C173" s="5992"/>
      <c r="D173" s="5989"/>
      <c r="E173" s="5958"/>
      <c r="F173" s="5949"/>
      <c r="G173" s="5926"/>
      <c r="H173" s="5986"/>
      <c r="I173" s="6002"/>
      <c r="J173" s="599" t="s">
        <v>235</v>
      </c>
      <c r="K173" s="691"/>
      <c r="L173" s="583"/>
      <c r="M173" s="743"/>
      <c r="N173" s="624"/>
      <c r="O173" s="1340"/>
      <c r="P173" s="1372"/>
      <c r="Q173" s="1371"/>
      <c r="X173" s="5867"/>
      <c r="Y173" s="5868"/>
      <c r="Z173" s="539"/>
      <c r="AA173" s="539"/>
    </row>
    <row r="174" spans="1:27" ht="15.75" customHeight="1" x14ac:dyDescent="0.2">
      <c r="A174" s="6023"/>
      <c r="B174" s="5974"/>
      <c r="C174" s="5992"/>
      <c r="D174" s="5989"/>
      <c r="E174" s="5958"/>
      <c r="F174" s="5949"/>
      <c r="G174" s="5926"/>
      <c r="H174" s="5986"/>
      <c r="I174" s="6002"/>
      <c r="J174" s="1490" t="s">
        <v>23</v>
      </c>
      <c r="K174" s="1495">
        <v>243.8</v>
      </c>
      <c r="L174" s="583">
        <v>203.8</v>
      </c>
      <c r="M174" s="743">
        <v>162.19999999999999</v>
      </c>
      <c r="N174" s="624" t="s">
        <v>520</v>
      </c>
      <c r="O174" s="1340" t="s">
        <v>138</v>
      </c>
      <c r="P174" s="1372"/>
      <c r="Q174" s="1371"/>
      <c r="X174" s="5867"/>
      <c r="Y174" s="5868"/>
      <c r="Z174" s="539"/>
      <c r="AA174" s="539"/>
    </row>
    <row r="175" spans="1:27" ht="15.75" customHeight="1" x14ac:dyDescent="0.2">
      <c r="A175" s="6023"/>
      <c r="B175" s="5974"/>
      <c r="C175" s="5992"/>
      <c r="D175" s="5989"/>
      <c r="E175" s="5958"/>
      <c r="F175" s="5949"/>
      <c r="G175" s="5926"/>
      <c r="H175" s="5986"/>
      <c r="I175" s="6002"/>
      <c r="J175" s="1490" t="s">
        <v>234</v>
      </c>
      <c r="K175" s="1494"/>
      <c r="L175" s="687"/>
      <c r="M175" s="786"/>
      <c r="N175" s="619"/>
      <c r="O175" s="785"/>
      <c r="P175" s="1370"/>
      <c r="Q175" s="783"/>
      <c r="X175" s="5867"/>
      <c r="Y175" s="5868"/>
      <c r="Z175" s="539"/>
      <c r="AA175" s="539"/>
    </row>
    <row r="176" spans="1:27" ht="15.75" customHeight="1" x14ac:dyDescent="0.2">
      <c r="A176" s="6023"/>
      <c r="B176" s="5974"/>
      <c r="C176" s="5992"/>
      <c r="D176" s="5989"/>
      <c r="E176" s="5958"/>
      <c r="F176" s="5949"/>
      <c r="G176" s="5926"/>
      <c r="H176" s="5986"/>
      <c r="I176" s="6002"/>
      <c r="J176" s="1490" t="s">
        <v>233</v>
      </c>
      <c r="K176" s="1494"/>
      <c r="L176" s="596">
        <v>3.6</v>
      </c>
      <c r="M176" s="884">
        <v>3.45</v>
      </c>
      <c r="N176" s="619"/>
      <c r="O176" s="785"/>
      <c r="P176" s="1370"/>
      <c r="Q176" s="783"/>
      <c r="X176" s="5867"/>
      <c r="Y176" s="5868"/>
      <c r="Z176" s="539"/>
      <c r="AA176" s="539"/>
    </row>
    <row r="177" spans="1:27" ht="15.6" customHeight="1" thickBot="1" x14ac:dyDescent="0.25">
      <c r="A177" s="6023"/>
      <c r="B177" s="5974"/>
      <c r="C177" s="5992"/>
      <c r="D177" s="5989"/>
      <c r="E177" s="5958"/>
      <c r="F177" s="5949"/>
      <c r="G177" s="5926"/>
      <c r="H177" s="5986"/>
      <c r="I177" s="6002"/>
      <c r="J177" s="1488" t="s">
        <v>232</v>
      </c>
      <c r="K177" s="1493"/>
      <c r="L177" s="879"/>
      <c r="M177" s="878"/>
      <c r="N177" s="877"/>
      <c r="O177" s="1339"/>
      <c r="P177" s="1369"/>
      <c r="Q177" s="1368"/>
      <c r="X177" s="5869"/>
      <c r="Y177" s="5870"/>
      <c r="Z177" s="539"/>
      <c r="AA177" s="539"/>
    </row>
    <row r="178" spans="1:27" ht="15.75" customHeight="1" thickBot="1" x14ac:dyDescent="0.25">
      <c r="A178" s="6024"/>
      <c r="B178" s="5975"/>
      <c r="C178" s="5993"/>
      <c r="D178" s="5990"/>
      <c r="E178" s="5959"/>
      <c r="F178" s="5762"/>
      <c r="G178" s="5927"/>
      <c r="H178" s="5987"/>
      <c r="I178" s="6003"/>
      <c r="J178" s="1487" t="s">
        <v>24</v>
      </c>
      <c r="K178" s="571">
        <f>SUM(K172:K177)</f>
        <v>268.40000000000003</v>
      </c>
      <c r="L178" s="572">
        <f>SUM(L172:L177)</f>
        <v>232</v>
      </c>
      <c r="M178" s="572">
        <f>SUM(M172:M177)</f>
        <v>184.45</v>
      </c>
      <c r="N178" s="1486"/>
      <c r="O178" s="1378"/>
      <c r="P178" s="1376"/>
      <c r="Q178" s="638"/>
      <c r="R178" s="637"/>
      <c r="S178" s="637"/>
      <c r="T178" s="637"/>
      <c r="U178" s="637"/>
      <c r="V178" s="637"/>
      <c r="W178" s="637"/>
      <c r="X178" s="5871"/>
      <c r="Y178" s="5872"/>
      <c r="Z178" s="539"/>
      <c r="AA178" s="539"/>
    </row>
    <row r="179" spans="1:27" ht="15.75" customHeight="1" x14ac:dyDescent="0.2">
      <c r="A179" s="6022" t="s">
        <v>25</v>
      </c>
      <c r="B179" s="5973" t="s">
        <v>10</v>
      </c>
      <c r="C179" s="5991" t="s">
        <v>25</v>
      </c>
      <c r="D179" s="5988" t="s">
        <v>32</v>
      </c>
      <c r="E179" s="5957"/>
      <c r="F179" s="5949" t="s">
        <v>519</v>
      </c>
      <c r="G179" s="5925" t="s">
        <v>518</v>
      </c>
      <c r="H179" s="5985" t="s">
        <v>18</v>
      </c>
      <c r="I179" s="6001" t="s">
        <v>517</v>
      </c>
      <c r="J179" s="1491" t="s">
        <v>20</v>
      </c>
      <c r="K179" s="692">
        <v>7.9</v>
      </c>
      <c r="L179" s="692">
        <v>7.9</v>
      </c>
      <c r="M179" s="823">
        <v>7.9</v>
      </c>
      <c r="N179" s="629" t="s">
        <v>245</v>
      </c>
      <c r="O179" s="1375" t="s">
        <v>138</v>
      </c>
      <c r="P179" s="1374"/>
      <c r="Q179" s="1373"/>
      <c r="X179" s="5951" t="s">
        <v>516</v>
      </c>
      <c r="Y179" s="5952"/>
      <c r="Z179" s="539"/>
      <c r="AA179" s="539"/>
    </row>
    <row r="180" spans="1:27" ht="15.75" customHeight="1" x14ac:dyDescent="0.2">
      <c r="A180" s="6023"/>
      <c r="B180" s="5974"/>
      <c r="C180" s="5992"/>
      <c r="D180" s="5989"/>
      <c r="E180" s="5958"/>
      <c r="F180" s="5949"/>
      <c r="G180" s="5926"/>
      <c r="H180" s="5986"/>
      <c r="I180" s="6002"/>
      <c r="J180" s="599" t="s">
        <v>235</v>
      </c>
      <c r="K180" s="583"/>
      <c r="L180" s="583"/>
      <c r="M180" s="743"/>
      <c r="N180" s="624"/>
      <c r="O180" s="1340"/>
      <c r="P180" s="1372"/>
      <c r="Q180" s="1371"/>
      <c r="X180" s="5953"/>
      <c r="Y180" s="5954"/>
      <c r="Z180" s="539"/>
      <c r="AA180" s="539"/>
    </row>
    <row r="181" spans="1:27" ht="15.75" customHeight="1" x14ac:dyDescent="0.2">
      <c r="A181" s="6023"/>
      <c r="B181" s="5974"/>
      <c r="C181" s="5992"/>
      <c r="D181" s="5989"/>
      <c r="E181" s="5958"/>
      <c r="F181" s="5949"/>
      <c r="G181" s="5926"/>
      <c r="H181" s="5986"/>
      <c r="I181" s="6002"/>
      <c r="J181" s="1490" t="s">
        <v>23</v>
      </c>
      <c r="K181" s="596">
        <v>87.2</v>
      </c>
      <c r="L181" s="596">
        <v>87.2</v>
      </c>
      <c r="M181" s="884">
        <v>45.77</v>
      </c>
      <c r="N181" s="619"/>
      <c r="O181" s="785"/>
      <c r="P181" s="1370"/>
      <c r="Q181" s="783"/>
      <c r="X181" s="5953"/>
      <c r="Y181" s="5954"/>
      <c r="Z181" s="924"/>
      <c r="AA181" s="539"/>
    </row>
    <row r="182" spans="1:27" ht="15.75" customHeight="1" x14ac:dyDescent="0.2">
      <c r="A182" s="6023"/>
      <c r="B182" s="5974"/>
      <c r="C182" s="5992"/>
      <c r="D182" s="5989"/>
      <c r="E182" s="5958"/>
      <c r="F182" s="5949"/>
      <c r="G182" s="5926"/>
      <c r="H182" s="5986"/>
      <c r="I182" s="6002"/>
      <c r="J182" s="1490" t="s">
        <v>234</v>
      </c>
      <c r="K182" s="596"/>
      <c r="L182" s="596"/>
      <c r="M182" s="884"/>
      <c r="N182" s="619"/>
      <c r="O182" s="785"/>
      <c r="P182" s="1370"/>
      <c r="Q182" s="783"/>
      <c r="X182" s="5953"/>
      <c r="Y182" s="5954"/>
      <c r="Z182" s="539"/>
      <c r="AA182" s="539"/>
    </row>
    <row r="183" spans="1:27" ht="15.75" customHeight="1" x14ac:dyDescent="0.2">
      <c r="A183" s="6023"/>
      <c r="B183" s="5974"/>
      <c r="C183" s="5992"/>
      <c r="D183" s="5989"/>
      <c r="E183" s="5958"/>
      <c r="F183" s="5949"/>
      <c r="G183" s="5926"/>
      <c r="H183" s="5986"/>
      <c r="I183" s="6002"/>
      <c r="J183" s="1490" t="s">
        <v>233</v>
      </c>
      <c r="K183" s="687"/>
      <c r="L183" s="687"/>
      <c r="M183" s="786"/>
      <c r="N183" s="619"/>
      <c r="O183" s="785"/>
      <c r="P183" s="1370"/>
      <c r="Q183" s="783"/>
      <c r="X183" s="5953"/>
      <c r="Y183" s="5954"/>
      <c r="Z183" s="539"/>
      <c r="AA183" s="539"/>
    </row>
    <row r="184" spans="1:27" ht="53.45" customHeight="1" thickBot="1" x14ac:dyDescent="0.25">
      <c r="A184" s="6023"/>
      <c r="B184" s="5974"/>
      <c r="C184" s="5992"/>
      <c r="D184" s="5989"/>
      <c r="E184" s="5958"/>
      <c r="F184" s="5949"/>
      <c r="G184" s="5926"/>
      <c r="H184" s="5986"/>
      <c r="I184" s="6002"/>
      <c r="J184" s="1488" t="s">
        <v>232</v>
      </c>
      <c r="K184" s="879"/>
      <c r="L184" s="879"/>
      <c r="M184" s="878"/>
      <c r="N184" s="877"/>
      <c r="O184" s="1339"/>
      <c r="P184" s="1369"/>
      <c r="Q184" s="1368"/>
      <c r="X184" s="5955"/>
      <c r="Y184" s="5956"/>
      <c r="Z184" s="539"/>
      <c r="AA184" s="539"/>
    </row>
    <row r="185" spans="1:27" ht="15.75" customHeight="1" thickBot="1" x14ac:dyDescent="0.25">
      <c r="A185" s="6024"/>
      <c r="B185" s="5975"/>
      <c r="C185" s="5993"/>
      <c r="D185" s="5990"/>
      <c r="E185" s="5959"/>
      <c r="F185" s="5762"/>
      <c r="G185" s="5927"/>
      <c r="H185" s="5987"/>
      <c r="I185" s="6003"/>
      <c r="J185" s="1487" t="s">
        <v>24</v>
      </c>
      <c r="K185" s="571">
        <f>SUM(K179:K184)</f>
        <v>95.100000000000009</v>
      </c>
      <c r="L185" s="572">
        <f>SUM(L179:L184)</f>
        <v>95.100000000000009</v>
      </c>
      <c r="M185" s="572">
        <f>SUM(M179:M184)</f>
        <v>53.67</v>
      </c>
      <c r="N185" s="1486"/>
      <c r="O185" s="1378"/>
      <c r="P185" s="1376"/>
      <c r="Q185" s="638"/>
      <c r="R185" s="637"/>
      <c r="S185" s="637"/>
      <c r="T185" s="637"/>
      <c r="U185" s="637"/>
      <c r="V185" s="637"/>
      <c r="W185" s="637"/>
      <c r="X185" s="5863"/>
      <c r="Y185" s="5864"/>
      <c r="Z185" s="539"/>
      <c r="AA185" s="539"/>
    </row>
    <row r="186" spans="1:27" ht="15" customHeight="1" thickBot="1" x14ac:dyDescent="0.25">
      <c r="A186" s="1025" t="s">
        <v>25</v>
      </c>
      <c r="B186" s="1171" t="s">
        <v>10</v>
      </c>
      <c r="C186" s="5994" t="s">
        <v>35</v>
      </c>
      <c r="D186" s="5994"/>
      <c r="E186" s="5994"/>
      <c r="F186" s="5994"/>
      <c r="G186" s="5994"/>
      <c r="H186" s="5994"/>
      <c r="I186" s="5995"/>
      <c r="J186" s="1220" t="s">
        <v>24</v>
      </c>
      <c r="K186" s="562">
        <f>K102+K149</f>
        <v>12648.5</v>
      </c>
      <c r="L186" s="562">
        <f>L102+L149</f>
        <v>15588.2</v>
      </c>
      <c r="M186" s="562">
        <f>M102+M149</f>
        <v>8955.0600000000013</v>
      </c>
      <c r="N186" s="561"/>
      <c r="O186" s="561"/>
      <c r="P186" s="1485"/>
      <c r="Q186" s="560"/>
      <c r="X186" s="5887"/>
      <c r="Y186" s="5888"/>
      <c r="Z186" s="539"/>
      <c r="AA186" s="539"/>
    </row>
    <row r="187" spans="1:27" ht="13.5" customHeight="1" thickBot="1" x14ac:dyDescent="0.25">
      <c r="A187" s="1412" t="s">
        <v>25</v>
      </c>
      <c r="B187" s="6143" t="s">
        <v>68</v>
      </c>
      <c r="C187" s="6144"/>
      <c r="D187" s="6144"/>
      <c r="E187" s="6144"/>
      <c r="F187" s="6144"/>
      <c r="G187" s="6144"/>
      <c r="H187" s="6144"/>
      <c r="I187" s="6145"/>
      <c r="J187" s="1411" t="s">
        <v>24</v>
      </c>
      <c r="K187" s="868">
        <f>K186*1</f>
        <v>12648.5</v>
      </c>
      <c r="L187" s="868">
        <f>L186*1</f>
        <v>15588.2</v>
      </c>
      <c r="M187" s="868">
        <f>M186*1</f>
        <v>8955.0600000000013</v>
      </c>
      <c r="N187" s="6185"/>
      <c r="O187" s="6186"/>
      <c r="P187" s="6186"/>
      <c r="Q187" s="6187"/>
      <c r="X187" s="5889"/>
      <c r="Y187" s="5890"/>
      <c r="Z187" s="539"/>
      <c r="AA187" s="539"/>
    </row>
    <row r="188" spans="1:27" ht="15" customHeight="1" thickBot="1" x14ac:dyDescent="0.25">
      <c r="A188" s="867" t="s">
        <v>27</v>
      </c>
      <c r="B188" s="6280" t="s">
        <v>515</v>
      </c>
      <c r="C188" s="6281"/>
      <c r="D188" s="6281"/>
      <c r="E188" s="6281"/>
      <c r="F188" s="6281"/>
      <c r="G188" s="6281"/>
      <c r="H188" s="6281"/>
      <c r="I188" s="6281"/>
      <c r="J188" s="6281"/>
      <c r="K188" s="6281"/>
      <c r="L188" s="6281"/>
      <c r="M188" s="6281"/>
      <c r="N188" s="6281"/>
      <c r="O188" s="6281"/>
      <c r="P188" s="6281"/>
      <c r="Q188" s="6282"/>
      <c r="X188" s="5889"/>
      <c r="Y188" s="5890"/>
      <c r="Z188" s="539"/>
      <c r="AA188" s="539"/>
    </row>
    <row r="189" spans="1:27" ht="15.75" customHeight="1" thickBot="1" x14ac:dyDescent="0.25">
      <c r="A189" s="1484"/>
      <c r="B189" s="6308"/>
      <c r="C189" s="6309"/>
      <c r="D189" s="6309"/>
      <c r="E189" s="6309"/>
      <c r="F189" s="6309"/>
      <c r="G189" s="6309"/>
      <c r="H189" s="6309"/>
      <c r="I189" s="6309"/>
      <c r="J189" s="6309"/>
      <c r="K189" s="6309"/>
      <c r="L189" s="6309"/>
      <c r="M189" s="6310"/>
      <c r="N189" s="851" t="s">
        <v>514</v>
      </c>
      <c r="O189" s="850" t="s">
        <v>479</v>
      </c>
      <c r="P189" s="849"/>
      <c r="Q189" s="848"/>
      <c r="X189" s="5891"/>
      <c r="Y189" s="5892"/>
      <c r="Z189" s="539"/>
      <c r="AA189" s="539"/>
    </row>
    <row r="190" spans="1:27" ht="15.75" customHeight="1" thickBot="1" x14ac:dyDescent="0.25">
      <c r="A190" s="1483"/>
      <c r="B190" s="6311"/>
      <c r="C190" s="6312"/>
      <c r="D190" s="6312"/>
      <c r="E190" s="6312"/>
      <c r="F190" s="6312"/>
      <c r="G190" s="6312"/>
      <c r="H190" s="6312"/>
      <c r="I190" s="6312"/>
      <c r="J190" s="6312"/>
      <c r="K190" s="6312"/>
      <c r="L190" s="6312"/>
      <c r="M190" s="6313"/>
      <c r="N190" s="1482" t="s">
        <v>513</v>
      </c>
      <c r="O190" s="850" t="s">
        <v>479</v>
      </c>
      <c r="P190" s="1481"/>
      <c r="Q190" s="848"/>
      <c r="X190" s="5891"/>
      <c r="Y190" s="5892"/>
      <c r="Z190" s="539"/>
      <c r="AA190" s="539"/>
    </row>
    <row r="191" spans="1:27" ht="25.5" customHeight="1" thickBot="1" x14ac:dyDescent="0.25">
      <c r="A191" s="1000" t="s">
        <v>27</v>
      </c>
      <c r="B191" s="1168" t="s">
        <v>10</v>
      </c>
      <c r="C191" s="1002" t="s">
        <v>512</v>
      </c>
      <c r="D191" s="1001"/>
      <c r="E191" s="1001"/>
      <c r="F191" s="1001"/>
      <c r="G191" s="1001"/>
      <c r="H191" s="1001"/>
      <c r="I191" s="1001"/>
      <c r="J191" s="1001"/>
      <c r="K191" s="1001"/>
      <c r="L191" s="858"/>
      <c r="M191" s="858"/>
      <c r="N191" s="1480"/>
      <c r="O191" s="1480"/>
      <c r="P191" s="1072"/>
      <c r="Q191" s="1071"/>
      <c r="X191" s="5887"/>
      <c r="Y191" s="5888"/>
      <c r="Z191" s="539"/>
      <c r="AA191" s="539"/>
    </row>
    <row r="192" spans="1:27" ht="24.75" customHeight="1" thickBot="1" x14ac:dyDescent="0.25">
      <c r="A192" s="1000"/>
      <c r="B192" s="564"/>
      <c r="C192" s="5996"/>
      <c r="D192" s="5997"/>
      <c r="E192" s="5997"/>
      <c r="F192" s="5997"/>
      <c r="G192" s="5997"/>
      <c r="H192" s="5997"/>
      <c r="I192" s="5997"/>
      <c r="J192" s="5997"/>
      <c r="K192" s="5997"/>
      <c r="L192" s="5997"/>
      <c r="M192" s="6294"/>
      <c r="N192" s="851" t="s">
        <v>371</v>
      </c>
      <c r="O192" s="850" t="s">
        <v>138</v>
      </c>
      <c r="P192" s="849"/>
      <c r="Q192" s="848"/>
      <c r="X192" s="5891"/>
      <c r="Y192" s="5892"/>
      <c r="Z192" s="539"/>
      <c r="AA192" s="539"/>
    </row>
    <row r="193" spans="1:29" ht="15" customHeight="1" x14ac:dyDescent="0.2">
      <c r="A193" s="963" t="s">
        <v>27</v>
      </c>
      <c r="B193" s="5973" t="s">
        <v>10</v>
      </c>
      <c r="C193" s="957" t="s">
        <v>10</v>
      </c>
      <c r="D193" s="950"/>
      <c r="E193" s="1358"/>
      <c r="F193" s="5932" t="s">
        <v>511</v>
      </c>
      <c r="G193" s="5942" t="s">
        <v>508</v>
      </c>
      <c r="H193" s="5936" t="s">
        <v>18</v>
      </c>
      <c r="I193" s="5917" t="s">
        <v>19</v>
      </c>
      <c r="J193" s="1430" t="s">
        <v>20</v>
      </c>
      <c r="K193" s="845">
        <f>K200</f>
        <v>0</v>
      </c>
      <c r="L193" s="845">
        <f>L200</f>
        <v>0</v>
      </c>
      <c r="M193" s="845">
        <f>M200</f>
        <v>0</v>
      </c>
      <c r="N193" s="754" t="s">
        <v>277</v>
      </c>
      <c r="O193" s="753" t="s">
        <v>138</v>
      </c>
      <c r="P193" s="837"/>
      <c r="Q193" s="836"/>
      <c r="X193" s="6276"/>
      <c r="Y193" s="6277"/>
      <c r="Z193" s="539"/>
      <c r="AA193" s="539"/>
    </row>
    <row r="194" spans="1:29" ht="15" customHeight="1" x14ac:dyDescent="0.2">
      <c r="A194" s="959"/>
      <c r="B194" s="5974"/>
      <c r="C194" s="957"/>
      <c r="D194" s="950"/>
      <c r="E194" s="1358"/>
      <c r="F194" s="5932"/>
      <c r="G194" s="5943"/>
      <c r="H194" s="5936"/>
      <c r="I194" s="5917"/>
      <c r="J194" s="625" t="s">
        <v>235</v>
      </c>
      <c r="K194" s="845">
        <v>0</v>
      </c>
      <c r="L194" s="845">
        <v>0</v>
      </c>
      <c r="M194" s="845">
        <v>0</v>
      </c>
      <c r="N194" s="769"/>
      <c r="O194" s="768"/>
      <c r="P194" s="811"/>
      <c r="Q194" s="810"/>
      <c r="X194" s="6278"/>
      <c r="Y194" s="6279"/>
      <c r="Z194" s="539"/>
      <c r="AA194" s="539"/>
    </row>
    <row r="195" spans="1:29" ht="14.45" customHeight="1" x14ac:dyDescent="0.2">
      <c r="A195" s="959"/>
      <c r="B195" s="5974"/>
      <c r="C195" s="957"/>
      <c r="D195" s="950"/>
      <c r="E195" s="1358"/>
      <c r="F195" s="5933"/>
      <c r="G195" s="5943"/>
      <c r="H195" s="5936"/>
      <c r="I195" s="5917"/>
      <c r="J195" s="621" t="s">
        <v>23</v>
      </c>
      <c r="K195" s="845">
        <f t="shared" ref="K195:M196" si="3">K201</f>
        <v>0</v>
      </c>
      <c r="L195" s="845">
        <f t="shared" si="3"/>
        <v>0</v>
      </c>
      <c r="M195" s="845">
        <f t="shared" si="3"/>
        <v>0</v>
      </c>
      <c r="N195" s="769"/>
      <c r="O195" s="812"/>
      <c r="P195" s="811"/>
      <c r="Q195" s="810"/>
      <c r="X195" s="6278"/>
      <c r="Y195" s="6279"/>
      <c r="Z195" s="539"/>
      <c r="AA195" s="539"/>
    </row>
    <row r="196" spans="1:29" ht="14.45" customHeight="1" x14ac:dyDescent="0.2">
      <c r="A196" s="959"/>
      <c r="B196" s="5974"/>
      <c r="C196" s="957"/>
      <c r="D196" s="950"/>
      <c r="E196" s="1358"/>
      <c r="F196" s="5933"/>
      <c r="G196" s="5943"/>
      <c r="H196" s="5936"/>
      <c r="I196" s="5917"/>
      <c r="J196" s="621" t="s">
        <v>234</v>
      </c>
      <c r="K196" s="845">
        <f t="shared" si="3"/>
        <v>0</v>
      </c>
      <c r="L196" s="845">
        <f t="shared" si="3"/>
        <v>0</v>
      </c>
      <c r="M196" s="845">
        <f t="shared" si="3"/>
        <v>0</v>
      </c>
      <c r="N196" s="769"/>
      <c r="O196" s="812"/>
      <c r="P196" s="740"/>
      <c r="Q196" s="739"/>
      <c r="X196" s="6278"/>
      <c r="Y196" s="6279"/>
      <c r="Z196" s="539"/>
      <c r="AA196" s="539"/>
    </row>
    <row r="197" spans="1:29" ht="14.45" customHeight="1" x14ac:dyDescent="0.2">
      <c r="A197" s="959"/>
      <c r="B197" s="5974"/>
      <c r="C197" s="957"/>
      <c r="D197" s="950"/>
      <c r="E197" s="1358"/>
      <c r="F197" s="5933"/>
      <c r="G197" s="5943"/>
      <c r="H197" s="5936"/>
      <c r="I197" s="5917"/>
      <c r="J197" s="621" t="s">
        <v>233</v>
      </c>
      <c r="K197" s="845">
        <f>K203+K209</f>
        <v>0</v>
      </c>
      <c r="L197" s="845">
        <f>L203+L209</f>
        <v>0</v>
      </c>
      <c r="M197" s="845">
        <f>M203+M209</f>
        <v>0</v>
      </c>
      <c r="N197" s="769"/>
      <c r="O197" s="812"/>
      <c r="P197" s="740"/>
      <c r="Q197" s="739"/>
      <c r="X197" s="6278"/>
      <c r="Y197" s="6279"/>
      <c r="Z197" s="539"/>
      <c r="AA197" s="539"/>
    </row>
    <row r="198" spans="1:29" ht="15" customHeight="1" thickBot="1" x14ac:dyDescent="0.25">
      <c r="A198" s="959"/>
      <c r="B198" s="5974"/>
      <c r="C198" s="957"/>
      <c r="D198" s="950"/>
      <c r="E198" s="1358"/>
      <c r="F198" s="5933"/>
      <c r="G198" s="5943"/>
      <c r="H198" s="5936"/>
      <c r="I198" s="5917"/>
      <c r="J198" s="1063" t="s">
        <v>22</v>
      </c>
      <c r="K198" s="1062">
        <f>K204</f>
        <v>0</v>
      </c>
      <c r="L198" s="1062">
        <f>L204</f>
        <v>0</v>
      </c>
      <c r="M198" s="1062">
        <f>M204</f>
        <v>0</v>
      </c>
      <c r="N198" s="804"/>
      <c r="O198" s="803"/>
      <c r="P198" s="802"/>
      <c r="Q198" s="801"/>
      <c r="X198" s="5898"/>
      <c r="Y198" s="5899"/>
      <c r="Z198" s="539"/>
      <c r="AA198" s="539"/>
    </row>
    <row r="199" spans="1:29" ht="15" customHeight="1" thickBot="1" x14ac:dyDescent="0.25">
      <c r="A199" s="577"/>
      <c r="B199" s="5975"/>
      <c r="C199" s="612"/>
      <c r="D199" s="612"/>
      <c r="E199" s="617"/>
      <c r="F199" s="5934"/>
      <c r="G199" s="5944"/>
      <c r="H199" s="5950"/>
      <c r="I199" s="5918"/>
      <c r="J199" s="573" t="s">
        <v>24</v>
      </c>
      <c r="K199" s="571">
        <f>SUM(K193:K198)</f>
        <v>0</v>
      </c>
      <c r="L199" s="571">
        <f>SUM(L193:L198)</f>
        <v>0</v>
      </c>
      <c r="M199" s="571">
        <f>SUM(M193:M198)</f>
        <v>0</v>
      </c>
      <c r="N199" s="759"/>
      <c r="O199" s="667"/>
      <c r="P199" s="726"/>
      <c r="Q199" s="665"/>
      <c r="R199" s="637"/>
      <c r="S199" s="637"/>
      <c r="T199" s="637"/>
      <c r="U199" s="637"/>
      <c r="V199" s="637"/>
      <c r="W199" s="637"/>
      <c r="X199" s="5863"/>
      <c r="Y199" s="5864"/>
      <c r="Z199" s="539"/>
      <c r="AA199" s="539"/>
    </row>
    <row r="200" spans="1:29" ht="15" hidden="1" customHeight="1" thickBot="1" x14ac:dyDescent="0.25">
      <c r="A200" s="963" t="s">
        <v>27</v>
      </c>
      <c r="B200" s="5973" t="s">
        <v>10</v>
      </c>
      <c r="C200" s="606" t="s">
        <v>10</v>
      </c>
      <c r="D200" s="696" t="s">
        <v>10</v>
      </c>
      <c r="E200" s="757"/>
      <c r="F200" s="5928" t="s">
        <v>510</v>
      </c>
      <c r="G200" s="5942" t="s">
        <v>508</v>
      </c>
      <c r="H200" s="5935" t="s">
        <v>18</v>
      </c>
      <c r="I200" s="5916" t="s">
        <v>49</v>
      </c>
      <c r="J200" s="693" t="s">
        <v>20</v>
      </c>
      <c r="K200" s="693"/>
      <c r="L200" s="756"/>
      <c r="M200" s="755"/>
      <c r="N200" s="754"/>
      <c r="O200" s="753"/>
      <c r="P200" s="837"/>
      <c r="Q200" s="836"/>
      <c r="X200" s="548"/>
      <c r="Y200" s="548"/>
      <c r="Z200" s="539"/>
      <c r="AA200" s="539"/>
    </row>
    <row r="201" spans="1:29" ht="15" hidden="1" thickBot="1" x14ac:dyDescent="0.25">
      <c r="A201" s="959"/>
      <c r="B201" s="5974"/>
      <c r="C201" s="588"/>
      <c r="D201" s="690"/>
      <c r="E201" s="736"/>
      <c r="F201" s="5929"/>
      <c r="G201" s="5943"/>
      <c r="H201" s="5936"/>
      <c r="I201" s="5917"/>
      <c r="J201" s="688" t="s">
        <v>23</v>
      </c>
      <c r="K201" s="744"/>
      <c r="L201" s="750"/>
      <c r="M201" s="749"/>
      <c r="N201" s="742"/>
      <c r="O201" s="741"/>
      <c r="P201" s="811"/>
      <c r="Q201" s="810"/>
      <c r="X201" s="548"/>
      <c r="Y201" s="548"/>
      <c r="Z201" s="539"/>
      <c r="AA201" s="539"/>
    </row>
    <row r="202" spans="1:29" ht="15" hidden="1" thickBot="1" x14ac:dyDescent="0.25">
      <c r="A202" s="959"/>
      <c r="B202" s="5974"/>
      <c r="C202" s="588"/>
      <c r="D202" s="690"/>
      <c r="E202" s="736"/>
      <c r="F202" s="5929"/>
      <c r="G202" s="5943"/>
      <c r="H202" s="5936"/>
      <c r="I202" s="5917"/>
      <c r="J202" s="688" t="s">
        <v>234</v>
      </c>
      <c r="K202" s="744"/>
      <c r="L202" s="750"/>
      <c r="M202" s="749"/>
      <c r="N202" s="769"/>
      <c r="O202" s="812"/>
      <c r="P202" s="740"/>
      <c r="Q202" s="739"/>
      <c r="X202" s="548"/>
      <c r="Y202" s="548"/>
      <c r="Z202" s="539"/>
      <c r="AA202" s="539"/>
    </row>
    <row r="203" spans="1:29" ht="15" hidden="1" thickBot="1" x14ac:dyDescent="0.25">
      <c r="A203" s="959"/>
      <c r="B203" s="5974"/>
      <c r="C203" s="588"/>
      <c r="D203" s="690"/>
      <c r="E203" s="736"/>
      <c r="F203" s="5929"/>
      <c r="G203" s="5943"/>
      <c r="H203" s="5936"/>
      <c r="I203" s="5917"/>
      <c r="J203" s="688" t="s">
        <v>233</v>
      </c>
      <c r="K203" s="744"/>
      <c r="L203" s="750">
        <v>0</v>
      </c>
      <c r="M203" s="749"/>
      <c r="N203" s="769"/>
      <c r="O203" s="812"/>
      <c r="P203" s="740"/>
      <c r="Q203" s="739"/>
      <c r="X203" s="548"/>
      <c r="Y203" s="548"/>
      <c r="Z203" s="539"/>
      <c r="AA203" s="539"/>
    </row>
    <row r="204" spans="1:29" ht="18.75" hidden="1" customHeight="1" x14ac:dyDescent="0.2">
      <c r="A204" s="959"/>
      <c r="B204" s="5974"/>
      <c r="C204" s="588"/>
      <c r="D204" s="690"/>
      <c r="E204" s="736"/>
      <c r="F204" s="5929"/>
      <c r="G204" s="5943"/>
      <c r="H204" s="5936"/>
      <c r="I204" s="5917"/>
      <c r="J204" s="678" t="s">
        <v>22</v>
      </c>
      <c r="K204" s="678"/>
      <c r="L204" s="948"/>
      <c r="M204" s="1030"/>
      <c r="N204" s="804"/>
      <c r="O204" s="803"/>
      <c r="P204" s="802"/>
      <c r="Q204" s="801"/>
      <c r="X204" s="548"/>
      <c r="Y204" s="548"/>
      <c r="Z204" s="539"/>
      <c r="AA204" s="539"/>
    </row>
    <row r="205" spans="1:29" ht="18" hidden="1" customHeight="1" x14ac:dyDescent="0.2">
      <c r="A205" s="577"/>
      <c r="B205" s="5975"/>
      <c r="C205" s="994"/>
      <c r="D205" s="728"/>
      <c r="E205" s="641"/>
      <c r="F205" s="5930"/>
      <c r="G205" s="5944"/>
      <c r="H205" s="5950"/>
      <c r="I205" s="5918"/>
      <c r="J205" s="723" t="s">
        <v>24</v>
      </c>
      <c r="K205" s="723"/>
      <c r="L205" s="775">
        <f>SUM(L200:L204)</f>
        <v>0</v>
      </c>
      <c r="M205" s="774"/>
      <c r="N205" s="1137"/>
      <c r="O205" s="966"/>
      <c r="P205" s="965"/>
      <c r="Q205" s="964"/>
      <c r="X205" s="548"/>
      <c r="Y205" s="548"/>
      <c r="Z205" s="539"/>
      <c r="AA205" s="539"/>
    </row>
    <row r="206" spans="1:29" ht="15" hidden="1" customHeight="1" x14ac:dyDescent="0.2">
      <c r="A206" s="963" t="s">
        <v>27</v>
      </c>
      <c r="B206" s="5973" t="s">
        <v>10</v>
      </c>
      <c r="C206" s="606" t="s">
        <v>10</v>
      </c>
      <c r="D206" s="696" t="s">
        <v>27</v>
      </c>
      <c r="E206" s="757"/>
      <c r="F206" s="6060" t="s">
        <v>509</v>
      </c>
      <c r="G206" s="5942" t="s">
        <v>508</v>
      </c>
      <c r="H206" s="5935" t="s">
        <v>507</v>
      </c>
      <c r="I206" s="5916" t="s">
        <v>257</v>
      </c>
      <c r="J206" s="693" t="s">
        <v>20</v>
      </c>
      <c r="K206" s="693"/>
      <c r="L206" s="756"/>
      <c r="M206" s="755"/>
      <c r="N206" s="754"/>
      <c r="O206" s="753"/>
      <c r="P206" s="752"/>
      <c r="Q206" s="751"/>
      <c r="X206" s="548"/>
      <c r="Y206" s="548"/>
      <c r="Z206" s="539"/>
      <c r="AA206" s="539"/>
      <c r="AC206" s="496">
        <v>110</v>
      </c>
    </row>
    <row r="207" spans="1:29" ht="15" hidden="1" thickBot="1" x14ac:dyDescent="0.25">
      <c r="A207" s="959"/>
      <c r="B207" s="5974"/>
      <c r="C207" s="588"/>
      <c r="D207" s="690"/>
      <c r="E207" s="736"/>
      <c r="F207" s="6061"/>
      <c r="G207" s="5943"/>
      <c r="H207" s="5936"/>
      <c r="I207" s="5917"/>
      <c r="J207" s="688" t="s">
        <v>23</v>
      </c>
      <c r="K207" s="744"/>
      <c r="L207" s="750"/>
      <c r="M207" s="749"/>
      <c r="N207" s="742"/>
      <c r="O207" s="741"/>
      <c r="P207" s="811"/>
      <c r="Q207" s="810"/>
      <c r="X207" s="548"/>
      <c r="Y207" s="548"/>
      <c r="Z207" s="539"/>
      <c r="AA207" s="539"/>
    </row>
    <row r="208" spans="1:29" ht="15" hidden="1" thickBot="1" x14ac:dyDescent="0.25">
      <c r="A208" s="959"/>
      <c r="B208" s="5974"/>
      <c r="C208" s="588"/>
      <c r="D208" s="690"/>
      <c r="E208" s="736"/>
      <c r="F208" s="6061"/>
      <c r="G208" s="5943"/>
      <c r="H208" s="5936"/>
      <c r="I208" s="5917"/>
      <c r="J208" s="688" t="s">
        <v>234</v>
      </c>
      <c r="K208" s="744"/>
      <c r="L208" s="750"/>
      <c r="M208" s="749"/>
      <c r="N208" s="769"/>
      <c r="O208" s="812"/>
      <c r="P208" s="811"/>
      <c r="Q208" s="810"/>
      <c r="X208" s="548"/>
      <c r="Y208" s="548"/>
      <c r="Z208" s="539"/>
      <c r="AA208" s="539"/>
    </row>
    <row r="209" spans="1:29" ht="15" hidden="1" thickBot="1" x14ac:dyDescent="0.25">
      <c r="A209" s="959"/>
      <c r="B209" s="5974"/>
      <c r="C209" s="588"/>
      <c r="D209" s="690"/>
      <c r="E209" s="736"/>
      <c r="F209" s="6061"/>
      <c r="G209" s="5943"/>
      <c r="H209" s="5936"/>
      <c r="I209" s="5917"/>
      <c r="J209" s="688" t="s">
        <v>233</v>
      </c>
      <c r="K209" s="744"/>
      <c r="L209" s="750"/>
      <c r="M209" s="749"/>
      <c r="N209" s="769"/>
      <c r="O209" s="812"/>
      <c r="P209" s="740"/>
      <c r="Q209" s="739"/>
      <c r="X209" s="548"/>
      <c r="Y209" s="548"/>
      <c r="Z209" s="539"/>
      <c r="AA209" s="539"/>
      <c r="AC209" s="496">
        <v>2181.6999999999998</v>
      </c>
    </row>
    <row r="210" spans="1:29" ht="15" hidden="1" thickBot="1" x14ac:dyDescent="0.25">
      <c r="A210" s="959"/>
      <c r="B210" s="5974"/>
      <c r="C210" s="588"/>
      <c r="D210" s="690"/>
      <c r="E210" s="736"/>
      <c r="F210" s="6061"/>
      <c r="G210" s="5943"/>
      <c r="H210" s="5936"/>
      <c r="I210" s="5917"/>
      <c r="J210" s="688" t="s">
        <v>22</v>
      </c>
      <c r="K210" s="688"/>
      <c r="L210" s="835"/>
      <c r="M210" s="834"/>
      <c r="N210" s="833"/>
      <c r="O210" s="766"/>
      <c r="P210" s="832"/>
      <c r="Q210" s="831"/>
      <c r="X210" s="548"/>
      <c r="Y210" s="548"/>
      <c r="Z210" s="539"/>
      <c r="AA210" s="539"/>
    </row>
    <row r="211" spans="1:29" ht="15" hidden="1" thickBot="1" x14ac:dyDescent="0.25">
      <c r="A211" s="577"/>
      <c r="B211" s="5975"/>
      <c r="C211" s="994"/>
      <c r="D211" s="728"/>
      <c r="E211" s="641"/>
      <c r="F211" s="6062"/>
      <c r="G211" s="5944"/>
      <c r="H211" s="5950"/>
      <c r="I211" s="5918"/>
      <c r="J211" s="1479" t="s">
        <v>24</v>
      </c>
      <c r="K211" s="1479"/>
      <c r="L211" s="1478">
        <f>SUM(L206:L210)</f>
        <v>0</v>
      </c>
      <c r="M211" s="1477"/>
      <c r="N211" s="1476"/>
      <c r="O211" s="1475"/>
      <c r="P211" s="1474"/>
      <c r="Q211" s="1473"/>
      <c r="X211" s="548"/>
      <c r="Y211" s="548"/>
      <c r="Z211" s="539"/>
      <c r="AA211" s="539"/>
    </row>
    <row r="212" spans="1:29" ht="22.5" customHeight="1" x14ac:dyDescent="0.2">
      <c r="A212" s="963" t="s">
        <v>27</v>
      </c>
      <c r="B212" s="5973" t="s">
        <v>10</v>
      </c>
      <c r="C212" s="961" t="s">
        <v>25</v>
      </c>
      <c r="D212" s="1404"/>
      <c r="E212" s="1361"/>
      <c r="F212" s="5931" t="s">
        <v>506</v>
      </c>
      <c r="G212" s="5942" t="s">
        <v>484</v>
      </c>
      <c r="H212" s="5935" t="s">
        <v>18</v>
      </c>
      <c r="I212" s="5916" t="s">
        <v>19</v>
      </c>
      <c r="J212" s="631" t="s">
        <v>20</v>
      </c>
      <c r="K212" s="847">
        <f>K225+K232+K239</f>
        <v>0</v>
      </c>
      <c r="L212" s="847">
        <f>L225+L232+L239</f>
        <v>0</v>
      </c>
      <c r="M212" s="847">
        <f>M225+M232+M239</f>
        <v>0</v>
      </c>
      <c r="N212" s="754"/>
      <c r="O212" s="753"/>
      <c r="P212" s="972"/>
      <c r="Q212" s="971"/>
      <c r="X212" s="6278"/>
      <c r="Y212" s="6279"/>
      <c r="Z212" s="539"/>
      <c r="AA212" s="539"/>
      <c r="AB212" s="1433"/>
    </row>
    <row r="213" spans="1:29" ht="22.5" customHeight="1" x14ac:dyDescent="0.2">
      <c r="A213" s="959"/>
      <c r="B213" s="5974"/>
      <c r="C213" s="957"/>
      <c r="D213" s="950"/>
      <c r="E213" s="1358"/>
      <c r="F213" s="5932"/>
      <c r="G213" s="5943"/>
      <c r="H213" s="5936"/>
      <c r="I213" s="5917"/>
      <c r="J213" s="625" t="s">
        <v>235</v>
      </c>
      <c r="K213" s="845">
        <f>K226+K233+K240+K247</f>
        <v>0</v>
      </c>
      <c r="L213" s="845">
        <f>L226+L233+L240+L247</f>
        <v>0</v>
      </c>
      <c r="M213" s="845">
        <f>M226+M233+M240+M247</f>
        <v>0</v>
      </c>
      <c r="N213" s="769"/>
      <c r="O213" s="768"/>
      <c r="P213" s="740"/>
      <c r="Q213" s="739"/>
      <c r="X213" s="6278"/>
      <c r="Y213" s="6279"/>
      <c r="Z213" s="539"/>
      <c r="AA213" s="539"/>
      <c r="AB213" s="1433"/>
    </row>
    <row r="214" spans="1:29" ht="18.75" customHeight="1" x14ac:dyDescent="0.2">
      <c r="A214" s="959"/>
      <c r="B214" s="5974"/>
      <c r="C214" s="957"/>
      <c r="D214" s="950"/>
      <c r="E214" s="1358"/>
      <c r="F214" s="5933"/>
      <c r="G214" s="5943"/>
      <c r="H214" s="5936"/>
      <c r="I214" s="5917"/>
      <c r="J214" s="621" t="s">
        <v>23</v>
      </c>
      <c r="K214" s="845">
        <f>K220+K227+K234+K241+K248+K255+K262+K269+K276</f>
        <v>0</v>
      </c>
      <c r="L214" s="845">
        <f>L220+L227+L234+L241+L248+L255+L262+L269+L276</f>
        <v>0.2</v>
      </c>
      <c r="M214" s="845">
        <f>M220+M227+M234+M241+M248+M255+M262+M269+M276</f>
        <v>0.06</v>
      </c>
      <c r="N214" s="769"/>
      <c r="O214" s="812"/>
      <c r="P214" s="1472"/>
      <c r="Q214" s="1471"/>
      <c r="X214" s="6278"/>
      <c r="Y214" s="6279"/>
      <c r="Z214" s="539"/>
      <c r="AA214" s="539"/>
      <c r="AB214" s="1470"/>
    </row>
    <row r="215" spans="1:29" ht="14.45" customHeight="1" x14ac:dyDescent="0.2">
      <c r="A215" s="959"/>
      <c r="B215" s="5974"/>
      <c r="C215" s="957"/>
      <c r="D215" s="950"/>
      <c r="E215" s="1358"/>
      <c r="F215" s="5933"/>
      <c r="G215" s="5943"/>
      <c r="H215" s="5936"/>
      <c r="I215" s="5917"/>
      <c r="J215" s="621" t="s">
        <v>234</v>
      </c>
      <c r="K215" s="845">
        <f>K221+K235+K242</f>
        <v>0</v>
      </c>
      <c r="L215" s="845">
        <f>L221+L235+L242</f>
        <v>0</v>
      </c>
      <c r="M215" s="845">
        <f>M221+M235+M242</f>
        <v>0</v>
      </c>
      <c r="N215" s="769"/>
      <c r="O215" s="812"/>
      <c r="P215" s="740"/>
      <c r="Q215" s="739"/>
      <c r="X215" s="6278"/>
      <c r="Y215" s="6279"/>
      <c r="Z215" s="539"/>
      <c r="AA215" s="539"/>
    </row>
    <row r="216" spans="1:29" ht="14.45" customHeight="1" x14ac:dyDescent="0.2">
      <c r="A216" s="959"/>
      <c r="B216" s="5974"/>
      <c r="C216" s="957"/>
      <c r="D216" s="950"/>
      <c r="E216" s="1358"/>
      <c r="F216" s="5933"/>
      <c r="G216" s="5943"/>
      <c r="H216" s="5936"/>
      <c r="I216" s="5917"/>
      <c r="J216" s="621" t="s">
        <v>233</v>
      </c>
      <c r="K216" s="845">
        <f>K222+K229+K236+K243</f>
        <v>44.1</v>
      </c>
      <c r="L216" s="845">
        <f>L229+L236+L243+L257</f>
        <v>98.7</v>
      </c>
      <c r="M216" s="845">
        <f>M222+M229+M236+M243</f>
        <v>88.65</v>
      </c>
      <c r="N216" s="769"/>
      <c r="O216" s="812"/>
      <c r="P216" s="740"/>
      <c r="Q216" s="739"/>
      <c r="X216" s="6278"/>
      <c r="Y216" s="6279"/>
      <c r="Z216" s="539"/>
      <c r="AA216" s="539"/>
    </row>
    <row r="217" spans="1:29" ht="15" customHeight="1" thickBot="1" x14ac:dyDescent="0.25">
      <c r="A217" s="959"/>
      <c r="B217" s="5974"/>
      <c r="C217" s="957"/>
      <c r="D217" s="950"/>
      <c r="E217" s="1358"/>
      <c r="F217" s="5933"/>
      <c r="G217" s="5943"/>
      <c r="H217" s="5936"/>
      <c r="I217" s="5917"/>
      <c r="J217" s="1063" t="s">
        <v>22</v>
      </c>
      <c r="K217" s="1062">
        <f>K223+K230+K237+K244</f>
        <v>0</v>
      </c>
      <c r="L217" s="1062">
        <f>L223+L230+L237+L244</f>
        <v>0</v>
      </c>
      <c r="M217" s="1062">
        <f>M223+M230+M237+M244</f>
        <v>0</v>
      </c>
      <c r="N217" s="804"/>
      <c r="O217" s="803"/>
      <c r="P217" s="802"/>
      <c r="Q217" s="801"/>
      <c r="X217" s="5898"/>
      <c r="Y217" s="5899"/>
      <c r="Z217" s="539"/>
      <c r="AA217" s="539"/>
    </row>
    <row r="218" spans="1:29" ht="16.5" customHeight="1" thickBot="1" x14ac:dyDescent="0.25">
      <c r="A218" s="577"/>
      <c r="B218" s="5975"/>
      <c r="C218" s="612"/>
      <c r="D218" s="612"/>
      <c r="E218" s="611"/>
      <c r="F218" s="5934"/>
      <c r="G218" s="5944"/>
      <c r="H218" s="5950"/>
      <c r="I218" s="5918"/>
      <c r="J218" s="669" t="s">
        <v>24</v>
      </c>
      <c r="K218" s="571">
        <f>SUM(K212:K217)</f>
        <v>44.1</v>
      </c>
      <c r="L218" s="571">
        <f>SUM(L212:L217)</f>
        <v>98.9</v>
      </c>
      <c r="M218" s="571">
        <f>SUM(M212:M217)</f>
        <v>88.710000000000008</v>
      </c>
      <c r="N218" s="668"/>
      <c r="O218" s="667"/>
      <c r="P218" s="726"/>
      <c r="Q218" s="665"/>
      <c r="R218" s="637"/>
      <c r="S218" s="637"/>
      <c r="T218" s="637"/>
      <c r="U218" s="637"/>
      <c r="V218" s="637"/>
      <c r="W218" s="637"/>
      <c r="X218" s="5863"/>
      <c r="Y218" s="5864"/>
      <c r="Z218" s="539"/>
      <c r="AA218" s="539"/>
    </row>
    <row r="219" spans="1:29" ht="25.5" hidden="1" customHeight="1" thickBot="1" x14ac:dyDescent="0.25">
      <c r="A219" s="963" t="s">
        <v>27</v>
      </c>
      <c r="B219" s="5973" t="s">
        <v>10</v>
      </c>
      <c r="C219" s="961" t="s">
        <v>25</v>
      </c>
      <c r="D219" s="888" t="s">
        <v>10</v>
      </c>
      <c r="E219" s="757"/>
      <c r="F219" s="5998" t="s">
        <v>505</v>
      </c>
      <c r="G219" s="5942" t="s">
        <v>484</v>
      </c>
      <c r="H219" s="5935" t="s">
        <v>18</v>
      </c>
      <c r="I219" s="5916" t="s">
        <v>265</v>
      </c>
      <c r="J219" s="693" t="s">
        <v>20</v>
      </c>
      <c r="K219" s="693"/>
      <c r="L219" s="756"/>
      <c r="M219" s="756"/>
      <c r="N219" s="909" t="s">
        <v>245</v>
      </c>
      <c r="O219" s="753" t="s">
        <v>242</v>
      </c>
      <c r="P219" s="837">
        <v>1</v>
      </c>
      <c r="Q219" s="836">
        <v>1</v>
      </c>
      <c r="X219" s="548"/>
      <c r="Y219" s="548"/>
      <c r="Z219" s="539"/>
      <c r="AA219" s="539"/>
    </row>
    <row r="220" spans="1:29" ht="18.75" hidden="1" customHeight="1" x14ac:dyDescent="0.2">
      <c r="A220" s="959"/>
      <c r="B220" s="5974"/>
      <c r="C220" s="957"/>
      <c r="D220" s="882"/>
      <c r="E220" s="736"/>
      <c r="F220" s="5999"/>
      <c r="G220" s="5943"/>
      <c r="H220" s="5936"/>
      <c r="I220" s="5917"/>
      <c r="J220" s="688" t="s">
        <v>23</v>
      </c>
      <c r="K220" s="744"/>
      <c r="L220" s="750"/>
      <c r="M220" s="750"/>
      <c r="N220" s="1469" t="s">
        <v>504</v>
      </c>
      <c r="O220" s="741" t="s">
        <v>479</v>
      </c>
      <c r="P220" s="811">
        <v>20</v>
      </c>
      <c r="Q220" s="810">
        <v>20</v>
      </c>
      <c r="X220" s="548"/>
      <c r="Y220" s="548"/>
      <c r="Z220" s="539"/>
      <c r="AA220" s="539"/>
    </row>
    <row r="221" spans="1:29" ht="26.25" hidden="1" customHeight="1" x14ac:dyDescent="0.2">
      <c r="A221" s="959"/>
      <c r="B221" s="5974"/>
      <c r="C221" s="957"/>
      <c r="D221" s="882"/>
      <c r="E221" s="736"/>
      <c r="F221" s="5999"/>
      <c r="G221" s="5943"/>
      <c r="H221" s="5936"/>
      <c r="I221" s="5917"/>
      <c r="J221" s="688" t="s">
        <v>234</v>
      </c>
      <c r="K221" s="744"/>
      <c r="L221" s="750"/>
      <c r="M221" s="750"/>
      <c r="N221" s="654"/>
      <c r="O221" s="812"/>
      <c r="P221" s="740"/>
      <c r="Q221" s="739"/>
      <c r="X221" s="548"/>
      <c r="Y221" s="548"/>
      <c r="Z221" s="539"/>
      <c r="AA221" s="539"/>
    </row>
    <row r="222" spans="1:29" ht="17.25" hidden="1" customHeight="1" x14ac:dyDescent="0.2">
      <c r="A222" s="959"/>
      <c r="B222" s="5974"/>
      <c r="C222" s="957"/>
      <c r="D222" s="882"/>
      <c r="E222" s="736"/>
      <c r="F222" s="5999"/>
      <c r="G222" s="5943"/>
      <c r="H222" s="5936"/>
      <c r="I222" s="5917"/>
      <c r="J222" s="688" t="s">
        <v>233</v>
      </c>
      <c r="K222" s="744"/>
      <c r="L222" s="750"/>
      <c r="M222" s="750"/>
      <c r="N222" s="654"/>
      <c r="O222" s="812"/>
      <c r="P222" s="740"/>
      <c r="Q222" s="739"/>
      <c r="X222" s="548"/>
      <c r="Y222" s="548"/>
      <c r="Z222" s="539"/>
      <c r="AA222" s="539"/>
    </row>
    <row r="223" spans="1:29" ht="18" hidden="1" customHeight="1" x14ac:dyDescent="0.2">
      <c r="A223" s="959"/>
      <c r="B223" s="5974"/>
      <c r="C223" s="957"/>
      <c r="D223" s="882"/>
      <c r="E223" s="736"/>
      <c r="F223" s="5999"/>
      <c r="G223" s="5943"/>
      <c r="H223" s="5936"/>
      <c r="I223" s="5917"/>
      <c r="J223" s="678" t="s">
        <v>22</v>
      </c>
      <c r="K223" s="678"/>
      <c r="L223" s="948"/>
      <c r="M223" s="948"/>
      <c r="N223" s="947"/>
      <c r="O223" s="803"/>
      <c r="P223" s="802"/>
      <c r="Q223" s="801"/>
      <c r="X223" s="548"/>
      <c r="Y223" s="548"/>
      <c r="Z223" s="539"/>
      <c r="AA223" s="539"/>
    </row>
    <row r="224" spans="1:29" ht="72.75" hidden="1" customHeight="1" x14ac:dyDescent="0.2">
      <c r="A224" s="577"/>
      <c r="B224" s="5975"/>
      <c r="C224" s="612"/>
      <c r="D224" s="642"/>
      <c r="E224" s="641"/>
      <c r="F224" s="6000"/>
      <c r="G224" s="5944"/>
      <c r="H224" s="5950"/>
      <c r="I224" s="5918"/>
      <c r="J224" s="723" t="s">
        <v>24</v>
      </c>
      <c r="K224" s="703"/>
      <c r="L224" s="702">
        <f>SUM(L219:L223)</f>
        <v>0</v>
      </c>
      <c r="M224" s="702"/>
      <c r="N224" s="1468"/>
      <c r="O224" s="700"/>
      <c r="P224" s="1467"/>
      <c r="Q224" s="698"/>
      <c r="X224" s="548"/>
      <c r="Y224" s="548"/>
      <c r="Z224" s="539"/>
      <c r="AA224" s="539"/>
    </row>
    <row r="225" spans="1:31" ht="15.75" customHeight="1" x14ac:dyDescent="0.2">
      <c r="A225" s="963" t="s">
        <v>27</v>
      </c>
      <c r="B225" s="5973" t="s">
        <v>10</v>
      </c>
      <c r="C225" s="961" t="s">
        <v>25</v>
      </c>
      <c r="D225" s="888" t="s">
        <v>25</v>
      </c>
      <c r="E225" s="5922"/>
      <c r="F225" s="6039" t="s">
        <v>503</v>
      </c>
      <c r="G225" s="5925" t="s">
        <v>484</v>
      </c>
      <c r="H225" s="5935" t="s">
        <v>18</v>
      </c>
      <c r="I225" s="5970" t="s">
        <v>19</v>
      </c>
      <c r="J225" s="694" t="s">
        <v>20</v>
      </c>
      <c r="K225" s="1466"/>
      <c r="L225" s="721"/>
      <c r="M225" s="715"/>
      <c r="N225" s="595" t="s">
        <v>245</v>
      </c>
      <c r="O225" s="594" t="s">
        <v>138</v>
      </c>
      <c r="P225" s="1465">
        <v>1</v>
      </c>
      <c r="Q225" s="1464">
        <v>1</v>
      </c>
      <c r="X225" s="5867" t="s">
        <v>502</v>
      </c>
      <c r="Y225" s="5868"/>
      <c r="Z225" s="539"/>
      <c r="AA225" s="539"/>
    </row>
    <row r="226" spans="1:31" ht="15.75" customHeight="1" x14ac:dyDescent="0.2">
      <c r="A226" s="959"/>
      <c r="B226" s="5974"/>
      <c r="C226" s="957"/>
      <c r="D226" s="882"/>
      <c r="E226" s="5923"/>
      <c r="F226" s="6040"/>
      <c r="G226" s="5926"/>
      <c r="H226" s="5936"/>
      <c r="I226" s="5971"/>
      <c r="J226" s="691" t="s">
        <v>235</v>
      </c>
      <c r="K226" s="887"/>
      <c r="L226" s="715"/>
      <c r="M226" s="715"/>
      <c r="N226" s="595"/>
      <c r="O226" s="594"/>
      <c r="P226" s="1465"/>
      <c r="Q226" s="1464"/>
      <c r="X226" s="5867"/>
      <c r="Y226" s="5868"/>
      <c r="Z226" s="539"/>
      <c r="AA226" s="539"/>
    </row>
    <row r="227" spans="1:31" ht="15" customHeight="1" x14ac:dyDescent="0.2">
      <c r="A227" s="959"/>
      <c r="B227" s="5974"/>
      <c r="C227" s="957"/>
      <c r="D227" s="882"/>
      <c r="E227" s="5923"/>
      <c r="F227" s="6040"/>
      <c r="G227" s="5926"/>
      <c r="H227" s="5936"/>
      <c r="I227" s="5971"/>
      <c r="J227" s="689" t="s">
        <v>23</v>
      </c>
      <c r="K227" s="1108"/>
      <c r="L227" s="687"/>
      <c r="M227" s="687"/>
      <c r="N227" s="595"/>
      <c r="O227" s="594"/>
      <c r="P227" s="784"/>
      <c r="Q227" s="783"/>
      <c r="X227" s="5867"/>
      <c r="Y227" s="5868"/>
      <c r="Z227" s="924"/>
      <c r="AA227" s="539"/>
    </row>
    <row r="228" spans="1:31" ht="11.25" customHeight="1" x14ac:dyDescent="0.2">
      <c r="A228" s="959"/>
      <c r="B228" s="5974"/>
      <c r="C228" s="957"/>
      <c r="D228" s="882"/>
      <c r="E228" s="5923"/>
      <c r="F228" s="6040"/>
      <c r="G228" s="5926"/>
      <c r="H228" s="5936"/>
      <c r="I228" s="5971"/>
      <c r="J228" s="689" t="s">
        <v>234</v>
      </c>
      <c r="K228" s="1108"/>
      <c r="L228" s="687"/>
      <c r="M228" s="687"/>
      <c r="N228" s="595"/>
      <c r="O228" s="594"/>
      <c r="P228" s="784"/>
      <c r="Q228" s="783"/>
      <c r="X228" s="5867"/>
      <c r="Y228" s="5868"/>
      <c r="Z228" s="539"/>
      <c r="AA228" s="539"/>
    </row>
    <row r="229" spans="1:31" ht="12.75" customHeight="1" x14ac:dyDescent="0.2">
      <c r="A229" s="959"/>
      <c r="B229" s="5974"/>
      <c r="C229" s="957"/>
      <c r="D229" s="882"/>
      <c r="E229" s="5923"/>
      <c r="F229" s="6040"/>
      <c r="G229" s="5926"/>
      <c r="H229" s="5936"/>
      <c r="I229" s="5971"/>
      <c r="J229" s="689" t="s">
        <v>233</v>
      </c>
      <c r="K229" s="1108">
        <v>31.7</v>
      </c>
      <c r="L229" s="596">
        <v>31.7</v>
      </c>
      <c r="M229" s="596">
        <v>29.2</v>
      </c>
      <c r="N229" s="595"/>
      <c r="O229" s="594"/>
      <c r="P229" s="784"/>
      <c r="Q229" s="783"/>
      <c r="X229" s="5867"/>
      <c r="Y229" s="5868"/>
      <c r="Z229" s="539"/>
      <c r="AA229" s="539"/>
    </row>
    <row r="230" spans="1:31" ht="16.5" customHeight="1" thickBot="1" x14ac:dyDescent="0.25">
      <c r="A230" s="959"/>
      <c r="B230" s="5974"/>
      <c r="C230" s="957"/>
      <c r="D230" s="882"/>
      <c r="E230" s="5923"/>
      <c r="F230" s="6040"/>
      <c r="G230" s="5926"/>
      <c r="H230" s="5936"/>
      <c r="I230" s="5971"/>
      <c r="J230" s="1101" t="s">
        <v>22</v>
      </c>
      <c r="K230" s="1463"/>
      <c r="L230" s="677"/>
      <c r="M230" s="677"/>
      <c r="N230" s="582"/>
      <c r="O230" s="581"/>
      <c r="P230" s="779"/>
      <c r="Q230" s="778"/>
      <c r="X230" s="5869"/>
      <c r="Y230" s="5870"/>
      <c r="Z230" s="539"/>
      <c r="AA230" s="539"/>
    </row>
    <row r="231" spans="1:31" ht="12" customHeight="1" thickBot="1" x14ac:dyDescent="0.25">
      <c r="A231" s="577"/>
      <c r="B231" s="5975"/>
      <c r="C231" s="612"/>
      <c r="D231" s="642"/>
      <c r="E231" s="5924"/>
      <c r="F231" s="6152"/>
      <c r="G231" s="5927"/>
      <c r="H231" s="5950"/>
      <c r="I231" s="5972"/>
      <c r="J231" s="669" t="s">
        <v>24</v>
      </c>
      <c r="K231" s="1462">
        <f>SUM(K225:K230)</f>
        <v>31.7</v>
      </c>
      <c r="L231" s="1462">
        <f>SUM(L225:L230)</f>
        <v>31.7</v>
      </c>
      <c r="M231" s="1462">
        <f>SUM(M225:M230)</f>
        <v>29.2</v>
      </c>
      <c r="N231" s="1461"/>
      <c r="O231" s="1460"/>
      <c r="P231" s="1459"/>
      <c r="Q231" s="1458"/>
      <c r="R231" s="637"/>
      <c r="S231" s="637"/>
      <c r="T231" s="637"/>
      <c r="U231" s="637"/>
      <c r="V231" s="637"/>
      <c r="W231" s="637"/>
      <c r="X231" s="5863"/>
      <c r="Y231" s="5864"/>
      <c r="Z231" s="539"/>
      <c r="AA231" s="539"/>
    </row>
    <row r="232" spans="1:31" ht="18" customHeight="1" x14ac:dyDescent="0.2">
      <c r="A232" s="963" t="s">
        <v>27</v>
      </c>
      <c r="B232" s="5973" t="s">
        <v>10</v>
      </c>
      <c r="C232" s="961" t="s">
        <v>25</v>
      </c>
      <c r="D232" s="888" t="s">
        <v>27</v>
      </c>
      <c r="E232" s="5922"/>
      <c r="F232" s="6039" t="s">
        <v>501</v>
      </c>
      <c r="G232" s="5925" t="s">
        <v>484</v>
      </c>
      <c r="H232" s="5935" t="s">
        <v>18</v>
      </c>
      <c r="I232" s="5970" t="s">
        <v>498</v>
      </c>
      <c r="J232" s="694" t="s">
        <v>20</v>
      </c>
      <c r="K232" s="1457">
        <v>0</v>
      </c>
      <c r="L232" s="692">
        <v>0</v>
      </c>
      <c r="M232" s="692"/>
      <c r="N232" s="1449" t="s">
        <v>245</v>
      </c>
      <c r="O232" s="628" t="s">
        <v>138</v>
      </c>
      <c r="P232" s="1456"/>
      <c r="Q232" s="1373"/>
      <c r="X232" s="5865" t="s">
        <v>500</v>
      </c>
      <c r="Y232" s="5866"/>
      <c r="Z232" s="539"/>
      <c r="AA232" s="539"/>
    </row>
    <row r="233" spans="1:31" ht="18" customHeight="1" x14ac:dyDescent="0.2">
      <c r="A233" s="959"/>
      <c r="B233" s="5974"/>
      <c r="C233" s="957"/>
      <c r="D233" s="882"/>
      <c r="E233" s="5923"/>
      <c r="F233" s="6040"/>
      <c r="G233" s="5926"/>
      <c r="H233" s="5936"/>
      <c r="I233" s="5971"/>
      <c r="J233" s="691" t="s">
        <v>235</v>
      </c>
      <c r="K233" s="887"/>
      <c r="L233" s="583"/>
      <c r="M233" s="583"/>
      <c r="N233" s="603"/>
      <c r="O233" s="602"/>
      <c r="P233" s="1455"/>
      <c r="Q233" s="1371"/>
      <c r="X233" s="5867"/>
      <c r="Y233" s="5868"/>
      <c r="Z233" s="598"/>
      <c r="AA233" s="539"/>
    </row>
    <row r="234" spans="1:31" ht="15.75" customHeight="1" x14ac:dyDescent="0.2">
      <c r="A234" s="959"/>
      <c r="B234" s="5974"/>
      <c r="C234" s="957"/>
      <c r="D234" s="882"/>
      <c r="E234" s="5923"/>
      <c r="F234" s="6040"/>
      <c r="G234" s="5926"/>
      <c r="H234" s="5936"/>
      <c r="I234" s="5971"/>
      <c r="J234" s="689" t="s">
        <v>23</v>
      </c>
      <c r="K234" s="810"/>
      <c r="L234" s="583">
        <v>0</v>
      </c>
      <c r="M234" s="583"/>
      <c r="N234" s="686"/>
      <c r="O234" s="685"/>
      <c r="P234" s="684"/>
      <c r="Q234" s="683"/>
      <c r="X234" s="5867"/>
      <c r="Y234" s="5868"/>
      <c r="Z234" s="539"/>
      <c r="AA234" s="539"/>
    </row>
    <row r="235" spans="1:31" ht="15" customHeight="1" x14ac:dyDescent="0.2">
      <c r="A235" s="959"/>
      <c r="B235" s="5974"/>
      <c r="C235" s="957"/>
      <c r="D235" s="882"/>
      <c r="E235" s="5923"/>
      <c r="F235" s="6040"/>
      <c r="G235" s="5926"/>
      <c r="H235" s="5936"/>
      <c r="I235" s="5971"/>
      <c r="J235" s="689" t="s">
        <v>234</v>
      </c>
      <c r="K235" s="810"/>
      <c r="L235" s="583">
        <v>0</v>
      </c>
      <c r="M235" s="583"/>
      <c r="N235" s="686"/>
      <c r="O235" s="685"/>
      <c r="P235" s="684"/>
      <c r="Q235" s="683"/>
      <c r="X235" s="5867"/>
      <c r="Y235" s="5868"/>
      <c r="Z235" s="539"/>
      <c r="AA235" s="539"/>
    </row>
    <row r="236" spans="1:31" ht="15.75" customHeight="1" x14ac:dyDescent="0.2">
      <c r="A236" s="959"/>
      <c r="B236" s="5974"/>
      <c r="C236" s="957"/>
      <c r="D236" s="882"/>
      <c r="E236" s="5923"/>
      <c r="F236" s="6040"/>
      <c r="G236" s="5926"/>
      <c r="H236" s="5936"/>
      <c r="I236" s="5971"/>
      <c r="J236" s="689" t="s">
        <v>233</v>
      </c>
      <c r="K236" s="810"/>
      <c r="L236" s="583">
        <v>3.3</v>
      </c>
      <c r="M236" s="583">
        <v>3.2</v>
      </c>
      <c r="N236" s="686"/>
      <c r="O236" s="685"/>
      <c r="P236" s="684"/>
      <c r="Q236" s="683"/>
      <c r="X236" s="5867"/>
      <c r="Y236" s="5868"/>
      <c r="Z236" s="539"/>
      <c r="AA236" s="539"/>
    </row>
    <row r="237" spans="1:31" ht="15.75" customHeight="1" thickBot="1" x14ac:dyDescent="0.25">
      <c r="A237" s="959"/>
      <c r="B237" s="5974"/>
      <c r="C237" s="957"/>
      <c r="D237" s="882"/>
      <c r="E237" s="5923"/>
      <c r="F237" s="6040"/>
      <c r="G237" s="5926"/>
      <c r="H237" s="5936"/>
      <c r="I237" s="5971"/>
      <c r="J237" s="1101" t="s">
        <v>22</v>
      </c>
      <c r="K237" s="828"/>
      <c r="L237" s="902">
        <v>0</v>
      </c>
      <c r="M237" s="902"/>
      <c r="N237" s="1454"/>
      <c r="O237" s="1453"/>
      <c r="P237" s="875"/>
      <c r="Q237" s="874"/>
      <c r="X237" s="5869"/>
      <c r="Y237" s="5870"/>
      <c r="Z237" s="539"/>
      <c r="AA237" s="539"/>
    </row>
    <row r="238" spans="1:31" ht="14.45" customHeight="1" thickBot="1" x14ac:dyDescent="0.25">
      <c r="A238" s="577"/>
      <c r="B238" s="5975"/>
      <c r="C238" s="612"/>
      <c r="D238" s="642"/>
      <c r="E238" s="5924"/>
      <c r="F238" s="6152"/>
      <c r="G238" s="5927"/>
      <c r="H238" s="5950"/>
      <c r="I238" s="5972"/>
      <c r="J238" s="669" t="s">
        <v>24</v>
      </c>
      <c r="K238" s="571">
        <f>SUM(K232:K237)</f>
        <v>0</v>
      </c>
      <c r="L238" s="572">
        <f>SUM(L232:L237)</f>
        <v>3.3</v>
      </c>
      <c r="M238" s="572">
        <f>SUM(M232:M237)</f>
        <v>3.2</v>
      </c>
      <c r="N238" s="914"/>
      <c r="O238" s="1346"/>
      <c r="P238" s="666"/>
      <c r="Q238" s="665"/>
      <c r="R238" s="637"/>
      <c r="S238" s="637"/>
      <c r="T238" s="637"/>
      <c r="U238" s="637"/>
      <c r="V238" s="637"/>
      <c r="W238" s="637"/>
      <c r="X238" s="5871"/>
      <c r="Y238" s="5872"/>
      <c r="Z238" s="539"/>
      <c r="AA238" s="539"/>
    </row>
    <row r="239" spans="1:31" ht="15" customHeight="1" x14ac:dyDescent="0.2">
      <c r="A239" s="963" t="s">
        <v>27</v>
      </c>
      <c r="B239" s="5973" t="s">
        <v>10</v>
      </c>
      <c r="C239" s="961" t="s">
        <v>25</v>
      </c>
      <c r="D239" s="6004" t="s">
        <v>28</v>
      </c>
      <c r="E239" s="5922"/>
      <c r="F239" s="6149" t="s">
        <v>499</v>
      </c>
      <c r="G239" s="5925" t="s">
        <v>484</v>
      </c>
      <c r="H239" s="5935" t="s">
        <v>18</v>
      </c>
      <c r="I239" s="6146" t="s">
        <v>498</v>
      </c>
      <c r="J239" s="1451" t="s">
        <v>20</v>
      </c>
      <c r="K239" s="836"/>
      <c r="L239" s="692">
        <v>0</v>
      </c>
      <c r="M239" s="823"/>
      <c r="N239" s="629" t="s">
        <v>245</v>
      </c>
      <c r="O239" s="628" t="s">
        <v>138</v>
      </c>
      <c r="P239" s="718"/>
      <c r="Q239" s="717"/>
      <c r="X239" s="5865" t="s">
        <v>497</v>
      </c>
      <c r="Y239" s="5866"/>
      <c r="Z239" s="539"/>
      <c r="AA239" s="539"/>
      <c r="AE239" s="507"/>
    </row>
    <row r="240" spans="1:31" ht="13.5" customHeight="1" x14ac:dyDescent="0.2">
      <c r="A240" s="959"/>
      <c r="B240" s="5974"/>
      <c r="C240" s="957"/>
      <c r="D240" s="6005"/>
      <c r="E240" s="5923"/>
      <c r="F240" s="6150"/>
      <c r="G240" s="5926"/>
      <c r="H240" s="5936"/>
      <c r="I240" s="6147"/>
      <c r="J240" s="599" t="s">
        <v>235</v>
      </c>
      <c r="K240" s="691"/>
      <c r="L240" s="583"/>
      <c r="M240" s="743"/>
      <c r="N240" s="624"/>
      <c r="O240" s="602"/>
      <c r="P240" s="712"/>
      <c r="Q240" s="711"/>
      <c r="X240" s="5867"/>
      <c r="Y240" s="5868"/>
      <c r="Z240" s="539"/>
      <c r="AA240" s="539"/>
      <c r="AE240" s="516"/>
    </row>
    <row r="241" spans="1:34" ht="15" customHeight="1" x14ac:dyDescent="0.2">
      <c r="A241" s="959"/>
      <c r="B241" s="5974"/>
      <c r="C241" s="957"/>
      <c r="D241" s="6005"/>
      <c r="E241" s="5923"/>
      <c r="F241" s="6150"/>
      <c r="G241" s="5926"/>
      <c r="H241" s="5936"/>
      <c r="I241" s="6147"/>
      <c r="J241" s="1448" t="s">
        <v>23</v>
      </c>
      <c r="K241" s="831"/>
      <c r="L241" s="596">
        <v>0</v>
      </c>
      <c r="M241" s="743"/>
      <c r="N241" s="624"/>
      <c r="O241" s="602"/>
      <c r="P241" s="712"/>
      <c r="Q241" s="711"/>
      <c r="X241" s="5867"/>
      <c r="Y241" s="5868"/>
      <c r="Z241" s="1103"/>
      <c r="AA241" s="539"/>
    </row>
    <row r="242" spans="1:34" ht="16.5" customHeight="1" x14ac:dyDescent="0.2">
      <c r="A242" s="959"/>
      <c r="B242" s="5974"/>
      <c r="C242" s="957"/>
      <c r="D242" s="6005"/>
      <c r="E242" s="5923"/>
      <c r="F242" s="6150"/>
      <c r="G242" s="5926"/>
      <c r="H242" s="5936"/>
      <c r="I242" s="6147"/>
      <c r="J242" s="1448" t="s">
        <v>234</v>
      </c>
      <c r="K242" s="831"/>
      <c r="L242" s="596">
        <v>0</v>
      </c>
      <c r="M242" s="743"/>
      <c r="N242" s="624"/>
      <c r="O242" s="602"/>
      <c r="P242" s="712"/>
      <c r="Q242" s="711"/>
      <c r="X242" s="5867"/>
      <c r="Y242" s="5868"/>
      <c r="Z242" s="1103"/>
      <c r="AA242" s="539"/>
    </row>
    <row r="243" spans="1:34" ht="16.5" customHeight="1" x14ac:dyDescent="0.2">
      <c r="A243" s="959"/>
      <c r="B243" s="5974"/>
      <c r="C243" s="957"/>
      <c r="D243" s="6005"/>
      <c r="E243" s="5923"/>
      <c r="F243" s="6150"/>
      <c r="G243" s="5926"/>
      <c r="H243" s="5936"/>
      <c r="I243" s="6147"/>
      <c r="J243" s="1448" t="s">
        <v>233</v>
      </c>
      <c r="K243" s="831">
        <v>12.4</v>
      </c>
      <c r="L243" s="596">
        <v>59.2</v>
      </c>
      <c r="M243" s="884">
        <v>56.25</v>
      </c>
      <c r="N243" s="619"/>
      <c r="O243" s="594"/>
      <c r="P243" s="709"/>
      <c r="Q243" s="683"/>
      <c r="X243" s="5867"/>
      <c r="Y243" s="5868"/>
      <c r="Z243" s="539"/>
      <c r="AA243" s="539"/>
      <c r="AE243" s="1452"/>
      <c r="AF243" s="516"/>
      <c r="AG243" s="516"/>
      <c r="AH243" s="507"/>
    </row>
    <row r="244" spans="1:34" ht="15.75" customHeight="1" thickBot="1" x14ac:dyDescent="0.25">
      <c r="A244" s="959"/>
      <c r="B244" s="5974"/>
      <c r="C244" s="957"/>
      <c r="D244" s="6005"/>
      <c r="E244" s="5923"/>
      <c r="F244" s="6150"/>
      <c r="G244" s="5926"/>
      <c r="H244" s="5936"/>
      <c r="I244" s="6147"/>
      <c r="J244" s="1447" t="s">
        <v>22</v>
      </c>
      <c r="K244" s="828"/>
      <c r="L244" s="902">
        <v>0</v>
      </c>
      <c r="M244" s="1380"/>
      <c r="N244" s="877"/>
      <c r="O244" s="1335"/>
      <c r="P244" s="875"/>
      <c r="Q244" s="874"/>
      <c r="X244" s="5869"/>
      <c r="Y244" s="5870"/>
      <c r="Z244" s="539"/>
      <c r="AA244" s="539"/>
      <c r="AE244" s="507"/>
    </row>
    <row r="245" spans="1:34" ht="16.5" customHeight="1" thickBot="1" x14ac:dyDescent="0.25">
      <c r="A245" s="577"/>
      <c r="B245" s="5975"/>
      <c r="C245" s="612"/>
      <c r="D245" s="6006"/>
      <c r="E245" s="5924"/>
      <c r="F245" s="6151"/>
      <c r="G245" s="5927"/>
      <c r="H245" s="5950"/>
      <c r="I245" s="6148"/>
      <c r="J245" s="1446" t="s">
        <v>24</v>
      </c>
      <c r="K245" s="571">
        <f>SUM(K239:K244)</f>
        <v>12.4</v>
      </c>
      <c r="L245" s="572">
        <f>SUM(L239:L244)</f>
        <v>59.2</v>
      </c>
      <c r="M245" s="572">
        <f>SUM(M239:M244)</f>
        <v>56.25</v>
      </c>
      <c r="N245" s="640"/>
      <c r="O245" s="639"/>
      <c r="P245" s="1334"/>
      <c r="Q245" s="1333"/>
      <c r="R245" s="637"/>
      <c r="S245" s="637"/>
      <c r="T245" s="637"/>
      <c r="U245" s="637"/>
      <c r="V245" s="637"/>
      <c r="W245" s="637"/>
      <c r="X245" s="5863"/>
      <c r="Y245" s="5864"/>
      <c r="Z245" s="539"/>
      <c r="AA245" s="539"/>
    </row>
    <row r="246" spans="1:34" ht="22.5" customHeight="1" x14ac:dyDescent="0.2">
      <c r="A246" s="963" t="s">
        <v>27</v>
      </c>
      <c r="B246" s="5973" t="s">
        <v>10</v>
      </c>
      <c r="C246" s="961" t="s">
        <v>25</v>
      </c>
      <c r="D246" s="6004" t="s">
        <v>30</v>
      </c>
      <c r="E246" s="5922"/>
      <c r="F246" s="5783" t="s">
        <v>496</v>
      </c>
      <c r="G246" s="5925" t="s">
        <v>484</v>
      </c>
      <c r="H246" s="5976" t="s">
        <v>495</v>
      </c>
      <c r="I246" s="5916" t="s">
        <v>19</v>
      </c>
      <c r="J246" s="1451" t="s">
        <v>20</v>
      </c>
      <c r="K246" s="1450">
        <v>0</v>
      </c>
      <c r="L246" s="692">
        <v>0</v>
      </c>
      <c r="M246" s="692">
        <v>0</v>
      </c>
      <c r="N246" s="1449" t="s">
        <v>245</v>
      </c>
      <c r="O246" s="628" t="s">
        <v>138</v>
      </c>
      <c r="P246" s="718"/>
      <c r="Q246" s="717"/>
      <c r="X246" s="5865" t="s">
        <v>494</v>
      </c>
      <c r="Y246" s="5866"/>
      <c r="Z246" s="539"/>
      <c r="AA246" s="539"/>
    </row>
    <row r="247" spans="1:34" ht="22.5" customHeight="1" x14ac:dyDescent="0.2">
      <c r="A247" s="959"/>
      <c r="B247" s="5974"/>
      <c r="C247" s="957"/>
      <c r="D247" s="6005"/>
      <c r="E247" s="5923"/>
      <c r="F247" s="5949"/>
      <c r="G247" s="5926"/>
      <c r="H247" s="5936"/>
      <c r="I247" s="5917"/>
      <c r="J247" s="599" t="s">
        <v>235</v>
      </c>
      <c r="K247" s="691"/>
      <c r="L247" s="583">
        <v>0</v>
      </c>
      <c r="M247" s="583"/>
      <c r="N247" s="603"/>
      <c r="O247" s="602"/>
      <c r="P247" s="712"/>
      <c r="Q247" s="711"/>
      <c r="X247" s="5867"/>
      <c r="Y247" s="5868"/>
      <c r="Z247" s="539"/>
      <c r="AA247" s="539"/>
    </row>
    <row r="248" spans="1:34" ht="22.5" customHeight="1" x14ac:dyDescent="0.2">
      <c r="A248" s="959"/>
      <c r="B248" s="5974"/>
      <c r="C248" s="957"/>
      <c r="D248" s="6005"/>
      <c r="E248" s="5923"/>
      <c r="F248" s="5949"/>
      <c r="G248" s="5926"/>
      <c r="H248" s="5936"/>
      <c r="I248" s="5917"/>
      <c r="J248" s="1448" t="s">
        <v>23</v>
      </c>
      <c r="K248" s="831"/>
      <c r="L248" s="596">
        <v>0</v>
      </c>
      <c r="M248" s="596"/>
      <c r="N248" s="595"/>
      <c r="O248" s="594"/>
      <c r="P248" s="709"/>
      <c r="Q248" s="683"/>
      <c r="X248" s="5867"/>
      <c r="Y248" s="5868"/>
      <c r="Z248" s="539"/>
      <c r="AA248" s="539"/>
    </row>
    <row r="249" spans="1:34" ht="22.5" customHeight="1" x14ac:dyDescent="0.2">
      <c r="A249" s="959"/>
      <c r="B249" s="5974"/>
      <c r="C249" s="957"/>
      <c r="D249" s="6005"/>
      <c r="E249" s="5923"/>
      <c r="F249" s="5949"/>
      <c r="G249" s="5926"/>
      <c r="H249" s="5936"/>
      <c r="I249" s="5917"/>
      <c r="J249" s="1448" t="s">
        <v>234</v>
      </c>
      <c r="K249" s="831"/>
      <c r="L249" s="596">
        <v>0</v>
      </c>
      <c r="M249" s="596"/>
      <c r="N249" s="595"/>
      <c r="O249" s="594"/>
      <c r="P249" s="709"/>
      <c r="Q249" s="683"/>
      <c r="X249" s="5867"/>
      <c r="Y249" s="5868"/>
      <c r="Z249" s="539"/>
      <c r="AA249" s="539"/>
    </row>
    <row r="250" spans="1:34" ht="22.5" customHeight="1" x14ac:dyDescent="0.2">
      <c r="A250" s="959"/>
      <c r="B250" s="5974"/>
      <c r="C250" s="957"/>
      <c r="D250" s="6005"/>
      <c r="E250" s="5923"/>
      <c r="F250" s="5949"/>
      <c r="G250" s="5926"/>
      <c r="H250" s="5936"/>
      <c r="I250" s="5917"/>
      <c r="J250" s="1448" t="s">
        <v>233</v>
      </c>
      <c r="K250" s="831"/>
      <c r="L250" s="596">
        <v>0</v>
      </c>
      <c r="M250" s="596"/>
      <c r="N250" s="595"/>
      <c r="O250" s="594"/>
      <c r="P250" s="684"/>
      <c r="Q250" s="683"/>
      <c r="X250" s="5867"/>
      <c r="Y250" s="5868"/>
      <c r="Z250" s="539"/>
      <c r="AA250" s="539"/>
    </row>
    <row r="251" spans="1:34" ht="22.9" customHeight="1" thickBot="1" x14ac:dyDescent="0.25">
      <c r="A251" s="959"/>
      <c r="B251" s="5974"/>
      <c r="C251" s="957"/>
      <c r="D251" s="6005"/>
      <c r="E251" s="5923"/>
      <c r="F251" s="5949"/>
      <c r="G251" s="5926"/>
      <c r="H251" s="5936"/>
      <c r="I251" s="5917"/>
      <c r="J251" s="1447" t="s">
        <v>22</v>
      </c>
      <c r="K251" s="828"/>
      <c r="L251" s="902">
        <v>0</v>
      </c>
      <c r="M251" s="902"/>
      <c r="N251" s="1336"/>
      <c r="O251" s="1335"/>
      <c r="P251" s="875"/>
      <c r="Q251" s="874"/>
      <c r="X251" s="5869"/>
      <c r="Y251" s="5870"/>
      <c r="Z251" s="539"/>
      <c r="AA251" s="539"/>
    </row>
    <row r="252" spans="1:34" ht="16.5" customHeight="1" thickBot="1" x14ac:dyDescent="0.25">
      <c r="A252" s="577"/>
      <c r="B252" s="5975"/>
      <c r="C252" s="612"/>
      <c r="D252" s="6006"/>
      <c r="E252" s="5924"/>
      <c r="F252" s="5762"/>
      <c r="G252" s="5927"/>
      <c r="H252" s="5950"/>
      <c r="I252" s="5918"/>
      <c r="J252" s="1446" t="s">
        <v>24</v>
      </c>
      <c r="K252" s="571">
        <f>SUM(K246:K251)</f>
        <v>0</v>
      </c>
      <c r="L252" s="571">
        <f>SUM(L246:L251)</f>
        <v>0</v>
      </c>
      <c r="M252" s="571">
        <f>SUM(M246:M251)</f>
        <v>0</v>
      </c>
      <c r="N252" s="1445"/>
      <c r="O252" s="1444"/>
      <c r="P252" s="1334"/>
      <c r="Q252" s="665"/>
      <c r="R252" s="637"/>
      <c r="S252" s="637"/>
      <c r="T252" s="637"/>
      <c r="U252" s="637"/>
      <c r="V252" s="637"/>
      <c r="W252" s="637"/>
      <c r="X252" s="5871"/>
      <c r="Y252" s="5872"/>
      <c r="Z252" s="539"/>
      <c r="AA252" s="539"/>
    </row>
    <row r="253" spans="1:34" ht="22.5" customHeight="1" x14ac:dyDescent="0.2">
      <c r="A253" s="963" t="s">
        <v>27</v>
      </c>
      <c r="B253" s="5973" t="s">
        <v>10</v>
      </c>
      <c r="C253" s="961" t="s">
        <v>25</v>
      </c>
      <c r="D253" s="888" t="s">
        <v>32</v>
      </c>
      <c r="E253" s="5922"/>
      <c r="F253" s="5783" t="s">
        <v>493</v>
      </c>
      <c r="G253" s="5925" t="s">
        <v>484</v>
      </c>
      <c r="H253" s="5935" t="s">
        <v>483</v>
      </c>
      <c r="I253" s="5916" t="s">
        <v>19</v>
      </c>
      <c r="J253" s="694" t="s">
        <v>20</v>
      </c>
      <c r="K253" s="1442">
        <v>0</v>
      </c>
      <c r="L253" s="583">
        <v>0</v>
      </c>
      <c r="M253" s="1439"/>
      <c r="N253" s="629" t="s">
        <v>245</v>
      </c>
      <c r="O253" s="1340" t="s">
        <v>138</v>
      </c>
      <c r="P253" s="712"/>
      <c r="Q253" s="711"/>
      <c r="X253" s="6270" t="s">
        <v>492</v>
      </c>
      <c r="Y253" s="6271"/>
      <c r="Z253" s="539"/>
      <c r="AA253" s="539"/>
    </row>
    <row r="254" spans="1:34" ht="22.5" customHeight="1" x14ac:dyDescent="0.2">
      <c r="A254" s="959"/>
      <c r="B254" s="5974"/>
      <c r="C254" s="957"/>
      <c r="D254" s="882"/>
      <c r="E254" s="5923"/>
      <c r="F254" s="5949"/>
      <c r="G254" s="5926"/>
      <c r="H254" s="5936"/>
      <c r="I254" s="5917"/>
      <c r="J254" s="691" t="s">
        <v>235</v>
      </c>
      <c r="K254" s="1441"/>
      <c r="L254" s="596">
        <v>0</v>
      </c>
      <c r="M254" s="1438"/>
      <c r="N254" s="891"/>
      <c r="O254" s="710"/>
      <c r="P254" s="709"/>
      <c r="Q254" s="683"/>
      <c r="X254" s="6272"/>
      <c r="Y254" s="6273"/>
      <c r="Z254" s="539"/>
      <c r="AA254" s="539"/>
    </row>
    <row r="255" spans="1:34" ht="22.5" customHeight="1" x14ac:dyDescent="0.2">
      <c r="A255" s="959"/>
      <c r="B255" s="5974"/>
      <c r="C255" s="957"/>
      <c r="D255" s="882"/>
      <c r="E255" s="5923"/>
      <c r="F255" s="5949"/>
      <c r="G255" s="5926"/>
      <c r="H255" s="5936"/>
      <c r="I255" s="5917"/>
      <c r="J255" s="689" t="s">
        <v>23</v>
      </c>
      <c r="K255" s="1108"/>
      <c r="L255" s="596">
        <v>0</v>
      </c>
      <c r="M255" s="1438"/>
      <c r="N255" s="891"/>
      <c r="O255" s="710"/>
      <c r="P255" s="709"/>
      <c r="Q255" s="683"/>
      <c r="X255" s="6272"/>
      <c r="Y255" s="6273"/>
      <c r="Z255" s="539"/>
      <c r="AA255" s="539"/>
    </row>
    <row r="256" spans="1:34" ht="22.5" customHeight="1" x14ac:dyDescent="0.2">
      <c r="A256" s="959"/>
      <c r="B256" s="5974"/>
      <c r="C256" s="957"/>
      <c r="D256" s="882"/>
      <c r="E256" s="5923"/>
      <c r="F256" s="5949"/>
      <c r="G256" s="5926"/>
      <c r="H256" s="5936"/>
      <c r="I256" s="5917"/>
      <c r="J256" s="689" t="s">
        <v>234</v>
      </c>
      <c r="K256" s="1108"/>
      <c r="L256" s="596">
        <v>0</v>
      </c>
      <c r="M256" s="1438"/>
      <c r="N256" s="891"/>
      <c r="O256" s="710"/>
      <c r="P256" s="709"/>
      <c r="Q256" s="683"/>
      <c r="X256" s="6272"/>
      <c r="Y256" s="6273"/>
      <c r="Z256" s="539"/>
      <c r="AA256" s="539"/>
    </row>
    <row r="257" spans="1:27" ht="22.5" customHeight="1" x14ac:dyDescent="0.2">
      <c r="A257" s="959"/>
      <c r="B257" s="5974"/>
      <c r="C257" s="957"/>
      <c r="D257" s="882"/>
      <c r="E257" s="5923"/>
      <c r="F257" s="5949"/>
      <c r="G257" s="5926"/>
      <c r="H257" s="5936"/>
      <c r="I257" s="5917"/>
      <c r="J257" s="689" t="s">
        <v>233</v>
      </c>
      <c r="K257" s="1108"/>
      <c r="L257" s="596">
        <v>4.5</v>
      </c>
      <c r="M257" s="1438">
        <v>0</v>
      </c>
      <c r="N257" s="891"/>
      <c r="O257" s="710"/>
      <c r="P257" s="709"/>
      <c r="Q257" s="683"/>
      <c r="X257" s="6272"/>
      <c r="Y257" s="6273"/>
      <c r="Z257" s="539"/>
      <c r="AA257" s="539"/>
    </row>
    <row r="258" spans="1:27" ht="22.5" customHeight="1" thickBot="1" x14ac:dyDescent="0.25">
      <c r="A258" s="959"/>
      <c r="B258" s="5974"/>
      <c r="C258" s="957"/>
      <c r="D258" s="882"/>
      <c r="E258" s="5923"/>
      <c r="F258" s="5949"/>
      <c r="G258" s="5926"/>
      <c r="H258" s="5936"/>
      <c r="I258" s="5917"/>
      <c r="J258" s="1101" t="s">
        <v>22</v>
      </c>
      <c r="K258" s="1440"/>
      <c r="L258" s="902">
        <v>0</v>
      </c>
      <c r="M258" s="1437"/>
      <c r="N258" s="890"/>
      <c r="O258" s="876"/>
      <c r="P258" s="875"/>
      <c r="Q258" s="874"/>
      <c r="X258" s="6274"/>
      <c r="Y258" s="6275"/>
      <c r="Z258" s="539"/>
      <c r="AA258" s="539"/>
    </row>
    <row r="259" spans="1:27" ht="22.5" customHeight="1" thickBot="1" x14ac:dyDescent="0.25">
      <c r="A259" s="577"/>
      <c r="B259" s="5975"/>
      <c r="C259" s="612"/>
      <c r="D259" s="873"/>
      <c r="E259" s="5924"/>
      <c r="F259" s="5762"/>
      <c r="G259" s="5927"/>
      <c r="H259" s="5950"/>
      <c r="I259" s="5918"/>
      <c r="J259" s="669" t="s">
        <v>24</v>
      </c>
      <c r="K259" s="1239">
        <f>SUM(K253:K258)</f>
        <v>0</v>
      </c>
      <c r="L259" s="571">
        <f>SUM(L253:L258)</f>
        <v>4.5</v>
      </c>
      <c r="M259" s="1275">
        <f>SUM(M253:M258)</f>
        <v>0</v>
      </c>
      <c r="N259" s="759"/>
      <c r="O259" s="1346"/>
      <c r="P259" s="666"/>
      <c r="Q259" s="665"/>
      <c r="R259" s="637"/>
      <c r="S259" s="637"/>
      <c r="T259" s="637"/>
      <c r="U259" s="637"/>
      <c r="V259" s="637"/>
      <c r="W259" s="637"/>
      <c r="X259" s="5863"/>
      <c r="Y259" s="5864"/>
      <c r="Z259" s="539"/>
      <c r="AA259" s="539"/>
    </row>
    <row r="260" spans="1:27" ht="22.5" customHeight="1" x14ac:dyDescent="0.2">
      <c r="A260" s="963" t="s">
        <v>27</v>
      </c>
      <c r="B260" s="5973" t="s">
        <v>10</v>
      </c>
      <c r="C260" s="961" t="s">
        <v>25</v>
      </c>
      <c r="D260" s="888" t="s">
        <v>47</v>
      </c>
      <c r="E260" s="5922"/>
      <c r="F260" s="5783" t="s">
        <v>491</v>
      </c>
      <c r="G260" s="5925" t="s">
        <v>484</v>
      </c>
      <c r="H260" s="5935" t="s">
        <v>483</v>
      </c>
      <c r="I260" s="5916" t="s">
        <v>19</v>
      </c>
      <c r="J260" s="694" t="s">
        <v>20</v>
      </c>
      <c r="K260" s="1442">
        <v>0</v>
      </c>
      <c r="L260" s="583">
        <v>0</v>
      </c>
      <c r="M260" s="1439"/>
      <c r="N260" s="624" t="s">
        <v>245</v>
      </c>
      <c r="O260" s="1340" t="s">
        <v>138</v>
      </c>
      <c r="P260" s="712"/>
      <c r="Q260" s="711"/>
      <c r="X260" s="5865" t="s">
        <v>490</v>
      </c>
      <c r="Y260" s="5866"/>
      <c r="Z260" s="539"/>
      <c r="AA260" s="539"/>
    </row>
    <row r="261" spans="1:27" ht="22.5" customHeight="1" x14ac:dyDescent="0.2">
      <c r="A261" s="959"/>
      <c r="B261" s="5974"/>
      <c r="C261" s="957"/>
      <c r="D261" s="882"/>
      <c r="E261" s="5923"/>
      <c r="F261" s="5949"/>
      <c r="G261" s="5926"/>
      <c r="H261" s="5936"/>
      <c r="I261" s="5917"/>
      <c r="J261" s="691" t="s">
        <v>256</v>
      </c>
      <c r="K261" s="1441"/>
      <c r="L261" s="596">
        <v>0</v>
      </c>
      <c r="M261" s="1438"/>
      <c r="N261" s="619"/>
      <c r="O261" s="785"/>
      <c r="P261" s="709"/>
      <c r="Q261" s="683"/>
      <c r="X261" s="5867"/>
      <c r="Y261" s="5868"/>
      <c r="Z261" s="539"/>
      <c r="AA261" s="539"/>
    </row>
    <row r="262" spans="1:27" ht="15.75" customHeight="1" x14ac:dyDescent="0.2">
      <c r="A262" s="959"/>
      <c r="B262" s="5974"/>
      <c r="C262" s="957"/>
      <c r="D262" s="882"/>
      <c r="E262" s="5923"/>
      <c r="F262" s="5949"/>
      <c r="G262" s="5926"/>
      <c r="H262" s="5936"/>
      <c r="I262" s="5917"/>
      <c r="J262" s="689" t="s">
        <v>23</v>
      </c>
      <c r="K262" s="1108"/>
      <c r="L262" s="596">
        <v>0.1</v>
      </c>
      <c r="M262" s="1438">
        <v>0.03</v>
      </c>
      <c r="N262" s="619"/>
      <c r="O262" s="785"/>
      <c r="P262" s="709"/>
      <c r="Q262" s="683"/>
      <c r="X262" s="5867"/>
      <c r="Y262" s="5868"/>
      <c r="Z262" s="539"/>
      <c r="AA262" s="539"/>
    </row>
    <row r="263" spans="1:27" ht="15" customHeight="1" x14ac:dyDescent="0.2">
      <c r="A263" s="959"/>
      <c r="B263" s="5974"/>
      <c r="C263" s="957"/>
      <c r="D263" s="882"/>
      <c r="E263" s="5923"/>
      <c r="F263" s="5949"/>
      <c r="G263" s="5926"/>
      <c r="H263" s="5936"/>
      <c r="I263" s="5917"/>
      <c r="J263" s="689" t="s">
        <v>234</v>
      </c>
      <c r="K263" s="1108"/>
      <c r="L263" s="596">
        <v>0</v>
      </c>
      <c r="M263" s="1438"/>
      <c r="N263" s="619"/>
      <c r="O263" s="785"/>
      <c r="P263" s="709"/>
      <c r="Q263" s="683"/>
      <c r="X263" s="5867"/>
      <c r="Y263" s="5868"/>
      <c r="Z263" s="539"/>
      <c r="AA263" s="539"/>
    </row>
    <row r="264" spans="1:27" ht="14.25" customHeight="1" x14ac:dyDescent="0.2">
      <c r="A264" s="959"/>
      <c r="B264" s="5974"/>
      <c r="C264" s="957"/>
      <c r="D264" s="882"/>
      <c r="E264" s="5923"/>
      <c r="F264" s="5949"/>
      <c r="G264" s="5926"/>
      <c r="H264" s="5936"/>
      <c r="I264" s="5917"/>
      <c r="J264" s="689" t="s">
        <v>233</v>
      </c>
      <c r="K264" s="1108"/>
      <c r="L264" s="596">
        <v>0</v>
      </c>
      <c r="M264" s="1438"/>
      <c r="N264" s="619"/>
      <c r="O264" s="785"/>
      <c r="P264" s="709"/>
      <c r="Q264" s="683"/>
      <c r="X264" s="5867"/>
      <c r="Y264" s="5868"/>
      <c r="Z264" s="539"/>
      <c r="AA264" s="539"/>
    </row>
    <row r="265" spans="1:27" ht="22.5" customHeight="1" thickBot="1" x14ac:dyDescent="0.25">
      <c r="A265" s="959"/>
      <c r="B265" s="5974"/>
      <c r="C265" s="957"/>
      <c r="D265" s="882"/>
      <c r="E265" s="5923"/>
      <c r="F265" s="5949"/>
      <c r="G265" s="5926"/>
      <c r="H265" s="5936"/>
      <c r="I265" s="5917"/>
      <c r="J265" s="1101" t="s">
        <v>22</v>
      </c>
      <c r="K265" s="1440"/>
      <c r="L265" s="902">
        <v>0</v>
      </c>
      <c r="M265" s="1437"/>
      <c r="N265" s="877"/>
      <c r="O265" s="1339"/>
      <c r="P265" s="875"/>
      <c r="Q265" s="874"/>
      <c r="X265" s="5869"/>
      <c r="Y265" s="5870"/>
      <c r="Z265" s="539"/>
      <c r="AA265" s="539"/>
    </row>
    <row r="266" spans="1:27" ht="22.5" customHeight="1" thickBot="1" x14ac:dyDescent="0.25">
      <c r="A266" s="577"/>
      <c r="B266" s="5975"/>
      <c r="C266" s="612"/>
      <c r="D266" s="873"/>
      <c r="E266" s="5924"/>
      <c r="F266" s="5762"/>
      <c r="G266" s="5927"/>
      <c r="H266" s="5950"/>
      <c r="I266" s="5918"/>
      <c r="J266" s="669" t="s">
        <v>24</v>
      </c>
      <c r="K266" s="571">
        <f>SUM(K260:K265)</f>
        <v>0</v>
      </c>
      <c r="L266" s="571">
        <f>SUM(L260:L265)</f>
        <v>0.1</v>
      </c>
      <c r="M266" s="571">
        <f>SUM(M260:M265)</f>
        <v>0.03</v>
      </c>
      <c r="N266" s="570"/>
      <c r="O266" s="1443"/>
      <c r="P266" s="666"/>
      <c r="Q266" s="665"/>
      <c r="R266" s="637"/>
      <c r="S266" s="637"/>
      <c r="T266" s="637"/>
      <c r="U266" s="637"/>
      <c r="V266" s="637"/>
      <c r="W266" s="637"/>
      <c r="X266" s="5863"/>
      <c r="Y266" s="5864"/>
      <c r="Z266" s="539"/>
      <c r="AA266" s="539"/>
    </row>
    <row r="267" spans="1:27" ht="22.5" customHeight="1" x14ac:dyDescent="0.2">
      <c r="A267" s="963" t="s">
        <v>27</v>
      </c>
      <c r="B267" s="962" t="s">
        <v>10</v>
      </c>
      <c r="C267" s="961" t="s">
        <v>25</v>
      </c>
      <c r="D267" s="888" t="s">
        <v>50</v>
      </c>
      <c r="E267" s="655"/>
      <c r="F267" s="5783" t="s">
        <v>489</v>
      </c>
      <c r="G267" s="5925" t="s">
        <v>484</v>
      </c>
      <c r="H267" s="5935" t="s">
        <v>483</v>
      </c>
      <c r="I267" s="5916" t="s">
        <v>19</v>
      </c>
      <c r="J267" s="694" t="s">
        <v>20</v>
      </c>
      <c r="K267" s="1442">
        <v>0</v>
      </c>
      <c r="L267" s="583">
        <v>0</v>
      </c>
      <c r="M267" s="1439"/>
      <c r="N267" s="624" t="s">
        <v>245</v>
      </c>
      <c r="O267" s="1340" t="s">
        <v>138</v>
      </c>
      <c r="P267" s="712"/>
      <c r="Q267" s="711"/>
      <c r="X267" s="5865" t="s">
        <v>488</v>
      </c>
      <c r="Y267" s="5866"/>
      <c r="Z267" s="539"/>
      <c r="AA267" s="539"/>
    </row>
    <row r="268" spans="1:27" ht="22.5" customHeight="1" x14ac:dyDescent="0.2">
      <c r="A268" s="959"/>
      <c r="B268" s="958"/>
      <c r="C268" s="957"/>
      <c r="D268" s="882"/>
      <c r="E268" s="647"/>
      <c r="F268" s="5949"/>
      <c r="G268" s="5926"/>
      <c r="H268" s="5936"/>
      <c r="I268" s="5917"/>
      <c r="J268" s="691" t="s">
        <v>235</v>
      </c>
      <c r="K268" s="1441"/>
      <c r="L268" s="596">
        <v>0</v>
      </c>
      <c r="M268" s="1438"/>
      <c r="N268" s="619"/>
      <c r="O268" s="785"/>
      <c r="P268" s="709"/>
      <c r="Q268" s="683"/>
      <c r="X268" s="5867"/>
      <c r="Y268" s="5868"/>
      <c r="Z268" s="539"/>
      <c r="AA268" s="539"/>
    </row>
    <row r="269" spans="1:27" ht="22.5" customHeight="1" x14ac:dyDescent="0.2">
      <c r="A269" s="959"/>
      <c r="B269" s="958"/>
      <c r="C269" s="957"/>
      <c r="D269" s="882"/>
      <c r="E269" s="647"/>
      <c r="F269" s="5949"/>
      <c r="G269" s="5926"/>
      <c r="H269" s="5936"/>
      <c r="I269" s="5917"/>
      <c r="J269" s="689" t="s">
        <v>23</v>
      </c>
      <c r="K269" s="1108"/>
      <c r="L269" s="596">
        <v>0.1</v>
      </c>
      <c r="M269" s="1438">
        <v>0.03</v>
      </c>
      <c r="N269" s="619"/>
      <c r="O269" s="785"/>
      <c r="P269" s="709"/>
      <c r="Q269" s="683"/>
      <c r="X269" s="5867"/>
      <c r="Y269" s="5868"/>
      <c r="Z269" s="539"/>
      <c r="AA269" s="539"/>
    </row>
    <row r="270" spans="1:27" ht="22.5" customHeight="1" x14ac:dyDescent="0.2">
      <c r="A270" s="959"/>
      <c r="B270" s="958"/>
      <c r="C270" s="957"/>
      <c r="D270" s="882"/>
      <c r="E270" s="647"/>
      <c r="F270" s="5949"/>
      <c r="G270" s="5926"/>
      <c r="H270" s="5936"/>
      <c r="I270" s="5917"/>
      <c r="J270" s="689" t="s">
        <v>234</v>
      </c>
      <c r="K270" s="1108"/>
      <c r="L270" s="596">
        <v>0</v>
      </c>
      <c r="M270" s="1438"/>
      <c r="N270" s="619"/>
      <c r="O270" s="785"/>
      <c r="P270" s="709"/>
      <c r="Q270" s="683"/>
      <c r="X270" s="5867"/>
      <c r="Y270" s="5868"/>
      <c r="Z270" s="539"/>
      <c r="AA270" s="539"/>
    </row>
    <row r="271" spans="1:27" ht="22.5" customHeight="1" x14ac:dyDescent="0.2">
      <c r="A271" s="959"/>
      <c r="B271" s="958"/>
      <c r="C271" s="957"/>
      <c r="D271" s="882"/>
      <c r="E271" s="647"/>
      <c r="F271" s="5949"/>
      <c r="G271" s="5926"/>
      <c r="H271" s="5936"/>
      <c r="I271" s="5917"/>
      <c r="J271" s="689" t="s">
        <v>233</v>
      </c>
      <c r="K271" s="1108"/>
      <c r="L271" s="596">
        <v>0</v>
      </c>
      <c r="M271" s="1438"/>
      <c r="N271" s="619"/>
      <c r="O271" s="785"/>
      <c r="P271" s="709"/>
      <c r="Q271" s="683"/>
      <c r="X271" s="5867"/>
      <c r="Y271" s="5868"/>
      <c r="Z271" s="539"/>
      <c r="AA271" s="539"/>
    </row>
    <row r="272" spans="1:27" ht="19.5" customHeight="1" thickBot="1" x14ac:dyDescent="0.25">
      <c r="A272" s="959"/>
      <c r="B272" s="958"/>
      <c r="C272" s="957"/>
      <c r="D272" s="882"/>
      <c r="E272" s="647"/>
      <c r="F272" s="5949"/>
      <c r="G272" s="5926"/>
      <c r="H272" s="5936"/>
      <c r="I272" s="5917"/>
      <c r="J272" s="1101" t="s">
        <v>22</v>
      </c>
      <c r="K272" s="1440"/>
      <c r="L272" s="902">
        <v>0</v>
      </c>
      <c r="M272" s="1437"/>
      <c r="N272" s="877"/>
      <c r="O272" s="1339"/>
      <c r="P272" s="875"/>
      <c r="Q272" s="874"/>
      <c r="X272" s="5869"/>
      <c r="Y272" s="5870"/>
      <c r="Z272" s="539"/>
      <c r="AA272" s="539"/>
    </row>
    <row r="273" spans="1:27" ht="14.45" customHeight="1" thickBot="1" x14ac:dyDescent="0.25">
      <c r="A273" s="577"/>
      <c r="B273" s="995"/>
      <c r="C273" s="612"/>
      <c r="D273" s="873"/>
      <c r="E273" s="641"/>
      <c r="F273" s="5762"/>
      <c r="G273" s="5927"/>
      <c r="H273" s="5950"/>
      <c r="I273" s="5918"/>
      <c r="J273" s="573" t="s">
        <v>24</v>
      </c>
      <c r="K273" s="571">
        <f>SUM(K267:K272)</f>
        <v>0</v>
      </c>
      <c r="L273" s="571">
        <f>SUM(L267:L272)</f>
        <v>0.1</v>
      </c>
      <c r="M273" s="1275">
        <f>SUM(M267:M272)</f>
        <v>0.03</v>
      </c>
      <c r="N273" s="912"/>
      <c r="O273" s="1338"/>
      <c r="P273" s="666"/>
      <c r="Q273" s="665"/>
      <c r="R273" s="637"/>
      <c r="S273" s="637"/>
      <c r="T273" s="637"/>
      <c r="U273" s="637"/>
      <c r="V273" s="637"/>
      <c r="W273" s="637"/>
      <c r="X273" s="5863"/>
      <c r="Y273" s="5864"/>
      <c r="Z273" s="539"/>
      <c r="AA273" s="539"/>
    </row>
    <row r="274" spans="1:27" ht="22.5" customHeight="1" x14ac:dyDescent="0.2">
      <c r="A274" s="6022" t="s">
        <v>27</v>
      </c>
      <c r="B274" s="5973" t="s">
        <v>10</v>
      </c>
      <c r="C274" s="5991" t="s">
        <v>25</v>
      </c>
      <c r="D274" s="888" t="s">
        <v>52</v>
      </c>
      <c r="E274" s="655"/>
      <c r="F274" s="5783" t="s">
        <v>487</v>
      </c>
      <c r="G274" s="5925" t="s">
        <v>484</v>
      </c>
      <c r="H274" s="5935" t="s">
        <v>483</v>
      </c>
      <c r="I274" s="5916" t="s">
        <v>19</v>
      </c>
      <c r="J274" s="933" t="s">
        <v>20</v>
      </c>
      <c r="K274" s="749">
        <v>0</v>
      </c>
      <c r="L274" s="583">
        <v>0</v>
      </c>
      <c r="M274" s="1439">
        <v>0</v>
      </c>
      <c r="N274" s="629" t="s">
        <v>245</v>
      </c>
      <c r="O274" s="1340" t="s">
        <v>138</v>
      </c>
      <c r="P274" s="712"/>
      <c r="Q274" s="711"/>
      <c r="X274" s="5865" t="s">
        <v>486</v>
      </c>
      <c r="Y274" s="5866"/>
      <c r="Z274" s="539"/>
      <c r="AA274" s="539"/>
    </row>
    <row r="275" spans="1:27" ht="22.5" customHeight="1" x14ac:dyDescent="0.2">
      <c r="A275" s="6023"/>
      <c r="B275" s="5974"/>
      <c r="C275" s="5992"/>
      <c r="D275" s="882"/>
      <c r="E275" s="647"/>
      <c r="F275" s="5949"/>
      <c r="G275" s="5926"/>
      <c r="H275" s="5936"/>
      <c r="I275" s="5917"/>
      <c r="J275" s="599" t="s">
        <v>235</v>
      </c>
      <c r="K275" s="599"/>
      <c r="L275" s="596">
        <v>0</v>
      </c>
      <c r="M275" s="1438"/>
      <c r="N275" s="619"/>
      <c r="O275" s="785"/>
      <c r="P275" s="709"/>
      <c r="Q275" s="683"/>
      <c r="X275" s="5867"/>
      <c r="Y275" s="5868"/>
      <c r="Z275" s="539"/>
      <c r="AA275" s="539"/>
    </row>
    <row r="276" spans="1:27" ht="22.5" customHeight="1" x14ac:dyDescent="0.2">
      <c r="A276" s="6023"/>
      <c r="B276" s="5974"/>
      <c r="C276" s="5992"/>
      <c r="D276" s="882"/>
      <c r="E276" s="647"/>
      <c r="F276" s="5949"/>
      <c r="G276" s="5926"/>
      <c r="H276" s="5936"/>
      <c r="I276" s="5917"/>
      <c r="J276" s="923" t="s">
        <v>23</v>
      </c>
      <c r="K276" s="941"/>
      <c r="L276" s="596">
        <v>0</v>
      </c>
      <c r="M276" s="1438"/>
      <c r="N276" s="891"/>
      <c r="O276" s="710"/>
      <c r="P276" s="709"/>
      <c r="Q276" s="683"/>
      <c r="X276" s="5867"/>
      <c r="Y276" s="5868"/>
      <c r="Z276" s="539"/>
      <c r="AA276" s="539"/>
    </row>
    <row r="277" spans="1:27" ht="22.5" customHeight="1" x14ac:dyDescent="0.2">
      <c r="A277" s="6023"/>
      <c r="B277" s="5974"/>
      <c r="C277" s="5992"/>
      <c r="D277" s="882"/>
      <c r="E277" s="647"/>
      <c r="F277" s="5949"/>
      <c r="G277" s="5926"/>
      <c r="H277" s="5936"/>
      <c r="I277" s="5917"/>
      <c r="J277" s="923" t="s">
        <v>234</v>
      </c>
      <c r="K277" s="941"/>
      <c r="L277" s="596">
        <v>0</v>
      </c>
      <c r="M277" s="1438"/>
      <c r="N277" s="891"/>
      <c r="O277" s="710"/>
      <c r="P277" s="709"/>
      <c r="Q277" s="683"/>
      <c r="X277" s="5867"/>
      <c r="Y277" s="5868"/>
      <c r="Z277" s="539"/>
      <c r="AA277" s="539"/>
    </row>
    <row r="278" spans="1:27" ht="22.5" customHeight="1" x14ac:dyDescent="0.2">
      <c r="A278" s="6023"/>
      <c r="B278" s="5974"/>
      <c r="C278" s="5992"/>
      <c r="D278" s="882"/>
      <c r="E278" s="647"/>
      <c r="F278" s="5949"/>
      <c r="G278" s="5926"/>
      <c r="H278" s="5936"/>
      <c r="I278" s="5917"/>
      <c r="J278" s="923" t="s">
        <v>233</v>
      </c>
      <c r="K278" s="941"/>
      <c r="L278" s="596">
        <v>0</v>
      </c>
      <c r="M278" s="1438"/>
      <c r="N278" s="891"/>
      <c r="O278" s="710"/>
      <c r="P278" s="709"/>
      <c r="Q278" s="683"/>
      <c r="X278" s="5867"/>
      <c r="Y278" s="5868"/>
      <c r="Z278" s="539"/>
      <c r="AA278" s="539"/>
    </row>
    <row r="279" spans="1:27" ht="22.5" customHeight="1" thickBot="1" x14ac:dyDescent="0.25">
      <c r="A279" s="6023"/>
      <c r="B279" s="5974"/>
      <c r="C279" s="5992"/>
      <c r="D279" s="882"/>
      <c r="E279" s="647"/>
      <c r="F279" s="5949"/>
      <c r="G279" s="5926"/>
      <c r="H279" s="5936"/>
      <c r="I279" s="5917"/>
      <c r="J279" s="919" t="s">
        <v>22</v>
      </c>
      <c r="K279" s="708"/>
      <c r="L279" s="902">
        <v>0</v>
      </c>
      <c r="M279" s="1437"/>
      <c r="N279" s="890"/>
      <c r="O279" s="876"/>
      <c r="P279" s="875"/>
      <c r="Q279" s="874"/>
      <c r="X279" s="5869"/>
      <c r="Y279" s="5870"/>
      <c r="Z279" s="539"/>
      <c r="AA279" s="539"/>
    </row>
    <row r="280" spans="1:27" ht="18" customHeight="1" thickBot="1" x14ac:dyDescent="0.25">
      <c r="A280" s="6024"/>
      <c r="B280" s="5975"/>
      <c r="C280" s="5993"/>
      <c r="D280" s="873"/>
      <c r="E280" s="641"/>
      <c r="F280" s="5762"/>
      <c r="G280" s="5927"/>
      <c r="H280" s="5950"/>
      <c r="I280" s="5918"/>
      <c r="J280" s="669" t="s">
        <v>24</v>
      </c>
      <c r="K280" s="571">
        <f>SUM(K274:K279)</f>
        <v>0</v>
      </c>
      <c r="L280" s="571">
        <f>SUM(L274:L279)</f>
        <v>0</v>
      </c>
      <c r="M280" s="571">
        <f>SUM(M274:M279)</f>
        <v>0</v>
      </c>
      <c r="N280" s="759"/>
      <c r="O280" s="1346"/>
      <c r="P280" s="666"/>
      <c r="Q280" s="665"/>
      <c r="R280" s="637"/>
      <c r="S280" s="637"/>
      <c r="T280" s="637"/>
      <c r="U280" s="637"/>
      <c r="V280" s="637"/>
      <c r="W280" s="637"/>
      <c r="X280" s="5863"/>
      <c r="Y280" s="5864"/>
      <c r="Z280" s="539"/>
      <c r="AA280" s="539"/>
    </row>
    <row r="281" spans="1:27" ht="22.5" customHeight="1" x14ac:dyDescent="0.2">
      <c r="A281" s="6022" t="s">
        <v>27</v>
      </c>
      <c r="B281" s="5973" t="s">
        <v>10</v>
      </c>
      <c r="C281" s="5991" t="s">
        <v>25</v>
      </c>
      <c r="D281" s="888" t="s">
        <v>55</v>
      </c>
      <c r="E281" s="5922"/>
      <c r="F281" s="5783" t="s">
        <v>485</v>
      </c>
      <c r="G281" s="5925" t="s">
        <v>484</v>
      </c>
      <c r="H281" s="5935" t="s">
        <v>483</v>
      </c>
      <c r="I281" s="5916" t="s">
        <v>19</v>
      </c>
      <c r="J281" s="933" t="s">
        <v>20</v>
      </c>
      <c r="K281" s="755">
        <v>0</v>
      </c>
      <c r="L281" s="692">
        <v>0</v>
      </c>
      <c r="M281" s="823">
        <v>0</v>
      </c>
      <c r="N281" s="1127"/>
      <c r="O281" s="719"/>
      <c r="P281" s="718"/>
      <c r="Q281" s="717"/>
      <c r="X281" s="5865" t="s">
        <v>482</v>
      </c>
      <c r="Y281" s="5866"/>
      <c r="Z281" s="539"/>
      <c r="AA281" s="539"/>
    </row>
    <row r="282" spans="1:27" ht="22.5" customHeight="1" x14ac:dyDescent="0.2">
      <c r="A282" s="6023"/>
      <c r="B282" s="5974"/>
      <c r="C282" s="5992"/>
      <c r="D282" s="882"/>
      <c r="E282" s="5923"/>
      <c r="F282" s="5949"/>
      <c r="G282" s="5926"/>
      <c r="H282" s="5936"/>
      <c r="I282" s="5917"/>
      <c r="J282" s="599" t="s">
        <v>235</v>
      </c>
      <c r="K282" s="599"/>
      <c r="L282" s="596">
        <v>0</v>
      </c>
      <c r="M282" s="786"/>
      <c r="N282" s="891"/>
      <c r="O282" s="710"/>
      <c r="P282" s="709"/>
      <c r="Q282" s="683"/>
      <c r="X282" s="5867"/>
      <c r="Y282" s="5868"/>
      <c r="Z282" s="924"/>
      <c r="AA282" s="539"/>
    </row>
    <row r="283" spans="1:27" ht="22.5" customHeight="1" x14ac:dyDescent="0.2">
      <c r="A283" s="6023"/>
      <c r="B283" s="5974"/>
      <c r="C283" s="5992"/>
      <c r="D283" s="882"/>
      <c r="E283" s="5923"/>
      <c r="F283" s="5949"/>
      <c r="G283" s="5926"/>
      <c r="H283" s="5936"/>
      <c r="I283" s="5917"/>
      <c r="J283" s="923" t="s">
        <v>23</v>
      </c>
      <c r="K283" s="941"/>
      <c r="L283" s="596">
        <v>0</v>
      </c>
      <c r="M283" s="786"/>
      <c r="N283" s="891"/>
      <c r="O283" s="710"/>
      <c r="P283" s="709"/>
      <c r="Q283" s="683"/>
      <c r="X283" s="5867"/>
      <c r="Y283" s="5868"/>
      <c r="Z283" s="539"/>
      <c r="AA283" s="539"/>
    </row>
    <row r="284" spans="1:27" ht="22.5" customHeight="1" x14ac:dyDescent="0.2">
      <c r="A284" s="6023"/>
      <c r="B284" s="5974"/>
      <c r="C284" s="5992"/>
      <c r="D284" s="882"/>
      <c r="E284" s="5923"/>
      <c r="F284" s="5949"/>
      <c r="G284" s="5926"/>
      <c r="H284" s="5936"/>
      <c r="I284" s="5917"/>
      <c r="J284" s="923" t="s">
        <v>234</v>
      </c>
      <c r="K284" s="941"/>
      <c r="L284" s="596">
        <v>0</v>
      </c>
      <c r="M284" s="786"/>
      <c r="N284" s="891"/>
      <c r="O284" s="710"/>
      <c r="P284" s="709"/>
      <c r="Q284" s="683"/>
      <c r="X284" s="5867"/>
      <c r="Y284" s="5868"/>
      <c r="Z284" s="539"/>
      <c r="AA284" s="539"/>
    </row>
    <row r="285" spans="1:27" ht="22.5" customHeight="1" x14ac:dyDescent="0.2">
      <c r="A285" s="6023"/>
      <c r="B285" s="5974"/>
      <c r="C285" s="5992"/>
      <c r="D285" s="882"/>
      <c r="E285" s="5923"/>
      <c r="F285" s="5949"/>
      <c r="G285" s="5926"/>
      <c r="H285" s="5936"/>
      <c r="I285" s="5917"/>
      <c r="J285" s="923" t="s">
        <v>233</v>
      </c>
      <c r="K285" s="941"/>
      <c r="L285" s="596">
        <v>0</v>
      </c>
      <c r="M285" s="786"/>
      <c r="N285" s="891"/>
      <c r="O285" s="710"/>
      <c r="P285" s="709"/>
      <c r="Q285" s="683"/>
      <c r="X285" s="5867"/>
      <c r="Y285" s="5868"/>
      <c r="Z285" s="539"/>
      <c r="AA285" s="539"/>
    </row>
    <row r="286" spans="1:27" ht="22.5" customHeight="1" thickBot="1" x14ac:dyDescent="0.25">
      <c r="A286" s="6023"/>
      <c r="B286" s="5974"/>
      <c r="C286" s="5992"/>
      <c r="D286" s="882"/>
      <c r="E286" s="5923"/>
      <c r="F286" s="5949"/>
      <c r="G286" s="5926"/>
      <c r="H286" s="5936"/>
      <c r="I286" s="5917"/>
      <c r="J286" s="919" t="s">
        <v>22</v>
      </c>
      <c r="K286" s="708"/>
      <c r="L286" s="902">
        <v>0</v>
      </c>
      <c r="M286" s="878"/>
      <c r="N286" s="890"/>
      <c r="O286" s="876"/>
      <c r="P286" s="875"/>
      <c r="Q286" s="874"/>
      <c r="X286" s="5869"/>
      <c r="Y286" s="5870"/>
      <c r="Z286" s="539"/>
      <c r="AA286" s="539"/>
    </row>
    <row r="287" spans="1:27" ht="16.899999999999999" customHeight="1" thickBot="1" x14ac:dyDescent="0.25">
      <c r="A287" s="6024"/>
      <c r="B287" s="5975"/>
      <c r="C287" s="5993"/>
      <c r="D287" s="873"/>
      <c r="E287" s="5924"/>
      <c r="F287" s="5762"/>
      <c r="G287" s="5927"/>
      <c r="H287" s="5950"/>
      <c r="I287" s="5918"/>
      <c r="J287" s="669" t="s">
        <v>24</v>
      </c>
      <c r="K287" s="571">
        <f>SUM(K281:K286)</f>
        <v>0</v>
      </c>
      <c r="L287" s="572">
        <f>SUM(L281:L286)</f>
        <v>0</v>
      </c>
      <c r="M287" s="572">
        <f>SUM(M281:M286)</f>
        <v>0</v>
      </c>
      <c r="N287" s="6319"/>
      <c r="O287" s="6320"/>
      <c r="P287" s="6320"/>
      <c r="Q287" s="6321"/>
      <c r="R287" s="637"/>
      <c r="S287" s="637"/>
      <c r="T287" s="637"/>
      <c r="U287" s="637"/>
      <c r="V287" s="637"/>
      <c r="W287" s="637"/>
      <c r="X287" s="1436"/>
      <c r="Y287" s="1435"/>
      <c r="Z287" s="539"/>
      <c r="AA287" s="539"/>
    </row>
    <row r="288" spans="1:27" ht="23.25" customHeight="1" thickBot="1" x14ac:dyDescent="0.25">
      <c r="A288" s="1025" t="s">
        <v>27</v>
      </c>
      <c r="B288" s="1171" t="s">
        <v>10</v>
      </c>
      <c r="C288" s="5994" t="s">
        <v>35</v>
      </c>
      <c r="D288" s="5994"/>
      <c r="E288" s="5994"/>
      <c r="F288" s="5994"/>
      <c r="G288" s="5994"/>
      <c r="H288" s="5994"/>
      <c r="I288" s="5995"/>
      <c r="J288" s="1220" t="s">
        <v>24</v>
      </c>
      <c r="K288" s="562">
        <f>K199+K218</f>
        <v>44.1</v>
      </c>
      <c r="L288" s="562">
        <f>L199+L218</f>
        <v>98.9</v>
      </c>
      <c r="M288" s="562">
        <f>M199+M218</f>
        <v>88.710000000000008</v>
      </c>
      <c r="N288" s="6288"/>
      <c r="O288" s="6289"/>
      <c r="P288" s="6289"/>
      <c r="Q288" s="6290"/>
      <c r="W288" s="5919"/>
      <c r="X288" s="5920"/>
      <c r="Y288" s="5921"/>
      <c r="Z288" s="539"/>
      <c r="AA288" s="539"/>
    </row>
    <row r="289" spans="1:28" ht="22.5" customHeight="1" thickBot="1" x14ac:dyDescent="0.25">
      <c r="A289" s="1219" t="s">
        <v>27</v>
      </c>
      <c r="B289" s="1434" t="s">
        <v>25</v>
      </c>
      <c r="C289" s="1002" t="s">
        <v>481</v>
      </c>
      <c r="D289" s="1001"/>
      <c r="E289" s="1001"/>
      <c r="F289" s="1001"/>
      <c r="G289" s="1001"/>
      <c r="H289" s="1001"/>
      <c r="I289" s="1001"/>
      <c r="J289" s="1001"/>
      <c r="K289" s="1001"/>
      <c r="L289" s="1001"/>
      <c r="M289" s="1001"/>
      <c r="N289" s="1001"/>
      <c r="O289" s="1001"/>
      <c r="P289" s="1001"/>
      <c r="Q289" s="1071"/>
      <c r="X289" s="5887"/>
      <c r="Y289" s="5888"/>
      <c r="Z289" s="539"/>
      <c r="AA289" s="539"/>
    </row>
    <row r="290" spans="1:28" ht="29.45" customHeight="1" thickBot="1" x14ac:dyDescent="0.25">
      <c r="A290" s="1218"/>
      <c r="B290" s="1014"/>
      <c r="C290" s="5996"/>
      <c r="D290" s="5997"/>
      <c r="E290" s="5997"/>
      <c r="F290" s="5997"/>
      <c r="G290" s="5997"/>
      <c r="H290" s="5997"/>
      <c r="I290" s="5997"/>
      <c r="J290" s="5997"/>
      <c r="K290" s="5997"/>
      <c r="L290" s="5997"/>
      <c r="M290" s="6294"/>
      <c r="N290" s="851" t="s">
        <v>480</v>
      </c>
      <c r="O290" s="850" t="s">
        <v>479</v>
      </c>
      <c r="P290" s="1329"/>
      <c r="Q290" s="1328"/>
      <c r="X290" s="5891"/>
      <c r="Y290" s="5892"/>
      <c r="Z290" s="539"/>
      <c r="AA290" s="539"/>
      <c r="AB290" s="1433"/>
    </row>
    <row r="291" spans="1:28" ht="17.25" customHeight="1" x14ac:dyDescent="0.2">
      <c r="A291" s="1056" t="s">
        <v>27</v>
      </c>
      <c r="B291" s="6037" t="s">
        <v>25</v>
      </c>
      <c r="C291" s="1035" t="s">
        <v>10</v>
      </c>
      <c r="D291" s="1432"/>
      <c r="E291" s="1431"/>
      <c r="F291" s="5931" t="s">
        <v>478</v>
      </c>
      <c r="G291" s="5943" t="s">
        <v>474</v>
      </c>
      <c r="H291" s="5968" t="s">
        <v>18</v>
      </c>
      <c r="I291" s="5965" t="s">
        <v>19</v>
      </c>
      <c r="J291" s="1430" t="s">
        <v>20</v>
      </c>
      <c r="K291" s="845">
        <f t="shared" ref="K291:M292" si="4">K305</f>
        <v>0</v>
      </c>
      <c r="L291" s="845">
        <f t="shared" si="4"/>
        <v>0</v>
      </c>
      <c r="M291" s="845">
        <f t="shared" si="4"/>
        <v>0</v>
      </c>
      <c r="N291" s="1327"/>
      <c r="O291" s="1317"/>
      <c r="P291" s="1316"/>
      <c r="Q291" s="1315"/>
      <c r="X291" s="5900"/>
      <c r="Y291" s="5901"/>
      <c r="Z291" s="539"/>
      <c r="AA291" s="539"/>
      <c r="AB291" s="516"/>
    </row>
    <row r="292" spans="1:28" ht="17.25" customHeight="1" x14ac:dyDescent="0.2">
      <c r="A292" s="1037"/>
      <c r="B292" s="6016"/>
      <c r="C292" s="1035"/>
      <c r="D292" s="1429"/>
      <c r="E292" s="1428"/>
      <c r="F292" s="5932"/>
      <c r="G292" s="5943"/>
      <c r="H292" s="5968"/>
      <c r="I292" s="5965"/>
      <c r="J292" s="625" t="s">
        <v>235</v>
      </c>
      <c r="K292" s="845">
        <f t="shared" si="4"/>
        <v>0</v>
      </c>
      <c r="L292" s="845">
        <f t="shared" si="4"/>
        <v>0</v>
      </c>
      <c r="M292" s="845">
        <f t="shared" si="4"/>
        <v>0</v>
      </c>
      <c r="N292" s="1326"/>
      <c r="O292" s="1312"/>
      <c r="P292" s="1039"/>
      <c r="Q292" s="1038"/>
      <c r="X292" s="5902"/>
      <c r="Y292" s="5903"/>
      <c r="Z292" s="539"/>
      <c r="AA292" s="539"/>
      <c r="AB292" s="516"/>
    </row>
    <row r="293" spans="1:28" ht="12.75" customHeight="1" x14ac:dyDescent="0.2">
      <c r="A293" s="1037"/>
      <c r="B293" s="6016"/>
      <c r="C293" s="1035"/>
      <c r="D293" s="1429"/>
      <c r="E293" s="1428"/>
      <c r="F293" s="5933"/>
      <c r="G293" s="5943"/>
      <c r="H293" s="5968"/>
      <c r="I293" s="5965"/>
      <c r="J293" s="621" t="s">
        <v>23</v>
      </c>
      <c r="K293" s="845">
        <f>K307+K300</f>
        <v>0</v>
      </c>
      <c r="L293" s="845">
        <f>L307+L300</f>
        <v>3.1</v>
      </c>
      <c r="M293" s="845">
        <f>M307+M300</f>
        <v>0</v>
      </c>
      <c r="N293" s="1326"/>
      <c r="O293" s="1307"/>
      <c r="P293" s="1039"/>
      <c r="Q293" s="1038"/>
      <c r="X293" s="5902"/>
      <c r="Y293" s="5903"/>
      <c r="Z293" s="539"/>
      <c r="AA293" s="539"/>
      <c r="AB293" s="516"/>
    </row>
    <row r="294" spans="1:28" ht="14.25" x14ac:dyDescent="0.2">
      <c r="A294" s="1037"/>
      <c r="B294" s="6016"/>
      <c r="C294" s="1035"/>
      <c r="D294" s="1429"/>
      <c r="E294" s="1428"/>
      <c r="F294" s="5933"/>
      <c r="G294" s="5943"/>
      <c r="H294" s="5968"/>
      <c r="I294" s="5965"/>
      <c r="J294" s="621" t="s">
        <v>234</v>
      </c>
      <c r="K294" s="845">
        <f t="shared" ref="K294:M296" si="5">K308</f>
        <v>0</v>
      </c>
      <c r="L294" s="845">
        <f t="shared" si="5"/>
        <v>0</v>
      </c>
      <c r="M294" s="845">
        <f t="shared" si="5"/>
        <v>0</v>
      </c>
      <c r="N294" s="1041"/>
      <c r="O294" s="1040"/>
      <c r="P294" s="1039"/>
      <c r="Q294" s="1038"/>
      <c r="X294" s="5902"/>
      <c r="Y294" s="5903"/>
      <c r="Z294" s="539"/>
      <c r="AA294" s="539"/>
    </row>
    <row r="295" spans="1:28" ht="21" customHeight="1" x14ac:dyDescent="0.2">
      <c r="A295" s="1037"/>
      <c r="B295" s="6016"/>
      <c r="C295" s="1035"/>
      <c r="D295" s="1429"/>
      <c r="E295" s="1428"/>
      <c r="F295" s="5933"/>
      <c r="G295" s="5943"/>
      <c r="H295" s="5968"/>
      <c r="I295" s="5965"/>
      <c r="J295" s="621" t="s">
        <v>233</v>
      </c>
      <c r="K295" s="845">
        <f t="shared" si="5"/>
        <v>0</v>
      </c>
      <c r="L295" s="845">
        <f t="shared" si="5"/>
        <v>0</v>
      </c>
      <c r="M295" s="845">
        <f t="shared" si="5"/>
        <v>0</v>
      </c>
      <c r="N295" s="1041"/>
      <c r="O295" s="1040"/>
      <c r="P295" s="1039"/>
      <c r="Q295" s="1038"/>
      <c r="X295" s="5902"/>
      <c r="Y295" s="5903"/>
      <c r="Z295" s="539"/>
      <c r="AA295" s="539"/>
    </row>
    <row r="296" spans="1:28" ht="30" customHeight="1" thickBot="1" x14ac:dyDescent="0.25">
      <c r="A296" s="1037"/>
      <c r="B296" s="6016"/>
      <c r="C296" s="1035"/>
      <c r="D296" s="1429"/>
      <c r="E296" s="1428"/>
      <c r="F296" s="5933"/>
      <c r="G296" s="5943"/>
      <c r="H296" s="5968"/>
      <c r="I296" s="5965"/>
      <c r="J296" s="1063" t="s">
        <v>22</v>
      </c>
      <c r="K296" s="1062">
        <f t="shared" si="5"/>
        <v>0</v>
      </c>
      <c r="L296" s="1062">
        <f t="shared" si="5"/>
        <v>0</v>
      </c>
      <c r="M296" s="1062">
        <f t="shared" si="5"/>
        <v>0</v>
      </c>
      <c r="N296" s="1029"/>
      <c r="O296" s="1028"/>
      <c r="P296" s="1027"/>
      <c r="Q296" s="1026"/>
      <c r="X296" s="5904"/>
      <c r="Y296" s="5905"/>
      <c r="Z296" s="539"/>
      <c r="AA296" s="539"/>
    </row>
    <row r="297" spans="1:28" ht="17.25" customHeight="1" thickBot="1" x14ac:dyDescent="0.25">
      <c r="A297" s="1025"/>
      <c r="B297" s="6038"/>
      <c r="C297" s="1023"/>
      <c r="D297" s="1023"/>
      <c r="E297" s="1427"/>
      <c r="F297" s="5934"/>
      <c r="G297" s="5944"/>
      <c r="H297" s="5969"/>
      <c r="I297" s="5966"/>
      <c r="J297" s="1061" t="s">
        <v>24</v>
      </c>
      <c r="K297" s="571">
        <f>SUM(K291:K296)</f>
        <v>0</v>
      </c>
      <c r="L297" s="571">
        <f>SUM(L291:L296)</f>
        <v>3.1</v>
      </c>
      <c r="M297" s="571">
        <f>SUM(M291:M296)</f>
        <v>0</v>
      </c>
      <c r="N297" s="1060"/>
      <c r="O297" s="1059"/>
      <c r="P297" s="1058"/>
      <c r="Q297" s="1057"/>
      <c r="R297" s="637"/>
      <c r="S297" s="637"/>
      <c r="T297" s="637"/>
      <c r="U297" s="637"/>
      <c r="V297" s="637"/>
      <c r="W297" s="637"/>
      <c r="X297" s="5863"/>
      <c r="Y297" s="5864"/>
      <c r="Z297" s="539"/>
      <c r="AA297" s="539"/>
    </row>
    <row r="298" spans="1:28" ht="17.25" customHeight="1" x14ac:dyDescent="0.2">
      <c r="A298" s="1056" t="s">
        <v>27</v>
      </c>
      <c r="B298" s="1416" t="s">
        <v>25</v>
      </c>
      <c r="C298" s="1035" t="s">
        <v>10</v>
      </c>
      <c r="D298" s="882" t="s">
        <v>10</v>
      </c>
      <c r="E298" s="1417"/>
      <c r="F298" s="5929" t="s">
        <v>477</v>
      </c>
      <c r="G298" s="5943" t="s">
        <v>474</v>
      </c>
      <c r="H298" s="5968" t="s">
        <v>18</v>
      </c>
      <c r="I298" s="5965" t="s">
        <v>19</v>
      </c>
      <c r="J298" s="694" t="s">
        <v>20</v>
      </c>
      <c r="K298" s="1426"/>
      <c r="L298" s="715"/>
      <c r="M298" s="715"/>
      <c r="N298" s="1425"/>
      <c r="O298" s="1424"/>
      <c r="P298" s="1194"/>
      <c r="Q298" s="1423"/>
      <c r="X298" s="5865" t="s">
        <v>476</v>
      </c>
      <c r="Y298" s="5866"/>
      <c r="Z298" s="539"/>
      <c r="AA298" s="539"/>
    </row>
    <row r="299" spans="1:28" ht="17.25" customHeight="1" x14ac:dyDescent="0.2">
      <c r="A299" s="1271"/>
      <c r="B299" s="1036"/>
      <c r="C299" s="1418"/>
      <c r="D299" s="1420"/>
      <c r="E299" s="1417"/>
      <c r="F299" s="5929"/>
      <c r="G299" s="5943"/>
      <c r="H299" s="5968"/>
      <c r="I299" s="5965"/>
      <c r="J299" s="691" t="s">
        <v>235</v>
      </c>
      <c r="K299" s="1422"/>
      <c r="L299" s="687"/>
      <c r="M299" s="687"/>
      <c r="N299" s="1188"/>
      <c r="O299" s="1187"/>
      <c r="P299" s="1186"/>
      <c r="Q299" s="1185"/>
      <c r="X299" s="5867"/>
      <c r="Y299" s="5868"/>
      <c r="Z299" s="539"/>
      <c r="AA299" s="539"/>
    </row>
    <row r="300" spans="1:28" ht="17.25" customHeight="1" x14ac:dyDescent="0.2">
      <c r="A300" s="1271"/>
      <c r="B300" s="1036"/>
      <c r="C300" s="1418"/>
      <c r="D300" s="1420"/>
      <c r="E300" s="1417"/>
      <c r="F300" s="5929"/>
      <c r="G300" s="5943"/>
      <c r="H300" s="5968"/>
      <c r="I300" s="5965"/>
      <c r="J300" s="689" t="s">
        <v>23</v>
      </c>
      <c r="K300" s="1421">
        <v>0</v>
      </c>
      <c r="L300" s="596">
        <v>3</v>
      </c>
      <c r="M300" s="596">
        <v>0</v>
      </c>
      <c r="N300" s="1188"/>
      <c r="O300" s="1187"/>
      <c r="P300" s="1186"/>
      <c r="Q300" s="1185"/>
      <c r="X300" s="5867"/>
      <c r="Y300" s="5868"/>
      <c r="Z300" s="539"/>
      <c r="AA300" s="539"/>
    </row>
    <row r="301" spans="1:28" ht="17.25" customHeight="1" x14ac:dyDescent="0.2">
      <c r="A301" s="1271"/>
      <c r="B301" s="1036"/>
      <c r="C301" s="1418"/>
      <c r="D301" s="1420"/>
      <c r="E301" s="1417"/>
      <c r="F301" s="5929"/>
      <c r="G301" s="5943"/>
      <c r="H301" s="5968"/>
      <c r="I301" s="5965"/>
      <c r="J301" s="689" t="s">
        <v>234</v>
      </c>
      <c r="K301" s="1102"/>
      <c r="L301" s="687"/>
      <c r="M301" s="687"/>
      <c r="N301" s="1188"/>
      <c r="O301" s="1187"/>
      <c r="P301" s="1186"/>
      <c r="Q301" s="1185"/>
      <c r="X301" s="5867"/>
      <c r="Y301" s="5868"/>
      <c r="Z301" s="539"/>
      <c r="AA301" s="539"/>
    </row>
    <row r="302" spans="1:28" ht="17.25" customHeight="1" x14ac:dyDescent="0.2">
      <c r="A302" s="1271"/>
      <c r="B302" s="1036"/>
      <c r="C302" s="1418"/>
      <c r="D302" s="1420"/>
      <c r="E302" s="1417"/>
      <c r="F302" s="5929"/>
      <c r="G302" s="5943"/>
      <c r="H302" s="5968"/>
      <c r="I302" s="5965"/>
      <c r="J302" s="689" t="s">
        <v>233</v>
      </c>
      <c r="K302" s="1102"/>
      <c r="L302" s="687"/>
      <c r="M302" s="687"/>
      <c r="N302" s="1188"/>
      <c r="O302" s="1187"/>
      <c r="P302" s="1186"/>
      <c r="Q302" s="1185"/>
      <c r="X302" s="5867"/>
      <c r="Y302" s="5868"/>
      <c r="Z302" s="539"/>
      <c r="AA302" s="539"/>
    </row>
    <row r="303" spans="1:28" ht="17.25" customHeight="1" thickBot="1" x14ac:dyDescent="0.25">
      <c r="A303" s="1271"/>
      <c r="B303" s="1036"/>
      <c r="C303" s="1418"/>
      <c r="D303" s="1420"/>
      <c r="E303" s="1417"/>
      <c r="F303" s="5929"/>
      <c r="G303" s="5943"/>
      <c r="H303" s="5968"/>
      <c r="I303" s="5965"/>
      <c r="J303" s="1101" t="s">
        <v>22</v>
      </c>
      <c r="K303" s="1100"/>
      <c r="L303" s="1382"/>
      <c r="M303" s="1382"/>
      <c r="N303" s="1181"/>
      <c r="O303" s="1180"/>
      <c r="P303" s="1179"/>
      <c r="Q303" s="1419"/>
      <c r="X303" s="5869"/>
      <c r="Y303" s="5870"/>
      <c r="Z303" s="539"/>
      <c r="AA303" s="539"/>
    </row>
    <row r="304" spans="1:28" ht="17.25" customHeight="1" thickBot="1" x14ac:dyDescent="0.25">
      <c r="A304" s="1271"/>
      <c r="B304" s="1036"/>
      <c r="C304" s="1418"/>
      <c r="D304" s="1022"/>
      <c r="E304" s="1417"/>
      <c r="F304" s="5930"/>
      <c r="G304" s="5944"/>
      <c r="H304" s="5969"/>
      <c r="I304" s="5966"/>
      <c r="J304" s="573" t="s">
        <v>24</v>
      </c>
      <c r="K304" s="571">
        <f>SUM(K298:K303)</f>
        <v>0</v>
      </c>
      <c r="L304" s="897">
        <f>SUM(L298:L303)</f>
        <v>3</v>
      </c>
      <c r="M304" s="897">
        <f>SUM(M298:M303)</f>
        <v>0</v>
      </c>
      <c r="N304" s="1060"/>
      <c r="O304" s="1059"/>
      <c r="P304" s="1058"/>
      <c r="Q304" s="1057"/>
      <c r="R304" s="566"/>
      <c r="S304" s="566"/>
      <c r="T304" s="566"/>
      <c r="U304" s="566"/>
      <c r="V304" s="566"/>
      <c r="W304" s="566"/>
      <c r="X304" s="5871"/>
      <c r="Y304" s="5872"/>
      <c r="Z304" s="539"/>
      <c r="AA304" s="539"/>
    </row>
    <row r="305" spans="1:31" ht="21" customHeight="1" x14ac:dyDescent="0.2">
      <c r="A305" s="1056" t="s">
        <v>27</v>
      </c>
      <c r="B305" s="1416" t="s">
        <v>25</v>
      </c>
      <c r="C305" s="1035" t="s">
        <v>10</v>
      </c>
      <c r="D305" s="888" t="s">
        <v>25</v>
      </c>
      <c r="E305" s="757"/>
      <c r="F305" s="5783" t="s">
        <v>475</v>
      </c>
      <c r="G305" s="5925" t="s">
        <v>474</v>
      </c>
      <c r="H305" s="5935" t="s">
        <v>18</v>
      </c>
      <c r="I305" s="5916" t="s">
        <v>257</v>
      </c>
      <c r="J305" s="694" t="s">
        <v>20</v>
      </c>
      <c r="K305" s="1097">
        <v>0</v>
      </c>
      <c r="L305" s="756">
        <v>0</v>
      </c>
      <c r="M305" s="755"/>
      <c r="N305" s="1041" t="s">
        <v>245</v>
      </c>
      <c r="O305" s="1064" t="s">
        <v>138</v>
      </c>
      <c r="P305" s="1045"/>
      <c r="Q305" s="1044"/>
      <c r="X305" s="5865" t="s">
        <v>473</v>
      </c>
      <c r="Y305" s="5866"/>
      <c r="Z305" s="539"/>
      <c r="AA305" s="539"/>
      <c r="AE305" s="1413"/>
    </row>
    <row r="306" spans="1:31" ht="21" customHeight="1" x14ac:dyDescent="0.2">
      <c r="A306" s="1037"/>
      <c r="B306" s="1415"/>
      <c r="C306" s="1035"/>
      <c r="D306" s="882"/>
      <c r="E306" s="736"/>
      <c r="F306" s="5949"/>
      <c r="G306" s="5926"/>
      <c r="H306" s="5936"/>
      <c r="I306" s="5917"/>
      <c r="J306" s="599" t="s">
        <v>235</v>
      </c>
      <c r="K306" s="691"/>
      <c r="L306" s="750"/>
      <c r="M306" s="749"/>
      <c r="N306" s="1209"/>
      <c r="O306" s="1064"/>
      <c r="P306" s="1045"/>
      <c r="Q306" s="1044"/>
      <c r="X306" s="5867"/>
      <c r="Y306" s="5868"/>
      <c r="Z306" s="539"/>
      <c r="AA306" s="539"/>
      <c r="AE306" s="1413"/>
    </row>
    <row r="307" spans="1:31" ht="19.5" customHeight="1" x14ac:dyDescent="0.2">
      <c r="A307" s="1037"/>
      <c r="B307" s="1415"/>
      <c r="C307" s="1035"/>
      <c r="D307" s="882"/>
      <c r="E307" s="736"/>
      <c r="F307" s="5949"/>
      <c r="G307" s="5926"/>
      <c r="H307" s="5936"/>
      <c r="I307" s="5917"/>
      <c r="J307" s="689" t="s">
        <v>23</v>
      </c>
      <c r="K307" s="1042"/>
      <c r="L307" s="750">
        <v>0.1</v>
      </c>
      <c r="M307" s="749">
        <v>0</v>
      </c>
      <c r="N307" s="742" t="s">
        <v>472</v>
      </c>
      <c r="O307" s="1046" t="s">
        <v>138</v>
      </c>
      <c r="P307" s="1045"/>
      <c r="Q307" s="1044"/>
      <c r="X307" s="5867"/>
      <c r="Y307" s="5868"/>
      <c r="Z307" s="539"/>
      <c r="AA307" s="539"/>
      <c r="AE307" s="1413"/>
    </row>
    <row r="308" spans="1:31" ht="26.25" customHeight="1" x14ac:dyDescent="0.2">
      <c r="A308" s="1037"/>
      <c r="B308" s="1415"/>
      <c r="C308" s="1035"/>
      <c r="D308" s="882"/>
      <c r="E308" s="736"/>
      <c r="F308" s="5949"/>
      <c r="G308" s="5926"/>
      <c r="H308" s="5936"/>
      <c r="I308" s="5917"/>
      <c r="J308" s="689" t="s">
        <v>234</v>
      </c>
      <c r="K308" s="1042"/>
      <c r="L308" s="750"/>
      <c r="M308" s="749"/>
      <c r="N308" s="1041"/>
      <c r="O308" s="1040"/>
      <c r="P308" s="1039"/>
      <c r="Q308" s="1038"/>
      <c r="X308" s="5867"/>
      <c r="Y308" s="5868"/>
      <c r="Z308" s="539"/>
      <c r="AA308" s="539"/>
      <c r="AE308" s="1413"/>
    </row>
    <row r="309" spans="1:31" ht="25.5" customHeight="1" x14ac:dyDescent="0.2">
      <c r="A309" s="1037"/>
      <c r="B309" s="1415"/>
      <c r="C309" s="1035"/>
      <c r="D309" s="882"/>
      <c r="E309" s="736"/>
      <c r="F309" s="5949"/>
      <c r="G309" s="5926"/>
      <c r="H309" s="5936"/>
      <c r="I309" s="5917"/>
      <c r="J309" s="689" t="s">
        <v>233</v>
      </c>
      <c r="K309" s="1042"/>
      <c r="L309" s="750"/>
      <c r="M309" s="749"/>
      <c r="N309" s="1041"/>
      <c r="O309" s="1040"/>
      <c r="P309" s="1039"/>
      <c r="Q309" s="1038"/>
      <c r="X309" s="5867"/>
      <c r="Y309" s="5868"/>
      <c r="Z309" s="539"/>
      <c r="AA309" s="539"/>
      <c r="AE309" s="1413"/>
    </row>
    <row r="310" spans="1:31" ht="23.25" customHeight="1" thickBot="1" x14ac:dyDescent="0.25">
      <c r="A310" s="1037"/>
      <c r="B310" s="1415"/>
      <c r="C310" s="1035"/>
      <c r="D310" s="882"/>
      <c r="E310" s="736"/>
      <c r="F310" s="5949"/>
      <c r="G310" s="5926"/>
      <c r="H310" s="5936"/>
      <c r="I310" s="5917"/>
      <c r="J310" s="679" t="s">
        <v>22</v>
      </c>
      <c r="K310" s="1031"/>
      <c r="L310" s="948"/>
      <c r="M310" s="1030"/>
      <c r="N310" s="1029"/>
      <c r="O310" s="1028"/>
      <c r="P310" s="1027"/>
      <c r="Q310" s="1026"/>
      <c r="X310" s="5869"/>
      <c r="Y310" s="5870"/>
      <c r="Z310" s="539"/>
      <c r="AA310" s="539"/>
      <c r="AE310" s="1413"/>
    </row>
    <row r="311" spans="1:31" ht="12.75" customHeight="1" thickBot="1" x14ac:dyDescent="0.25">
      <c r="A311" s="1025"/>
      <c r="B311" s="1414"/>
      <c r="C311" s="1023"/>
      <c r="D311" s="642"/>
      <c r="E311" s="641"/>
      <c r="F311" s="5762"/>
      <c r="G311" s="5927"/>
      <c r="H311" s="5950"/>
      <c r="I311" s="5918"/>
      <c r="J311" s="1061" t="s">
        <v>24</v>
      </c>
      <c r="K311" s="571">
        <f>SUM(K305:K310)</f>
        <v>0</v>
      </c>
      <c r="L311" s="571">
        <f>SUM(L305:L310)</f>
        <v>0.1</v>
      </c>
      <c r="M311" s="571">
        <f>SUM(M305:M310)</f>
        <v>0</v>
      </c>
      <c r="N311" s="1060"/>
      <c r="O311" s="1059"/>
      <c r="P311" s="1058"/>
      <c r="Q311" s="1057"/>
      <c r="R311" s="637"/>
      <c r="S311" s="637"/>
      <c r="T311" s="637"/>
      <c r="U311" s="637"/>
      <c r="V311" s="637"/>
      <c r="W311" s="637"/>
      <c r="X311" s="5863"/>
      <c r="Y311" s="5864"/>
      <c r="Z311" s="539"/>
      <c r="AA311" s="539"/>
      <c r="AE311" s="1413"/>
    </row>
    <row r="312" spans="1:31" ht="15.75" customHeight="1" thickBot="1" x14ac:dyDescent="0.25">
      <c r="A312" s="1015" t="s">
        <v>27</v>
      </c>
      <c r="B312" s="1014" t="s">
        <v>25</v>
      </c>
      <c r="C312" s="6058" t="s">
        <v>35</v>
      </c>
      <c r="D312" s="6058"/>
      <c r="E312" s="6058"/>
      <c r="F312" s="6058"/>
      <c r="G312" s="6058"/>
      <c r="H312" s="6058"/>
      <c r="I312" s="6059"/>
      <c r="J312" s="1013" t="s">
        <v>24</v>
      </c>
      <c r="K312" s="870">
        <f>K297*1</f>
        <v>0</v>
      </c>
      <c r="L312" s="870">
        <f>L297*1</f>
        <v>3.1</v>
      </c>
      <c r="M312" s="870">
        <f>M297*1</f>
        <v>0</v>
      </c>
      <c r="N312" s="6288"/>
      <c r="O312" s="6289"/>
      <c r="P312" s="6289"/>
      <c r="Q312" s="6290"/>
      <c r="X312" s="5891"/>
      <c r="Y312" s="5892"/>
      <c r="Z312" s="539"/>
      <c r="AA312" s="539"/>
    </row>
    <row r="313" spans="1:31" ht="15" customHeight="1" thickBot="1" x14ac:dyDescent="0.25">
      <c r="A313" s="1412" t="s">
        <v>27</v>
      </c>
      <c r="B313" s="1412"/>
      <c r="C313" s="6007" t="s">
        <v>68</v>
      </c>
      <c r="D313" s="6007"/>
      <c r="E313" s="6007"/>
      <c r="F313" s="6007"/>
      <c r="G313" s="6007"/>
      <c r="H313" s="6007"/>
      <c r="I313" s="6008"/>
      <c r="J313" s="1411" t="s">
        <v>24</v>
      </c>
      <c r="K313" s="868">
        <f>K312+K288</f>
        <v>44.1</v>
      </c>
      <c r="L313" s="868">
        <f>L312+L288</f>
        <v>102</v>
      </c>
      <c r="M313" s="868">
        <f>M312+M288</f>
        <v>88.710000000000008</v>
      </c>
      <c r="N313" s="6185"/>
      <c r="O313" s="6186"/>
      <c r="P313" s="6186"/>
      <c r="Q313" s="6187"/>
      <c r="X313" s="5889"/>
      <c r="Y313" s="5890"/>
      <c r="Z313" s="539"/>
      <c r="AA313" s="539"/>
    </row>
    <row r="314" spans="1:31" ht="27.75" customHeight="1" thickBot="1" x14ac:dyDescent="0.25">
      <c r="A314" s="1410" t="s">
        <v>28</v>
      </c>
      <c r="B314" s="1409"/>
      <c r="C314" s="6325" t="s">
        <v>471</v>
      </c>
      <c r="D314" s="6325"/>
      <c r="E314" s="6325"/>
      <c r="F314" s="6325"/>
      <c r="G314" s="6325"/>
      <c r="H314" s="6325"/>
      <c r="I314" s="6325"/>
      <c r="J314" s="6325"/>
      <c r="K314" s="6325"/>
      <c r="L314" s="6325"/>
      <c r="M314" s="6325"/>
      <c r="N314" s="6325"/>
      <c r="O314" s="6325"/>
      <c r="P314" s="6325"/>
      <c r="Q314" s="6326"/>
      <c r="X314" s="5889"/>
      <c r="Y314" s="5890"/>
      <c r="Z314" s="539"/>
      <c r="AA314" s="539"/>
    </row>
    <row r="315" spans="1:31" ht="39" thickBot="1" x14ac:dyDescent="0.25">
      <c r="A315" s="866"/>
      <c r="B315" s="865"/>
      <c r="C315" s="863"/>
      <c r="D315" s="863"/>
      <c r="E315" s="863"/>
      <c r="F315" s="864"/>
      <c r="G315" s="864"/>
      <c r="H315" s="863"/>
      <c r="I315" s="863"/>
      <c r="J315" s="863"/>
      <c r="K315" s="863"/>
      <c r="L315" s="862"/>
      <c r="M315" s="862"/>
      <c r="N315" s="998" t="s">
        <v>470</v>
      </c>
      <c r="O315" s="850" t="s">
        <v>138</v>
      </c>
      <c r="P315" s="849">
        <v>5</v>
      </c>
      <c r="Q315" s="848">
        <v>4</v>
      </c>
      <c r="X315" s="5891"/>
      <c r="Y315" s="5892"/>
      <c r="Z315" s="539"/>
      <c r="AA315" s="539"/>
    </row>
    <row r="316" spans="1:31" ht="25.5" customHeight="1" thickBot="1" x14ac:dyDescent="0.25">
      <c r="A316" s="1000" t="s">
        <v>28</v>
      </c>
      <c r="B316" s="1168" t="s">
        <v>10</v>
      </c>
      <c r="C316" s="1002" t="s">
        <v>469</v>
      </c>
      <c r="D316" s="1001"/>
      <c r="E316" s="1001"/>
      <c r="F316" s="1001"/>
      <c r="G316" s="1001"/>
      <c r="H316" s="1001"/>
      <c r="I316" s="1001"/>
      <c r="J316" s="1001"/>
      <c r="K316" s="1001"/>
      <c r="L316" s="858"/>
      <c r="M316" s="858"/>
      <c r="N316" s="1408"/>
      <c r="O316" s="1408"/>
      <c r="P316" s="1407"/>
      <c r="Q316" s="1406"/>
      <c r="X316" s="5887"/>
      <c r="Y316" s="5888"/>
      <c r="Z316" s="539"/>
      <c r="AA316" s="539"/>
    </row>
    <row r="317" spans="1:31" ht="33.75" customHeight="1" thickBot="1" x14ac:dyDescent="0.25">
      <c r="A317" s="855"/>
      <c r="B317" s="564"/>
      <c r="C317" s="853"/>
      <c r="D317" s="853"/>
      <c r="E317" s="853"/>
      <c r="F317" s="853"/>
      <c r="G317" s="853"/>
      <c r="H317" s="853"/>
      <c r="I317" s="853"/>
      <c r="J317" s="853"/>
      <c r="K317" s="853"/>
      <c r="L317" s="853"/>
      <c r="M317" s="853"/>
      <c r="N317" s="1217" t="s">
        <v>468</v>
      </c>
      <c r="O317" s="850" t="s">
        <v>138</v>
      </c>
      <c r="P317" s="1074">
        <v>2</v>
      </c>
      <c r="Q317" s="1073">
        <v>4</v>
      </c>
      <c r="R317" s="1405"/>
      <c r="S317" s="1405"/>
      <c r="T317" s="1405"/>
      <c r="U317" s="1405"/>
      <c r="V317" s="1405"/>
      <c r="W317" s="1405"/>
      <c r="X317" s="5891"/>
      <c r="Y317" s="5892"/>
      <c r="Z317" s="539"/>
      <c r="AA317" s="539"/>
    </row>
    <row r="318" spans="1:31" ht="17.25" customHeight="1" x14ac:dyDescent="0.2">
      <c r="A318" s="963" t="s">
        <v>28</v>
      </c>
      <c r="B318" s="5973" t="s">
        <v>10</v>
      </c>
      <c r="C318" s="961" t="s">
        <v>10</v>
      </c>
      <c r="D318" s="1404"/>
      <c r="E318" s="1361"/>
      <c r="F318" s="5931" t="s">
        <v>467</v>
      </c>
      <c r="G318" s="5942" t="s">
        <v>438</v>
      </c>
      <c r="H318" s="5935" t="s">
        <v>18</v>
      </c>
      <c r="I318" s="5916" t="s">
        <v>19</v>
      </c>
      <c r="J318" s="631" t="s">
        <v>20</v>
      </c>
      <c r="K318" s="847">
        <f>K325+K332+K338+K344+K351+K357+K364+K371+K378+K384+K391+K398+K405+K412</f>
        <v>4.9000000000000004</v>
      </c>
      <c r="L318" s="847">
        <f>L325+L332+L338+L344+L351+L357+L364+L371+L378+L384+L391+L398+L405+L412</f>
        <v>4.9000000000000004</v>
      </c>
      <c r="M318" s="847">
        <f>M325+M332+M338+M344+M351+M357+M364+M371+M378+M384+M391+M398+M405+M412</f>
        <v>0.42</v>
      </c>
      <c r="N318" s="769" t="s">
        <v>277</v>
      </c>
      <c r="O318" s="768" t="s">
        <v>138</v>
      </c>
      <c r="P318" s="811">
        <v>5</v>
      </c>
      <c r="Q318" s="810">
        <v>4</v>
      </c>
      <c r="X318" s="6276"/>
      <c r="Y318" s="6277"/>
      <c r="Z318" s="539"/>
      <c r="AA318" s="539"/>
    </row>
    <row r="319" spans="1:31" ht="17.25" customHeight="1" x14ac:dyDescent="0.2">
      <c r="A319" s="959"/>
      <c r="B319" s="5974"/>
      <c r="C319" s="957"/>
      <c r="D319" s="950"/>
      <c r="E319" s="1358"/>
      <c r="F319" s="5932"/>
      <c r="G319" s="5943"/>
      <c r="H319" s="5936"/>
      <c r="I319" s="5917"/>
      <c r="J319" s="625" t="s">
        <v>235</v>
      </c>
      <c r="K319" s="845">
        <f>K326+K345+K358+K365+K372+K385+K392+K399+K406+K413</f>
        <v>0</v>
      </c>
      <c r="L319" s="845">
        <f>L326+L345+L358+L365+L372+L385+L392+L399+L406+L413</f>
        <v>23.5</v>
      </c>
      <c r="M319" s="845">
        <f>M326+M345+M358+M365+M372+M385+M392+M399+M406+M413</f>
        <v>21.89</v>
      </c>
      <c r="N319" s="769"/>
      <c r="O319" s="768"/>
      <c r="P319" s="811"/>
      <c r="Q319" s="810"/>
      <c r="X319" s="6278"/>
      <c r="Y319" s="6279"/>
      <c r="Z319" s="539"/>
      <c r="AA319" s="539"/>
    </row>
    <row r="320" spans="1:31" ht="14.45" customHeight="1" x14ac:dyDescent="0.2">
      <c r="A320" s="959"/>
      <c r="B320" s="5974"/>
      <c r="C320" s="957"/>
      <c r="D320" s="950"/>
      <c r="E320" s="1358"/>
      <c r="F320" s="5933"/>
      <c r="G320" s="5943"/>
      <c r="H320" s="5936"/>
      <c r="I320" s="5917"/>
      <c r="J320" s="621" t="s">
        <v>23</v>
      </c>
      <c r="K320" s="845">
        <f t="shared" ref="K320:M322" si="6">K327+K333+K339+K346+K352+K359+K366+K373+K379+K386+K400+K407+K393+K414</f>
        <v>49.1</v>
      </c>
      <c r="L320" s="845">
        <f t="shared" si="6"/>
        <v>22.1</v>
      </c>
      <c r="M320" s="845">
        <f t="shared" si="6"/>
        <v>17.36</v>
      </c>
      <c r="N320" s="769"/>
      <c r="O320" s="812"/>
      <c r="P320" s="811"/>
      <c r="Q320" s="810"/>
      <c r="X320" s="6278"/>
      <c r="Y320" s="6279"/>
      <c r="Z320" s="539"/>
      <c r="AA320" s="539"/>
    </row>
    <row r="321" spans="1:33" ht="15" customHeight="1" x14ac:dyDescent="0.2">
      <c r="A321" s="959"/>
      <c r="B321" s="5974"/>
      <c r="C321" s="957"/>
      <c r="D321" s="950"/>
      <c r="E321" s="1358"/>
      <c r="F321" s="5933"/>
      <c r="G321" s="5943"/>
      <c r="H321" s="5936"/>
      <c r="I321" s="5917"/>
      <c r="J321" s="621" t="s">
        <v>234</v>
      </c>
      <c r="K321" s="845">
        <f t="shared" si="6"/>
        <v>0</v>
      </c>
      <c r="L321" s="845">
        <f t="shared" si="6"/>
        <v>0</v>
      </c>
      <c r="M321" s="845">
        <f t="shared" si="6"/>
        <v>0</v>
      </c>
      <c r="N321" s="769"/>
      <c r="O321" s="812"/>
      <c r="P321" s="811"/>
      <c r="Q321" s="810"/>
      <c r="X321" s="6278"/>
      <c r="Y321" s="6279"/>
      <c r="Z321" s="539"/>
      <c r="AA321" s="539"/>
    </row>
    <row r="322" spans="1:33" ht="15" customHeight="1" x14ac:dyDescent="0.2">
      <c r="A322" s="959"/>
      <c r="B322" s="5974"/>
      <c r="C322" s="957"/>
      <c r="D322" s="950"/>
      <c r="E322" s="1358"/>
      <c r="F322" s="5933"/>
      <c r="G322" s="5943"/>
      <c r="H322" s="5936"/>
      <c r="I322" s="5917"/>
      <c r="J322" s="621" t="s">
        <v>233</v>
      </c>
      <c r="K322" s="845">
        <f t="shared" si="6"/>
        <v>78.5</v>
      </c>
      <c r="L322" s="845">
        <f t="shared" si="6"/>
        <v>95.6</v>
      </c>
      <c r="M322" s="845">
        <f t="shared" si="6"/>
        <v>55.74</v>
      </c>
      <c r="N322" s="769"/>
      <c r="O322" s="812"/>
      <c r="P322" s="811"/>
      <c r="Q322" s="810"/>
      <c r="X322" s="6278"/>
      <c r="Y322" s="6279"/>
      <c r="Z322" s="539"/>
      <c r="AA322" s="539"/>
    </row>
    <row r="323" spans="1:33" ht="19.5" customHeight="1" thickBot="1" x14ac:dyDescent="0.25">
      <c r="A323" s="959"/>
      <c r="B323" s="5974"/>
      <c r="C323" s="957"/>
      <c r="D323" s="950"/>
      <c r="E323" s="1358"/>
      <c r="F323" s="5933"/>
      <c r="G323" s="5943"/>
      <c r="H323" s="5936"/>
      <c r="I323" s="5917"/>
      <c r="J323" s="1063" t="s">
        <v>232</v>
      </c>
      <c r="K323" s="1062">
        <f>+K417+K330+K336+K342+K349+K355+K362+K369+K376+K389+K396+K403+K410</f>
        <v>0</v>
      </c>
      <c r="L323" s="1062">
        <f>+L417+L330+L336+L342+L349+L355+L362+L369+L376+L389+L396+L403+L410</f>
        <v>0</v>
      </c>
      <c r="M323" s="1062">
        <f>+M417+M330+M336+M342+M349+M355+M362+M369+M376+M389+M396+M403+M410</f>
        <v>0</v>
      </c>
      <c r="N323" s="804"/>
      <c r="O323" s="803"/>
      <c r="P323" s="802"/>
      <c r="Q323" s="801"/>
      <c r="X323" s="5898"/>
      <c r="Y323" s="5899"/>
      <c r="Z323" s="539"/>
      <c r="AA323" s="539"/>
    </row>
    <row r="324" spans="1:33" ht="19.5" customHeight="1" thickBot="1" x14ac:dyDescent="0.25">
      <c r="A324" s="577"/>
      <c r="B324" s="5975"/>
      <c r="C324" s="612"/>
      <c r="D324" s="612"/>
      <c r="E324" s="611"/>
      <c r="F324" s="5934"/>
      <c r="G324" s="5944"/>
      <c r="H324" s="5950"/>
      <c r="I324" s="5918"/>
      <c r="J324" s="573" t="s">
        <v>24</v>
      </c>
      <c r="K324" s="571">
        <f>SUM(K318:K323)</f>
        <v>132.5</v>
      </c>
      <c r="L324" s="571">
        <f>SUM(L318:L323)</f>
        <v>146.1</v>
      </c>
      <c r="M324" s="571">
        <f>SUM(M318:M323)</f>
        <v>95.41</v>
      </c>
      <c r="N324" s="759"/>
      <c r="O324" s="667"/>
      <c r="P324" s="798"/>
      <c r="Q324" s="797"/>
      <c r="R324" s="637"/>
      <c r="S324" s="637"/>
      <c r="T324" s="637"/>
      <c r="U324" s="637"/>
      <c r="V324" s="637"/>
      <c r="W324" s="637"/>
      <c r="X324" s="5863"/>
      <c r="Y324" s="5864"/>
      <c r="Z324" s="539"/>
      <c r="AA324" s="539"/>
    </row>
    <row r="325" spans="1:33" ht="14.25" customHeight="1" x14ac:dyDescent="0.2">
      <c r="A325" s="963" t="s">
        <v>28</v>
      </c>
      <c r="B325" s="5973" t="s">
        <v>10</v>
      </c>
      <c r="C325" s="961" t="s">
        <v>10</v>
      </c>
      <c r="D325" s="888" t="s">
        <v>10</v>
      </c>
      <c r="E325" s="757"/>
      <c r="F325" s="5928" t="s">
        <v>466</v>
      </c>
      <c r="G325" s="5942" t="s">
        <v>438</v>
      </c>
      <c r="H325" s="5935" t="s">
        <v>18</v>
      </c>
      <c r="I325" s="1400" t="s">
        <v>463</v>
      </c>
      <c r="J325" s="694" t="s">
        <v>20</v>
      </c>
      <c r="K325" s="756">
        <v>0</v>
      </c>
      <c r="L325" s="756"/>
      <c r="M325" s="755"/>
      <c r="N325" s="1152"/>
      <c r="O325" s="973"/>
      <c r="P325" s="972"/>
      <c r="Q325" s="971"/>
      <c r="X325" s="5865" t="s">
        <v>465</v>
      </c>
      <c r="Y325" s="5866"/>
      <c r="Z325" s="539"/>
      <c r="AA325" s="539"/>
      <c r="AB325" s="516"/>
    </row>
    <row r="326" spans="1:33" ht="14.25" customHeight="1" x14ac:dyDescent="0.2">
      <c r="A326" s="959"/>
      <c r="B326" s="5974"/>
      <c r="C326" s="957"/>
      <c r="D326" s="882"/>
      <c r="E326" s="736"/>
      <c r="F326" s="5929"/>
      <c r="G326" s="5943"/>
      <c r="H326" s="5936"/>
      <c r="I326" s="1141"/>
      <c r="J326" s="599" t="s">
        <v>235</v>
      </c>
      <c r="K326" s="691"/>
      <c r="L326" s="750"/>
      <c r="M326" s="749"/>
      <c r="N326" s="1403"/>
      <c r="O326" s="1402"/>
      <c r="P326" s="740"/>
      <c r="Q326" s="739"/>
      <c r="X326" s="5867"/>
      <c r="Y326" s="5868"/>
      <c r="Z326" s="539"/>
      <c r="AA326" s="539"/>
      <c r="AB326" s="516"/>
    </row>
    <row r="327" spans="1:33" ht="17.25" customHeight="1" x14ac:dyDescent="0.2">
      <c r="A327" s="959"/>
      <c r="B327" s="5974"/>
      <c r="C327" s="957"/>
      <c r="D327" s="882"/>
      <c r="E327" s="736"/>
      <c r="F327" s="5929"/>
      <c r="G327" s="5943"/>
      <c r="H327" s="5936"/>
      <c r="I327" s="1141"/>
      <c r="J327" s="689" t="s">
        <v>23</v>
      </c>
      <c r="K327" s="744"/>
      <c r="L327" s="750"/>
      <c r="M327" s="749"/>
      <c r="N327" s="1357"/>
      <c r="O327" s="969"/>
      <c r="P327" s="740"/>
      <c r="Q327" s="739"/>
      <c r="X327" s="5867"/>
      <c r="Y327" s="5868"/>
      <c r="Z327" s="539"/>
      <c r="AA327" s="539"/>
      <c r="AB327" s="516"/>
    </row>
    <row r="328" spans="1:33" ht="21" customHeight="1" x14ac:dyDescent="0.2">
      <c r="A328" s="959"/>
      <c r="B328" s="5974"/>
      <c r="C328" s="957"/>
      <c r="D328" s="882"/>
      <c r="E328" s="736"/>
      <c r="F328" s="5929"/>
      <c r="G328" s="5943"/>
      <c r="H328" s="5936"/>
      <c r="I328" s="6147"/>
      <c r="J328" s="689" t="s">
        <v>234</v>
      </c>
      <c r="K328" s="744"/>
      <c r="L328" s="750"/>
      <c r="M328" s="749"/>
      <c r="N328" s="769"/>
      <c r="O328" s="812"/>
      <c r="P328" s="811"/>
      <c r="Q328" s="810"/>
      <c r="X328" s="5867"/>
      <c r="Y328" s="5868"/>
      <c r="Z328" s="539"/>
      <c r="AA328" s="539"/>
    </row>
    <row r="329" spans="1:33" ht="18.75" customHeight="1" x14ac:dyDescent="0.2">
      <c r="A329" s="959"/>
      <c r="B329" s="5974"/>
      <c r="C329" s="957"/>
      <c r="D329" s="882"/>
      <c r="E329" s="736"/>
      <c r="F329" s="5929"/>
      <c r="G329" s="5943"/>
      <c r="H329" s="5936"/>
      <c r="I329" s="6147"/>
      <c r="J329" s="689" t="s">
        <v>233</v>
      </c>
      <c r="K329" s="750">
        <v>0</v>
      </c>
      <c r="L329" s="583">
        <v>2.4</v>
      </c>
      <c r="M329" s="743">
        <v>2.2000000000000002</v>
      </c>
      <c r="N329" s="769"/>
      <c r="O329" s="812"/>
      <c r="P329" s="740"/>
      <c r="Q329" s="739"/>
      <c r="X329" s="5867"/>
      <c r="Y329" s="5868"/>
      <c r="Z329" s="539"/>
      <c r="AA329" s="539"/>
      <c r="AF329" s="516"/>
      <c r="AG329" s="516"/>
    </row>
    <row r="330" spans="1:33" ht="15.75" customHeight="1" thickBot="1" x14ac:dyDescent="0.25">
      <c r="A330" s="959"/>
      <c r="B330" s="5974"/>
      <c r="C330" s="957"/>
      <c r="D330" s="882"/>
      <c r="E330" s="736"/>
      <c r="F330" s="5929"/>
      <c r="G330" s="5943"/>
      <c r="H330" s="5936"/>
      <c r="I330" s="6147"/>
      <c r="J330" s="679" t="s">
        <v>232</v>
      </c>
      <c r="K330" s="678"/>
      <c r="L330" s="948"/>
      <c r="M330" s="1030"/>
      <c r="N330" s="1401"/>
      <c r="O330" s="803"/>
      <c r="P330" s="802"/>
      <c r="Q330" s="801"/>
      <c r="X330" s="5869"/>
      <c r="Y330" s="5870"/>
      <c r="Z330" s="539"/>
      <c r="AA330" s="539"/>
    </row>
    <row r="331" spans="1:33" ht="21" customHeight="1" thickBot="1" x14ac:dyDescent="0.25">
      <c r="A331" s="577"/>
      <c r="B331" s="5975"/>
      <c r="C331" s="612"/>
      <c r="D331" s="642"/>
      <c r="E331" s="641"/>
      <c r="F331" s="5930"/>
      <c r="G331" s="5944"/>
      <c r="H331" s="5950"/>
      <c r="I331" s="6148"/>
      <c r="J331" s="573" t="s">
        <v>24</v>
      </c>
      <c r="K331" s="571">
        <f>SUM(K325:K330)</f>
        <v>0</v>
      </c>
      <c r="L331" s="571">
        <f>SUM(L325:L330)</f>
        <v>2.4</v>
      </c>
      <c r="M331" s="571">
        <f>SUM(M325:M330)</f>
        <v>2.2000000000000002</v>
      </c>
      <c r="N331" s="759"/>
      <c r="O331" s="667"/>
      <c r="P331" s="726"/>
      <c r="Q331" s="665"/>
      <c r="R331" s="637"/>
      <c r="S331" s="637"/>
      <c r="T331" s="637"/>
      <c r="U331" s="637"/>
      <c r="V331" s="637"/>
      <c r="W331" s="637"/>
      <c r="X331" s="5863"/>
      <c r="Y331" s="5864"/>
      <c r="Z331" s="539"/>
      <c r="AA331" s="539"/>
    </row>
    <row r="332" spans="1:33" ht="47.25" hidden="1" customHeight="1" thickBot="1" x14ac:dyDescent="0.25">
      <c r="A332" s="963" t="s">
        <v>28</v>
      </c>
      <c r="B332" s="5973" t="s">
        <v>10</v>
      </c>
      <c r="C332" s="961" t="s">
        <v>10</v>
      </c>
      <c r="D332" s="888" t="s">
        <v>25</v>
      </c>
      <c r="E332" s="757"/>
      <c r="F332" s="5998" t="s">
        <v>464</v>
      </c>
      <c r="G332" s="5942" t="s">
        <v>438</v>
      </c>
      <c r="H332" s="5935" t="s">
        <v>18</v>
      </c>
      <c r="I332" s="1400" t="s">
        <v>463</v>
      </c>
      <c r="J332" s="694" t="s">
        <v>20</v>
      </c>
      <c r="K332" s="693"/>
      <c r="L332" s="756"/>
      <c r="M332" s="755"/>
      <c r="N332" s="754" t="s">
        <v>245</v>
      </c>
      <c r="O332" s="753" t="s">
        <v>138</v>
      </c>
      <c r="P332" s="837">
        <v>1</v>
      </c>
      <c r="Q332" s="836">
        <v>1</v>
      </c>
      <c r="X332" s="548"/>
      <c r="Y332" s="548"/>
      <c r="Z332" s="539"/>
      <c r="AA332" s="539"/>
    </row>
    <row r="333" spans="1:33" ht="36" hidden="1" customHeight="1" x14ac:dyDescent="0.2">
      <c r="A333" s="959"/>
      <c r="B333" s="5974"/>
      <c r="C333" s="957"/>
      <c r="D333" s="882"/>
      <c r="E333" s="736"/>
      <c r="F333" s="5999"/>
      <c r="G333" s="5943"/>
      <c r="H333" s="5936"/>
      <c r="I333" s="1141"/>
      <c r="J333" s="689" t="s">
        <v>23</v>
      </c>
      <c r="K333" s="744"/>
      <c r="L333" s="750"/>
      <c r="M333" s="749"/>
      <c r="N333" s="742" t="s">
        <v>462</v>
      </c>
      <c r="O333" s="741" t="s">
        <v>138</v>
      </c>
      <c r="P333" s="811">
        <v>2</v>
      </c>
      <c r="Q333" s="810">
        <v>2</v>
      </c>
      <c r="X333" s="548"/>
      <c r="Y333" s="548"/>
      <c r="Z333" s="539"/>
      <c r="AA333" s="539"/>
    </row>
    <row r="334" spans="1:33" ht="57" hidden="1" customHeight="1" x14ac:dyDescent="0.2">
      <c r="A334" s="959"/>
      <c r="B334" s="5974"/>
      <c r="C334" s="957"/>
      <c r="D334" s="882"/>
      <c r="E334" s="736"/>
      <c r="F334" s="5999"/>
      <c r="G334" s="5943"/>
      <c r="H334" s="5936"/>
      <c r="I334" s="1141"/>
      <c r="J334" s="689" t="s">
        <v>234</v>
      </c>
      <c r="K334" s="744"/>
      <c r="L334" s="750"/>
      <c r="M334" s="749"/>
      <c r="N334" s="769"/>
      <c r="O334" s="812"/>
      <c r="P334" s="740"/>
      <c r="Q334" s="739"/>
      <c r="X334" s="548"/>
      <c r="Y334" s="548"/>
      <c r="Z334" s="539"/>
      <c r="AA334" s="539"/>
    </row>
    <row r="335" spans="1:33" ht="45" hidden="1" customHeight="1" x14ac:dyDescent="0.2">
      <c r="A335" s="959"/>
      <c r="B335" s="5974"/>
      <c r="C335" s="957"/>
      <c r="D335" s="882"/>
      <c r="E335" s="736"/>
      <c r="F335" s="5999"/>
      <c r="G335" s="5943"/>
      <c r="H335" s="5936"/>
      <c r="I335" s="1141"/>
      <c r="J335" s="689" t="s">
        <v>233</v>
      </c>
      <c r="K335" s="744"/>
      <c r="L335" s="750"/>
      <c r="M335" s="749"/>
      <c r="N335" s="769"/>
      <c r="O335" s="812"/>
      <c r="P335" s="740"/>
      <c r="Q335" s="739"/>
      <c r="X335" s="548"/>
      <c r="Y335" s="548"/>
      <c r="Z335" s="539"/>
      <c r="AA335" s="539"/>
    </row>
    <row r="336" spans="1:33" ht="51" hidden="1" customHeight="1" x14ac:dyDescent="0.2">
      <c r="A336" s="959"/>
      <c r="B336" s="5974"/>
      <c r="C336" s="957"/>
      <c r="D336" s="882"/>
      <c r="E336" s="736"/>
      <c r="F336" s="5999"/>
      <c r="G336" s="5943"/>
      <c r="H336" s="5936"/>
      <c r="I336" s="5917"/>
      <c r="J336" s="679" t="s">
        <v>22</v>
      </c>
      <c r="K336" s="678"/>
      <c r="L336" s="948"/>
      <c r="M336" s="1030"/>
      <c r="N336" s="804"/>
      <c r="O336" s="803"/>
      <c r="P336" s="802"/>
      <c r="Q336" s="801"/>
      <c r="X336" s="548"/>
      <c r="Y336" s="548"/>
      <c r="Z336" s="539"/>
      <c r="AA336" s="539"/>
    </row>
    <row r="337" spans="1:32" ht="73.5" hidden="1" customHeight="1" x14ac:dyDescent="0.2">
      <c r="A337" s="577"/>
      <c r="B337" s="5975"/>
      <c r="C337" s="612"/>
      <c r="D337" s="642"/>
      <c r="E337" s="641"/>
      <c r="F337" s="6000"/>
      <c r="G337" s="5944"/>
      <c r="H337" s="5950"/>
      <c r="I337" s="5918"/>
      <c r="J337" s="723" t="s">
        <v>24</v>
      </c>
      <c r="K337" s="723"/>
      <c r="L337" s="775">
        <f>SUM(L332:L336)</f>
        <v>0</v>
      </c>
      <c r="M337" s="774"/>
      <c r="N337" s="1137"/>
      <c r="O337" s="966"/>
      <c r="P337" s="965"/>
      <c r="Q337" s="964"/>
      <c r="X337" s="548"/>
      <c r="Y337" s="548"/>
      <c r="Z337" s="539"/>
      <c r="AA337" s="539"/>
    </row>
    <row r="338" spans="1:32" ht="27" hidden="1" customHeight="1" x14ac:dyDescent="0.2">
      <c r="A338" s="963" t="s">
        <v>28</v>
      </c>
      <c r="B338" s="5973" t="s">
        <v>10</v>
      </c>
      <c r="C338" s="961" t="s">
        <v>10</v>
      </c>
      <c r="D338" s="888" t="s">
        <v>27</v>
      </c>
      <c r="E338" s="1393"/>
      <c r="F338" s="5928" t="s">
        <v>461</v>
      </c>
      <c r="G338" s="5942" t="s">
        <v>438</v>
      </c>
      <c r="H338" s="5935" t="s">
        <v>18</v>
      </c>
      <c r="I338" s="5916" t="s">
        <v>352</v>
      </c>
      <c r="J338" s="694" t="s">
        <v>20</v>
      </c>
      <c r="K338" s="693"/>
      <c r="L338" s="756"/>
      <c r="M338" s="755"/>
      <c r="N338" s="754"/>
      <c r="O338" s="753"/>
      <c r="P338" s="837"/>
      <c r="Q338" s="836"/>
      <c r="X338" s="548"/>
      <c r="Y338" s="548"/>
      <c r="Z338" s="539"/>
      <c r="AA338" s="539"/>
    </row>
    <row r="339" spans="1:32" ht="29.25" hidden="1" customHeight="1" x14ac:dyDescent="0.2">
      <c r="A339" s="959"/>
      <c r="B339" s="5974"/>
      <c r="C339" s="957"/>
      <c r="D339" s="882"/>
      <c r="E339" s="1391"/>
      <c r="F339" s="5929"/>
      <c r="G339" s="5943"/>
      <c r="H339" s="5936"/>
      <c r="I339" s="5917"/>
      <c r="J339" s="689" t="s">
        <v>23</v>
      </c>
      <c r="K339" s="744"/>
      <c r="L339" s="750"/>
      <c r="M339" s="749"/>
      <c r="N339" s="742"/>
      <c r="O339" s="741"/>
      <c r="P339" s="811"/>
      <c r="Q339" s="810"/>
      <c r="T339" s="516"/>
      <c r="X339" s="548"/>
      <c r="Y339" s="548"/>
      <c r="Z339" s="539"/>
      <c r="AA339" s="539"/>
    </row>
    <row r="340" spans="1:32" ht="32.25" hidden="1" customHeight="1" x14ac:dyDescent="0.2">
      <c r="A340" s="959"/>
      <c r="B340" s="5974"/>
      <c r="C340" s="957"/>
      <c r="D340" s="882"/>
      <c r="E340" s="1391"/>
      <c r="F340" s="5929"/>
      <c r="G340" s="5943"/>
      <c r="H340" s="5936"/>
      <c r="I340" s="5917"/>
      <c r="J340" s="689" t="s">
        <v>234</v>
      </c>
      <c r="K340" s="744"/>
      <c r="L340" s="750"/>
      <c r="M340" s="749"/>
      <c r="N340" s="769"/>
      <c r="O340" s="812"/>
      <c r="P340" s="740"/>
      <c r="Q340" s="739"/>
      <c r="X340" s="548"/>
      <c r="Y340" s="548"/>
      <c r="Z340" s="539"/>
      <c r="AA340" s="539"/>
    </row>
    <row r="341" spans="1:32" ht="28.5" hidden="1" customHeight="1" x14ac:dyDescent="0.2">
      <c r="A341" s="959"/>
      <c r="B341" s="5974"/>
      <c r="C341" s="957"/>
      <c r="D341" s="882"/>
      <c r="E341" s="1391"/>
      <c r="F341" s="5929"/>
      <c r="G341" s="5943"/>
      <c r="H341" s="5936"/>
      <c r="I341" s="5917"/>
      <c r="J341" s="689" t="s">
        <v>233</v>
      </c>
      <c r="K341" s="744"/>
      <c r="L341" s="750">
        <v>0</v>
      </c>
      <c r="M341" s="749"/>
      <c r="N341" s="769"/>
      <c r="O341" s="812"/>
      <c r="P341" s="740"/>
      <c r="Q341" s="739"/>
      <c r="X341" s="548"/>
      <c r="Y341" s="548"/>
      <c r="Z341" s="539"/>
      <c r="AA341" s="539"/>
    </row>
    <row r="342" spans="1:32" ht="30.75" hidden="1" customHeight="1" thickBot="1" x14ac:dyDescent="0.25">
      <c r="A342" s="959"/>
      <c r="B342" s="5974"/>
      <c r="C342" s="957"/>
      <c r="D342" s="882"/>
      <c r="E342" s="1391"/>
      <c r="F342" s="5929"/>
      <c r="G342" s="5943"/>
      <c r="H342" s="5936"/>
      <c r="I342" s="5917"/>
      <c r="J342" s="679" t="s">
        <v>232</v>
      </c>
      <c r="K342" s="678"/>
      <c r="L342" s="948"/>
      <c r="M342" s="1030"/>
      <c r="N342" s="804"/>
      <c r="O342" s="803"/>
      <c r="P342" s="802"/>
      <c r="Q342" s="801"/>
      <c r="X342" s="548"/>
      <c r="Y342" s="548"/>
      <c r="Z342" s="539"/>
      <c r="AA342" s="539"/>
    </row>
    <row r="343" spans="1:32" ht="61.5" hidden="1" customHeight="1" thickBot="1" x14ac:dyDescent="0.25">
      <c r="A343" s="577"/>
      <c r="B343" s="5975"/>
      <c r="C343" s="612"/>
      <c r="D343" s="642"/>
      <c r="E343" s="901"/>
      <c r="F343" s="5930"/>
      <c r="G343" s="5944"/>
      <c r="H343" s="574"/>
      <c r="I343" s="5918"/>
      <c r="J343" s="723" t="s">
        <v>24</v>
      </c>
      <c r="K343" s="723"/>
      <c r="L343" s="775">
        <f>SUM(L338:L342)</f>
        <v>0</v>
      </c>
      <c r="M343" s="774"/>
      <c r="N343" s="1137"/>
      <c r="O343" s="966"/>
      <c r="P343" s="965"/>
      <c r="Q343" s="964"/>
      <c r="X343" s="548"/>
      <c r="Y343" s="548"/>
      <c r="Z343" s="539"/>
      <c r="AA343" s="539"/>
    </row>
    <row r="344" spans="1:32" ht="18.600000000000001" customHeight="1" x14ac:dyDescent="0.2">
      <c r="A344" s="963" t="s">
        <v>28</v>
      </c>
      <c r="B344" s="5973" t="s">
        <v>10</v>
      </c>
      <c r="C344" s="961" t="s">
        <v>10</v>
      </c>
      <c r="D344" s="888" t="s">
        <v>30</v>
      </c>
      <c r="E344" s="1396"/>
      <c r="F344" s="5928" t="s">
        <v>460</v>
      </c>
      <c r="G344" s="5942" t="s">
        <v>438</v>
      </c>
      <c r="H344" s="5937" t="s">
        <v>18</v>
      </c>
      <c r="I344" s="5916" t="s">
        <v>352</v>
      </c>
      <c r="J344" s="694" t="s">
        <v>20</v>
      </c>
      <c r="K344" s="693"/>
      <c r="L344" s="756"/>
      <c r="M344" s="755"/>
      <c r="N344" s="754" t="s">
        <v>245</v>
      </c>
      <c r="O344" s="753" t="s">
        <v>459</v>
      </c>
      <c r="P344" s="837">
        <v>1</v>
      </c>
      <c r="Q344" s="836">
        <v>1</v>
      </c>
      <c r="X344" s="5867" t="s">
        <v>458</v>
      </c>
      <c r="Y344" s="5868"/>
      <c r="Z344" s="539"/>
      <c r="AA344" s="539"/>
    </row>
    <row r="345" spans="1:32" ht="18.600000000000001" customHeight="1" x14ac:dyDescent="0.2">
      <c r="A345" s="959"/>
      <c r="B345" s="5974"/>
      <c r="C345" s="957"/>
      <c r="D345" s="882"/>
      <c r="E345" s="1395"/>
      <c r="F345" s="5929"/>
      <c r="G345" s="5943"/>
      <c r="H345" s="5938"/>
      <c r="I345" s="5917"/>
      <c r="J345" s="599" t="s">
        <v>235</v>
      </c>
      <c r="K345" s="691"/>
      <c r="L345" s="750"/>
      <c r="M345" s="749"/>
      <c r="N345" s="748"/>
      <c r="O345" s="747"/>
      <c r="P345" s="811"/>
      <c r="Q345" s="810"/>
      <c r="X345" s="5867"/>
      <c r="Y345" s="5868"/>
      <c r="Z345" s="539"/>
      <c r="AA345" s="539"/>
    </row>
    <row r="346" spans="1:32" ht="14.45" customHeight="1" x14ac:dyDescent="0.2">
      <c r="A346" s="959"/>
      <c r="B346" s="5974"/>
      <c r="C346" s="957"/>
      <c r="D346" s="882"/>
      <c r="E346" s="1395"/>
      <c r="F346" s="5929"/>
      <c r="G346" s="5943"/>
      <c r="H346" s="5938"/>
      <c r="I346" s="5917"/>
      <c r="J346" s="689" t="s">
        <v>23</v>
      </c>
      <c r="K346" s="750">
        <v>8</v>
      </c>
      <c r="L346" s="750">
        <v>6.8</v>
      </c>
      <c r="M346" s="749">
        <v>6.7</v>
      </c>
      <c r="N346" s="1357"/>
      <c r="O346" s="969"/>
      <c r="P346" s="811"/>
      <c r="Q346" s="810"/>
      <c r="X346" s="5867"/>
      <c r="Y346" s="5868"/>
      <c r="Z346" s="539"/>
      <c r="AA346" s="539"/>
      <c r="AB346" s="516"/>
    </row>
    <row r="347" spans="1:32" ht="14.45" customHeight="1" x14ac:dyDescent="0.2">
      <c r="A347" s="959"/>
      <c r="B347" s="5974"/>
      <c r="C347" s="957"/>
      <c r="D347" s="882"/>
      <c r="E347" s="1395"/>
      <c r="F347" s="5929"/>
      <c r="G347" s="5943"/>
      <c r="H347" s="5938"/>
      <c r="I347" s="5917"/>
      <c r="J347" s="689" t="s">
        <v>234</v>
      </c>
      <c r="K347" s="744"/>
      <c r="L347" s="750"/>
      <c r="M347" s="749"/>
      <c r="N347" s="769"/>
      <c r="O347" s="812"/>
      <c r="P347" s="811"/>
      <c r="Q347" s="810"/>
      <c r="X347" s="5867"/>
      <c r="Y347" s="5868"/>
      <c r="Z347" s="539"/>
      <c r="AA347" s="539"/>
    </row>
    <row r="348" spans="1:32" ht="14.45" customHeight="1" x14ac:dyDescent="0.2">
      <c r="A348" s="959"/>
      <c r="B348" s="5974"/>
      <c r="C348" s="957"/>
      <c r="D348" s="882"/>
      <c r="E348" s="1395"/>
      <c r="F348" s="5929"/>
      <c r="G348" s="5943"/>
      <c r="H348" s="5938"/>
      <c r="I348" s="5917"/>
      <c r="J348" s="689" t="s">
        <v>233</v>
      </c>
      <c r="K348" s="744"/>
      <c r="L348" s="750"/>
      <c r="M348" s="749"/>
      <c r="N348" s="769"/>
      <c r="O348" s="812"/>
      <c r="P348" s="811"/>
      <c r="Q348" s="810"/>
      <c r="X348" s="5867"/>
      <c r="Y348" s="5868"/>
      <c r="Z348" s="539"/>
      <c r="AA348" s="539"/>
      <c r="AF348" s="1399"/>
    </row>
    <row r="349" spans="1:32" ht="19.5" customHeight="1" thickBot="1" x14ac:dyDescent="0.25">
      <c r="A349" s="959"/>
      <c r="B349" s="5974"/>
      <c r="C349" s="957"/>
      <c r="D349" s="882"/>
      <c r="E349" s="1395"/>
      <c r="F349" s="5929"/>
      <c r="G349" s="5943"/>
      <c r="H349" s="5938"/>
      <c r="I349" s="5917"/>
      <c r="J349" s="679" t="s">
        <v>232</v>
      </c>
      <c r="K349" s="678"/>
      <c r="L349" s="948"/>
      <c r="M349" s="1030"/>
      <c r="N349" s="804"/>
      <c r="O349" s="803"/>
      <c r="P349" s="802"/>
      <c r="Q349" s="801"/>
      <c r="X349" s="5869"/>
      <c r="Y349" s="5870"/>
      <c r="Z349" s="539"/>
      <c r="AA349" s="539"/>
    </row>
    <row r="350" spans="1:32" ht="15" customHeight="1" thickBot="1" x14ac:dyDescent="0.25">
      <c r="A350" s="577"/>
      <c r="B350" s="5975"/>
      <c r="C350" s="612"/>
      <c r="D350" s="642"/>
      <c r="E350" s="1394"/>
      <c r="F350" s="5930"/>
      <c r="G350" s="5944"/>
      <c r="H350" s="5939"/>
      <c r="I350" s="5918"/>
      <c r="J350" s="573" t="s">
        <v>24</v>
      </c>
      <c r="K350" s="571">
        <f>SUM(K344:K349)</f>
        <v>8</v>
      </c>
      <c r="L350" s="571">
        <f>SUM(L344:L349)</f>
        <v>6.8</v>
      </c>
      <c r="M350" s="571">
        <f>SUM(M344:M349)</f>
        <v>6.7</v>
      </c>
      <c r="N350" s="570"/>
      <c r="O350" s="799"/>
      <c r="P350" s="798"/>
      <c r="Q350" s="797"/>
      <c r="R350" s="637"/>
      <c r="S350" s="637"/>
      <c r="T350" s="637"/>
      <c r="U350" s="637"/>
      <c r="V350" s="637"/>
      <c r="W350" s="637"/>
      <c r="X350" s="5863"/>
      <c r="Y350" s="5864"/>
      <c r="Z350" s="539"/>
      <c r="AA350" s="539"/>
    </row>
    <row r="351" spans="1:32" ht="13.9" hidden="1" customHeight="1" thickBot="1" x14ac:dyDescent="0.25">
      <c r="A351" s="963" t="s">
        <v>28</v>
      </c>
      <c r="B351" s="5973" t="s">
        <v>10</v>
      </c>
      <c r="C351" s="961" t="s">
        <v>10</v>
      </c>
      <c r="D351" s="888" t="s">
        <v>32</v>
      </c>
      <c r="E351" s="1396"/>
      <c r="F351" s="5928" t="s">
        <v>457</v>
      </c>
      <c r="G351" s="5942" t="s">
        <v>438</v>
      </c>
      <c r="H351" s="5937" t="s">
        <v>18</v>
      </c>
      <c r="I351" s="5916" t="s">
        <v>352</v>
      </c>
      <c r="J351" s="693" t="s">
        <v>20</v>
      </c>
      <c r="K351" s="693"/>
      <c r="L351" s="756"/>
      <c r="M351" s="755"/>
      <c r="N351" s="754" t="s">
        <v>245</v>
      </c>
      <c r="O351" s="753" t="s">
        <v>138</v>
      </c>
      <c r="P351" s="837">
        <v>1</v>
      </c>
      <c r="Q351" s="836"/>
      <c r="X351" s="548"/>
      <c r="Y351" s="548"/>
      <c r="Z351" s="539"/>
      <c r="AA351" s="539"/>
    </row>
    <row r="352" spans="1:32" ht="12.75" hidden="1" customHeight="1" x14ac:dyDescent="0.2">
      <c r="A352" s="959"/>
      <c r="B352" s="5974"/>
      <c r="C352" s="957"/>
      <c r="D352" s="882"/>
      <c r="E352" s="1395"/>
      <c r="F352" s="5929"/>
      <c r="G352" s="5943"/>
      <c r="H352" s="5938"/>
      <c r="I352" s="5917"/>
      <c r="J352" s="688" t="s">
        <v>23</v>
      </c>
      <c r="K352" s="744"/>
      <c r="L352" s="750"/>
      <c r="M352" s="749"/>
      <c r="N352" s="1357"/>
      <c r="O352" s="969"/>
      <c r="P352" s="811"/>
      <c r="Q352" s="810"/>
      <c r="X352" s="548"/>
      <c r="Y352" s="548"/>
      <c r="Z352" s="539"/>
      <c r="AA352" s="539"/>
      <c r="AB352" s="516"/>
    </row>
    <row r="353" spans="1:27" ht="15" hidden="1" thickBot="1" x14ac:dyDescent="0.25">
      <c r="A353" s="959"/>
      <c r="B353" s="5974"/>
      <c r="C353" s="957"/>
      <c r="D353" s="882"/>
      <c r="E353" s="1395"/>
      <c r="F353" s="5929"/>
      <c r="G353" s="5943"/>
      <c r="H353" s="5938"/>
      <c r="I353" s="5917"/>
      <c r="J353" s="688" t="s">
        <v>234</v>
      </c>
      <c r="K353" s="744"/>
      <c r="L353" s="750"/>
      <c r="M353" s="749"/>
      <c r="N353" s="769"/>
      <c r="O353" s="812"/>
      <c r="P353" s="811"/>
      <c r="Q353" s="810"/>
      <c r="X353" s="548"/>
      <c r="Y353" s="548"/>
      <c r="Z353" s="539"/>
      <c r="AA353" s="539"/>
    </row>
    <row r="354" spans="1:27" ht="15" hidden="1" thickBot="1" x14ac:dyDescent="0.25">
      <c r="A354" s="959"/>
      <c r="B354" s="5974"/>
      <c r="C354" s="957"/>
      <c r="D354" s="882"/>
      <c r="E354" s="1395"/>
      <c r="F354" s="5929"/>
      <c r="G354" s="5943"/>
      <c r="H354" s="5938"/>
      <c r="I354" s="5917"/>
      <c r="J354" s="688" t="s">
        <v>233</v>
      </c>
      <c r="K354" s="744"/>
      <c r="L354" s="750"/>
      <c r="M354" s="749"/>
      <c r="N354" s="769"/>
      <c r="O354" s="812"/>
      <c r="P354" s="811"/>
      <c r="Q354" s="810"/>
      <c r="X354" s="548"/>
      <c r="Y354" s="548"/>
      <c r="Z354" s="539"/>
      <c r="AA354" s="539"/>
    </row>
    <row r="355" spans="1:27" ht="15" hidden="1" thickBot="1" x14ac:dyDescent="0.25">
      <c r="A355" s="959"/>
      <c r="B355" s="5974"/>
      <c r="C355" s="957"/>
      <c r="D355" s="882"/>
      <c r="E355" s="1395"/>
      <c r="F355" s="5929"/>
      <c r="G355" s="5943"/>
      <c r="H355" s="5938"/>
      <c r="I355" s="5917"/>
      <c r="J355" s="678" t="s">
        <v>232</v>
      </c>
      <c r="K355" s="678"/>
      <c r="L355" s="948"/>
      <c r="M355" s="1030"/>
      <c r="N355" s="804"/>
      <c r="O355" s="803"/>
      <c r="P355" s="802"/>
      <c r="Q355" s="801"/>
      <c r="X355" s="548"/>
      <c r="Y355" s="548"/>
      <c r="Z355" s="539"/>
      <c r="AA355" s="539"/>
    </row>
    <row r="356" spans="1:27" ht="15" hidden="1" thickBot="1" x14ac:dyDescent="0.25">
      <c r="A356" s="577"/>
      <c r="B356" s="5975"/>
      <c r="C356" s="612"/>
      <c r="D356" s="642"/>
      <c r="E356" s="1394"/>
      <c r="F356" s="5930"/>
      <c r="G356" s="5944"/>
      <c r="H356" s="5939"/>
      <c r="I356" s="5918"/>
      <c r="J356" s="723" t="s">
        <v>24</v>
      </c>
      <c r="K356" s="723"/>
      <c r="L356" s="775">
        <f>SUM(L351:L355)</f>
        <v>0</v>
      </c>
      <c r="M356" s="774"/>
      <c r="N356" s="773"/>
      <c r="O356" s="772"/>
      <c r="P356" s="771"/>
      <c r="Q356" s="770"/>
      <c r="X356" s="548"/>
      <c r="Y356" s="548"/>
      <c r="Z356" s="539"/>
      <c r="AA356" s="539"/>
    </row>
    <row r="357" spans="1:27" ht="16.899999999999999" customHeight="1" x14ac:dyDescent="0.2">
      <c r="A357" s="963" t="s">
        <v>28</v>
      </c>
      <c r="B357" s="5973" t="s">
        <v>10</v>
      </c>
      <c r="C357" s="961" t="s">
        <v>10</v>
      </c>
      <c r="D357" s="888" t="s">
        <v>47</v>
      </c>
      <c r="E357" s="1396"/>
      <c r="F357" s="960" t="s">
        <v>456</v>
      </c>
      <c r="G357" s="5942" t="s">
        <v>438</v>
      </c>
      <c r="H357" s="5937" t="s">
        <v>18</v>
      </c>
      <c r="I357" s="5916" t="s">
        <v>265</v>
      </c>
      <c r="J357" s="694" t="s">
        <v>20</v>
      </c>
      <c r="K357" s="693"/>
      <c r="L357" s="756"/>
      <c r="M357" s="755"/>
      <c r="N357" s="754" t="s">
        <v>245</v>
      </c>
      <c r="O357" s="753" t="s">
        <v>138</v>
      </c>
      <c r="P357" s="837">
        <v>1</v>
      </c>
      <c r="Q357" s="836">
        <v>1</v>
      </c>
      <c r="X357" s="5867" t="s">
        <v>455</v>
      </c>
      <c r="Y357" s="5868"/>
      <c r="Z357" s="1379"/>
      <c r="AA357" s="1379"/>
    </row>
    <row r="358" spans="1:27" ht="16.899999999999999" customHeight="1" x14ac:dyDescent="0.2">
      <c r="A358" s="959"/>
      <c r="B358" s="5974"/>
      <c r="C358" s="957"/>
      <c r="D358" s="882"/>
      <c r="E358" s="1395"/>
      <c r="F358" s="949"/>
      <c r="G358" s="5943"/>
      <c r="H358" s="5938"/>
      <c r="I358" s="5917"/>
      <c r="J358" s="599" t="s">
        <v>235</v>
      </c>
      <c r="K358" s="691"/>
      <c r="L358" s="750"/>
      <c r="M358" s="749"/>
      <c r="N358" s="833"/>
      <c r="O358" s="768"/>
      <c r="P358" s="811"/>
      <c r="Q358" s="810"/>
      <c r="X358" s="5867"/>
      <c r="Y358" s="5868"/>
      <c r="Z358" s="1379"/>
      <c r="AA358" s="1379"/>
    </row>
    <row r="359" spans="1:27" ht="14.45" customHeight="1" x14ac:dyDescent="0.2">
      <c r="A359" s="959"/>
      <c r="B359" s="5974"/>
      <c r="C359" s="957"/>
      <c r="D359" s="882"/>
      <c r="E359" s="1395"/>
      <c r="F359" s="949"/>
      <c r="G359" s="5943"/>
      <c r="H359" s="5938"/>
      <c r="I359" s="5917"/>
      <c r="J359" s="689" t="s">
        <v>23</v>
      </c>
      <c r="K359" s="744"/>
      <c r="L359" s="750"/>
      <c r="M359" s="749"/>
      <c r="N359" s="742" t="s">
        <v>452</v>
      </c>
      <c r="O359" s="741" t="s">
        <v>138</v>
      </c>
      <c r="P359" s="811">
        <v>1</v>
      </c>
      <c r="Q359" s="810">
        <v>2</v>
      </c>
      <c r="X359" s="5867"/>
      <c r="Y359" s="5868"/>
      <c r="Z359" s="1379"/>
      <c r="AA359" s="1379"/>
    </row>
    <row r="360" spans="1:27" ht="14.45" customHeight="1" x14ac:dyDescent="0.2">
      <c r="A360" s="959"/>
      <c r="B360" s="5974"/>
      <c r="C360" s="957"/>
      <c r="D360" s="882"/>
      <c r="E360" s="1395"/>
      <c r="F360" s="949"/>
      <c r="G360" s="5943"/>
      <c r="H360" s="5938"/>
      <c r="I360" s="5917"/>
      <c r="J360" s="689" t="s">
        <v>234</v>
      </c>
      <c r="K360" s="744"/>
      <c r="L360" s="750"/>
      <c r="M360" s="749"/>
      <c r="N360" s="769"/>
      <c r="O360" s="812"/>
      <c r="P360" s="811"/>
      <c r="Q360" s="810"/>
      <c r="X360" s="5867"/>
      <c r="Y360" s="5868"/>
      <c r="Z360" s="1379"/>
      <c r="AA360" s="1379"/>
    </row>
    <row r="361" spans="1:27" ht="13.5" customHeight="1" x14ac:dyDescent="0.2">
      <c r="A361" s="959"/>
      <c r="B361" s="5974"/>
      <c r="C361" s="957"/>
      <c r="D361" s="882"/>
      <c r="E361" s="1395"/>
      <c r="F361" s="949"/>
      <c r="G361" s="5943"/>
      <c r="H361" s="5938"/>
      <c r="I361" s="5917"/>
      <c r="J361" s="689" t="s">
        <v>233</v>
      </c>
      <c r="K361" s="750">
        <v>20</v>
      </c>
      <c r="L361" s="750">
        <v>20</v>
      </c>
      <c r="M361" s="749">
        <v>4.88</v>
      </c>
      <c r="N361" s="769"/>
      <c r="O361" s="812"/>
      <c r="P361" s="811"/>
      <c r="Q361" s="810"/>
      <c r="X361" s="5867"/>
      <c r="Y361" s="5868"/>
      <c r="Z361" s="1379"/>
      <c r="AA361" s="1379"/>
    </row>
    <row r="362" spans="1:27" ht="17.25" customHeight="1" thickBot="1" x14ac:dyDescent="0.25">
      <c r="A362" s="959"/>
      <c r="B362" s="5974"/>
      <c r="C362" s="957"/>
      <c r="D362" s="882"/>
      <c r="E362" s="1395"/>
      <c r="F362" s="1130"/>
      <c r="G362" s="5943"/>
      <c r="H362" s="5938"/>
      <c r="I362" s="5917"/>
      <c r="J362" s="679" t="s">
        <v>232</v>
      </c>
      <c r="K362" s="678"/>
      <c r="L362" s="948"/>
      <c r="M362" s="1030"/>
      <c r="N362" s="804"/>
      <c r="O362" s="803"/>
      <c r="P362" s="802"/>
      <c r="Q362" s="801"/>
      <c r="X362" s="5869"/>
      <c r="Y362" s="5870"/>
      <c r="Z362" s="1379"/>
      <c r="AA362" s="1379"/>
    </row>
    <row r="363" spans="1:27" ht="15" customHeight="1" thickBot="1" x14ac:dyDescent="0.25">
      <c r="A363" s="577"/>
      <c r="B363" s="5975"/>
      <c r="C363" s="612"/>
      <c r="D363" s="642"/>
      <c r="E363" s="1394"/>
      <c r="F363" s="1088"/>
      <c r="G363" s="5944"/>
      <c r="H363" s="5939"/>
      <c r="I363" s="5918"/>
      <c r="J363" s="573" t="s">
        <v>24</v>
      </c>
      <c r="K363" s="571">
        <f>SUM(K357:K362)</f>
        <v>20</v>
      </c>
      <c r="L363" s="571">
        <f>SUM(L357:L362)</f>
        <v>20</v>
      </c>
      <c r="M363" s="571">
        <f>SUM(M357:M362)</f>
        <v>4.88</v>
      </c>
      <c r="N363" s="570"/>
      <c r="O363" s="799"/>
      <c r="P363" s="798"/>
      <c r="Q363" s="797"/>
      <c r="R363" s="637"/>
      <c r="S363" s="637"/>
      <c r="T363" s="637"/>
      <c r="U363" s="637"/>
      <c r="V363" s="637"/>
      <c r="W363" s="637"/>
      <c r="X363" s="5863"/>
      <c r="Y363" s="5864"/>
      <c r="Z363" s="539"/>
      <c r="AA363" s="539"/>
    </row>
    <row r="364" spans="1:27" ht="13.9" customHeight="1" x14ac:dyDescent="0.2">
      <c r="A364" s="963" t="s">
        <v>28</v>
      </c>
      <c r="B364" s="5973" t="s">
        <v>10</v>
      </c>
      <c r="C364" s="961" t="s">
        <v>10</v>
      </c>
      <c r="D364" s="888" t="s">
        <v>50</v>
      </c>
      <c r="E364" s="1396"/>
      <c r="F364" s="960" t="s">
        <v>454</v>
      </c>
      <c r="G364" s="5942" t="s">
        <v>438</v>
      </c>
      <c r="H364" s="5937" t="s">
        <v>18</v>
      </c>
      <c r="I364" s="5916" t="s">
        <v>352</v>
      </c>
      <c r="J364" s="694" t="s">
        <v>20</v>
      </c>
      <c r="K364" s="693"/>
      <c r="L364" s="756"/>
      <c r="M364" s="755"/>
      <c r="N364" s="754" t="s">
        <v>245</v>
      </c>
      <c r="O364" s="753" t="s">
        <v>138</v>
      </c>
      <c r="P364" s="837">
        <v>1</v>
      </c>
      <c r="Q364" s="836">
        <v>1</v>
      </c>
      <c r="X364" s="5865" t="s">
        <v>453</v>
      </c>
      <c r="Y364" s="5866"/>
      <c r="Z364" s="539"/>
      <c r="AA364" s="539"/>
    </row>
    <row r="365" spans="1:27" ht="13.9" customHeight="1" x14ac:dyDescent="0.2">
      <c r="A365" s="959"/>
      <c r="B365" s="5974"/>
      <c r="C365" s="957"/>
      <c r="D365" s="882"/>
      <c r="E365" s="1395"/>
      <c r="F365" s="949"/>
      <c r="G365" s="5943"/>
      <c r="H365" s="5938"/>
      <c r="I365" s="5917"/>
      <c r="J365" s="599" t="s">
        <v>235</v>
      </c>
      <c r="K365" s="691"/>
      <c r="L365" s="750"/>
      <c r="M365" s="749"/>
      <c r="N365" s="833"/>
      <c r="O365" s="768"/>
      <c r="P365" s="811"/>
      <c r="Q365" s="810"/>
      <c r="X365" s="5867"/>
      <c r="Y365" s="5868"/>
      <c r="Z365" s="539"/>
      <c r="AA365" s="539"/>
    </row>
    <row r="366" spans="1:27" ht="14.45" customHeight="1" x14ac:dyDescent="0.2">
      <c r="A366" s="959"/>
      <c r="B366" s="5974"/>
      <c r="C366" s="957"/>
      <c r="D366" s="882"/>
      <c r="E366" s="1395"/>
      <c r="F366" s="949"/>
      <c r="G366" s="5943"/>
      <c r="H366" s="5938"/>
      <c r="I366" s="5917"/>
      <c r="J366" s="689" t="s">
        <v>23</v>
      </c>
      <c r="K366" s="750">
        <v>1</v>
      </c>
      <c r="L366" s="750">
        <v>0.7</v>
      </c>
      <c r="M366" s="749">
        <v>0</v>
      </c>
      <c r="N366" s="742" t="s">
        <v>452</v>
      </c>
      <c r="O366" s="741" t="s">
        <v>138</v>
      </c>
      <c r="P366" s="811">
        <v>1</v>
      </c>
      <c r="Q366" s="810">
        <v>2</v>
      </c>
      <c r="X366" s="5867"/>
      <c r="Y366" s="5868"/>
      <c r="Z366" s="539"/>
      <c r="AA366" s="539"/>
    </row>
    <row r="367" spans="1:27" ht="14.45" customHeight="1" x14ac:dyDescent="0.2">
      <c r="A367" s="959"/>
      <c r="B367" s="5974"/>
      <c r="C367" s="957"/>
      <c r="D367" s="882"/>
      <c r="E367" s="1395"/>
      <c r="F367" s="1398"/>
      <c r="G367" s="5943"/>
      <c r="H367" s="5938"/>
      <c r="I367" s="5917"/>
      <c r="J367" s="689" t="s">
        <v>234</v>
      </c>
      <c r="K367" s="750"/>
      <c r="L367" s="750"/>
      <c r="M367" s="749"/>
      <c r="N367" s="769"/>
      <c r="O367" s="812"/>
      <c r="P367" s="811"/>
      <c r="Q367" s="810"/>
      <c r="X367" s="5867"/>
      <c r="Y367" s="5868"/>
      <c r="Z367" s="539"/>
      <c r="AA367" s="539"/>
    </row>
    <row r="368" spans="1:27" ht="14.45" customHeight="1" x14ac:dyDescent="0.2">
      <c r="A368" s="959"/>
      <c r="B368" s="5974"/>
      <c r="C368" s="957"/>
      <c r="D368" s="882"/>
      <c r="E368" s="1395"/>
      <c r="F368" s="984"/>
      <c r="G368" s="5943"/>
      <c r="H368" s="5938"/>
      <c r="I368" s="5917"/>
      <c r="J368" s="689" t="s">
        <v>233</v>
      </c>
      <c r="K368" s="750">
        <v>11</v>
      </c>
      <c r="L368" s="750">
        <v>11.1</v>
      </c>
      <c r="M368" s="749">
        <v>11.1</v>
      </c>
      <c r="N368" s="769"/>
      <c r="O368" s="812"/>
      <c r="P368" s="811"/>
      <c r="Q368" s="810"/>
      <c r="T368" s="516">
        <v>10.8</v>
      </c>
      <c r="X368" s="5867"/>
      <c r="Y368" s="5868"/>
      <c r="Z368" s="539"/>
      <c r="AA368" s="539"/>
    </row>
    <row r="369" spans="1:28" ht="15" customHeight="1" thickBot="1" x14ac:dyDescent="0.25">
      <c r="A369" s="959"/>
      <c r="B369" s="5974"/>
      <c r="C369" s="957"/>
      <c r="D369" s="882"/>
      <c r="E369" s="1395"/>
      <c r="F369" s="1140"/>
      <c r="G369" s="5943"/>
      <c r="H369" s="5938"/>
      <c r="I369" s="5917"/>
      <c r="J369" s="679" t="s">
        <v>232</v>
      </c>
      <c r="K369" s="678"/>
      <c r="L369" s="948"/>
      <c r="M369" s="1030"/>
      <c r="N369" s="804"/>
      <c r="O369" s="803"/>
      <c r="P369" s="802"/>
      <c r="Q369" s="801"/>
      <c r="X369" s="5869"/>
      <c r="Y369" s="5870"/>
      <c r="Z369" s="539"/>
      <c r="AA369" s="539"/>
    </row>
    <row r="370" spans="1:28" ht="17.25" customHeight="1" thickBot="1" x14ac:dyDescent="0.25">
      <c r="A370" s="577"/>
      <c r="B370" s="5975"/>
      <c r="C370" s="612"/>
      <c r="D370" s="642"/>
      <c r="E370" s="1394"/>
      <c r="F370" s="1397"/>
      <c r="G370" s="5944"/>
      <c r="H370" s="5939"/>
      <c r="I370" s="5918"/>
      <c r="J370" s="573" t="s">
        <v>24</v>
      </c>
      <c r="K370" s="571">
        <f>SUM(K364:K369)</f>
        <v>12</v>
      </c>
      <c r="L370" s="571">
        <f>SUM(L364:L369)</f>
        <v>11.799999999999999</v>
      </c>
      <c r="M370" s="571">
        <f>SUM(M364:M369)</f>
        <v>11.1</v>
      </c>
      <c r="N370" s="570"/>
      <c r="O370" s="799"/>
      <c r="P370" s="798"/>
      <c r="Q370" s="797"/>
      <c r="R370" s="637"/>
      <c r="S370" s="637"/>
      <c r="T370" s="637"/>
      <c r="U370" s="637"/>
      <c r="V370" s="637"/>
      <c r="W370" s="637"/>
      <c r="X370" s="5863"/>
      <c r="Y370" s="5864"/>
      <c r="Z370" s="539"/>
      <c r="AA370" s="539"/>
    </row>
    <row r="371" spans="1:28" ht="13.9" customHeight="1" x14ac:dyDescent="0.2">
      <c r="A371" s="963" t="s">
        <v>28</v>
      </c>
      <c r="B371" s="5973" t="s">
        <v>10</v>
      </c>
      <c r="C371" s="961" t="s">
        <v>10</v>
      </c>
      <c r="D371" s="888" t="s">
        <v>52</v>
      </c>
      <c r="E371" s="1396"/>
      <c r="F371" s="5928" t="s">
        <v>451</v>
      </c>
      <c r="G371" s="5942" t="s">
        <v>438</v>
      </c>
      <c r="H371" s="5937" t="s">
        <v>18</v>
      </c>
      <c r="I371" s="5916" t="s">
        <v>352</v>
      </c>
      <c r="J371" s="694" t="s">
        <v>20</v>
      </c>
      <c r="K371" s="693"/>
      <c r="L371" s="756"/>
      <c r="M371" s="755"/>
      <c r="N371" s="754" t="s">
        <v>245</v>
      </c>
      <c r="O371" s="753" t="s">
        <v>138</v>
      </c>
      <c r="P371" s="837">
        <v>1</v>
      </c>
      <c r="Q371" s="836">
        <v>1</v>
      </c>
      <c r="X371" s="5865" t="s">
        <v>450</v>
      </c>
      <c r="Y371" s="5866"/>
      <c r="Z371" s="539"/>
      <c r="AA371" s="539"/>
    </row>
    <row r="372" spans="1:28" ht="13.9" customHeight="1" x14ac:dyDescent="0.2">
      <c r="A372" s="959"/>
      <c r="B372" s="5974"/>
      <c r="C372" s="957"/>
      <c r="D372" s="882"/>
      <c r="E372" s="1395"/>
      <c r="F372" s="5929"/>
      <c r="G372" s="5943"/>
      <c r="H372" s="5938"/>
      <c r="I372" s="5917"/>
      <c r="J372" s="599" t="s">
        <v>235</v>
      </c>
      <c r="K372" s="691"/>
      <c r="L372" s="750"/>
      <c r="M372" s="749"/>
      <c r="N372" s="833"/>
      <c r="O372" s="768"/>
      <c r="P372" s="811"/>
      <c r="Q372" s="810"/>
      <c r="X372" s="5867"/>
      <c r="Y372" s="5868"/>
      <c r="Z372" s="539"/>
      <c r="AA372" s="539"/>
    </row>
    <row r="373" spans="1:28" ht="14.45" customHeight="1" x14ac:dyDescent="0.2">
      <c r="A373" s="959"/>
      <c r="B373" s="5974"/>
      <c r="C373" s="957"/>
      <c r="D373" s="882"/>
      <c r="E373" s="1395"/>
      <c r="F373" s="5929"/>
      <c r="G373" s="5943"/>
      <c r="H373" s="5938"/>
      <c r="I373" s="5917"/>
      <c r="J373" s="689" t="s">
        <v>23</v>
      </c>
      <c r="K373" s="744">
        <v>2.5</v>
      </c>
      <c r="L373" s="583">
        <v>1.3</v>
      </c>
      <c r="M373" s="743">
        <v>0</v>
      </c>
      <c r="N373" s="1357"/>
      <c r="O373" s="969"/>
      <c r="P373" s="811"/>
      <c r="Q373" s="810"/>
      <c r="X373" s="5867"/>
      <c r="Y373" s="5868"/>
      <c r="Z373" s="539"/>
      <c r="AA373" s="539"/>
      <c r="AB373" s="516"/>
    </row>
    <row r="374" spans="1:28" ht="14.45" customHeight="1" x14ac:dyDescent="0.2">
      <c r="A374" s="959"/>
      <c r="B374" s="5974"/>
      <c r="C374" s="957"/>
      <c r="D374" s="882"/>
      <c r="E374" s="1395"/>
      <c r="F374" s="5929"/>
      <c r="G374" s="5943"/>
      <c r="H374" s="5938"/>
      <c r="I374" s="5917"/>
      <c r="J374" s="689" t="s">
        <v>234</v>
      </c>
      <c r="K374" s="744"/>
      <c r="L374" s="750"/>
      <c r="M374" s="749"/>
      <c r="N374" s="769"/>
      <c r="O374" s="812"/>
      <c r="P374" s="811"/>
      <c r="Q374" s="810"/>
      <c r="X374" s="5867"/>
      <c r="Y374" s="5868"/>
      <c r="Z374" s="539"/>
      <c r="AA374" s="539"/>
    </row>
    <row r="375" spans="1:28" ht="14.45" customHeight="1" x14ac:dyDescent="0.2">
      <c r="A375" s="959"/>
      <c r="B375" s="5974"/>
      <c r="C375" s="957"/>
      <c r="D375" s="882"/>
      <c r="E375" s="1395"/>
      <c r="F375" s="5929"/>
      <c r="G375" s="5943"/>
      <c r="H375" s="5938"/>
      <c r="I375" s="5917"/>
      <c r="J375" s="689" t="s">
        <v>233</v>
      </c>
      <c r="K375" s="744">
        <v>6.2</v>
      </c>
      <c r="L375" s="750">
        <v>9.4</v>
      </c>
      <c r="M375" s="749">
        <v>6.13</v>
      </c>
      <c r="N375" s="769"/>
      <c r="O375" s="812"/>
      <c r="P375" s="811"/>
      <c r="Q375" s="810"/>
      <c r="X375" s="5867"/>
      <c r="Y375" s="5868"/>
      <c r="Z375" s="539"/>
      <c r="AA375" s="539"/>
    </row>
    <row r="376" spans="1:28" ht="15" customHeight="1" thickBot="1" x14ac:dyDescent="0.25">
      <c r="A376" s="959"/>
      <c r="B376" s="5974"/>
      <c r="C376" s="957"/>
      <c r="D376" s="882"/>
      <c r="E376" s="1395"/>
      <c r="F376" s="5929"/>
      <c r="G376" s="5943"/>
      <c r="H376" s="5938"/>
      <c r="I376" s="5917"/>
      <c r="J376" s="679" t="s">
        <v>232</v>
      </c>
      <c r="K376" s="678"/>
      <c r="L376" s="948"/>
      <c r="M376" s="1030"/>
      <c r="N376" s="804"/>
      <c r="O376" s="803"/>
      <c r="P376" s="802"/>
      <c r="Q376" s="801"/>
      <c r="X376" s="5869"/>
      <c r="Y376" s="5870"/>
      <c r="Z376" s="539"/>
      <c r="AA376" s="539"/>
    </row>
    <row r="377" spans="1:28" ht="14.25" customHeight="1" thickBot="1" x14ac:dyDescent="0.25">
      <c r="A377" s="577"/>
      <c r="B377" s="5975"/>
      <c r="C377" s="612"/>
      <c r="D377" s="642"/>
      <c r="E377" s="1394"/>
      <c r="F377" s="5930"/>
      <c r="G377" s="5944"/>
      <c r="H377" s="5939"/>
      <c r="I377" s="5918"/>
      <c r="J377" s="573" t="s">
        <v>24</v>
      </c>
      <c r="K377" s="571">
        <f>SUM(K371:K376)</f>
        <v>8.6999999999999993</v>
      </c>
      <c r="L377" s="571">
        <f>SUM(L371:L376)</f>
        <v>10.700000000000001</v>
      </c>
      <c r="M377" s="571">
        <f>SUM(M371:M376)</f>
        <v>6.13</v>
      </c>
      <c r="N377" s="570"/>
      <c r="O377" s="799"/>
      <c r="P377" s="798"/>
      <c r="Q377" s="797"/>
      <c r="R377" s="637"/>
      <c r="S377" s="637"/>
      <c r="T377" s="637"/>
      <c r="U377" s="637"/>
      <c r="V377" s="637"/>
      <c r="W377" s="637"/>
      <c r="X377" s="5863"/>
      <c r="Y377" s="5864"/>
      <c r="Z377" s="539"/>
      <c r="AA377" s="539"/>
    </row>
    <row r="378" spans="1:28" ht="15.75" hidden="1" customHeight="1" thickBot="1" x14ac:dyDescent="0.25">
      <c r="A378" s="963" t="s">
        <v>28</v>
      </c>
      <c r="B378" s="5973" t="s">
        <v>10</v>
      </c>
      <c r="C378" s="961" t="s">
        <v>10</v>
      </c>
      <c r="D378" s="888" t="s">
        <v>55</v>
      </c>
      <c r="E378" s="1393"/>
      <c r="F378" s="6025" t="s">
        <v>449</v>
      </c>
      <c r="G378" s="5925" t="s">
        <v>438</v>
      </c>
      <c r="H378" s="5935" t="s">
        <v>18</v>
      </c>
      <c r="I378" s="5916" t="s">
        <v>352</v>
      </c>
      <c r="J378" s="694" t="s">
        <v>20</v>
      </c>
      <c r="K378" s="693"/>
      <c r="L378" s="692"/>
      <c r="M378" s="823"/>
      <c r="N378" s="754" t="s">
        <v>245</v>
      </c>
      <c r="O378" s="753" t="s">
        <v>242</v>
      </c>
      <c r="P378" s="837">
        <v>1</v>
      </c>
      <c r="Q378" s="836"/>
      <c r="X378" s="548"/>
      <c r="Y378" s="548"/>
      <c r="Z378" s="539"/>
      <c r="AA378" s="539"/>
    </row>
    <row r="379" spans="1:28" ht="15" hidden="1" thickBot="1" x14ac:dyDescent="0.25">
      <c r="A379" s="959"/>
      <c r="B379" s="5974"/>
      <c r="C379" s="957"/>
      <c r="D379" s="882"/>
      <c r="E379" s="1391"/>
      <c r="F379" s="6026"/>
      <c r="G379" s="5926"/>
      <c r="H379" s="5936"/>
      <c r="I379" s="5917"/>
      <c r="J379" s="689" t="s">
        <v>23</v>
      </c>
      <c r="K379" s="744"/>
      <c r="L379" s="750"/>
      <c r="M379" s="749"/>
      <c r="N379" s="742" t="s">
        <v>448</v>
      </c>
      <c r="O379" s="741" t="s">
        <v>138</v>
      </c>
      <c r="P379" s="811">
        <v>1</v>
      </c>
      <c r="Q379" s="810"/>
      <c r="T379" s="516"/>
      <c r="X379" s="548"/>
      <c r="Y379" s="548"/>
      <c r="Z379" s="539"/>
      <c r="AA379" s="539"/>
    </row>
    <row r="380" spans="1:28" ht="15" hidden="1" thickBot="1" x14ac:dyDescent="0.25">
      <c r="A380" s="959"/>
      <c r="B380" s="5974"/>
      <c r="C380" s="957"/>
      <c r="D380" s="882"/>
      <c r="E380" s="1391"/>
      <c r="F380" s="6026"/>
      <c r="G380" s="5926"/>
      <c r="H380" s="5936"/>
      <c r="I380" s="5917"/>
      <c r="J380" s="689" t="s">
        <v>234</v>
      </c>
      <c r="K380" s="744"/>
      <c r="L380" s="750"/>
      <c r="M380" s="749"/>
      <c r="N380" s="769"/>
      <c r="O380" s="812"/>
      <c r="P380" s="811"/>
      <c r="Q380" s="810"/>
      <c r="X380" s="548"/>
      <c r="Y380" s="548"/>
      <c r="Z380" s="539"/>
      <c r="AA380" s="539"/>
    </row>
    <row r="381" spans="1:28" ht="15" hidden="1" thickBot="1" x14ac:dyDescent="0.25">
      <c r="A381" s="959"/>
      <c r="B381" s="5974"/>
      <c r="C381" s="957"/>
      <c r="D381" s="882"/>
      <c r="E381" s="1391"/>
      <c r="F381" s="6026"/>
      <c r="G381" s="5926"/>
      <c r="H381" s="5936"/>
      <c r="I381" s="5917"/>
      <c r="J381" s="689" t="s">
        <v>233</v>
      </c>
      <c r="K381" s="744"/>
      <c r="L381" s="750"/>
      <c r="M381" s="749"/>
      <c r="N381" s="769"/>
      <c r="O381" s="812"/>
      <c r="P381" s="811"/>
      <c r="Q381" s="810"/>
      <c r="T381" s="516"/>
      <c r="X381" s="548"/>
      <c r="Y381" s="548"/>
      <c r="Z381" s="539"/>
      <c r="AA381" s="539"/>
    </row>
    <row r="382" spans="1:28" ht="15" hidden="1" thickBot="1" x14ac:dyDescent="0.25">
      <c r="A382" s="959"/>
      <c r="B382" s="5974"/>
      <c r="C382" s="957"/>
      <c r="D382" s="882"/>
      <c r="E382" s="1391"/>
      <c r="F382" s="6026"/>
      <c r="G382" s="5926"/>
      <c r="H382" s="5936"/>
      <c r="I382" s="5917"/>
      <c r="J382" s="679" t="s">
        <v>22</v>
      </c>
      <c r="K382" s="678"/>
      <c r="L382" s="948"/>
      <c r="M382" s="1030"/>
      <c r="N382" s="804"/>
      <c r="O382" s="803"/>
      <c r="P382" s="802"/>
      <c r="Q382" s="801"/>
      <c r="X382" s="548"/>
      <c r="Y382" s="548"/>
      <c r="Z382" s="539"/>
      <c r="AA382" s="539"/>
    </row>
    <row r="383" spans="1:28" ht="33.75" hidden="1" customHeight="1" x14ac:dyDescent="0.2">
      <c r="A383" s="577"/>
      <c r="B383" s="5975"/>
      <c r="C383" s="612"/>
      <c r="D383" s="642"/>
      <c r="E383" s="901"/>
      <c r="F383" s="6027"/>
      <c r="G383" s="5927"/>
      <c r="H383" s="574"/>
      <c r="I383" s="5918"/>
      <c r="J383" s="723" t="s">
        <v>24</v>
      </c>
      <c r="K383" s="723"/>
      <c r="L383" s="775">
        <f>SUM(L378:L382)</f>
        <v>0</v>
      </c>
      <c r="M383" s="774"/>
      <c r="N383" s="773"/>
      <c r="O383" s="772"/>
      <c r="P383" s="771"/>
      <c r="Q383" s="770"/>
      <c r="X383" s="548"/>
      <c r="Y383" s="548"/>
      <c r="Z383" s="539"/>
      <c r="AA383" s="539"/>
    </row>
    <row r="384" spans="1:28" ht="14.45" customHeight="1" x14ac:dyDescent="0.2">
      <c r="A384" s="6022" t="s">
        <v>28</v>
      </c>
      <c r="B384" s="5973" t="s">
        <v>10</v>
      </c>
      <c r="C384" s="5991" t="s">
        <v>10</v>
      </c>
      <c r="D384" s="6041">
        <v>11</v>
      </c>
      <c r="E384" s="5922"/>
      <c r="F384" s="6039" t="s">
        <v>447</v>
      </c>
      <c r="G384" s="5925" t="s">
        <v>438</v>
      </c>
      <c r="H384" s="5935" t="s">
        <v>18</v>
      </c>
      <c r="I384" s="5916" t="s">
        <v>352</v>
      </c>
      <c r="J384" s="933" t="s">
        <v>20</v>
      </c>
      <c r="K384" s="932"/>
      <c r="L384" s="721"/>
      <c r="M384" s="721"/>
      <c r="N384" s="1390"/>
      <c r="O384" s="1389"/>
      <c r="P384" s="1388"/>
      <c r="Q384" s="1387"/>
      <c r="X384" s="5867" t="s">
        <v>446</v>
      </c>
      <c r="Y384" s="5868"/>
      <c r="Z384" s="539"/>
      <c r="AA384" s="539"/>
      <c r="AB384" s="516"/>
    </row>
    <row r="385" spans="1:28" ht="14.45" customHeight="1" x14ac:dyDescent="0.2">
      <c r="A385" s="6023"/>
      <c r="B385" s="5974"/>
      <c r="C385" s="5992"/>
      <c r="D385" s="6042"/>
      <c r="E385" s="5923"/>
      <c r="F385" s="6040"/>
      <c r="G385" s="5926"/>
      <c r="H385" s="5936"/>
      <c r="I385" s="5917"/>
      <c r="J385" s="599" t="s">
        <v>235</v>
      </c>
      <c r="K385" s="691"/>
      <c r="L385" s="715"/>
      <c r="M385" s="715"/>
      <c r="N385" s="1386"/>
      <c r="O385" s="1385"/>
      <c r="P385" s="1384"/>
      <c r="Q385" s="1383"/>
      <c r="X385" s="5867"/>
      <c r="Y385" s="5868"/>
      <c r="Z385" s="539"/>
      <c r="AA385" s="539"/>
      <c r="AB385" s="516"/>
    </row>
    <row r="386" spans="1:28" ht="14.45" customHeight="1" x14ac:dyDescent="0.2">
      <c r="A386" s="6023"/>
      <c r="B386" s="5974"/>
      <c r="C386" s="5992"/>
      <c r="D386" s="6042"/>
      <c r="E386" s="5923"/>
      <c r="F386" s="6040"/>
      <c r="G386" s="5926"/>
      <c r="H386" s="5936"/>
      <c r="I386" s="5917"/>
      <c r="J386" s="923" t="s">
        <v>23</v>
      </c>
      <c r="K386" s="1377">
        <v>17</v>
      </c>
      <c r="L386" s="596">
        <v>0</v>
      </c>
      <c r="M386" s="596">
        <v>0</v>
      </c>
      <c r="N386" s="595" t="s">
        <v>245</v>
      </c>
      <c r="O386" s="594" t="s">
        <v>138</v>
      </c>
      <c r="P386" s="942">
        <v>1</v>
      </c>
      <c r="Q386" s="886">
        <v>0</v>
      </c>
      <c r="X386" s="5867"/>
      <c r="Y386" s="5868"/>
      <c r="Z386" s="539"/>
      <c r="AA386" s="539"/>
    </row>
    <row r="387" spans="1:28" ht="14.45" customHeight="1" x14ac:dyDescent="0.2">
      <c r="A387" s="6023"/>
      <c r="B387" s="5974"/>
      <c r="C387" s="5992"/>
      <c r="D387" s="6042"/>
      <c r="E387" s="5923"/>
      <c r="F387" s="6040"/>
      <c r="G387" s="5926"/>
      <c r="H387" s="5936"/>
      <c r="I387" s="5917"/>
      <c r="J387" s="923" t="s">
        <v>234</v>
      </c>
      <c r="K387" s="941"/>
      <c r="L387" s="687"/>
      <c r="M387" s="687"/>
      <c r="N387" s="595"/>
      <c r="O387" s="594"/>
      <c r="P387" s="784"/>
      <c r="Q387" s="783"/>
      <c r="X387" s="5867"/>
      <c r="Y387" s="5868"/>
      <c r="Z387" s="539"/>
      <c r="AA387" s="539"/>
    </row>
    <row r="388" spans="1:28" ht="14.45" customHeight="1" x14ac:dyDescent="0.2">
      <c r="A388" s="6023"/>
      <c r="B388" s="5974"/>
      <c r="C388" s="5992"/>
      <c r="D388" s="6042"/>
      <c r="E388" s="5923"/>
      <c r="F388" s="6040"/>
      <c r="G388" s="5926"/>
      <c r="H388" s="5936"/>
      <c r="I388" s="5917"/>
      <c r="J388" s="923" t="s">
        <v>233</v>
      </c>
      <c r="K388" s="941"/>
      <c r="L388" s="687"/>
      <c r="M388" s="687"/>
      <c r="N388" s="595"/>
      <c r="O388" s="594"/>
      <c r="P388" s="784"/>
      <c r="Q388" s="783"/>
      <c r="X388" s="5867"/>
      <c r="Y388" s="5868"/>
      <c r="Z388" s="539"/>
      <c r="AA388" s="539"/>
    </row>
    <row r="389" spans="1:28" ht="15" customHeight="1" thickBot="1" x14ac:dyDescent="0.25">
      <c r="A389" s="6023"/>
      <c r="B389" s="5974"/>
      <c r="C389" s="5992"/>
      <c r="D389" s="6042"/>
      <c r="E389" s="5923"/>
      <c r="F389" s="6040"/>
      <c r="G389" s="5926"/>
      <c r="H389" s="5936"/>
      <c r="I389" s="5917"/>
      <c r="J389" s="679" t="s">
        <v>232</v>
      </c>
      <c r="K389" s="678"/>
      <c r="L389" s="1382"/>
      <c r="M389" s="1382"/>
      <c r="N389" s="582"/>
      <c r="O389" s="581"/>
      <c r="P389" s="779"/>
      <c r="Q389" s="778"/>
      <c r="X389" s="5869"/>
      <c r="Y389" s="5870"/>
      <c r="Z389" s="539"/>
      <c r="AA389" s="539"/>
    </row>
    <row r="390" spans="1:28" ht="15" customHeight="1" thickBot="1" x14ac:dyDescent="0.25">
      <c r="A390" s="6024"/>
      <c r="B390" s="5975"/>
      <c r="C390" s="5993"/>
      <c r="D390" s="6043"/>
      <c r="E390" s="5924"/>
      <c r="F390" s="6152"/>
      <c r="G390" s="5927"/>
      <c r="H390" s="574"/>
      <c r="I390" s="5918"/>
      <c r="J390" s="573" t="s">
        <v>24</v>
      </c>
      <c r="K390" s="571">
        <f>SUM(K384:K389)</f>
        <v>17</v>
      </c>
      <c r="L390" s="571">
        <f>SUM(L384:L389)</f>
        <v>0</v>
      </c>
      <c r="M390" s="571">
        <f>SUM(M384:M389)</f>
        <v>0</v>
      </c>
      <c r="N390" s="609"/>
      <c r="O390" s="569"/>
      <c r="P390" s="1381"/>
      <c r="Q390" s="797"/>
      <c r="R390" s="637"/>
      <c r="S390" s="637"/>
      <c r="T390" s="637"/>
      <c r="U390" s="637"/>
      <c r="V390" s="637"/>
      <c r="W390" s="637"/>
      <c r="X390" s="5863"/>
      <c r="Y390" s="5864"/>
      <c r="Z390" s="539"/>
      <c r="AA390" s="539"/>
    </row>
    <row r="391" spans="1:28" ht="15.75" customHeight="1" x14ac:dyDescent="0.2">
      <c r="A391" s="6022" t="s">
        <v>28</v>
      </c>
      <c r="B391" s="5973" t="s">
        <v>10</v>
      </c>
      <c r="C391" s="5991" t="s">
        <v>10</v>
      </c>
      <c r="D391" s="6041">
        <v>12</v>
      </c>
      <c r="E391" s="5922"/>
      <c r="F391" s="6039" t="s">
        <v>445</v>
      </c>
      <c r="G391" s="5925" t="s">
        <v>438</v>
      </c>
      <c r="H391" s="5937" t="s">
        <v>18</v>
      </c>
      <c r="I391" s="5916" t="s">
        <v>43</v>
      </c>
      <c r="J391" s="933" t="s">
        <v>20</v>
      </c>
      <c r="K391" s="692">
        <v>4.9000000000000004</v>
      </c>
      <c r="L391" s="692">
        <v>4.9000000000000004</v>
      </c>
      <c r="M391" s="823">
        <v>0.42</v>
      </c>
      <c r="N391" s="629" t="s">
        <v>245</v>
      </c>
      <c r="O391" s="1375" t="s">
        <v>138</v>
      </c>
      <c r="P391" s="1374"/>
      <c r="Q391" s="1373"/>
      <c r="X391" s="5865" t="s">
        <v>444</v>
      </c>
      <c r="Y391" s="5866"/>
      <c r="Z391" s="598"/>
      <c r="AA391" s="539"/>
    </row>
    <row r="392" spans="1:28" ht="15.75" customHeight="1" x14ac:dyDescent="0.2">
      <c r="A392" s="6023"/>
      <c r="B392" s="5974"/>
      <c r="C392" s="5992"/>
      <c r="D392" s="6042"/>
      <c r="E392" s="5923"/>
      <c r="F392" s="6040"/>
      <c r="G392" s="5926"/>
      <c r="H392" s="5938"/>
      <c r="I392" s="5917"/>
      <c r="J392" s="599" t="s">
        <v>235</v>
      </c>
      <c r="K392" s="583"/>
      <c r="L392" s="583"/>
      <c r="M392" s="743"/>
      <c r="N392" s="624"/>
      <c r="O392" s="1340"/>
      <c r="P392" s="1372"/>
      <c r="Q392" s="1371"/>
      <c r="X392" s="5867"/>
      <c r="Y392" s="5868"/>
      <c r="Z392" s="539"/>
      <c r="AA392" s="539"/>
    </row>
    <row r="393" spans="1:28" ht="14.45" customHeight="1" x14ac:dyDescent="0.2">
      <c r="A393" s="6023"/>
      <c r="B393" s="5974"/>
      <c r="C393" s="5992"/>
      <c r="D393" s="6042"/>
      <c r="E393" s="5923"/>
      <c r="F393" s="6040"/>
      <c r="G393" s="5926"/>
      <c r="H393" s="5938"/>
      <c r="I393" s="5917"/>
      <c r="J393" s="923" t="s">
        <v>23</v>
      </c>
      <c r="K393" s="596">
        <v>0.1</v>
      </c>
      <c r="L393" s="596">
        <v>0.1</v>
      </c>
      <c r="M393" s="884">
        <v>0</v>
      </c>
      <c r="N393" s="619"/>
      <c r="O393" s="785"/>
      <c r="P393" s="1370"/>
      <c r="Q393" s="783"/>
      <c r="X393" s="5867"/>
      <c r="Y393" s="5868"/>
      <c r="Z393" s="539"/>
      <c r="AA393" s="539"/>
    </row>
    <row r="394" spans="1:28" ht="14.45" customHeight="1" x14ac:dyDescent="0.2">
      <c r="A394" s="6023"/>
      <c r="B394" s="5974"/>
      <c r="C394" s="5992"/>
      <c r="D394" s="6042"/>
      <c r="E394" s="5923"/>
      <c r="F394" s="6040"/>
      <c r="G394" s="5926"/>
      <c r="H394" s="5938"/>
      <c r="I394" s="5917"/>
      <c r="J394" s="923" t="s">
        <v>234</v>
      </c>
      <c r="K394" s="596"/>
      <c r="L394" s="596"/>
      <c r="M394" s="884"/>
      <c r="N394" s="619"/>
      <c r="O394" s="785"/>
      <c r="P394" s="1370"/>
      <c r="Q394" s="783"/>
      <c r="X394" s="5867"/>
      <c r="Y394" s="5868"/>
      <c r="Z394" s="539"/>
      <c r="AA394" s="539"/>
    </row>
    <row r="395" spans="1:28" ht="14.45" customHeight="1" x14ac:dyDescent="0.2">
      <c r="A395" s="6023"/>
      <c r="B395" s="5974"/>
      <c r="C395" s="5992"/>
      <c r="D395" s="6042"/>
      <c r="E395" s="5923"/>
      <c r="F395" s="6040"/>
      <c r="G395" s="5926"/>
      <c r="H395" s="5938"/>
      <c r="I395" s="5917"/>
      <c r="J395" s="923" t="s">
        <v>233</v>
      </c>
      <c r="K395" s="583">
        <v>32.799999999999997</v>
      </c>
      <c r="L395" s="583">
        <v>42.8</v>
      </c>
      <c r="M395" s="743">
        <v>21.53</v>
      </c>
      <c r="N395" s="624"/>
      <c r="O395" s="1340"/>
      <c r="P395" s="1372"/>
      <c r="Q395" s="1371"/>
      <c r="X395" s="5867"/>
      <c r="Y395" s="5868"/>
      <c r="Z395" s="539"/>
      <c r="AA395" s="539"/>
    </row>
    <row r="396" spans="1:28" ht="15" customHeight="1" thickBot="1" x14ac:dyDescent="0.25">
      <c r="A396" s="6023"/>
      <c r="B396" s="5974"/>
      <c r="C396" s="5992"/>
      <c r="D396" s="6042"/>
      <c r="E396" s="5923"/>
      <c r="F396" s="6040"/>
      <c r="G396" s="5926"/>
      <c r="H396" s="5938"/>
      <c r="I396" s="5917"/>
      <c r="J396" s="679" t="s">
        <v>232</v>
      </c>
      <c r="K396" s="902"/>
      <c r="L396" s="902"/>
      <c r="M396" s="1380"/>
      <c r="N396" s="877"/>
      <c r="O396" s="1339"/>
      <c r="P396" s="1369"/>
      <c r="Q396" s="1368"/>
      <c r="X396" s="5869"/>
      <c r="Y396" s="5870"/>
      <c r="Z396" s="539"/>
      <c r="AA396" s="539"/>
    </row>
    <row r="397" spans="1:28" ht="15.75" customHeight="1" thickBot="1" x14ac:dyDescent="0.25">
      <c r="A397" s="6024"/>
      <c r="B397" s="5975"/>
      <c r="C397" s="5993"/>
      <c r="D397" s="6043"/>
      <c r="E397" s="5924"/>
      <c r="F397" s="6152"/>
      <c r="G397" s="5927"/>
      <c r="H397" s="5939"/>
      <c r="I397" s="5918"/>
      <c r="J397" s="573" t="s">
        <v>24</v>
      </c>
      <c r="K397" s="572">
        <f>SUM(K391:K396)</f>
        <v>37.799999999999997</v>
      </c>
      <c r="L397" s="572">
        <f>SUM(L391:L396)</f>
        <v>47.8</v>
      </c>
      <c r="M397" s="572">
        <f>SUM(M391:M396)</f>
        <v>21.950000000000003</v>
      </c>
      <c r="N397" s="570"/>
      <c r="O397" s="1378"/>
      <c r="P397" s="1376"/>
      <c r="Q397" s="638"/>
      <c r="R397" s="637"/>
      <c r="S397" s="637"/>
      <c r="T397" s="637"/>
      <c r="U397" s="637"/>
      <c r="V397" s="637"/>
      <c r="W397" s="637"/>
      <c r="X397" s="5863"/>
      <c r="Y397" s="5864"/>
      <c r="Z397" s="539"/>
      <c r="AA397" s="539"/>
    </row>
    <row r="398" spans="1:28" ht="13.9" customHeight="1" x14ac:dyDescent="0.2">
      <c r="A398" s="6022" t="s">
        <v>28</v>
      </c>
      <c r="B398" s="5973" t="s">
        <v>10</v>
      </c>
      <c r="C398" s="5991" t="s">
        <v>10</v>
      </c>
      <c r="D398" s="6041">
        <v>13</v>
      </c>
      <c r="E398" s="5922"/>
      <c r="F398" s="6039" t="s">
        <v>443</v>
      </c>
      <c r="G398" s="5925" t="s">
        <v>438</v>
      </c>
      <c r="H398" s="5935" t="s">
        <v>18</v>
      </c>
      <c r="I398" s="5916" t="s">
        <v>265</v>
      </c>
      <c r="J398" s="933" t="s">
        <v>20</v>
      </c>
      <c r="K398" s="932"/>
      <c r="L398" s="721"/>
      <c r="M398" s="792"/>
      <c r="N398" s="629" t="s">
        <v>245</v>
      </c>
      <c r="O398" s="1375" t="s">
        <v>138</v>
      </c>
      <c r="P398" s="1374"/>
      <c r="Q398" s="1373"/>
      <c r="X398" s="5865" t="s">
        <v>442</v>
      </c>
      <c r="Y398" s="5866"/>
      <c r="Z398" s="1379"/>
      <c r="AA398" s="539"/>
    </row>
    <row r="399" spans="1:28" ht="14.45" customHeight="1" x14ac:dyDescent="0.2">
      <c r="A399" s="6023"/>
      <c r="B399" s="5974"/>
      <c r="C399" s="5992"/>
      <c r="D399" s="6042"/>
      <c r="E399" s="5923"/>
      <c r="F399" s="6040"/>
      <c r="G399" s="5926"/>
      <c r="H399" s="5936"/>
      <c r="I399" s="5917"/>
      <c r="J399" s="599" t="s">
        <v>235</v>
      </c>
      <c r="K399" s="691"/>
      <c r="L399" s="715"/>
      <c r="M399" s="892"/>
      <c r="N399" s="624"/>
      <c r="O399" s="1340"/>
      <c r="P399" s="1372"/>
      <c r="Q399" s="1371"/>
      <c r="X399" s="5867"/>
      <c r="Y399" s="5868"/>
      <c r="Z399" s="539"/>
      <c r="AA399" s="539"/>
    </row>
    <row r="400" spans="1:28" ht="14.45" customHeight="1" x14ac:dyDescent="0.2">
      <c r="A400" s="6023"/>
      <c r="B400" s="5974"/>
      <c r="C400" s="5992"/>
      <c r="D400" s="6042"/>
      <c r="E400" s="5923"/>
      <c r="F400" s="6040"/>
      <c r="G400" s="5926"/>
      <c r="H400" s="5936"/>
      <c r="I400" s="5917"/>
      <c r="J400" s="923" t="s">
        <v>23</v>
      </c>
      <c r="K400" s="941">
        <v>18.5</v>
      </c>
      <c r="L400" s="596">
        <v>7</v>
      </c>
      <c r="M400" s="884">
        <v>4.5599999999999996</v>
      </c>
      <c r="N400" s="619"/>
      <c r="O400" s="785"/>
      <c r="P400" s="1370"/>
      <c r="Q400" s="783"/>
      <c r="X400" s="5867"/>
      <c r="Y400" s="5868"/>
      <c r="Z400" s="539"/>
      <c r="AA400" s="539"/>
    </row>
    <row r="401" spans="1:34" ht="14.45" customHeight="1" x14ac:dyDescent="0.2">
      <c r="A401" s="6023"/>
      <c r="B401" s="5974"/>
      <c r="C401" s="5992"/>
      <c r="D401" s="6042"/>
      <c r="E401" s="5923"/>
      <c r="F401" s="6040"/>
      <c r="G401" s="5926"/>
      <c r="H401" s="5936"/>
      <c r="I401" s="5917"/>
      <c r="J401" s="923" t="s">
        <v>234</v>
      </c>
      <c r="K401" s="941"/>
      <c r="L401" s="596"/>
      <c r="M401" s="884"/>
      <c r="N401" s="619"/>
      <c r="O401" s="785"/>
      <c r="P401" s="1370"/>
      <c r="Q401" s="783"/>
      <c r="X401" s="5867"/>
      <c r="Y401" s="5868"/>
      <c r="Z401" s="539"/>
      <c r="AA401" s="539"/>
    </row>
    <row r="402" spans="1:34" ht="14.45" customHeight="1" x14ac:dyDescent="0.2">
      <c r="A402" s="6023"/>
      <c r="B402" s="5974"/>
      <c r="C402" s="5992"/>
      <c r="D402" s="6042"/>
      <c r="E402" s="5923"/>
      <c r="F402" s="6040"/>
      <c r="G402" s="5926"/>
      <c r="H402" s="5936"/>
      <c r="I402" s="5917"/>
      <c r="J402" s="923" t="s">
        <v>233</v>
      </c>
      <c r="K402" s="941">
        <v>8.5</v>
      </c>
      <c r="L402" s="596">
        <v>9.9</v>
      </c>
      <c r="M402" s="884">
        <v>9.9</v>
      </c>
      <c r="N402" s="619"/>
      <c r="O402" s="785"/>
      <c r="P402" s="1370"/>
      <c r="Q402" s="783"/>
      <c r="X402" s="5867"/>
      <c r="Y402" s="5868"/>
      <c r="Z402" s="539"/>
      <c r="AA402" s="539"/>
      <c r="AG402" s="516"/>
      <c r="AH402" s="516"/>
    </row>
    <row r="403" spans="1:34" ht="13.5" customHeight="1" thickBot="1" x14ac:dyDescent="0.25">
      <c r="A403" s="6023"/>
      <c r="B403" s="5974"/>
      <c r="C403" s="5992"/>
      <c r="D403" s="6042"/>
      <c r="E403" s="5923"/>
      <c r="F403" s="6040"/>
      <c r="G403" s="5926"/>
      <c r="H403" s="5936"/>
      <c r="I403" s="5917"/>
      <c r="J403" s="679" t="s">
        <v>232</v>
      </c>
      <c r="K403" s="734"/>
      <c r="L403" s="879"/>
      <c r="M403" s="878"/>
      <c r="N403" s="877"/>
      <c r="O403" s="1339"/>
      <c r="P403" s="1369"/>
      <c r="Q403" s="1368"/>
      <c r="X403" s="5869"/>
      <c r="Y403" s="5870"/>
      <c r="Z403" s="539"/>
      <c r="AA403" s="539"/>
    </row>
    <row r="404" spans="1:34" ht="16.5" customHeight="1" thickBot="1" x14ac:dyDescent="0.25">
      <c r="A404" s="6024"/>
      <c r="B404" s="5975"/>
      <c r="C404" s="5993"/>
      <c r="D404" s="6043"/>
      <c r="E404" s="5924"/>
      <c r="F404" s="6152"/>
      <c r="G404" s="5927"/>
      <c r="H404" s="574"/>
      <c r="I404" s="5918"/>
      <c r="J404" s="573" t="s">
        <v>24</v>
      </c>
      <c r="K404" s="571">
        <f>SUM(K398:K403)</f>
        <v>27</v>
      </c>
      <c r="L404" s="572">
        <f>SUM(L398:L403)</f>
        <v>16.899999999999999</v>
      </c>
      <c r="M404" s="572">
        <f>SUM(M398:M403)</f>
        <v>14.46</v>
      </c>
      <c r="N404" s="570"/>
      <c r="O404" s="1378"/>
      <c r="P404" s="1376"/>
      <c r="Q404" s="638"/>
      <c r="R404" s="637"/>
      <c r="S404" s="637"/>
      <c r="T404" s="637"/>
      <c r="U404" s="637"/>
      <c r="V404" s="637"/>
      <c r="W404" s="637"/>
      <c r="X404" s="5863"/>
      <c r="Y404" s="5864"/>
      <c r="Z404" s="539"/>
      <c r="AA404" s="539"/>
    </row>
    <row r="405" spans="1:34" ht="15" customHeight="1" x14ac:dyDescent="0.2">
      <c r="A405" s="6022" t="s">
        <v>28</v>
      </c>
      <c r="B405" s="5973" t="s">
        <v>10</v>
      </c>
      <c r="C405" s="5991" t="s">
        <v>10</v>
      </c>
      <c r="D405" s="6041">
        <v>14</v>
      </c>
      <c r="E405" s="5922"/>
      <c r="F405" s="6039" t="s">
        <v>441</v>
      </c>
      <c r="G405" s="5925" t="s">
        <v>438</v>
      </c>
      <c r="H405" s="5935" t="s">
        <v>18</v>
      </c>
      <c r="I405" s="5916" t="s">
        <v>352</v>
      </c>
      <c r="J405" s="933" t="s">
        <v>20</v>
      </c>
      <c r="K405" s="932"/>
      <c r="L405" s="721"/>
      <c r="M405" s="792"/>
      <c r="N405" s="629" t="s">
        <v>245</v>
      </c>
      <c r="O405" s="1375" t="s">
        <v>138</v>
      </c>
      <c r="P405" s="1374"/>
      <c r="Q405" s="1373"/>
      <c r="X405" s="5865" t="s">
        <v>440</v>
      </c>
      <c r="Y405" s="5866"/>
      <c r="Z405" s="539"/>
      <c r="AA405" s="539"/>
    </row>
    <row r="406" spans="1:34" ht="15" customHeight="1" x14ac:dyDescent="0.2">
      <c r="A406" s="6023"/>
      <c r="B406" s="5974"/>
      <c r="C406" s="5992"/>
      <c r="D406" s="6042"/>
      <c r="E406" s="5923"/>
      <c r="F406" s="6040"/>
      <c r="G406" s="5926"/>
      <c r="H406" s="5936"/>
      <c r="I406" s="5917"/>
      <c r="J406" s="599" t="s">
        <v>235</v>
      </c>
      <c r="K406" s="691"/>
      <c r="L406" s="715"/>
      <c r="M406" s="892"/>
      <c r="N406" s="624"/>
      <c r="O406" s="1340"/>
      <c r="P406" s="1372"/>
      <c r="Q406" s="1371"/>
      <c r="X406" s="5867"/>
      <c r="Y406" s="5868"/>
      <c r="Z406" s="539"/>
      <c r="AA406" s="539"/>
    </row>
    <row r="407" spans="1:34" ht="14.45" customHeight="1" x14ac:dyDescent="0.2">
      <c r="A407" s="6023"/>
      <c r="B407" s="5974"/>
      <c r="C407" s="5992"/>
      <c r="D407" s="6042"/>
      <c r="E407" s="5923"/>
      <c r="F407" s="6040"/>
      <c r="G407" s="5926"/>
      <c r="H407" s="5936"/>
      <c r="I407" s="5917"/>
      <c r="J407" s="923" t="s">
        <v>23</v>
      </c>
      <c r="K407" s="1377">
        <v>2</v>
      </c>
      <c r="L407" s="596">
        <v>3.2</v>
      </c>
      <c r="M407" s="884">
        <v>3.1</v>
      </c>
      <c r="N407" s="619"/>
      <c r="O407" s="785"/>
      <c r="P407" s="1370"/>
      <c r="Q407" s="783"/>
      <c r="X407" s="5867"/>
      <c r="Y407" s="5868"/>
      <c r="Z407" s="539"/>
      <c r="AA407" s="539"/>
    </row>
    <row r="408" spans="1:34" ht="14.45" customHeight="1" x14ac:dyDescent="0.2">
      <c r="A408" s="6023"/>
      <c r="B408" s="5974"/>
      <c r="C408" s="5992"/>
      <c r="D408" s="6042"/>
      <c r="E408" s="5923"/>
      <c r="F408" s="6040"/>
      <c r="G408" s="5926"/>
      <c r="H408" s="5936"/>
      <c r="I408" s="5917"/>
      <c r="J408" s="923" t="s">
        <v>234</v>
      </c>
      <c r="K408" s="941"/>
      <c r="L408" s="687"/>
      <c r="M408" s="786"/>
      <c r="N408" s="619"/>
      <c r="O408" s="785"/>
      <c r="P408" s="1370"/>
      <c r="Q408" s="783"/>
      <c r="X408" s="5867"/>
      <c r="Y408" s="5868"/>
      <c r="Z408" s="539"/>
      <c r="AA408" s="539"/>
    </row>
    <row r="409" spans="1:34" ht="14.45" customHeight="1" x14ac:dyDescent="0.2">
      <c r="A409" s="6023"/>
      <c r="B409" s="5974"/>
      <c r="C409" s="5992"/>
      <c r="D409" s="6042"/>
      <c r="E409" s="5923"/>
      <c r="F409" s="6040"/>
      <c r="G409" s="5926"/>
      <c r="H409" s="5936"/>
      <c r="I409" s="5917"/>
      <c r="J409" s="923" t="s">
        <v>233</v>
      </c>
      <c r="K409" s="941"/>
      <c r="L409" s="687"/>
      <c r="M409" s="786"/>
      <c r="N409" s="619"/>
      <c r="O409" s="785"/>
      <c r="P409" s="1370"/>
      <c r="Q409" s="783"/>
      <c r="X409" s="5867"/>
      <c r="Y409" s="5868"/>
      <c r="Z409" s="539"/>
      <c r="AA409" s="539"/>
    </row>
    <row r="410" spans="1:34" ht="15" customHeight="1" thickBot="1" x14ac:dyDescent="0.25">
      <c r="A410" s="6023"/>
      <c r="B410" s="5974"/>
      <c r="C410" s="5992"/>
      <c r="D410" s="6042"/>
      <c r="E410" s="5923"/>
      <c r="F410" s="6040"/>
      <c r="G410" s="5926"/>
      <c r="H410" s="5936"/>
      <c r="I410" s="5917"/>
      <c r="J410" s="679" t="s">
        <v>232</v>
      </c>
      <c r="K410" s="734"/>
      <c r="L410" s="879"/>
      <c r="M410" s="878"/>
      <c r="N410" s="877"/>
      <c r="O410" s="1339"/>
      <c r="P410" s="1369"/>
      <c r="Q410" s="1368"/>
      <c r="X410" s="5869"/>
      <c r="Y410" s="5870"/>
      <c r="Z410" s="539"/>
      <c r="AA410" s="539"/>
    </row>
    <row r="411" spans="1:34" ht="22.15" customHeight="1" thickBot="1" x14ac:dyDescent="0.25">
      <c r="A411" s="6024"/>
      <c r="B411" s="5975"/>
      <c r="C411" s="5993"/>
      <c r="D411" s="6043"/>
      <c r="E411" s="5924"/>
      <c r="F411" s="6152"/>
      <c r="G411" s="5927"/>
      <c r="H411" s="5950"/>
      <c r="I411" s="5918"/>
      <c r="J411" s="573" t="s">
        <v>24</v>
      </c>
      <c r="K411" s="571">
        <f>SUM(K405:K410)</f>
        <v>2</v>
      </c>
      <c r="L411" s="572">
        <f>SUM(L405:L410)</f>
        <v>3.2</v>
      </c>
      <c r="M411" s="572">
        <f>SUM(M405:M410)</f>
        <v>3.1</v>
      </c>
      <c r="N411" s="640"/>
      <c r="O411" s="639"/>
      <c r="P411" s="1376"/>
      <c r="Q411" s="638"/>
      <c r="R411" s="637"/>
      <c r="S411" s="637"/>
      <c r="T411" s="637"/>
      <c r="U411" s="637"/>
      <c r="V411" s="637"/>
      <c r="W411" s="637"/>
      <c r="X411" s="5863"/>
      <c r="Y411" s="5864"/>
      <c r="Z411" s="539"/>
      <c r="AA411" s="539"/>
    </row>
    <row r="412" spans="1:34" ht="14.45" customHeight="1" x14ac:dyDescent="0.2">
      <c r="A412" s="6022" t="s">
        <v>28</v>
      </c>
      <c r="B412" s="5973" t="s">
        <v>10</v>
      </c>
      <c r="C412" s="5991" t="s">
        <v>10</v>
      </c>
      <c r="D412" s="6041">
        <v>15</v>
      </c>
      <c r="E412" s="5922"/>
      <c r="F412" s="5783" t="s">
        <v>439</v>
      </c>
      <c r="G412" s="5925" t="s">
        <v>438</v>
      </c>
      <c r="H412" s="5935" t="s">
        <v>18</v>
      </c>
      <c r="I412" s="5916" t="s">
        <v>302</v>
      </c>
      <c r="J412" s="933" t="s">
        <v>20</v>
      </c>
      <c r="K412" s="932"/>
      <c r="L412" s="721"/>
      <c r="M412" s="792"/>
      <c r="N412" s="629" t="s">
        <v>245</v>
      </c>
      <c r="O412" s="1375" t="s">
        <v>138</v>
      </c>
      <c r="P412" s="1374"/>
      <c r="Q412" s="1373"/>
      <c r="X412" s="5865" t="s">
        <v>437</v>
      </c>
      <c r="Y412" s="5909"/>
      <c r="Z412" s="539"/>
      <c r="AA412" s="539"/>
      <c r="AE412" s="516"/>
      <c r="AF412" s="516"/>
      <c r="AG412" s="516"/>
    </row>
    <row r="413" spans="1:34" ht="14.45" customHeight="1" x14ac:dyDescent="0.2">
      <c r="A413" s="6023"/>
      <c r="B413" s="5974"/>
      <c r="C413" s="5992"/>
      <c r="D413" s="6042"/>
      <c r="E413" s="5923"/>
      <c r="F413" s="5949"/>
      <c r="G413" s="5926"/>
      <c r="H413" s="5936"/>
      <c r="I413" s="5917"/>
      <c r="J413" s="599" t="s">
        <v>235</v>
      </c>
      <c r="K413" s="691"/>
      <c r="L413" s="715">
        <v>23.5</v>
      </c>
      <c r="M413" s="892">
        <v>21.89</v>
      </c>
      <c r="N413" s="624"/>
      <c r="O413" s="1340"/>
      <c r="P413" s="1372"/>
      <c r="Q413" s="1371"/>
      <c r="X413" s="5910"/>
      <c r="Y413" s="5911"/>
      <c r="Z413" s="539"/>
      <c r="AA413" s="539"/>
      <c r="AE413" s="516"/>
      <c r="AF413" s="516"/>
      <c r="AG413" s="516"/>
    </row>
    <row r="414" spans="1:34" ht="14.45" customHeight="1" x14ac:dyDescent="0.2">
      <c r="A414" s="6023"/>
      <c r="B414" s="5974"/>
      <c r="C414" s="5992"/>
      <c r="D414" s="6042"/>
      <c r="E414" s="5923"/>
      <c r="F414" s="5949"/>
      <c r="G414" s="5926"/>
      <c r="H414" s="5936"/>
      <c r="I414" s="5917"/>
      <c r="J414" s="923" t="s">
        <v>23</v>
      </c>
      <c r="K414" s="749">
        <v>0</v>
      </c>
      <c r="L414" s="715">
        <v>3</v>
      </c>
      <c r="M414" s="892">
        <v>3</v>
      </c>
      <c r="N414" s="624"/>
      <c r="O414" s="1340"/>
      <c r="P414" s="1372"/>
      <c r="Q414" s="1371"/>
      <c r="X414" s="5910"/>
      <c r="Y414" s="5911"/>
      <c r="Z414" s="539"/>
      <c r="AA414" s="539"/>
      <c r="AE414" s="516"/>
      <c r="AF414" s="516"/>
      <c r="AG414" s="516"/>
    </row>
    <row r="415" spans="1:34" ht="14.45" customHeight="1" x14ac:dyDescent="0.2">
      <c r="A415" s="6023"/>
      <c r="B415" s="5974"/>
      <c r="C415" s="5992"/>
      <c r="D415" s="6042"/>
      <c r="E415" s="5923"/>
      <c r="F415" s="5949"/>
      <c r="G415" s="5926"/>
      <c r="H415" s="5936"/>
      <c r="I415" s="5917"/>
      <c r="J415" s="923" t="s">
        <v>234</v>
      </c>
      <c r="K415" s="941"/>
      <c r="L415" s="687"/>
      <c r="M415" s="786"/>
      <c r="N415" s="619"/>
      <c r="O415" s="785"/>
      <c r="P415" s="1370"/>
      <c r="Q415" s="783"/>
      <c r="X415" s="5910"/>
      <c r="Y415" s="5911"/>
      <c r="Z415" s="539"/>
      <c r="AA415" s="539"/>
    </row>
    <row r="416" spans="1:34" ht="14.45" customHeight="1" x14ac:dyDescent="0.2">
      <c r="A416" s="6023"/>
      <c r="B416" s="5974"/>
      <c r="C416" s="5992"/>
      <c r="D416" s="6042"/>
      <c r="E416" s="5923"/>
      <c r="F416" s="5949"/>
      <c r="G416" s="5926"/>
      <c r="H416" s="5936"/>
      <c r="I416" s="5917"/>
      <c r="J416" s="923" t="s">
        <v>233</v>
      </c>
      <c r="K416" s="941"/>
      <c r="L416" s="687">
        <v>0</v>
      </c>
      <c r="M416" s="786"/>
      <c r="N416" s="619"/>
      <c r="O416" s="785"/>
      <c r="P416" s="1370"/>
      <c r="Q416" s="783"/>
      <c r="X416" s="5910"/>
      <c r="Y416" s="5911"/>
      <c r="Z416" s="539"/>
      <c r="AA416" s="539"/>
    </row>
    <row r="417" spans="1:28" ht="19.5" customHeight="1" thickBot="1" x14ac:dyDescent="0.25">
      <c r="A417" s="6023"/>
      <c r="B417" s="5974"/>
      <c r="C417" s="5992"/>
      <c r="D417" s="6042"/>
      <c r="E417" s="5923"/>
      <c r="F417" s="5949"/>
      <c r="G417" s="5926"/>
      <c r="H417" s="5936"/>
      <c r="I417" s="5917"/>
      <c r="J417" s="679" t="s">
        <v>232</v>
      </c>
      <c r="K417" s="734"/>
      <c r="L417" s="879"/>
      <c r="M417" s="878"/>
      <c r="N417" s="877"/>
      <c r="O417" s="1339"/>
      <c r="P417" s="1369"/>
      <c r="Q417" s="1368"/>
      <c r="X417" s="5912"/>
      <c r="Y417" s="5913"/>
      <c r="Z417" s="539"/>
      <c r="AA417" s="539"/>
    </row>
    <row r="418" spans="1:28" ht="15.75" customHeight="1" thickBot="1" x14ac:dyDescent="0.25">
      <c r="A418" s="6024"/>
      <c r="B418" s="5975"/>
      <c r="C418" s="5993"/>
      <c r="D418" s="6043"/>
      <c r="E418" s="5924"/>
      <c r="F418" s="5762"/>
      <c r="G418" s="5927"/>
      <c r="H418" s="5950"/>
      <c r="I418" s="5918"/>
      <c r="J418" s="573" t="s">
        <v>24</v>
      </c>
      <c r="K418" s="571">
        <f>SUM(K412:K417)</f>
        <v>0</v>
      </c>
      <c r="L418" s="897">
        <f>SUM(L412:L417)</f>
        <v>26.5</v>
      </c>
      <c r="M418" s="897">
        <f>SUM(M412:M417)</f>
        <v>24.89</v>
      </c>
      <c r="N418" s="1367"/>
      <c r="O418" s="1366"/>
      <c r="P418" s="1365"/>
      <c r="Q418" s="1364"/>
      <c r="R418" s="637"/>
      <c r="S418" s="637"/>
      <c r="T418" s="637"/>
      <c r="U418" s="637"/>
      <c r="V418" s="637"/>
      <c r="W418" s="637"/>
      <c r="X418" s="5863"/>
      <c r="Y418" s="5864"/>
      <c r="Z418" s="539"/>
      <c r="AA418" s="539"/>
    </row>
    <row r="419" spans="1:28" ht="15.75" customHeight="1" thickBot="1" x14ac:dyDescent="0.25">
      <c r="A419" s="577" t="s">
        <v>28</v>
      </c>
      <c r="B419" s="564" t="s">
        <v>10</v>
      </c>
      <c r="C419" s="5980" t="s">
        <v>35</v>
      </c>
      <c r="D419" s="5981"/>
      <c r="E419" s="5981"/>
      <c r="F419" s="5981"/>
      <c r="G419" s="5981"/>
      <c r="H419" s="5981"/>
      <c r="I419" s="5982"/>
      <c r="J419" s="663" t="s">
        <v>24</v>
      </c>
      <c r="K419" s="870">
        <f>K324*1</f>
        <v>132.5</v>
      </c>
      <c r="L419" s="870">
        <f>L324*1</f>
        <v>146.1</v>
      </c>
      <c r="M419" s="870">
        <f>M324*1</f>
        <v>95.41</v>
      </c>
      <c r="N419" s="6288"/>
      <c r="O419" s="6289"/>
      <c r="P419" s="6289"/>
      <c r="Q419" s="6290"/>
      <c r="R419" s="1363"/>
      <c r="S419" s="1363"/>
      <c r="T419" s="1363"/>
      <c r="U419" s="1363"/>
      <c r="V419" s="1363"/>
      <c r="W419" s="1363"/>
      <c r="X419" s="5887"/>
      <c r="Y419" s="5888"/>
      <c r="Z419" s="539"/>
      <c r="AA419" s="539"/>
    </row>
    <row r="420" spans="1:28" ht="15" customHeight="1" thickBot="1" x14ac:dyDescent="0.25">
      <c r="A420" s="869" t="s">
        <v>28</v>
      </c>
      <c r="B420" s="869"/>
      <c r="C420" s="5940" t="s">
        <v>68</v>
      </c>
      <c r="D420" s="5940"/>
      <c r="E420" s="5940"/>
      <c r="F420" s="5940"/>
      <c r="G420" s="5940"/>
      <c r="H420" s="5940"/>
      <c r="I420" s="5941"/>
      <c r="J420" s="660" t="s">
        <v>24</v>
      </c>
      <c r="K420" s="868">
        <f>K419*1</f>
        <v>132.5</v>
      </c>
      <c r="L420" s="868">
        <f>L419*1</f>
        <v>146.1</v>
      </c>
      <c r="M420" s="868">
        <f>M419*1</f>
        <v>95.41</v>
      </c>
      <c r="N420" s="6185"/>
      <c r="O420" s="6186"/>
      <c r="P420" s="6186"/>
      <c r="Q420" s="6187"/>
      <c r="X420" s="5889"/>
      <c r="Y420" s="5890"/>
      <c r="Z420" s="539"/>
      <c r="AA420" s="539"/>
    </row>
    <row r="421" spans="1:28" ht="15" customHeight="1" thickBot="1" x14ac:dyDescent="0.25">
      <c r="A421" s="867" t="s">
        <v>30</v>
      </c>
      <c r="B421" s="6188" t="s">
        <v>436</v>
      </c>
      <c r="C421" s="6189"/>
      <c r="D421" s="6189"/>
      <c r="E421" s="6189"/>
      <c r="F421" s="6189"/>
      <c r="G421" s="6189"/>
      <c r="H421" s="6189"/>
      <c r="I421" s="6189"/>
      <c r="J421" s="6189"/>
      <c r="K421" s="6189"/>
      <c r="L421" s="6189"/>
      <c r="M421" s="6189"/>
      <c r="N421" s="6189"/>
      <c r="O421" s="6189"/>
      <c r="P421" s="6189"/>
      <c r="Q421" s="6190"/>
      <c r="X421" s="5889"/>
      <c r="Y421" s="5890"/>
      <c r="Z421" s="539"/>
      <c r="AA421" s="539"/>
    </row>
    <row r="422" spans="1:28" ht="35.25" customHeight="1" thickBot="1" x14ac:dyDescent="0.25">
      <c r="A422" s="866"/>
      <c r="B422" s="865"/>
      <c r="C422" s="863"/>
      <c r="D422" s="863"/>
      <c r="E422" s="863"/>
      <c r="F422" s="864"/>
      <c r="G422" s="864"/>
      <c r="H422" s="863"/>
      <c r="I422" s="863"/>
      <c r="J422" s="863"/>
      <c r="K422" s="863"/>
      <c r="L422" s="862"/>
      <c r="M422" s="862"/>
      <c r="N422" s="1004" t="s">
        <v>435</v>
      </c>
      <c r="O422" s="850"/>
      <c r="P422" s="849">
        <v>0</v>
      </c>
      <c r="Q422" s="849">
        <v>0</v>
      </c>
      <c r="X422" s="5891"/>
      <c r="Y422" s="5892"/>
      <c r="Z422" s="539"/>
      <c r="AA422" s="539"/>
      <c r="AB422" s="507"/>
    </row>
    <row r="423" spans="1:28" ht="15" customHeight="1" thickBot="1" x14ac:dyDescent="0.25">
      <c r="A423" s="1000" t="s">
        <v>30</v>
      </c>
      <c r="B423" s="1168" t="s">
        <v>10</v>
      </c>
      <c r="C423" s="6305" t="s">
        <v>434</v>
      </c>
      <c r="D423" s="6306"/>
      <c r="E423" s="6306"/>
      <c r="F423" s="6306"/>
      <c r="G423" s="6306"/>
      <c r="H423" s="6306"/>
      <c r="I423" s="6306"/>
      <c r="J423" s="6306"/>
      <c r="K423" s="6306"/>
      <c r="L423" s="6306"/>
      <c r="M423" s="6306"/>
      <c r="N423" s="6306"/>
      <c r="O423" s="6306"/>
      <c r="P423" s="6306"/>
      <c r="Q423" s="6307"/>
      <c r="X423" s="5887"/>
      <c r="Y423" s="5888"/>
      <c r="Z423" s="539"/>
      <c r="AA423" s="539"/>
    </row>
    <row r="424" spans="1:28" ht="36.75" customHeight="1" thickBot="1" x14ac:dyDescent="0.25">
      <c r="A424" s="855"/>
      <c r="B424" s="564"/>
      <c r="C424" s="854"/>
      <c r="D424" s="853"/>
      <c r="E424" s="853"/>
      <c r="F424" s="853"/>
      <c r="G424" s="853"/>
      <c r="H424" s="853"/>
      <c r="I424" s="853"/>
      <c r="J424" s="853"/>
      <c r="K424" s="853"/>
      <c r="L424" s="853"/>
      <c r="M424" s="852"/>
      <c r="N424" s="851" t="s">
        <v>433</v>
      </c>
      <c r="O424" s="850" t="s">
        <v>320</v>
      </c>
      <c r="P424" s="849"/>
      <c r="Q424" s="848"/>
      <c r="X424" s="5891"/>
      <c r="Y424" s="5892"/>
      <c r="Z424" s="539"/>
      <c r="AA424" s="539"/>
    </row>
    <row r="425" spans="1:28" ht="14.45" customHeight="1" x14ac:dyDescent="0.2">
      <c r="A425" s="963" t="s">
        <v>30</v>
      </c>
      <c r="B425" s="6009" t="s">
        <v>10</v>
      </c>
      <c r="C425" s="606" t="s">
        <v>10</v>
      </c>
      <c r="D425" s="1361"/>
      <c r="E425" s="1361"/>
      <c r="F425" s="5945" t="s">
        <v>432</v>
      </c>
      <c r="G425" s="5942" t="s">
        <v>415</v>
      </c>
      <c r="H425" s="5935" t="s">
        <v>18</v>
      </c>
      <c r="I425" s="5916" t="s">
        <v>19</v>
      </c>
      <c r="J425" s="631" t="s">
        <v>20</v>
      </c>
      <c r="K425" s="847">
        <f>K432+K439+K446+K453+K460+K467+K474</f>
        <v>30</v>
      </c>
      <c r="L425" s="847">
        <f>L432+L439+L446+L453+L460+L467+L474</f>
        <v>30</v>
      </c>
      <c r="M425" s="847">
        <f>M432+M439+M446+M453+M460+M467+M474</f>
        <v>28.3</v>
      </c>
      <c r="N425" s="754" t="s">
        <v>277</v>
      </c>
      <c r="O425" s="753" t="s">
        <v>138</v>
      </c>
      <c r="P425" s="837">
        <v>0</v>
      </c>
      <c r="Q425" s="837">
        <v>0</v>
      </c>
      <c r="X425" s="6276"/>
      <c r="Y425" s="6277"/>
      <c r="Z425" s="539"/>
      <c r="AA425" s="539"/>
    </row>
    <row r="426" spans="1:28" ht="14.45" customHeight="1" x14ac:dyDescent="0.2">
      <c r="A426" s="959"/>
      <c r="B426" s="6010"/>
      <c r="C426" s="588"/>
      <c r="D426" s="1358"/>
      <c r="E426" s="1358"/>
      <c r="F426" s="5946"/>
      <c r="G426" s="5943"/>
      <c r="H426" s="5936"/>
      <c r="I426" s="5917"/>
      <c r="J426" s="625" t="s">
        <v>235</v>
      </c>
      <c r="K426" s="844">
        <f>K433+K440+K447+K454+K461+K468+K475+K482</f>
        <v>0</v>
      </c>
      <c r="L426" s="844">
        <f>L433+L440+L447+L454+L461+L468+L475+L482</f>
        <v>46.4</v>
      </c>
      <c r="M426" s="844">
        <f>M433+M440+M447+M454+M461+M468+M475+M482</f>
        <v>45.61</v>
      </c>
      <c r="N426" s="769"/>
      <c r="O426" s="768"/>
      <c r="P426" s="811"/>
      <c r="Q426" s="810"/>
      <c r="X426" s="6278"/>
      <c r="Y426" s="6279"/>
      <c r="Z426" s="539"/>
      <c r="AA426" s="539"/>
    </row>
    <row r="427" spans="1:28" ht="14.45" customHeight="1" x14ac:dyDescent="0.2">
      <c r="A427" s="959"/>
      <c r="B427" s="6010"/>
      <c r="C427" s="588"/>
      <c r="D427" s="1358"/>
      <c r="E427" s="1358"/>
      <c r="F427" s="5947"/>
      <c r="G427" s="5943"/>
      <c r="H427" s="5936"/>
      <c r="I427" s="5917"/>
      <c r="J427" s="621" t="s">
        <v>23</v>
      </c>
      <c r="K427" s="844">
        <f t="shared" ref="K427:M430" si="7">K434+K441+K448+K455+K462+K469+K476</f>
        <v>398.5</v>
      </c>
      <c r="L427" s="844">
        <f t="shared" si="7"/>
        <v>126.2</v>
      </c>
      <c r="M427" s="844">
        <f t="shared" si="7"/>
        <v>34.159999999999997</v>
      </c>
      <c r="N427" s="769"/>
      <c r="O427" s="812" t="s">
        <v>320</v>
      </c>
      <c r="P427" s="811"/>
      <c r="Q427" s="810"/>
      <c r="X427" s="6278"/>
      <c r="Y427" s="6279"/>
      <c r="Z427" s="539"/>
      <c r="AA427" s="539"/>
    </row>
    <row r="428" spans="1:28" ht="28.15" customHeight="1" x14ac:dyDescent="0.2">
      <c r="A428" s="959"/>
      <c r="B428" s="6010"/>
      <c r="C428" s="588"/>
      <c r="D428" s="1358"/>
      <c r="E428" s="1358"/>
      <c r="F428" s="5947"/>
      <c r="G428" s="5943"/>
      <c r="H428" s="5936"/>
      <c r="I428" s="5917"/>
      <c r="J428" s="621" t="s">
        <v>234</v>
      </c>
      <c r="K428" s="844">
        <f t="shared" si="7"/>
        <v>0</v>
      </c>
      <c r="L428" s="844">
        <f t="shared" si="7"/>
        <v>0</v>
      </c>
      <c r="M428" s="844">
        <f t="shared" si="7"/>
        <v>0</v>
      </c>
      <c r="N428" s="1360" t="s">
        <v>427</v>
      </c>
      <c r="O428" s="1359" t="s">
        <v>138</v>
      </c>
      <c r="P428" s="811">
        <v>10</v>
      </c>
      <c r="Q428" s="810">
        <v>0</v>
      </c>
      <c r="X428" s="6278"/>
      <c r="Y428" s="6279"/>
      <c r="Z428" s="539"/>
      <c r="AA428" s="539"/>
    </row>
    <row r="429" spans="1:28" ht="14.45" customHeight="1" x14ac:dyDescent="0.2">
      <c r="A429" s="959"/>
      <c r="B429" s="6010"/>
      <c r="C429" s="588"/>
      <c r="D429" s="1358"/>
      <c r="E429" s="1358"/>
      <c r="F429" s="5947"/>
      <c r="G429" s="5943"/>
      <c r="H429" s="5936"/>
      <c r="I429" s="5917"/>
      <c r="J429" s="621" t="s">
        <v>233</v>
      </c>
      <c r="K429" s="844">
        <f t="shared" si="7"/>
        <v>22.7</v>
      </c>
      <c r="L429" s="844">
        <f t="shared" si="7"/>
        <v>22.7</v>
      </c>
      <c r="M429" s="844">
        <f t="shared" si="7"/>
        <v>0.06</v>
      </c>
      <c r="N429" s="769"/>
      <c r="O429" s="812"/>
      <c r="P429" s="740"/>
      <c r="Q429" s="739"/>
      <c r="X429" s="6278"/>
      <c r="Y429" s="6279"/>
      <c r="Z429" s="539"/>
      <c r="AA429" s="539"/>
    </row>
    <row r="430" spans="1:28" ht="15" customHeight="1" thickBot="1" x14ac:dyDescent="0.25">
      <c r="A430" s="959"/>
      <c r="B430" s="6010"/>
      <c r="C430" s="588"/>
      <c r="D430" s="1358"/>
      <c r="E430" s="1358"/>
      <c r="F430" s="5947"/>
      <c r="G430" s="5943"/>
      <c r="H430" s="5936"/>
      <c r="I430" s="5917"/>
      <c r="J430" s="1063" t="s">
        <v>22</v>
      </c>
      <c r="K430" s="1252">
        <f t="shared" si="7"/>
        <v>0</v>
      </c>
      <c r="L430" s="1252">
        <f t="shared" si="7"/>
        <v>0</v>
      </c>
      <c r="M430" s="1252">
        <f t="shared" si="7"/>
        <v>0</v>
      </c>
      <c r="N430" s="804"/>
      <c r="O430" s="803"/>
      <c r="P430" s="802"/>
      <c r="Q430" s="801"/>
      <c r="X430" s="5898"/>
      <c r="Y430" s="5899"/>
      <c r="Z430" s="539"/>
      <c r="AA430" s="539"/>
    </row>
    <row r="431" spans="1:28" ht="18" customHeight="1" thickBot="1" x14ac:dyDescent="0.25">
      <c r="A431" s="577"/>
      <c r="B431" s="6011"/>
      <c r="C431" s="994"/>
      <c r="D431" s="611"/>
      <c r="E431" s="611"/>
      <c r="F431" s="5948"/>
      <c r="G431" s="5944"/>
      <c r="H431" s="5950"/>
      <c r="I431" s="5918"/>
      <c r="J431" s="573" t="s">
        <v>24</v>
      </c>
      <c r="K431" s="572">
        <f>SUM(K425:K430)</f>
        <v>451.2</v>
      </c>
      <c r="L431" s="572">
        <f>SUM(L425:L430)</f>
        <v>225.3</v>
      </c>
      <c r="M431" s="572">
        <f>SUM(M425:M430)</f>
        <v>108.13</v>
      </c>
      <c r="N431" s="759"/>
      <c r="O431" s="667"/>
      <c r="P431" s="726"/>
      <c r="Q431" s="665"/>
      <c r="R431" s="637"/>
      <c r="S431" s="637"/>
      <c r="T431" s="637"/>
      <c r="U431" s="637"/>
      <c r="V431" s="637"/>
      <c r="W431" s="637"/>
      <c r="X431" s="5871"/>
      <c r="Y431" s="5872"/>
      <c r="Z431" s="539"/>
      <c r="AA431" s="539"/>
    </row>
    <row r="432" spans="1:28" ht="26.45" customHeight="1" x14ac:dyDescent="0.2">
      <c r="A432" s="963" t="s">
        <v>30</v>
      </c>
      <c r="B432" s="6009" t="s">
        <v>10</v>
      </c>
      <c r="C432" s="606" t="s">
        <v>10</v>
      </c>
      <c r="D432" s="690" t="s">
        <v>10</v>
      </c>
      <c r="E432" s="757"/>
      <c r="F432" s="5929" t="s">
        <v>431</v>
      </c>
      <c r="G432" s="5942" t="s">
        <v>415</v>
      </c>
      <c r="H432" s="5937" t="s">
        <v>18</v>
      </c>
      <c r="I432" s="5916" t="s">
        <v>265</v>
      </c>
      <c r="J432" s="694" t="s">
        <v>20</v>
      </c>
      <c r="K432" s="756">
        <v>0</v>
      </c>
      <c r="L432" s="756">
        <v>0</v>
      </c>
      <c r="M432" s="755"/>
      <c r="N432" s="754" t="s">
        <v>245</v>
      </c>
      <c r="O432" s="753" t="s">
        <v>138</v>
      </c>
      <c r="P432" s="837"/>
      <c r="Q432" s="836"/>
      <c r="X432" s="5865" t="s">
        <v>430</v>
      </c>
      <c r="Y432" s="5866"/>
      <c r="Z432" s="539"/>
      <c r="AA432" s="539"/>
    </row>
    <row r="433" spans="1:32" ht="14.45" customHeight="1" x14ac:dyDescent="0.2">
      <c r="A433" s="959"/>
      <c r="B433" s="6010"/>
      <c r="C433" s="588"/>
      <c r="D433" s="690"/>
      <c r="E433" s="736"/>
      <c r="F433" s="5929"/>
      <c r="G433" s="5943"/>
      <c r="H433" s="5938"/>
      <c r="I433" s="5917"/>
      <c r="J433" s="599" t="s">
        <v>235</v>
      </c>
      <c r="K433" s="750"/>
      <c r="L433" s="750"/>
      <c r="M433" s="749"/>
      <c r="N433" s="833"/>
      <c r="O433" s="768"/>
      <c r="P433" s="811"/>
      <c r="Q433" s="810"/>
      <c r="X433" s="5867"/>
      <c r="Y433" s="5868"/>
      <c r="Z433" s="539"/>
      <c r="AA433" s="539"/>
    </row>
    <row r="434" spans="1:32" ht="14.45" customHeight="1" x14ac:dyDescent="0.2">
      <c r="A434" s="959"/>
      <c r="B434" s="6010"/>
      <c r="C434" s="588"/>
      <c r="D434" s="690"/>
      <c r="E434" s="736"/>
      <c r="F434" s="5929"/>
      <c r="G434" s="5943"/>
      <c r="H434" s="5938"/>
      <c r="I434" s="5917"/>
      <c r="J434" s="689" t="s">
        <v>23</v>
      </c>
      <c r="K434" s="583">
        <v>320</v>
      </c>
      <c r="L434" s="583">
        <v>0</v>
      </c>
      <c r="M434" s="743">
        <v>0</v>
      </c>
      <c r="N434" s="1357"/>
      <c r="O434" s="969"/>
      <c r="P434" s="811"/>
      <c r="Q434" s="810"/>
      <c r="S434" s="827"/>
      <c r="X434" s="5867"/>
      <c r="Y434" s="5868"/>
      <c r="Z434" s="539"/>
      <c r="AA434" s="539"/>
      <c r="AB434" s="516"/>
    </row>
    <row r="435" spans="1:32" ht="14.45" customHeight="1" x14ac:dyDescent="0.2">
      <c r="A435" s="959"/>
      <c r="B435" s="6010"/>
      <c r="C435" s="588"/>
      <c r="D435" s="690"/>
      <c r="E435" s="736"/>
      <c r="F435" s="5929"/>
      <c r="G435" s="5943"/>
      <c r="H435" s="5938"/>
      <c r="I435" s="5917"/>
      <c r="J435" s="689" t="s">
        <v>234</v>
      </c>
      <c r="K435" s="750"/>
      <c r="L435" s="750"/>
      <c r="M435" s="749"/>
      <c r="N435" s="769"/>
      <c r="O435" s="812"/>
      <c r="P435" s="811"/>
      <c r="Q435" s="810"/>
      <c r="X435" s="5867"/>
      <c r="Y435" s="5868"/>
      <c r="Z435" s="539"/>
      <c r="AA435" s="539"/>
    </row>
    <row r="436" spans="1:32" ht="14.45" customHeight="1" x14ac:dyDescent="0.2">
      <c r="A436" s="959"/>
      <c r="B436" s="6010"/>
      <c r="C436" s="588"/>
      <c r="D436" s="690"/>
      <c r="E436" s="736"/>
      <c r="F436" s="5929"/>
      <c r="G436" s="5943"/>
      <c r="H436" s="5938"/>
      <c r="I436" s="5917"/>
      <c r="J436" s="689" t="s">
        <v>233</v>
      </c>
      <c r="K436" s="750">
        <v>0</v>
      </c>
      <c r="L436" s="750">
        <v>0</v>
      </c>
      <c r="M436" s="749"/>
      <c r="N436" s="769"/>
      <c r="O436" s="812"/>
      <c r="P436" s="740"/>
      <c r="Q436" s="739"/>
      <c r="S436" s="827"/>
      <c r="X436" s="5867"/>
      <c r="Y436" s="5868"/>
      <c r="Z436" s="539"/>
      <c r="AA436" s="539"/>
      <c r="AF436" s="516"/>
    </row>
    <row r="437" spans="1:32" ht="15" customHeight="1" thickBot="1" x14ac:dyDescent="0.25">
      <c r="A437" s="959"/>
      <c r="B437" s="6010"/>
      <c r="C437" s="588"/>
      <c r="D437" s="690"/>
      <c r="E437" s="736"/>
      <c r="F437" s="5929"/>
      <c r="G437" s="5943"/>
      <c r="H437" s="5938"/>
      <c r="I437" s="5917"/>
      <c r="J437" s="679" t="s">
        <v>22</v>
      </c>
      <c r="K437" s="948"/>
      <c r="L437" s="948"/>
      <c r="M437" s="1030"/>
      <c r="N437" s="804"/>
      <c r="O437" s="803"/>
      <c r="P437" s="802"/>
      <c r="Q437" s="801"/>
      <c r="X437" s="5869"/>
      <c r="Y437" s="5870"/>
      <c r="Z437" s="539"/>
      <c r="AA437" s="539"/>
    </row>
    <row r="438" spans="1:32" ht="15" customHeight="1" thickBot="1" x14ac:dyDescent="0.25">
      <c r="A438" s="577"/>
      <c r="B438" s="6011"/>
      <c r="C438" s="994"/>
      <c r="D438" s="728"/>
      <c r="E438" s="641"/>
      <c r="F438" s="5930"/>
      <c r="G438" s="5944"/>
      <c r="H438" s="5939"/>
      <c r="I438" s="5918"/>
      <c r="J438" s="573" t="s">
        <v>24</v>
      </c>
      <c r="K438" s="571">
        <f>SUM(K432:K437)</f>
        <v>320</v>
      </c>
      <c r="L438" s="571">
        <f>SUM(L432:L437)</f>
        <v>0</v>
      </c>
      <c r="M438" s="571">
        <f>SUM(M432:M437)</f>
        <v>0</v>
      </c>
      <c r="N438" s="759"/>
      <c r="O438" s="667"/>
      <c r="P438" s="726"/>
      <c r="Q438" s="665"/>
      <c r="R438" s="637"/>
      <c r="S438" s="637"/>
      <c r="T438" s="637"/>
      <c r="U438" s="637"/>
      <c r="V438" s="637"/>
      <c r="W438" s="637"/>
      <c r="X438" s="5863"/>
      <c r="Y438" s="5864"/>
      <c r="Z438" s="539"/>
      <c r="AA438" s="539"/>
    </row>
    <row r="439" spans="1:32" ht="15" customHeight="1" x14ac:dyDescent="0.2">
      <c r="A439" s="963" t="s">
        <v>30</v>
      </c>
      <c r="B439" s="6009" t="s">
        <v>10</v>
      </c>
      <c r="C439" s="606" t="s">
        <v>10</v>
      </c>
      <c r="D439" s="690" t="s">
        <v>25</v>
      </c>
      <c r="E439" s="5922"/>
      <c r="F439" s="6039" t="s">
        <v>429</v>
      </c>
      <c r="G439" s="5925" t="s">
        <v>415</v>
      </c>
      <c r="H439" s="5937" t="s">
        <v>18</v>
      </c>
      <c r="I439" s="5916" t="s">
        <v>265</v>
      </c>
      <c r="J439" s="694" t="s">
        <v>20</v>
      </c>
      <c r="K439" s="692">
        <v>30</v>
      </c>
      <c r="L439" s="692">
        <v>30</v>
      </c>
      <c r="M439" s="823">
        <v>28.3</v>
      </c>
      <c r="N439" s="754" t="s">
        <v>245</v>
      </c>
      <c r="O439" s="1341" t="s">
        <v>138</v>
      </c>
      <c r="P439" s="1356"/>
      <c r="Q439" s="836"/>
      <c r="X439" s="5865" t="s">
        <v>428</v>
      </c>
      <c r="Y439" s="5866"/>
      <c r="Z439" s="539"/>
      <c r="AA439" s="539"/>
    </row>
    <row r="440" spans="1:32" ht="15" customHeight="1" x14ac:dyDescent="0.2">
      <c r="A440" s="959"/>
      <c r="B440" s="6010"/>
      <c r="C440" s="588"/>
      <c r="D440" s="690"/>
      <c r="E440" s="5923"/>
      <c r="F440" s="6040"/>
      <c r="G440" s="5926"/>
      <c r="H440" s="5938"/>
      <c r="I440" s="5917"/>
      <c r="J440" s="599" t="s">
        <v>235</v>
      </c>
      <c r="K440" s="715"/>
      <c r="L440" s="715"/>
      <c r="M440" s="892"/>
      <c r="N440" s="769"/>
      <c r="O440" s="650"/>
      <c r="P440" s="1355"/>
      <c r="Q440" s="810"/>
      <c r="X440" s="5867"/>
      <c r="Y440" s="5868"/>
      <c r="Z440" s="539"/>
      <c r="AA440" s="539"/>
    </row>
    <row r="441" spans="1:32" ht="25.5" x14ac:dyDescent="0.2">
      <c r="A441" s="959"/>
      <c r="B441" s="6010"/>
      <c r="C441" s="588"/>
      <c r="D441" s="690"/>
      <c r="E441" s="5923"/>
      <c r="F441" s="6040"/>
      <c r="G441" s="5926"/>
      <c r="H441" s="5938"/>
      <c r="I441" s="5917"/>
      <c r="J441" s="689" t="s">
        <v>23</v>
      </c>
      <c r="K441" s="583">
        <v>78.5</v>
      </c>
      <c r="L441" s="583">
        <v>74.5</v>
      </c>
      <c r="M441" s="743">
        <v>27.9</v>
      </c>
      <c r="N441" s="1354" t="s">
        <v>427</v>
      </c>
      <c r="O441" s="602" t="s">
        <v>242</v>
      </c>
      <c r="P441" s="1353">
        <v>10</v>
      </c>
      <c r="Q441" s="1352">
        <v>0</v>
      </c>
      <c r="X441" s="5867"/>
      <c r="Y441" s="5868"/>
      <c r="Z441" s="539"/>
      <c r="AA441" s="539"/>
    </row>
    <row r="442" spans="1:32" ht="14.45" customHeight="1" x14ac:dyDescent="0.2">
      <c r="A442" s="959"/>
      <c r="B442" s="6010"/>
      <c r="C442" s="588"/>
      <c r="D442" s="690"/>
      <c r="E442" s="5923"/>
      <c r="F442" s="6040"/>
      <c r="G442" s="5926"/>
      <c r="H442" s="5938"/>
      <c r="I442" s="5917"/>
      <c r="J442" s="689" t="s">
        <v>234</v>
      </c>
      <c r="K442" s="583">
        <v>0</v>
      </c>
      <c r="L442" s="583">
        <v>0</v>
      </c>
      <c r="M442" s="743"/>
      <c r="N442" s="1121"/>
      <c r="O442" s="1120"/>
      <c r="P442" s="712"/>
      <c r="Q442" s="711"/>
      <c r="X442" s="5867"/>
      <c r="Y442" s="5868"/>
      <c r="Z442" s="539"/>
      <c r="AA442" s="539"/>
    </row>
    <row r="443" spans="1:32" ht="14.45" customHeight="1" x14ac:dyDescent="0.2">
      <c r="A443" s="959"/>
      <c r="B443" s="6010"/>
      <c r="C443" s="588"/>
      <c r="D443" s="690"/>
      <c r="E443" s="5923"/>
      <c r="F443" s="6040"/>
      <c r="G443" s="5926"/>
      <c r="H443" s="5938"/>
      <c r="I443" s="5917"/>
      <c r="J443" s="689" t="s">
        <v>233</v>
      </c>
      <c r="K443" s="583">
        <v>22.7</v>
      </c>
      <c r="L443" s="583">
        <v>22.7</v>
      </c>
      <c r="M443" s="743">
        <v>0.06</v>
      </c>
      <c r="N443" s="1121"/>
      <c r="O443" s="1120"/>
      <c r="P443" s="712"/>
      <c r="Q443" s="711"/>
      <c r="X443" s="5867"/>
      <c r="Y443" s="5868"/>
      <c r="Z443" s="539"/>
      <c r="AA443" s="539"/>
    </row>
    <row r="444" spans="1:32" ht="34.5" customHeight="1" thickBot="1" x14ac:dyDescent="0.25">
      <c r="A444" s="959"/>
      <c r="B444" s="6010"/>
      <c r="C444" s="588"/>
      <c r="D444" s="690"/>
      <c r="E444" s="5923"/>
      <c r="F444" s="6040"/>
      <c r="G444" s="5926"/>
      <c r="H444" s="5938"/>
      <c r="I444" s="5917"/>
      <c r="J444" s="679" t="s">
        <v>22</v>
      </c>
      <c r="K444" s="902">
        <v>0</v>
      </c>
      <c r="L444" s="902">
        <v>0</v>
      </c>
      <c r="M444" s="878"/>
      <c r="N444" s="890"/>
      <c r="O444" s="1118"/>
      <c r="P444" s="875"/>
      <c r="Q444" s="874"/>
      <c r="X444" s="5869"/>
      <c r="Y444" s="5870"/>
      <c r="Z444" s="539"/>
      <c r="AA444" s="539"/>
    </row>
    <row r="445" spans="1:32" ht="17.45" customHeight="1" thickBot="1" x14ac:dyDescent="0.25">
      <c r="A445" s="577"/>
      <c r="B445" s="6011"/>
      <c r="C445" s="994"/>
      <c r="D445" s="728"/>
      <c r="E445" s="5924"/>
      <c r="F445" s="6152"/>
      <c r="G445" s="5927"/>
      <c r="H445" s="5939"/>
      <c r="I445" s="5918"/>
      <c r="J445" s="573" t="s">
        <v>24</v>
      </c>
      <c r="K445" s="571">
        <f>SUM(K439:K444)</f>
        <v>131.19999999999999</v>
      </c>
      <c r="L445" s="572">
        <f>SUM(L439:L444)</f>
        <v>127.2</v>
      </c>
      <c r="M445" s="571">
        <f>SUM(M439:M444)</f>
        <v>56.260000000000005</v>
      </c>
      <c r="N445" s="1351"/>
      <c r="O445" s="1350"/>
      <c r="P445" s="1334"/>
      <c r="Q445" s="1333"/>
      <c r="R445" s="637"/>
      <c r="S445" s="637"/>
      <c r="T445" s="637"/>
      <c r="U445" s="637"/>
      <c r="V445" s="637"/>
      <c r="W445" s="637"/>
      <c r="X445" s="5863"/>
      <c r="Y445" s="5864"/>
      <c r="Z445" s="539"/>
      <c r="AA445" s="539"/>
    </row>
    <row r="446" spans="1:32" ht="15.75" customHeight="1" x14ac:dyDescent="0.2">
      <c r="A446" s="963" t="s">
        <v>30</v>
      </c>
      <c r="B446" s="6009" t="s">
        <v>10</v>
      </c>
      <c r="C446" s="606" t="s">
        <v>10</v>
      </c>
      <c r="D446" s="690" t="s">
        <v>27</v>
      </c>
      <c r="E446" s="5922"/>
      <c r="F446" s="5783" t="s">
        <v>426</v>
      </c>
      <c r="G446" s="5925" t="s">
        <v>415</v>
      </c>
      <c r="H446" s="5937" t="s">
        <v>18</v>
      </c>
      <c r="I446" s="5916" t="s">
        <v>265</v>
      </c>
      <c r="J446" s="694" t="s">
        <v>20</v>
      </c>
      <c r="K446" s="756">
        <v>0</v>
      </c>
      <c r="L446" s="692">
        <v>0</v>
      </c>
      <c r="M446" s="692"/>
      <c r="N446" s="909" t="s">
        <v>245</v>
      </c>
      <c r="O446" s="1341" t="s">
        <v>138</v>
      </c>
      <c r="P446" s="718"/>
      <c r="Q446" s="717"/>
      <c r="X446" s="5865" t="s">
        <v>425</v>
      </c>
      <c r="Y446" s="5893"/>
      <c r="Z446" s="539"/>
      <c r="AA446" s="539"/>
    </row>
    <row r="447" spans="1:32" ht="15.75" customHeight="1" x14ac:dyDescent="0.2">
      <c r="A447" s="959"/>
      <c r="B447" s="6010"/>
      <c r="C447" s="588"/>
      <c r="D447" s="690"/>
      <c r="E447" s="5923"/>
      <c r="F447" s="5949"/>
      <c r="G447" s="5926"/>
      <c r="H447" s="5938"/>
      <c r="I447" s="5917"/>
      <c r="J447" s="599" t="s">
        <v>235</v>
      </c>
      <c r="K447" s="691"/>
      <c r="L447" s="583"/>
      <c r="M447" s="583"/>
      <c r="N447" s="1349"/>
      <c r="O447" s="650"/>
      <c r="P447" s="712"/>
      <c r="Q447" s="711"/>
      <c r="X447" s="5894"/>
      <c r="Y447" s="5895"/>
      <c r="Z447" s="539"/>
      <c r="AA447" s="539"/>
    </row>
    <row r="448" spans="1:32" ht="15.75" customHeight="1" x14ac:dyDescent="0.2">
      <c r="A448" s="959"/>
      <c r="B448" s="6010"/>
      <c r="C448" s="588"/>
      <c r="D448" s="690"/>
      <c r="E448" s="5923"/>
      <c r="F448" s="5949"/>
      <c r="G448" s="5926"/>
      <c r="H448" s="5938"/>
      <c r="I448" s="5917"/>
      <c r="J448" s="689" t="s">
        <v>23</v>
      </c>
      <c r="K448" s="688"/>
      <c r="L448" s="596">
        <v>25</v>
      </c>
      <c r="M448" s="596">
        <v>6.26</v>
      </c>
      <c r="N448" s="1348"/>
      <c r="O448" s="685"/>
      <c r="P448" s="709"/>
      <c r="Q448" s="683"/>
      <c r="X448" s="5894"/>
      <c r="Y448" s="5895"/>
      <c r="Z448" s="539"/>
      <c r="AA448" s="539"/>
    </row>
    <row r="449" spans="1:32" ht="15.75" customHeight="1" x14ac:dyDescent="0.2">
      <c r="A449" s="959"/>
      <c r="B449" s="6010"/>
      <c r="C449" s="588"/>
      <c r="D449" s="690"/>
      <c r="E449" s="5923"/>
      <c r="F449" s="5949"/>
      <c r="G449" s="5926"/>
      <c r="H449" s="5938"/>
      <c r="I449" s="5917"/>
      <c r="J449" s="689" t="s">
        <v>234</v>
      </c>
      <c r="K449" s="688"/>
      <c r="L449" s="596"/>
      <c r="M449" s="596"/>
      <c r="N449" s="1348"/>
      <c r="O449" s="685"/>
      <c r="P449" s="709"/>
      <c r="Q449" s="683"/>
      <c r="X449" s="5894"/>
      <c r="Y449" s="5895"/>
      <c r="Z449" s="539"/>
      <c r="AA449" s="539"/>
    </row>
    <row r="450" spans="1:32" ht="15.75" customHeight="1" x14ac:dyDescent="0.2">
      <c r="A450" s="959"/>
      <c r="B450" s="6010"/>
      <c r="C450" s="588"/>
      <c r="D450" s="690"/>
      <c r="E450" s="5923"/>
      <c r="F450" s="5949"/>
      <c r="G450" s="5926"/>
      <c r="H450" s="5938"/>
      <c r="I450" s="5917"/>
      <c r="J450" s="689" t="s">
        <v>233</v>
      </c>
      <c r="K450" s="688"/>
      <c r="L450" s="687"/>
      <c r="M450" s="687"/>
      <c r="N450" s="1348"/>
      <c r="O450" s="685"/>
      <c r="P450" s="709"/>
      <c r="Q450" s="683"/>
      <c r="X450" s="5894"/>
      <c r="Y450" s="5895"/>
      <c r="Z450" s="539"/>
      <c r="AA450" s="539"/>
    </row>
    <row r="451" spans="1:32" ht="30.6" customHeight="1" thickBot="1" x14ac:dyDescent="0.25">
      <c r="A451" s="959"/>
      <c r="B451" s="6010"/>
      <c r="C451" s="588"/>
      <c r="D451" s="690"/>
      <c r="E451" s="5923"/>
      <c r="F451" s="5949"/>
      <c r="G451" s="5926"/>
      <c r="H451" s="5938"/>
      <c r="I451" s="5917"/>
      <c r="J451" s="679" t="s">
        <v>22</v>
      </c>
      <c r="K451" s="734"/>
      <c r="L451" s="879"/>
      <c r="M451" s="879"/>
      <c r="N451" s="724"/>
      <c r="O451" s="675"/>
      <c r="P451" s="705"/>
      <c r="Q451" s="704"/>
      <c r="X451" s="5896"/>
      <c r="Y451" s="5897"/>
      <c r="Z451" s="539"/>
      <c r="AA451" s="539"/>
    </row>
    <row r="452" spans="1:32" ht="15.75" customHeight="1" thickBot="1" x14ac:dyDescent="0.25">
      <c r="A452" s="577"/>
      <c r="B452" s="6011"/>
      <c r="C452" s="994"/>
      <c r="D452" s="728"/>
      <c r="E452" s="5924"/>
      <c r="F452" s="5762"/>
      <c r="G452" s="5927"/>
      <c r="H452" s="5939"/>
      <c r="I452" s="5918"/>
      <c r="J452" s="573" t="s">
        <v>24</v>
      </c>
      <c r="K452" s="571">
        <f>SUM(K446:K451)</f>
        <v>0</v>
      </c>
      <c r="L452" s="572">
        <f>SUM(L446:L451)</f>
        <v>25</v>
      </c>
      <c r="M452" s="572">
        <f>SUM(M446:M451)</f>
        <v>6.26</v>
      </c>
      <c r="N452" s="1347"/>
      <c r="O452" s="1346"/>
      <c r="P452" s="666"/>
      <c r="Q452" s="665"/>
      <c r="R452" s="637"/>
      <c r="S452" s="637"/>
      <c r="T452" s="637"/>
      <c r="U452" s="637"/>
      <c r="V452" s="637"/>
      <c r="W452" s="637"/>
      <c r="X452" s="5871"/>
      <c r="Y452" s="5872"/>
      <c r="Z452" s="539"/>
      <c r="AA452" s="539"/>
    </row>
    <row r="453" spans="1:32" ht="15.75" customHeight="1" x14ac:dyDescent="0.2">
      <c r="A453" s="963" t="s">
        <v>30</v>
      </c>
      <c r="B453" s="6009" t="s">
        <v>10</v>
      </c>
      <c r="C453" s="606" t="s">
        <v>10</v>
      </c>
      <c r="D453" s="690" t="s">
        <v>28</v>
      </c>
      <c r="E453" s="5922"/>
      <c r="F453" s="5783" t="s">
        <v>424</v>
      </c>
      <c r="G453" s="5925" t="s">
        <v>415</v>
      </c>
      <c r="H453" s="5937" t="s">
        <v>18</v>
      </c>
      <c r="I453" s="5916" t="s">
        <v>262</v>
      </c>
      <c r="J453" s="694" t="s">
        <v>20</v>
      </c>
      <c r="K453" s="693"/>
      <c r="L453" s="692">
        <v>0</v>
      </c>
      <c r="M453" s="823"/>
      <c r="N453" s="754" t="s">
        <v>245</v>
      </c>
      <c r="O453" s="1341" t="s">
        <v>138</v>
      </c>
      <c r="P453" s="718"/>
      <c r="Q453" s="717"/>
      <c r="X453" s="5865" t="s">
        <v>423</v>
      </c>
      <c r="Y453" s="5866"/>
      <c r="Z453" s="539"/>
      <c r="AA453" s="539"/>
    </row>
    <row r="454" spans="1:32" ht="15.75" customHeight="1" x14ac:dyDescent="0.2">
      <c r="A454" s="959"/>
      <c r="B454" s="6010"/>
      <c r="C454" s="588"/>
      <c r="D454" s="690"/>
      <c r="E454" s="5923"/>
      <c r="F454" s="5949"/>
      <c r="G454" s="5926"/>
      <c r="H454" s="5938"/>
      <c r="I454" s="5917"/>
      <c r="J454" s="599" t="s">
        <v>235</v>
      </c>
      <c r="K454" s="691"/>
      <c r="L454" s="583">
        <v>31.5</v>
      </c>
      <c r="M454" s="743">
        <v>31.46</v>
      </c>
      <c r="N454" s="769"/>
      <c r="O454" s="768"/>
      <c r="P454" s="712"/>
      <c r="Q454" s="711"/>
      <c r="X454" s="5867"/>
      <c r="Y454" s="5868"/>
      <c r="Z454" s="539"/>
      <c r="AA454" s="539"/>
    </row>
    <row r="455" spans="1:32" ht="15.75" customHeight="1" x14ac:dyDescent="0.2">
      <c r="A455" s="959"/>
      <c r="B455" s="6010"/>
      <c r="C455" s="588"/>
      <c r="D455" s="690"/>
      <c r="E455" s="5923"/>
      <c r="F455" s="5949"/>
      <c r="G455" s="5926"/>
      <c r="H455" s="5938"/>
      <c r="I455" s="5917"/>
      <c r="J455" s="689" t="s">
        <v>23</v>
      </c>
      <c r="K455" s="688"/>
      <c r="L455" s="1345"/>
      <c r="M455" s="1344"/>
      <c r="N455" s="619"/>
      <c r="O455" s="785"/>
      <c r="P455" s="709"/>
      <c r="Q455" s="683"/>
      <c r="X455" s="5867"/>
      <c r="Y455" s="5868"/>
      <c r="Z455" s="539"/>
      <c r="AA455" s="539"/>
      <c r="AE455" s="516"/>
      <c r="AF455" s="516"/>
    </row>
    <row r="456" spans="1:32" ht="15.75" customHeight="1" x14ac:dyDescent="0.2">
      <c r="A456" s="959"/>
      <c r="B456" s="6010"/>
      <c r="C456" s="588"/>
      <c r="D456" s="690"/>
      <c r="E456" s="5923"/>
      <c r="F456" s="5949"/>
      <c r="G456" s="5926"/>
      <c r="H456" s="5938"/>
      <c r="I456" s="5917"/>
      <c r="J456" s="689" t="s">
        <v>234</v>
      </c>
      <c r="K456" s="688"/>
      <c r="L456" s="596"/>
      <c r="M456" s="884"/>
      <c r="N456" s="619"/>
      <c r="O456" s="785"/>
      <c r="P456" s="709"/>
      <c r="Q456" s="683"/>
      <c r="X456" s="5867"/>
      <c r="Y456" s="5868"/>
      <c r="Z456" s="539"/>
      <c r="AA456" s="539"/>
    </row>
    <row r="457" spans="1:32" ht="15.75" customHeight="1" x14ac:dyDescent="0.2">
      <c r="A457" s="959"/>
      <c r="B457" s="6010"/>
      <c r="C457" s="588"/>
      <c r="D457" s="690"/>
      <c r="E457" s="5923"/>
      <c r="F457" s="5949"/>
      <c r="G457" s="5926"/>
      <c r="H457" s="5938"/>
      <c r="I457" s="5917"/>
      <c r="J457" s="689" t="s">
        <v>233</v>
      </c>
      <c r="K457" s="688"/>
      <c r="L457" s="687"/>
      <c r="M457" s="786"/>
      <c r="N457" s="619"/>
      <c r="O457" s="785"/>
      <c r="P457" s="709"/>
      <c r="Q457" s="683"/>
      <c r="X457" s="5867"/>
      <c r="Y457" s="5868"/>
      <c r="Z457" s="539"/>
      <c r="AA457" s="539"/>
    </row>
    <row r="458" spans="1:32" ht="15.75" customHeight="1" thickBot="1" x14ac:dyDescent="0.25">
      <c r="A458" s="959"/>
      <c r="B458" s="6010"/>
      <c r="C458" s="588"/>
      <c r="D458" s="690"/>
      <c r="E458" s="5923"/>
      <c r="F458" s="5949"/>
      <c r="G458" s="5926"/>
      <c r="H458" s="5938"/>
      <c r="I458" s="5917"/>
      <c r="J458" s="679" t="s">
        <v>22</v>
      </c>
      <c r="K458" s="734"/>
      <c r="L458" s="879"/>
      <c r="M458" s="878"/>
      <c r="N458" s="877"/>
      <c r="O458" s="1339"/>
      <c r="P458" s="875"/>
      <c r="Q458" s="874"/>
      <c r="X458" s="5869"/>
      <c r="Y458" s="5870"/>
      <c r="Z458" s="539"/>
      <c r="AA458" s="539"/>
    </row>
    <row r="459" spans="1:32" ht="15.75" customHeight="1" thickBot="1" x14ac:dyDescent="0.25">
      <c r="A459" s="577"/>
      <c r="B459" s="6011"/>
      <c r="C459" s="994"/>
      <c r="D459" s="728"/>
      <c r="E459" s="5924"/>
      <c r="F459" s="5762"/>
      <c r="G459" s="5927"/>
      <c r="H459" s="5939"/>
      <c r="I459" s="5918"/>
      <c r="J459" s="573" t="s">
        <v>24</v>
      </c>
      <c r="K459" s="571">
        <f>SUM(K453:K458)</f>
        <v>0</v>
      </c>
      <c r="L459" s="572">
        <f>SUM(L453:L458)</f>
        <v>31.5</v>
      </c>
      <c r="M459" s="572">
        <f>SUM(M453:M458)</f>
        <v>31.46</v>
      </c>
      <c r="N459" s="640"/>
      <c r="O459" s="639"/>
      <c r="P459" s="1334"/>
      <c r="Q459" s="1333"/>
      <c r="R459" s="637"/>
      <c r="S459" s="637"/>
      <c r="T459" s="637"/>
      <c r="U459" s="637"/>
      <c r="V459" s="637"/>
      <c r="W459" s="637"/>
      <c r="X459" s="5871"/>
      <c r="Y459" s="5872"/>
      <c r="Z459" s="539"/>
      <c r="AA459" s="539"/>
    </row>
    <row r="460" spans="1:32" ht="15.75" customHeight="1" x14ac:dyDescent="0.2">
      <c r="A460" s="963" t="s">
        <v>30</v>
      </c>
      <c r="B460" s="6009" t="s">
        <v>10</v>
      </c>
      <c r="C460" s="606" t="s">
        <v>10</v>
      </c>
      <c r="D460" s="690" t="s">
        <v>30</v>
      </c>
      <c r="E460" s="5922"/>
      <c r="F460" s="5783" t="s">
        <v>422</v>
      </c>
      <c r="G460" s="5925" t="s">
        <v>415</v>
      </c>
      <c r="H460" s="5937" t="s">
        <v>18</v>
      </c>
      <c r="I460" s="5916" t="s">
        <v>305</v>
      </c>
      <c r="J460" s="694" t="s">
        <v>20</v>
      </c>
      <c r="K460" s="693"/>
      <c r="L460" s="692">
        <v>0</v>
      </c>
      <c r="M460" s="823"/>
      <c r="N460" s="754" t="s">
        <v>245</v>
      </c>
      <c r="O460" s="1341" t="s">
        <v>138</v>
      </c>
      <c r="P460" s="718"/>
      <c r="Q460" s="717"/>
      <c r="X460" s="5865" t="s">
        <v>421</v>
      </c>
      <c r="Y460" s="5866"/>
      <c r="Z460" s="539"/>
      <c r="AA460" s="539"/>
    </row>
    <row r="461" spans="1:32" ht="15.75" customHeight="1" x14ac:dyDescent="0.2">
      <c r="A461" s="959"/>
      <c r="B461" s="6010"/>
      <c r="C461" s="588"/>
      <c r="D461" s="690"/>
      <c r="E461" s="5923"/>
      <c r="F461" s="5949"/>
      <c r="G461" s="5926"/>
      <c r="H461" s="5938"/>
      <c r="I461" s="5917"/>
      <c r="J461" s="599" t="s">
        <v>235</v>
      </c>
      <c r="K461" s="691"/>
      <c r="L461" s="715"/>
      <c r="M461" s="892"/>
      <c r="N461" s="769"/>
      <c r="O461" s="768"/>
      <c r="P461" s="712"/>
      <c r="Q461" s="711"/>
      <c r="X461" s="5867"/>
      <c r="Y461" s="5868"/>
      <c r="Z461" s="539"/>
      <c r="AA461" s="539"/>
    </row>
    <row r="462" spans="1:32" ht="15.75" customHeight="1" x14ac:dyDescent="0.2">
      <c r="A462" s="959"/>
      <c r="B462" s="6010"/>
      <c r="C462" s="588"/>
      <c r="D462" s="690"/>
      <c r="E462" s="5923"/>
      <c r="F462" s="5949"/>
      <c r="G462" s="5926"/>
      <c r="H462" s="5938"/>
      <c r="I462" s="5917"/>
      <c r="J462" s="689" t="s">
        <v>23</v>
      </c>
      <c r="K462" s="688"/>
      <c r="L462" s="596">
        <v>26.7</v>
      </c>
      <c r="M462" s="884">
        <v>0</v>
      </c>
      <c r="N462" s="619"/>
      <c r="O462" s="785"/>
      <c r="P462" s="709"/>
      <c r="Q462" s="683"/>
      <c r="X462" s="5867"/>
      <c r="Y462" s="5868"/>
      <c r="Z462" s="539"/>
      <c r="AA462" s="539"/>
    </row>
    <row r="463" spans="1:32" ht="15.75" customHeight="1" x14ac:dyDescent="0.2">
      <c r="A463" s="959"/>
      <c r="B463" s="6010"/>
      <c r="C463" s="588"/>
      <c r="D463" s="690"/>
      <c r="E463" s="5923"/>
      <c r="F463" s="5949"/>
      <c r="G463" s="5926"/>
      <c r="H463" s="5938"/>
      <c r="I463" s="5917"/>
      <c r="J463" s="689" t="s">
        <v>234</v>
      </c>
      <c r="K463" s="688"/>
      <c r="L463" s="687"/>
      <c r="M463" s="786"/>
      <c r="N463" s="619"/>
      <c r="O463" s="785"/>
      <c r="P463" s="709"/>
      <c r="Q463" s="683"/>
      <c r="X463" s="5867"/>
      <c r="Y463" s="5868"/>
      <c r="Z463" s="539"/>
      <c r="AA463" s="539"/>
    </row>
    <row r="464" spans="1:32" ht="15.75" customHeight="1" x14ac:dyDescent="0.2">
      <c r="A464" s="959"/>
      <c r="B464" s="6010"/>
      <c r="C464" s="588"/>
      <c r="D464" s="690"/>
      <c r="E464" s="5923"/>
      <c r="F464" s="5949"/>
      <c r="G464" s="5926"/>
      <c r="H464" s="5938"/>
      <c r="I464" s="5917"/>
      <c r="J464" s="689" t="s">
        <v>233</v>
      </c>
      <c r="K464" s="688"/>
      <c r="L464" s="687"/>
      <c r="M464" s="786"/>
      <c r="N464" s="619"/>
      <c r="O464" s="785"/>
      <c r="P464" s="709"/>
      <c r="Q464" s="683"/>
      <c r="X464" s="5867"/>
      <c r="Y464" s="5868"/>
      <c r="Z464" s="539"/>
      <c r="AA464" s="539"/>
    </row>
    <row r="465" spans="1:27" ht="15.75" customHeight="1" thickBot="1" x14ac:dyDescent="0.25">
      <c r="A465" s="959"/>
      <c r="B465" s="6010"/>
      <c r="C465" s="588"/>
      <c r="D465" s="690"/>
      <c r="E465" s="5923"/>
      <c r="F465" s="5949"/>
      <c r="G465" s="5926"/>
      <c r="H465" s="5938"/>
      <c r="I465" s="5917"/>
      <c r="J465" s="679" t="s">
        <v>22</v>
      </c>
      <c r="K465" s="734"/>
      <c r="L465" s="879"/>
      <c r="M465" s="878"/>
      <c r="N465" s="877"/>
      <c r="O465" s="1339"/>
      <c r="P465" s="875"/>
      <c r="Q465" s="704"/>
      <c r="X465" s="5869"/>
      <c r="Y465" s="5870"/>
      <c r="Z465" s="539"/>
      <c r="AA465" s="539"/>
    </row>
    <row r="466" spans="1:27" ht="15.75" customHeight="1" thickBot="1" x14ac:dyDescent="0.25">
      <c r="A466" s="577"/>
      <c r="B466" s="6011"/>
      <c r="C466" s="994"/>
      <c r="D466" s="728"/>
      <c r="E466" s="5924"/>
      <c r="F466" s="5762"/>
      <c r="G466" s="5927"/>
      <c r="H466" s="5939"/>
      <c r="I466" s="5918"/>
      <c r="J466" s="573" t="s">
        <v>24</v>
      </c>
      <c r="K466" s="571">
        <f>SUM(K460:K465)</f>
        <v>0</v>
      </c>
      <c r="L466" s="572">
        <f>SUM(L460:L465)</f>
        <v>26.7</v>
      </c>
      <c r="M466" s="572">
        <f>SUM(M460:M465)</f>
        <v>0</v>
      </c>
      <c r="N466" s="640"/>
      <c r="O466" s="639"/>
      <c r="P466" s="1334"/>
      <c r="Q466" s="665"/>
      <c r="R466" s="566"/>
      <c r="S466" s="566"/>
      <c r="T466" s="566"/>
      <c r="U466" s="566"/>
      <c r="V466" s="566"/>
      <c r="W466" s="566"/>
      <c r="X466" s="5863"/>
      <c r="Y466" s="5864"/>
      <c r="Z466" s="539"/>
      <c r="AA466" s="539"/>
    </row>
    <row r="467" spans="1:27" ht="15.75" customHeight="1" x14ac:dyDescent="0.2">
      <c r="A467" s="963" t="s">
        <v>30</v>
      </c>
      <c r="B467" s="6009" t="s">
        <v>10</v>
      </c>
      <c r="C467" s="606" t="s">
        <v>10</v>
      </c>
      <c r="D467" s="690" t="s">
        <v>32</v>
      </c>
      <c r="E467" s="5922"/>
      <c r="F467" s="5783" t="s">
        <v>420</v>
      </c>
      <c r="G467" s="5925" t="s">
        <v>415</v>
      </c>
      <c r="H467" s="5937" t="s">
        <v>18</v>
      </c>
      <c r="I467" s="5916" t="s">
        <v>257</v>
      </c>
      <c r="J467" s="694" t="s">
        <v>20</v>
      </c>
      <c r="K467" s="693"/>
      <c r="L467" s="692">
        <v>0</v>
      </c>
      <c r="M467" s="823"/>
      <c r="N467" s="754" t="s">
        <v>245</v>
      </c>
      <c r="O467" s="1341" t="s">
        <v>138</v>
      </c>
      <c r="P467" s="718"/>
      <c r="Q467" s="711"/>
      <c r="X467" s="5865" t="s">
        <v>419</v>
      </c>
      <c r="Y467" s="5866"/>
      <c r="Z467" s="539"/>
      <c r="AA467" s="539"/>
    </row>
    <row r="468" spans="1:27" ht="15.75" customHeight="1" x14ac:dyDescent="0.2">
      <c r="A468" s="959"/>
      <c r="B468" s="6010"/>
      <c r="C468" s="588"/>
      <c r="D468" s="690"/>
      <c r="E468" s="5923"/>
      <c r="F468" s="5949"/>
      <c r="G468" s="5926"/>
      <c r="H468" s="5938"/>
      <c r="I468" s="5917"/>
      <c r="J468" s="599" t="s">
        <v>235</v>
      </c>
      <c r="K468" s="691"/>
      <c r="L468" s="583">
        <v>14.9</v>
      </c>
      <c r="M468" s="743">
        <v>14.15</v>
      </c>
      <c r="N468" s="769"/>
      <c r="O468" s="768"/>
      <c r="P468" s="712"/>
      <c r="Q468" s="711"/>
      <c r="X468" s="5867"/>
      <c r="Y468" s="5868"/>
      <c r="Z468" s="539"/>
      <c r="AA468" s="539"/>
    </row>
    <row r="469" spans="1:27" ht="15.75" customHeight="1" x14ac:dyDescent="0.2">
      <c r="A469" s="959"/>
      <c r="B469" s="6010"/>
      <c r="C469" s="588"/>
      <c r="D469" s="690"/>
      <c r="E469" s="5923"/>
      <c r="F469" s="5949"/>
      <c r="G469" s="5926"/>
      <c r="H469" s="5938"/>
      <c r="I469" s="5917"/>
      <c r="J469" s="689" t="s">
        <v>23</v>
      </c>
      <c r="K469" s="688"/>
      <c r="L469" s="687"/>
      <c r="M469" s="786"/>
      <c r="N469" s="619"/>
      <c r="O469" s="785"/>
      <c r="P469" s="709"/>
      <c r="Q469" s="683"/>
      <c r="X469" s="5867"/>
      <c r="Y469" s="5868"/>
      <c r="Z469" s="539"/>
      <c r="AA469" s="539"/>
    </row>
    <row r="470" spans="1:27" ht="15.75" customHeight="1" x14ac:dyDescent="0.2">
      <c r="A470" s="959"/>
      <c r="B470" s="6010"/>
      <c r="C470" s="588"/>
      <c r="D470" s="690"/>
      <c r="E470" s="5923"/>
      <c r="F470" s="5949"/>
      <c r="G470" s="5926"/>
      <c r="H470" s="5938"/>
      <c r="I470" s="5917"/>
      <c r="J470" s="689" t="s">
        <v>234</v>
      </c>
      <c r="K470" s="688"/>
      <c r="L470" s="687"/>
      <c r="M470" s="786"/>
      <c r="N470" s="619"/>
      <c r="O470" s="785"/>
      <c r="P470" s="709"/>
      <c r="Q470" s="683"/>
      <c r="X470" s="5867"/>
      <c r="Y470" s="5868"/>
      <c r="Z470" s="539"/>
      <c r="AA470" s="539"/>
    </row>
    <row r="471" spans="1:27" ht="15.75" customHeight="1" x14ac:dyDescent="0.2">
      <c r="A471" s="959"/>
      <c r="B471" s="6010"/>
      <c r="C471" s="588"/>
      <c r="D471" s="690"/>
      <c r="E471" s="5923"/>
      <c r="F471" s="5949"/>
      <c r="G471" s="5926"/>
      <c r="H471" s="5938"/>
      <c r="I471" s="5917"/>
      <c r="J471" s="689" t="s">
        <v>233</v>
      </c>
      <c r="K471" s="688"/>
      <c r="L471" s="687"/>
      <c r="M471" s="786"/>
      <c r="N471" s="619"/>
      <c r="O471" s="785"/>
      <c r="P471" s="709"/>
      <c r="Q471" s="683"/>
      <c r="X471" s="5867"/>
      <c r="Y471" s="5868"/>
      <c r="Z471" s="539"/>
      <c r="AA471" s="539"/>
    </row>
    <row r="472" spans="1:27" ht="15.75" customHeight="1" thickBot="1" x14ac:dyDescent="0.25">
      <c r="A472" s="959"/>
      <c r="B472" s="6010"/>
      <c r="C472" s="588"/>
      <c r="D472" s="690"/>
      <c r="E472" s="5923"/>
      <c r="F472" s="5949"/>
      <c r="G472" s="5926"/>
      <c r="H472" s="5938"/>
      <c r="I472" s="5917"/>
      <c r="J472" s="1343" t="s">
        <v>22</v>
      </c>
      <c r="K472" s="1342"/>
      <c r="L472" s="879"/>
      <c r="M472" s="878"/>
      <c r="N472" s="877"/>
      <c r="O472" s="1339"/>
      <c r="P472" s="875"/>
      <c r="Q472" s="874"/>
      <c r="X472" s="5869"/>
      <c r="Y472" s="5870"/>
      <c r="Z472" s="539"/>
      <c r="AA472" s="539"/>
    </row>
    <row r="473" spans="1:27" ht="15.75" customHeight="1" thickBot="1" x14ac:dyDescent="0.25">
      <c r="A473" s="577"/>
      <c r="B473" s="6011"/>
      <c r="C473" s="994"/>
      <c r="D473" s="728"/>
      <c r="E473" s="5924"/>
      <c r="F473" s="5762"/>
      <c r="G473" s="5927"/>
      <c r="H473" s="5939"/>
      <c r="I473" s="5918"/>
      <c r="J473" s="573" t="s">
        <v>24</v>
      </c>
      <c r="K473" s="571">
        <f>SUM(K467:K472)</f>
        <v>0</v>
      </c>
      <c r="L473" s="572">
        <f>SUM(L467:L472)</f>
        <v>14.9</v>
      </c>
      <c r="M473" s="572">
        <f>SUM(M467:M472)</f>
        <v>14.15</v>
      </c>
      <c r="N473" s="640"/>
      <c r="O473" s="639"/>
      <c r="P473" s="1334"/>
      <c r="Q473" s="1333"/>
      <c r="R473" s="637"/>
      <c r="S473" s="637"/>
      <c r="T473" s="637"/>
      <c r="U473" s="637"/>
      <c r="V473" s="637"/>
      <c r="W473" s="637"/>
      <c r="X473" s="5871"/>
      <c r="Y473" s="5872"/>
      <c r="Z473" s="539"/>
      <c r="AA473" s="539"/>
    </row>
    <row r="474" spans="1:27" ht="15.75" customHeight="1" x14ac:dyDescent="0.2">
      <c r="A474" s="963" t="s">
        <v>30</v>
      </c>
      <c r="B474" s="6009" t="s">
        <v>10</v>
      </c>
      <c r="C474" s="606" t="s">
        <v>10</v>
      </c>
      <c r="D474" s="690" t="s">
        <v>47</v>
      </c>
      <c r="E474" s="5922"/>
      <c r="F474" s="5783" t="s">
        <v>418</v>
      </c>
      <c r="G474" s="5925" t="s">
        <v>415</v>
      </c>
      <c r="H474" s="5937" t="s">
        <v>18</v>
      </c>
      <c r="I474" s="5916" t="s">
        <v>63</v>
      </c>
      <c r="J474" s="694" t="s">
        <v>20</v>
      </c>
      <c r="K474" s="693"/>
      <c r="L474" s="692">
        <v>0</v>
      </c>
      <c r="M474" s="823">
        <v>0</v>
      </c>
      <c r="N474" s="754" t="s">
        <v>245</v>
      </c>
      <c r="O474" s="1341" t="s">
        <v>138</v>
      </c>
      <c r="P474" s="718"/>
      <c r="Q474" s="717"/>
      <c r="X474" s="5865" t="s">
        <v>417</v>
      </c>
      <c r="Y474" s="5866"/>
      <c r="Z474" s="539"/>
      <c r="AA474" s="539"/>
    </row>
    <row r="475" spans="1:27" ht="15.75" customHeight="1" x14ac:dyDescent="0.2">
      <c r="A475" s="959"/>
      <c r="B475" s="6010"/>
      <c r="C475" s="588"/>
      <c r="D475" s="690"/>
      <c r="E475" s="5923"/>
      <c r="F475" s="5949"/>
      <c r="G475" s="5926"/>
      <c r="H475" s="5938"/>
      <c r="I475" s="5917"/>
      <c r="J475" s="599" t="s">
        <v>235</v>
      </c>
      <c r="K475" s="691"/>
      <c r="L475" s="583"/>
      <c r="M475" s="743"/>
      <c r="N475" s="769"/>
      <c r="O475" s="768"/>
      <c r="P475" s="712"/>
      <c r="Q475" s="711"/>
      <c r="X475" s="5867"/>
      <c r="Y475" s="5868"/>
      <c r="Z475" s="539"/>
      <c r="AA475" s="539"/>
    </row>
    <row r="476" spans="1:27" ht="15.75" customHeight="1" x14ac:dyDescent="0.2">
      <c r="A476" s="959"/>
      <c r="B476" s="6010"/>
      <c r="C476" s="588"/>
      <c r="D476" s="690"/>
      <c r="E476" s="5923"/>
      <c r="F476" s="5949"/>
      <c r="G476" s="5926"/>
      <c r="H476" s="5938"/>
      <c r="I476" s="5917"/>
      <c r="J476" s="689" t="s">
        <v>23</v>
      </c>
      <c r="K476" s="688"/>
      <c r="L476" s="596"/>
      <c r="M476" s="884"/>
      <c r="N476" s="619"/>
      <c r="O476" s="785"/>
      <c r="P476" s="709"/>
      <c r="Q476" s="683"/>
      <c r="X476" s="5867"/>
      <c r="Y476" s="5868"/>
      <c r="Z476" s="1103"/>
      <c r="AA476" s="539"/>
    </row>
    <row r="477" spans="1:27" ht="15.75" customHeight="1" x14ac:dyDescent="0.2">
      <c r="A477" s="959"/>
      <c r="B477" s="6010"/>
      <c r="C477" s="588"/>
      <c r="D477" s="690"/>
      <c r="E477" s="5923"/>
      <c r="F477" s="5949"/>
      <c r="G477" s="5926"/>
      <c r="H477" s="5938"/>
      <c r="I477" s="5917"/>
      <c r="J477" s="1087" t="s">
        <v>234</v>
      </c>
      <c r="K477" s="744"/>
      <c r="L477" s="715"/>
      <c r="M477" s="892"/>
      <c r="N477" s="624"/>
      <c r="O477" s="1340"/>
      <c r="P477" s="712"/>
      <c r="Q477" s="711"/>
      <c r="X477" s="5867"/>
      <c r="Y477" s="5868"/>
      <c r="Z477" s="539"/>
      <c r="AA477" s="539"/>
    </row>
    <row r="478" spans="1:27" ht="15.75" customHeight="1" x14ac:dyDescent="0.2">
      <c r="A478" s="959"/>
      <c r="B478" s="6010"/>
      <c r="C478" s="588"/>
      <c r="D478" s="690"/>
      <c r="E478" s="5923"/>
      <c r="F478" s="5949"/>
      <c r="G478" s="5926"/>
      <c r="H478" s="5938"/>
      <c r="I478" s="5917"/>
      <c r="J478" s="689" t="s">
        <v>233</v>
      </c>
      <c r="K478" s="688"/>
      <c r="L478" s="687"/>
      <c r="M478" s="786"/>
      <c r="N478" s="619"/>
      <c r="O478" s="785"/>
      <c r="P478" s="709"/>
      <c r="Q478" s="683"/>
      <c r="X478" s="5867"/>
      <c r="Y478" s="5868"/>
      <c r="Z478" s="539"/>
      <c r="AA478" s="539"/>
    </row>
    <row r="479" spans="1:27" ht="15.75" customHeight="1" thickBot="1" x14ac:dyDescent="0.25">
      <c r="A479" s="959"/>
      <c r="B479" s="6010"/>
      <c r="C479" s="588"/>
      <c r="D479" s="690"/>
      <c r="E479" s="5923"/>
      <c r="F479" s="5949"/>
      <c r="G479" s="5926"/>
      <c r="H479" s="5938"/>
      <c r="I479" s="5917"/>
      <c r="J479" s="679" t="s">
        <v>22</v>
      </c>
      <c r="K479" s="734"/>
      <c r="L479" s="879"/>
      <c r="M479" s="878"/>
      <c r="N479" s="877"/>
      <c r="O479" s="1339"/>
      <c r="P479" s="875"/>
      <c r="Q479" s="874"/>
      <c r="X479" s="5869"/>
      <c r="Y479" s="5870"/>
      <c r="Z479" s="539"/>
      <c r="AA479" s="539"/>
    </row>
    <row r="480" spans="1:27" ht="15.75" customHeight="1" thickBot="1" x14ac:dyDescent="0.25">
      <c r="A480" s="577"/>
      <c r="B480" s="6011"/>
      <c r="C480" s="994"/>
      <c r="D480" s="728"/>
      <c r="E480" s="5924"/>
      <c r="F480" s="5762"/>
      <c r="G480" s="5927"/>
      <c r="H480" s="5939"/>
      <c r="I480" s="5918"/>
      <c r="J480" s="573" t="s">
        <v>24</v>
      </c>
      <c r="K480" s="571">
        <f>SUM(K474:K479)</f>
        <v>0</v>
      </c>
      <c r="L480" s="571">
        <f>SUM(L474:L479)</f>
        <v>0</v>
      </c>
      <c r="M480" s="571">
        <f>SUM(M474:M479)</f>
        <v>0</v>
      </c>
      <c r="N480" s="872"/>
      <c r="O480" s="1338"/>
      <c r="P480" s="666"/>
      <c r="Q480" s="665"/>
      <c r="R480" s="637"/>
      <c r="S480" s="637"/>
      <c r="T480" s="637"/>
      <c r="U480" s="637"/>
      <c r="V480" s="637"/>
      <c r="W480" s="637"/>
      <c r="X480" s="5871"/>
      <c r="Y480" s="5872"/>
      <c r="Z480" s="539"/>
      <c r="AA480" s="539"/>
    </row>
    <row r="481" spans="1:31" ht="15.75" customHeight="1" x14ac:dyDescent="0.2">
      <c r="A481" s="963" t="s">
        <v>30</v>
      </c>
      <c r="B481" s="6009" t="s">
        <v>10</v>
      </c>
      <c r="C481" s="606" t="s">
        <v>10</v>
      </c>
      <c r="D481" s="6004" t="s">
        <v>50</v>
      </c>
      <c r="E481" s="5922"/>
      <c r="F481" s="5783" t="s">
        <v>416</v>
      </c>
      <c r="G481" s="5925" t="s">
        <v>415</v>
      </c>
      <c r="H481" s="5937" t="s">
        <v>18</v>
      </c>
      <c r="I481" s="5916" t="s">
        <v>19</v>
      </c>
      <c r="J481" s="933" t="s">
        <v>20</v>
      </c>
      <c r="K481" s="1337"/>
      <c r="L481" s="583">
        <v>0</v>
      </c>
      <c r="M481" s="692">
        <v>0</v>
      </c>
      <c r="N481" s="603" t="s">
        <v>245</v>
      </c>
      <c r="O481" s="602" t="s">
        <v>138</v>
      </c>
      <c r="P481" s="928"/>
      <c r="Q481" s="711"/>
      <c r="X481" s="5865" t="s">
        <v>414</v>
      </c>
      <c r="Y481" s="5866"/>
      <c r="Z481" s="1103"/>
      <c r="AA481" s="539"/>
      <c r="AE481" s="507"/>
    </row>
    <row r="482" spans="1:31" ht="15.75" customHeight="1" x14ac:dyDescent="0.2">
      <c r="A482" s="959"/>
      <c r="B482" s="6010"/>
      <c r="C482" s="588"/>
      <c r="D482" s="6005"/>
      <c r="E482" s="5923"/>
      <c r="F482" s="5949"/>
      <c r="G482" s="5926"/>
      <c r="H482" s="5938"/>
      <c r="I482" s="5917"/>
      <c r="J482" s="599" t="s">
        <v>235</v>
      </c>
      <c r="K482" s="599"/>
      <c r="L482" s="687"/>
      <c r="M482" s="687"/>
      <c r="N482" s="595"/>
      <c r="O482" s="594"/>
      <c r="P482" s="684"/>
      <c r="Q482" s="683"/>
      <c r="X482" s="5867"/>
      <c r="Y482" s="5868"/>
      <c r="Z482" s="539"/>
      <c r="AA482" s="539"/>
    </row>
    <row r="483" spans="1:31" ht="15.75" customHeight="1" x14ac:dyDescent="0.2">
      <c r="A483" s="959"/>
      <c r="B483" s="6010"/>
      <c r="C483" s="588"/>
      <c r="D483" s="6005"/>
      <c r="E483" s="5923"/>
      <c r="F483" s="5949"/>
      <c r="G483" s="5926"/>
      <c r="H483" s="5938"/>
      <c r="I483" s="5917"/>
      <c r="J483" s="923" t="s">
        <v>23</v>
      </c>
      <c r="K483" s="688"/>
      <c r="L483" s="687"/>
      <c r="M483" s="687"/>
      <c r="N483" s="595"/>
      <c r="O483" s="594"/>
      <c r="P483" s="684"/>
      <c r="Q483" s="683"/>
      <c r="X483" s="5867"/>
      <c r="Y483" s="5868"/>
      <c r="Z483" s="539"/>
      <c r="AA483" s="539"/>
    </row>
    <row r="484" spans="1:31" ht="15.75" customHeight="1" x14ac:dyDescent="0.2">
      <c r="A484" s="959"/>
      <c r="B484" s="6010"/>
      <c r="C484" s="588"/>
      <c r="D484" s="6005"/>
      <c r="E484" s="5923"/>
      <c r="F484" s="5949"/>
      <c r="G484" s="5926"/>
      <c r="H484" s="5938"/>
      <c r="I484" s="5917"/>
      <c r="J484" s="1273" t="s">
        <v>234</v>
      </c>
      <c r="K484" s="1337"/>
      <c r="L484" s="687"/>
      <c r="M484" s="687"/>
      <c r="N484" s="595"/>
      <c r="O484" s="594"/>
      <c r="P484" s="684"/>
      <c r="Q484" s="683"/>
      <c r="X484" s="5867"/>
      <c r="Y484" s="5868"/>
      <c r="Z484" s="539"/>
      <c r="AA484" s="539"/>
    </row>
    <row r="485" spans="1:31" ht="15.75" customHeight="1" x14ac:dyDescent="0.2">
      <c r="A485" s="959"/>
      <c r="B485" s="6010"/>
      <c r="C485" s="588"/>
      <c r="D485" s="6005"/>
      <c r="E485" s="5923"/>
      <c r="F485" s="5949"/>
      <c r="G485" s="5926"/>
      <c r="H485" s="5938"/>
      <c r="I485" s="5917"/>
      <c r="J485" s="923" t="s">
        <v>233</v>
      </c>
      <c r="K485" s="941"/>
      <c r="L485" s="687"/>
      <c r="M485" s="687"/>
      <c r="N485" s="595"/>
      <c r="O485" s="594"/>
      <c r="P485" s="684"/>
      <c r="Q485" s="683"/>
      <c r="X485" s="5867"/>
      <c r="Y485" s="5868"/>
      <c r="Z485" s="539"/>
      <c r="AA485" s="539"/>
    </row>
    <row r="486" spans="1:31" ht="15.75" customHeight="1" thickBot="1" x14ac:dyDescent="0.25">
      <c r="A486" s="959"/>
      <c r="B486" s="6010"/>
      <c r="C486" s="588"/>
      <c r="D486" s="6005"/>
      <c r="E486" s="5923"/>
      <c r="F486" s="5949"/>
      <c r="G486" s="5926"/>
      <c r="H486" s="5938"/>
      <c r="I486" s="5917"/>
      <c r="J486" s="919" t="s">
        <v>22</v>
      </c>
      <c r="K486" s="708"/>
      <c r="L486" s="879"/>
      <c r="M486" s="879"/>
      <c r="N486" s="1336"/>
      <c r="O486" s="1335"/>
      <c r="P486" s="875"/>
      <c r="Q486" s="874"/>
      <c r="X486" s="5867"/>
      <c r="Y486" s="5868"/>
      <c r="Z486" s="539"/>
      <c r="AA486" s="539"/>
    </row>
    <row r="487" spans="1:31" ht="15.75" customHeight="1" thickBot="1" x14ac:dyDescent="0.25">
      <c r="A487" s="577"/>
      <c r="B487" s="6011"/>
      <c r="C487" s="994"/>
      <c r="D487" s="6006"/>
      <c r="E487" s="5924"/>
      <c r="F487" s="5762"/>
      <c r="G487" s="5927"/>
      <c r="H487" s="5939"/>
      <c r="I487" s="5918"/>
      <c r="J487" s="573" t="s">
        <v>24</v>
      </c>
      <c r="K487" s="571">
        <f>SUM(K481:K486)</f>
        <v>0</v>
      </c>
      <c r="L487" s="572">
        <f>SUM(L481:L486)</f>
        <v>0</v>
      </c>
      <c r="M487" s="572">
        <f>SUM(M481:M486)</f>
        <v>0</v>
      </c>
      <c r="N487" s="640"/>
      <c r="O487" s="639"/>
      <c r="P487" s="1334"/>
      <c r="Q487" s="1333"/>
      <c r="X487" s="1332"/>
      <c r="Y487" s="1331"/>
      <c r="Z487" s="539"/>
      <c r="AA487" s="539"/>
    </row>
    <row r="488" spans="1:31" ht="15" customHeight="1" thickBot="1" x14ac:dyDescent="0.25">
      <c r="A488" s="577" t="s">
        <v>30</v>
      </c>
      <c r="B488" s="1330" t="s">
        <v>10</v>
      </c>
      <c r="C488" s="6114" t="s">
        <v>35</v>
      </c>
      <c r="D488" s="6114"/>
      <c r="E488" s="6114"/>
      <c r="F488" s="6114"/>
      <c r="G488" s="6114"/>
      <c r="H488" s="6114"/>
      <c r="I488" s="6115"/>
      <c r="J488" s="1266" t="s">
        <v>24</v>
      </c>
      <c r="K488" s="562">
        <f>K431*1</f>
        <v>451.2</v>
      </c>
      <c r="L488" s="562">
        <f>L431*1</f>
        <v>225.3</v>
      </c>
      <c r="M488" s="562">
        <f>M431*1</f>
        <v>108.13</v>
      </c>
      <c r="N488" s="6283"/>
      <c r="O488" s="6078"/>
      <c r="P488" s="6078"/>
      <c r="Q488" s="6079"/>
      <c r="X488" s="5873"/>
      <c r="Y488" s="5874"/>
      <c r="Z488" s="539"/>
      <c r="AA488" s="539"/>
    </row>
    <row r="489" spans="1:31" ht="15" customHeight="1" thickBot="1" x14ac:dyDescent="0.25">
      <c r="A489" s="1000" t="s">
        <v>30</v>
      </c>
      <c r="B489" s="1168" t="s">
        <v>25</v>
      </c>
      <c r="C489" s="6305" t="s">
        <v>413</v>
      </c>
      <c r="D489" s="6306"/>
      <c r="E489" s="6306"/>
      <c r="F489" s="6306"/>
      <c r="G489" s="6306"/>
      <c r="H489" s="6306"/>
      <c r="I489" s="6306"/>
      <c r="J489" s="6306"/>
      <c r="K489" s="6306"/>
      <c r="L489" s="6306"/>
      <c r="M489" s="6306"/>
      <c r="N489" s="6306"/>
      <c r="O489" s="6306"/>
      <c r="P489" s="6306"/>
      <c r="Q489" s="6307"/>
      <c r="X489" s="5873"/>
      <c r="Y489" s="5874"/>
      <c r="Z489" s="539"/>
      <c r="AA489" s="539"/>
    </row>
    <row r="490" spans="1:31" ht="26.25" thickBot="1" x14ac:dyDescent="0.25">
      <c r="A490" s="1218"/>
      <c r="B490" s="1014"/>
      <c r="C490" s="5996"/>
      <c r="D490" s="5997"/>
      <c r="E490" s="5997"/>
      <c r="F490" s="5997"/>
      <c r="G490" s="5997"/>
      <c r="H490" s="5997"/>
      <c r="I490" s="5997"/>
      <c r="J490" s="5997"/>
      <c r="K490" s="5997"/>
      <c r="L490" s="5997"/>
      <c r="M490" s="6294"/>
      <c r="N490" s="860" t="s">
        <v>412</v>
      </c>
      <c r="O490" s="850" t="s">
        <v>138</v>
      </c>
      <c r="P490" s="1329"/>
      <c r="Q490" s="1328"/>
      <c r="X490" s="5879"/>
      <c r="Y490" s="5880"/>
      <c r="Z490" s="539"/>
      <c r="AA490" s="539"/>
      <c r="AB490" s="516"/>
    </row>
    <row r="491" spans="1:31" ht="15" customHeight="1" x14ac:dyDescent="0.2">
      <c r="A491" s="1056" t="s">
        <v>30</v>
      </c>
      <c r="B491" s="6037" t="s">
        <v>25</v>
      </c>
      <c r="C491" s="1055" t="s">
        <v>10</v>
      </c>
      <c r="D491" s="6065" t="s">
        <v>411</v>
      </c>
      <c r="E491" s="6295"/>
      <c r="F491" s="6296"/>
      <c r="G491" s="5942" t="s">
        <v>403</v>
      </c>
      <c r="H491" s="5967" t="s">
        <v>18</v>
      </c>
      <c r="I491" s="5964" t="s">
        <v>19</v>
      </c>
      <c r="J491" s="631" t="s">
        <v>20</v>
      </c>
      <c r="K491" s="847">
        <f t="shared" ref="K491:M496" si="8">K498+K505+K512+K519</f>
        <v>0</v>
      </c>
      <c r="L491" s="847">
        <f t="shared" si="8"/>
        <v>0</v>
      </c>
      <c r="M491" s="847">
        <f t="shared" si="8"/>
        <v>0</v>
      </c>
      <c r="N491" s="1327"/>
      <c r="O491" s="1317"/>
      <c r="P491" s="1316"/>
      <c r="Q491" s="1315"/>
      <c r="X491" s="5900"/>
      <c r="Y491" s="5901"/>
      <c r="Z491" s="539"/>
      <c r="AA491" s="539"/>
      <c r="AB491" s="516"/>
    </row>
    <row r="492" spans="1:31" ht="15" customHeight="1" x14ac:dyDescent="0.2">
      <c r="A492" s="1037"/>
      <c r="B492" s="6016"/>
      <c r="C492" s="1035"/>
      <c r="D492" s="6068"/>
      <c r="E492" s="6297"/>
      <c r="F492" s="6298"/>
      <c r="G492" s="5943"/>
      <c r="H492" s="5968"/>
      <c r="I492" s="5965"/>
      <c r="J492" s="625" t="s">
        <v>235</v>
      </c>
      <c r="K492" s="844">
        <f t="shared" si="8"/>
        <v>0</v>
      </c>
      <c r="L492" s="844">
        <f t="shared" si="8"/>
        <v>0</v>
      </c>
      <c r="M492" s="844">
        <f t="shared" si="8"/>
        <v>0</v>
      </c>
      <c r="N492" s="1326"/>
      <c r="O492" s="1312"/>
      <c r="P492" s="1039"/>
      <c r="Q492" s="1038"/>
      <c r="X492" s="5902"/>
      <c r="Y492" s="5903"/>
      <c r="Z492" s="539"/>
      <c r="AA492" s="539"/>
      <c r="AB492" s="516"/>
    </row>
    <row r="493" spans="1:31" ht="20.25" customHeight="1" x14ac:dyDescent="0.2">
      <c r="A493" s="1037"/>
      <c r="B493" s="6016"/>
      <c r="C493" s="1035"/>
      <c r="D493" s="6299"/>
      <c r="E493" s="6297"/>
      <c r="F493" s="6298"/>
      <c r="G493" s="5943"/>
      <c r="H493" s="5968"/>
      <c r="I493" s="5965"/>
      <c r="J493" s="621" t="s">
        <v>23</v>
      </c>
      <c r="K493" s="844">
        <f t="shared" si="8"/>
        <v>0</v>
      </c>
      <c r="L493" s="844">
        <f t="shared" si="8"/>
        <v>0</v>
      </c>
      <c r="M493" s="844">
        <f t="shared" si="8"/>
        <v>0</v>
      </c>
      <c r="N493" s="1325"/>
      <c r="O493" s="1307"/>
      <c r="P493" s="1039"/>
      <c r="Q493" s="1038"/>
      <c r="X493" s="5902"/>
      <c r="Y493" s="5903"/>
      <c r="Z493" s="539"/>
      <c r="AA493" s="539"/>
      <c r="AB493" s="516"/>
    </row>
    <row r="494" spans="1:31" ht="14.25" x14ac:dyDescent="0.2">
      <c r="A494" s="1037"/>
      <c r="B494" s="6016"/>
      <c r="C494" s="1035"/>
      <c r="D494" s="6299"/>
      <c r="E494" s="6297"/>
      <c r="F494" s="6298"/>
      <c r="G494" s="5943"/>
      <c r="H494" s="5968"/>
      <c r="I494" s="5965"/>
      <c r="J494" s="621" t="s">
        <v>234</v>
      </c>
      <c r="K494" s="844">
        <f t="shared" si="8"/>
        <v>0</v>
      </c>
      <c r="L494" s="844">
        <f t="shared" si="8"/>
        <v>0</v>
      </c>
      <c r="M494" s="844">
        <f t="shared" si="8"/>
        <v>0</v>
      </c>
      <c r="N494" s="1324"/>
      <c r="O494" s="1307"/>
      <c r="P494" s="1039"/>
      <c r="Q494" s="1038"/>
      <c r="X494" s="5902"/>
      <c r="Y494" s="5903"/>
      <c r="Z494" s="539"/>
      <c r="AA494" s="539"/>
    </row>
    <row r="495" spans="1:31" ht="14.25" x14ac:dyDescent="0.2">
      <c r="A495" s="1037"/>
      <c r="B495" s="6016"/>
      <c r="C495" s="1035"/>
      <c r="D495" s="6299"/>
      <c r="E495" s="6297"/>
      <c r="F495" s="6298"/>
      <c r="G495" s="5943"/>
      <c r="H495" s="5968"/>
      <c r="I495" s="5965"/>
      <c r="J495" s="621" t="s">
        <v>233</v>
      </c>
      <c r="K495" s="844">
        <f t="shared" si="8"/>
        <v>0</v>
      </c>
      <c r="L495" s="844">
        <f t="shared" si="8"/>
        <v>0</v>
      </c>
      <c r="M495" s="844">
        <f t="shared" si="8"/>
        <v>0</v>
      </c>
      <c r="N495" s="1041"/>
      <c r="O495" s="1040"/>
      <c r="P495" s="1039"/>
      <c r="Q495" s="1038"/>
      <c r="X495" s="5902"/>
      <c r="Y495" s="5903"/>
      <c r="Z495" s="539"/>
      <c r="AA495" s="539"/>
    </row>
    <row r="496" spans="1:31" ht="15" thickBot="1" x14ac:dyDescent="0.25">
      <c r="A496" s="1037"/>
      <c r="B496" s="6016"/>
      <c r="C496" s="1035"/>
      <c r="D496" s="6299"/>
      <c r="E496" s="6297"/>
      <c r="F496" s="6298"/>
      <c r="G496" s="5943"/>
      <c r="H496" s="5968"/>
      <c r="I496" s="5965"/>
      <c r="J496" s="1063" t="s">
        <v>22</v>
      </c>
      <c r="K496" s="1252">
        <f t="shared" si="8"/>
        <v>0</v>
      </c>
      <c r="L496" s="1252">
        <f t="shared" si="8"/>
        <v>0</v>
      </c>
      <c r="M496" s="1252">
        <f t="shared" si="8"/>
        <v>0</v>
      </c>
      <c r="N496" s="1029"/>
      <c r="O496" s="1028"/>
      <c r="P496" s="1027"/>
      <c r="Q496" s="1026"/>
      <c r="X496" s="5904"/>
      <c r="Y496" s="5905"/>
      <c r="Z496" s="539"/>
      <c r="AA496" s="539"/>
    </row>
    <row r="497" spans="1:30" ht="15" customHeight="1" thickBot="1" x14ac:dyDescent="0.25">
      <c r="A497" s="1025"/>
      <c r="B497" s="6038"/>
      <c r="C497" s="1023"/>
      <c r="D497" s="6300"/>
      <c r="E497" s="6301"/>
      <c r="F497" s="6302"/>
      <c r="G497" s="5944"/>
      <c r="H497" s="5969"/>
      <c r="I497" s="5966"/>
      <c r="J497" s="573" t="s">
        <v>24</v>
      </c>
      <c r="K497" s="571">
        <f>SUM(K491:K496)</f>
        <v>0</v>
      </c>
      <c r="L497" s="571">
        <f>SUM(L491:L496)</f>
        <v>0</v>
      </c>
      <c r="M497" s="571">
        <f>SUM(M491:M496)</f>
        <v>0</v>
      </c>
      <c r="N497" s="1274"/>
      <c r="O497" s="1059"/>
      <c r="P497" s="1058"/>
      <c r="Q497" s="1057"/>
      <c r="R497" s="637"/>
      <c r="S497" s="637"/>
      <c r="T497" s="637"/>
      <c r="U497" s="637"/>
      <c r="V497" s="637"/>
      <c r="W497" s="637"/>
      <c r="X497" s="5871"/>
      <c r="Y497" s="5872"/>
      <c r="Z497" s="539"/>
      <c r="AA497" s="539"/>
    </row>
    <row r="498" spans="1:30" ht="28.5" hidden="1" customHeight="1" thickBot="1" x14ac:dyDescent="0.25">
      <c r="A498" s="1056" t="s">
        <v>30</v>
      </c>
      <c r="B498" s="6109" t="s">
        <v>25</v>
      </c>
      <c r="C498" s="1323" t="s">
        <v>10</v>
      </c>
      <c r="D498" s="1322" t="s">
        <v>10</v>
      </c>
      <c r="E498" s="1321"/>
      <c r="F498" s="6031" t="s">
        <v>410</v>
      </c>
      <c r="G498" s="6314" t="s">
        <v>403</v>
      </c>
      <c r="H498" s="6101" t="s">
        <v>18</v>
      </c>
      <c r="I498" s="6160" t="s">
        <v>305</v>
      </c>
      <c r="J498" s="1320" t="s">
        <v>20</v>
      </c>
      <c r="K498" s="1319"/>
      <c r="L498" s="756"/>
      <c r="M498" s="756"/>
      <c r="N498" s="1318" t="s">
        <v>245</v>
      </c>
      <c r="O498" s="1317" t="s">
        <v>138</v>
      </c>
      <c r="P498" s="1316">
        <v>1</v>
      </c>
      <c r="Q498" s="1315">
        <v>1</v>
      </c>
      <c r="X498" s="548"/>
      <c r="Y498" s="548"/>
      <c r="Z498" s="539"/>
      <c r="AA498" s="539"/>
      <c r="AB498" s="516"/>
      <c r="AC498" s="516"/>
      <c r="AD498" s="516"/>
    </row>
    <row r="499" spans="1:30" ht="28.5" hidden="1" customHeight="1" x14ac:dyDescent="0.2">
      <c r="A499" s="1037"/>
      <c r="B499" s="6110"/>
      <c r="C499" s="1306"/>
      <c r="D499" s="1305"/>
      <c r="E499" s="1304"/>
      <c r="F499" s="6032"/>
      <c r="G499" s="6315"/>
      <c r="H499" s="6102"/>
      <c r="I499" s="6161"/>
      <c r="J499" s="1314" t="s">
        <v>256</v>
      </c>
      <c r="K499" s="1309"/>
      <c r="L499" s="750"/>
      <c r="M499" s="750"/>
      <c r="N499" s="1313"/>
      <c r="O499" s="1312"/>
      <c r="P499" s="1039"/>
      <c r="Q499" s="1038"/>
      <c r="X499" s="548"/>
      <c r="Y499" s="548"/>
      <c r="Z499" s="539"/>
      <c r="AA499" s="539"/>
      <c r="AB499" s="516"/>
      <c r="AC499" s="516"/>
      <c r="AD499" s="516"/>
    </row>
    <row r="500" spans="1:30" ht="31.5" hidden="1" customHeight="1" x14ac:dyDescent="0.2">
      <c r="A500" s="1037"/>
      <c r="B500" s="6110"/>
      <c r="C500" s="1306"/>
      <c r="D500" s="1305"/>
      <c r="E500" s="1304"/>
      <c r="F500" s="6252"/>
      <c r="G500" s="6315"/>
      <c r="H500" s="6102"/>
      <c r="I500" s="6161"/>
      <c r="J500" s="1310" t="s">
        <v>23</v>
      </c>
      <c r="K500" s="1309"/>
      <c r="L500" s="750"/>
      <c r="M500" s="750"/>
      <c r="N500" s="970" t="s">
        <v>409</v>
      </c>
      <c r="O500" s="1311" t="s">
        <v>138</v>
      </c>
      <c r="P500" s="1039">
        <v>6</v>
      </c>
      <c r="Q500" s="1038">
        <v>6</v>
      </c>
      <c r="S500" s="827"/>
      <c r="X500" s="548"/>
      <c r="Y500" s="548"/>
      <c r="Z500" s="539"/>
      <c r="AA500" s="539"/>
      <c r="AB500" s="516"/>
      <c r="AC500" s="516"/>
      <c r="AD500" s="516"/>
    </row>
    <row r="501" spans="1:30" ht="39.75" hidden="1" customHeight="1" x14ac:dyDescent="0.2">
      <c r="A501" s="1037"/>
      <c r="B501" s="6110"/>
      <c r="C501" s="1306"/>
      <c r="D501" s="1305"/>
      <c r="E501" s="1304"/>
      <c r="F501" s="6252"/>
      <c r="G501" s="6315"/>
      <c r="H501" s="6102"/>
      <c r="I501" s="6161"/>
      <c r="J501" s="1310" t="s">
        <v>234</v>
      </c>
      <c r="K501" s="1309"/>
      <c r="L501" s="750"/>
      <c r="M501" s="750"/>
      <c r="N501" s="1308"/>
      <c r="O501" s="1307"/>
      <c r="P501" s="1039"/>
      <c r="Q501" s="1038"/>
      <c r="X501" s="548"/>
      <c r="Y501" s="548"/>
      <c r="Z501" s="539"/>
      <c r="AA501" s="539"/>
      <c r="AB501" s="516"/>
      <c r="AC501" s="516"/>
      <c r="AD501" s="516"/>
    </row>
    <row r="502" spans="1:30" ht="36" hidden="1" customHeight="1" x14ac:dyDescent="0.2">
      <c r="A502" s="1037"/>
      <c r="B502" s="6110"/>
      <c r="C502" s="1306"/>
      <c r="D502" s="1305"/>
      <c r="E502" s="1304"/>
      <c r="F502" s="6252"/>
      <c r="G502" s="6315"/>
      <c r="H502" s="6102"/>
      <c r="I502" s="6161"/>
      <c r="J502" s="1310" t="s">
        <v>233</v>
      </c>
      <c r="K502" s="1309"/>
      <c r="L502" s="750"/>
      <c r="M502" s="750"/>
      <c r="N502" s="1308"/>
      <c r="O502" s="1307"/>
      <c r="P502" s="1039"/>
      <c r="Q502" s="1038"/>
      <c r="X502" s="548"/>
      <c r="Y502" s="548"/>
      <c r="Z502" s="539"/>
      <c r="AA502" s="539"/>
    </row>
    <row r="503" spans="1:30" ht="48" hidden="1" customHeight="1" x14ac:dyDescent="0.2">
      <c r="A503" s="1037"/>
      <c r="B503" s="6110"/>
      <c r="C503" s="1306"/>
      <c r="D503" s="1305"/>
      <c r="E503" s="1304"/>
      <c r="F503" s="6252"/>
      <c r="G503" s="6315"/>
      <c r="H503" s="6102"/>
      <c r="I503" s="6161"/>
      <c r="J503" s="1303" t="s">
        <v>22</v>
      </c>
      <c r="K503" s="1302"/>
      <c r="L503" s="948"/>
      <c r="M503" s="948"/>
      <c r="N503" s="1301"/>
      <c r="O503" s="1300"/>
      <c r="P503" s="1299"/>
      <c r="Q503" s="1298"/>
      <c r="X503" s="548"/>
      <c r="Y503" s="548"/>
      <c r="Z503" s="539"/>
      <c r="AA503" s="539"/>
    </row>
    <row r="504" spans="1:30" ht="45.75" hidden="1" customHeight="1" x14ac:dyDescent="0.2">
      <c r="A504" s="1025"/>
      <c r="B504" s="6111"/>
      <c r="C504" s="1297"/>
      <c r="D504" s="1296"/>
      <c r="E504" s="1295"/>
      <c r="F504" s="6253"/>
      <c r="G504" s="6316"/>
      <c r="H504" s="6102"/>
      <c r="I504" s="6161"/>
      <c r="J504" s="1294" t="s">
        <v>24</v>
      </c>
      <c r="K504" s="1293"/>
      <c r="L504" s="702">
        <f>SUM(L498:L503)</f>
        <v>0</v>
      </c>
      <c r="M504" s="702"/>
      <c r="N504" s="1292"/>
      <c r="O504" s="1291"/>
      <c r="P504" s="1290"/>
      <c r="Q504" s="1289"/>
      <c r="X504" s="548"/>
      <c r="Y504" s="548"/>
      <c r="Z504" s="539"/>
      <c r="AA504" s="539"/>
    </row>
    <row r="505" spans="1:30" ht="20.25" customHeight="1" x14ac:dyDescent="0.2">
      <c r="A505" s="1056" t="s">
        <v>30</v>
      </c>
      <c r="B505" s="5973" t="s">
        <v>25</v>
      </c>
      <c r="C505" s="961" t="s">
        <v>10</v>
      </c>
      <c r="D505" s="888" t="s">
        <v>25</v>
      </c>
      <c r="E505" s="5922"/>
      <c r="F505" s="5783" t="s">
        <v>408</v>
      </c>
      <c r="G505" s="5977" t="s">
        <v>403</v>
      </c>
      <c r="H505" s="5967" t="s">
        <v>18</v>
      </c>
      <c r="I505" s="604" t="s">
        <v>305</v>
      </c>
      <c r="J505" s="933" t="s">
        <v>20</v>
      </c>
      <c r="K505" s="596">
        <v>0</v>
      </c>
      <c r="L505" s="596">
        <v>0</v>
      </c>
      <c r="M505" s="596">
        <v>0</v>
      </c>
      <c r="N505" s="1288" t="s">
        <v>245</v>
      </c>
      <c r="O505" s="1287" t="s">
        <v>138</v>
      </c>
      <c r="P505" s="1286"/>
      <c r="Q505" s="1285"/>
      <c r="X505" s="5867" t="s">
        <v>407</v>
      </c>
      <c r="Y505" s="5868"/>
      <c r="Z505" s="539"/>
      <c r="AA505" s="539"/>
    </row>
    <row r="506" spans="1:30" ht="17.25" customHeight="1" x14ac:dyDescent="0.2">
      <c r="A506" s="1037"/>
      <c r="B506" s="5974"/>
      <c r="C506" s="957"/>
      <c r="D506" s="882"/>
      <c r="E506" s="5923"/>
      <c r="F506" s="5949"/>
      <c r="G506" s="5978"/>
      <c r="H506" s="5968"/>
      <c r="I506" s="586"/>
      <c r="J506" s="599" t="s">
        <v>235</v>
      </c>
      <c r="K506" s="596">
        <v>0</v>
      </c>
      <c r="L506" s="596">
        <v>0</v>
      </c>
      <c r="M506" s="596">
        <v>0</v>
      </c>
      <c r="N506" s="1288"/>
      <c r="O506" s="1287"/>
      <c r="P506" s="1286"/>
      <c r="Q506" s="1285"/>
      <c r="X506" s="5867"/>
      <c r="Y506" s="5868"/>
      <c r="Z506" s="539"/>
      <c r="AA506" s="539"/>
    </row>
    <row r="507" spans="1:30" ht="21.75" customHeight="1" x14ac:dyDescent="0.2">
      <c r="A507" s="1037"/>
      <c r="B507" s="5974"/>
      <c r="C507" s="957"/>
      <c r="D507" s="882"/>
      <c r="E507" s="5923"/>
      <c r="F507" s="5949"/>
      <c r="G507" s="5978"/>
      <c r="H507" s="5968"/>
      <c r="I507" s="586"/>
      <c r="J507" s="923" t="s">
        <v>23</v>
      </c>
      <c r="K507" s="596">
        <v>0</v>
      </c>
      <c r="L507" s="596">
        <v>0</v>
      </c>
      <c r="M507" s="596">
        <v>0</v>
      </c>
      <c r="N507" s="1288"/>
      <c r="O507" s="1287"/>
      <c r="P507" s="1286"/>
      <c r="Q507" s="1285"/>
      <c r="X507" s="5867"/>
      <c r="Y507" s="5868"/>
      <c r="Z507" s="598"/>
      <c r="AA507" s="539"/>
    </row>
    <row r="508" spans="1:30" ht="20.25" customHeight="1" x14ac:dyDescent="0.2">
      <c r="A508" s="1037"/>
      <c r="B508" s="5974"/>
      <c r="C508" s="957"/>
      <c r="D508" s="882"/>
      <c r="E508" s="5923"/>
      <c r="F508" s="5949"/>
      <c r="G508" s="5978"/>
      <c r="H508" s="5968"/>
      <c r="I508" s="586"/>
      <c r="J508" s="923" t="s">
        <v>234</v>
      </c>
      <c r="K508" s="596">
        <v>0</v>
      </c>
      <c r="L508" s="596">
        <v>0</v>
      </c>
      <c r="M508" s="596">
        <v>0</v>
      </c>
      <c r="N508" s="1288"/>
      <c r="O508" s="1287"/>
      <c r="P508" s="1286"/>
      <c r="Q508" s="1285"/>
      <c r="X508" s="5867"/>
      <c r="Y508" s="5868"/>
      <c r="Z508" s="539"/>
      <c r="AA508" s="539"/>
    </row>
    <row r="509" spans="1:30" ht="24.75" customHeight="1" x14ac:dyDescent="0.2">
      <c r="A509" s="1037"/>
      <c r="B509" s="5974"/>
      <c r="C509" s="957"/>
      <c r="D509" s="882"/>
      <c r="E509" s="5923"/>
      <c r="F509" s="5949"/>
      <c r="G509" s="5978"/>
      <c r="H509" s="5968"/>
      <c r="I509" s="586"/>
      <c r="J509" s="923" t="s">
        <v>233</v>
      </c>
      <c r="K509" s="596">
        <v>0</v>
      </c>
      <c r="L509" s="596">
        <v>0</v>
      </c>
      <c r="M509" s="596">
        <v>0</v>
      </c>
      <c r="N509" s="1288"/>
      <c r="O509" s="1287"/>
      <c r="P509" s="1286"/>
      <c r="Q509" s="1285"/>
      <c r="X509" s="5867"/>
      <c r="Y509" s="5868"/>
      <c r="Z509" s="539"/>
      <c r="AA509" s="539"/>
    </row>
    <row r="510" spans="1:30" ht="27.6" customHeight="1" thickBot="1" x14ac:dyDescent="0.25">
      <c r="A510" s="1037"/>
      <c r="B510" s="5974"/>
      <c r="C510" s="957"/>
      <c r="D510" s="882"/>
      <c r="E510" s="5923"/>
      <c r="F510" s="5949"/>
      <c r="G510" s="5978"/>
      <c r="H510" s="5968"/>
      <c r="I510" s="586"/>
      <c r="J510" s="919" t="s">
        <v>22</v>
      </c>
      <c r="K510" s="806">
        <v>0</v>
      </c>
      <c r="L510" s="806">
        <v>0</v>
      </c>
      <c r="M510" s="806">
        <v>0</v>
      </c>
      <c r="N510" s="1284"/>
      <c r="O510" s="1283"/>
      <c r="P510" s="1282"/>
      <c r="Q510" s="1281"/>
      <c r="X510" s="5867"/>
      <c r="Y510" s="5868"/>
      <c r="Z510" s="539"/>
      <c r="AA510" s="539"/>
    </row>
    <row r="511" spans="1:30" ht="20.45" customHeight="1" thickBot="1" x14ac:dyDescent="0.25">
      <c r="A511" s="1025"/>
      <c r="B511" s="5975"/>
      <c r="C511" s="612"/>
      <c r="D511" s="642"/>
      <c r="E511" s="5924"/>
      <c r="F511" s="5762"/>
      <c r="G511" s="5979"/>
      <c r="H511" s="5969"/>
      <c r="I511" s="574"/>
      <c r="J511" s="573" t="s">
        <v>24</v>
      </c>
      <c r="K511" s="571">
        <f>SUM(K505:K510)</f>
        <v>0</v>
      </c>
      <c r="L511" s="571">
        <f>SUM(L505:L510)</f>
        <v>0</v>
      </c>
      <c r="M511" s="571">
        <f>SUM(M505:M510)</f>
        <v>0</v>
      </c>
      <c r="N511" s="1280"/>
      <c r="O511" s="1279"/>
      <c r="P511" s="1212"/>
      <c r="Q511" s="1211"/>
      <c r="R511" s="566"/>
      <c r="S511" s="566"/>
      <c r="T511" s="566"/>
      <c r="U511" s="566"/>
      <c r="V511" s="566"/>
      <c r="W511" s="566"/>
      <c r="X511" s="5871"/>
      <c r="Y511" s="5872"/>
      <c r="Z511" s="539"/>
      <c r="AA511" s="539"/>
    </row>
    <row r="512" spans="1:30" ht="24" customHeight="1" x14ac:dyDescent="0.2">
      <c r="A512" s="1056" t="s">
        <v>30</v>
      </c>
      <c r="B512" s="962" t="s">
        <v>25</v>
      </c>
      <c r="C512" s="961" t="s">
        <v>10</v>
      </c>
      <c r="D512" s="6103" t="s">
        <v>27</v>
      </c>
      <c r="E512" s="5922"/>
      <c r="F512" s="5783" t="s">
        <v>406</v>
      </c>
      <c r="G512" s="5977" t="s">
        <v>403</v>
      </c>
      <c r="H512" s="5967" t="s">
        <v>18</v>
      </c>
      <c r="I512" s="604" t="s">
        <v>262</v>
      </c>
      <c r="J512" s="1273" t="s">
        <v>20</v>
      </c>
      <c r="K512" s="583">
        <v>0</v>
      </c>
      <c r="L512" s="1272">
        <v>0</v>
      </c>
      <c r="M512" s="583">
        <v>0</v>
      </c>
      <c r="N512" s="1196" t="s">
        <v>245</v>
      </c>
      <c r="O512" s="1195" t="s">
        <v>138</v>
      </c>
      <c r="P512" s="1278"/>
      <c r="Q512" s="1277"/>
      <c r="X512" s="5867" t="s">
        <v>405</v>
      </c>
      <c r="Y512" s="5868"/>
      <c r="Z512" s="539"/>
      <c r="AA512" s="539"/>
    </row>
    <row r="513" spans="1:27" ht="17.25" customHeight="1" x14ac:dyDescent="0.2">
      <c r="A513" s="1037"/>
      <c r="B513" s="958"/>
      <c r="C513" s="957"/>
      <c r="D513" s="6104"/>
      <c r="E513" s="5923"/>
      <c r="F513" s="5949"/>
      <c r="G513" s="5978"/>
      <c r="H513" s="5968"/>
      <c r="I513" s="586"/>
      <c r="J513" s="599" t="s">
        <v>235</v>
      </c>
      <c r="K513" s="596">
        <v>0</v>
      </c>
      <c r="L513" s="885">
        <v>0</v>
      </c>
      <c r="M513" s="596">
        <v>0</v>
      </c>
      <c r="N513" s="1188"/>
      <c r="O513" s="1187"/>
      <c r="P513" s="1186"/>
      <c r="Q513" s="1185"/>
      <c r="X513" s="5867"/>
      <c r="Y513" s="5868"/>
      <c r="Z513" s="924"/>
      <c r="AA513" s="539"/>
    </row>
    <row r="514" spans="1:27" ht="16.5" customHeight="1" x14ac:dyDescent="0.2">
      <c r="A514" s="1037"/>
      <c r="B514" s="958"/>
      <c r="C514" s="957"/>
      <c r="D514" s="6104"/>
      <c r="E514" s="5923"/>
      <c r="F514" s="5949"/>
      <c r="G514" s="5978"/>
      <c r="H514" s="5968"/>
      <c r="I514" s="586"/>
      <c r="J514" s="923" t="s">
        <v>23</v>
      </c>
      <c r="K514" s="596">
        <v>0</v>
      </c>
      <c r="L514" s="885">
        <v>0</v>
      </c>
      <c r="M514" s="596">
        <v>0</v>
      </c>
      <c r="N514" s="1188"/>
      <c r="O514" s="1187"/>
      <c r="P514" s="1186"/>
      <c r="Q514" s="1185"/>
      <c r="X514" s="5867"/>
      <c r="Y514" s="5868"/>
      <c r="Z514" s="539"/>
      <c r="AA514" s="539"/>
    </row>
    <row r="515" spans="1:27" ht="21.75" customHeight="1" x14ac:dyDescent="0.2">
      <c r="A515" s="1037"/>
      <c r="B515" s="958"/>
      <c r="C515" s="957"/>
      <c r="D515" s="6104"/>
      <c r="E515" s="5923"/>
      <c r="F515" s="5949"/>
      <c r="G515" s="5978"/>
      <c r="H515" s="5968"/>
      <c r="I515" s="586"/>
      <c r="J515" s="923" t="s">
        <v>234</v>
      </c>
      <c r="K515" s="596">
        <v>0</v>
      </c>
      <c r="L515" s="885">
        <v>0</v>
      </c>
      <c r="M515" s="596">
        <v>0</v>
      </c>
      <c r="N515" s="1188"/>
      <c r="O515" s="1187"/>
      <c r="P515" s="1186"/>
      <c r="Q515" s="1185"/>
      <c r="X515" s="5867"/>
      <c r="Y515" s="5868"/>
      <c r="Z515" s="539"/>
      <c r="AA515" s="539"/>
    </row>
    <row r="516" spans="1:27" ht="24" customHeight="1" x14ac:dyDescent="0.2">
      <c r="A516" s="1037"/>
      <c r="B516" s="958"/>
      <c r="C516" s="957"/>
      <c r="D516" s="6104"/>
      <c r="E516" s="5923"/>
      <c r="F516" s="5949"/>
      <c r="G516" s="5978"/>
      <c r="H516" s="5968"/>
      <c r="I516" s="586"/>
      <c r="J516" s="923" t="s">
        <v>233</v>
      </c>
      <c r="K516" s="596">
        <v>0</v>
      </c>
      <c r="L516" s="885">
        <v>0</v>
      </c>
      <c r="M516" s="596">
        <v>0</v>
      </c>
      <c r="N516" s="1188"/>
      <c r="O516" s="1187"/>
      <c r="P516" s="1186"/>
      <c r="Q516" s="1185"/>
      <c r="X516" s="5867"/>
      <c r="Y516" s="5868"/>
      <c r="Z516" s="539"/>
      <c r="AA516" s="539"/>
    </row>
    <row r="517" spans="1:27" ht="18.75" customHeight="1" thickBot="1" x14ac:dyDescent="0.25">
      <c r="A517" s="1037"/>
      <c r="B517" s="958"/>
      <c r="C517" s="957"/>
      <c r="D517" s="6104"/>
      <c r="E517" s="5923"/>
      <c r="F517" s="5949"/>
      <c r="G517" s="5978"/>
      <c r="H517" s="5968"/>
      <c r="I517" s="586"/>
      <c r="J517" s="919" t="s">
        <v>22</v>
      </c>
      <c r="K517" s="806">
        <v>0</v>
      </c>
      <c r="L517" s="1276">
        <v>0</v>
      </c>
      <c r="M517" s="806">
        <v>0</v>
      </c>
      <c r="N517" s="1181"/>
      <c r="O517" s="1180"/>
      <c r="P517" s="1179"/>
      <c r="Q517" s="1178"/>
      <c r="X517" s="5869"/>
      <c r="Y517" s="5870"/>
      <c r="Z517" s="539"/>
      <c r="AA517" s="539"/>
    </row>
    <row r="518" spans="1:27" ht="18.75" customHeight="1" thickBot="1" x14ac:dyDescent="0.25">
      <c r="A518" s="1025"/>
      <c r="B518" s="995"/>
      <c r="C518" s="612"/>
      <c r="D518" s="6105"/>
      <c r="E518" s="5924"/>
      <c r="F518" s="5762"/>
      <c r="G518" s="5979"/>
      <c r="H518" s="5969"/>
      <c r="I518" s="574"/>
      <c r="J518" s="573" t="s">
        <v>24</v>
      </c>
      <c r="K518" s="571">
        <f>SUM(K512:K517)</f>
        <v>0</v>
      </c>
      <c r="L518" s="1275">
        <f>SUM(L512:L517)</f>
        <v>0</v>
      </c>
      <c r="M518" s="571">
        <f>SUM(M512:M517)</f>
        <v>0</v>
      </c>
      <c r="N518" s="1274"/>
      <c r="O518" s="1173"/>
      <c r="P518" s="1058"/>
      <c r="Q518" s="1057"/>
      <c r="R518" s="637"/>
      <c r="S518" s="637"/>
      <c r="T518" s="637"/>
      <c r="U518" s="637"/>
      <c r="V518" s="637"/>
      <c r="W518" s="637"/>
      <c r="X518" s="5871"/>
      <c r="Y518" s="5872"/>
      <c r="Z518" s="539"/>
      <c r="AA518" s="539"/>
    </row>
    <row r="519" spans="1:27" ht="18.75" customHeight="1" x14ac:dyDescent="0.2">
      <c r="A519" s="1056" t="s">
        <v>30</v>
      </c>
      <c r="B519" s="962" t="s">
        <v>25</v>
      </c>
      <c r="C519" s="5991" t="s">
        <v>10</v>
      </c>
      <c r="D519" s="6208" t="s">
        <v>28</v>
      </c>
      <c r="E519" s="5922"/>
      <c r="F519" s="5783" t="s">
        <v>404</v>
      </c>
      <c r="G519" s="5977" t="s">
        <v>403</v>
      </c>
      <c r="H519" s="5967" t="s">
        <v>18</v>
      </c>
      <c r="I519" s="604" t="s">
        <v>257</v>
      </c>
      <c r="J519" s="1273" t="s">
        <v>20</v>
      </c>
      <c r="K519" s="583">
        <v>0</v>
      </c>
      <c r="L519" s="1272">
        <v>0</v>
      </c>
      <c r="M519" s="583">
        <v>0</v>
      </c>
      <c r="N519" s="1196" t="s">
        <v>245</v>
      </c>
      <c r="O519" s="1195" t="s">
        <v>138</v>
      </c>
      <c r="P519" s="1194"/>
      <c r="Q519" s="1193"/>
      <c r="X519" s="5865" t="s">
        <v>402</v>
      </c>
      <c r="Y519" s="5866"/>
      <c r="Z519" s="539"/>
      <c r="AA519" s="539"/>
    </row>
    <row r="520" spans="1:27" ht="18.75" customHeight="1" x14ac:dyDescent="0.2">
      <c r="A520" s="1271"/>
      <c r="B520" s="589"/>
      <c r="C520" s="5992"/>
      <c r="D520" s="6209"/>
      <c r="E520" s="5923"/>
      <c r="F520" s="5949"/>
      <c r="G520" s="5978"/>
      <c r="H520" s="5968"/>
      <c r="I520" s="586"/>
      <c r="J520" s="599" t="s">
        <v>235</v>
      </c>
      <c r="K520" s="596">
        <v>0</v>
      </c>
      <c r="L520" s="885">
        <v>0</v>
      </c>
      <c r="M520" s="596">
        <v>0</v>
      </c>
      <c r="N520" s="1188"/>
      <c r="O520" s="1187"/>
      <c r="P520" s="1186"/>
      <c r="Q520" s="1185"/>
      <c r="X520" s="5867"/>
      <c r="Y520" s="5868"/>
      <c r="Z520" s="539"/>
      <c r="AA520" s="539"/>
    </row>
    <row r="521" spans="1:27" ht="18.75" customHeight="1" x14ac:dyDescent="0.2">
      <c r="A521" s="1271"/>
      <c r="B521" s="589"/>
      <c r="C521" s="5992"/>
      <c r="D521" s="6209"/>
      <c r="E521" s="5923"/>
      <c r="F521" s="5949"/>
      <c r="G521" s="5978"/>
      <c r="H521" s="5968"/>
      <c r="I521" s="586"/>
      <c r="J521" s="923" t="s">
        <v>23</v>
      </c>
      <c r="K521" s="596">
        <v>0</v>
      </c>
      <c r="L521" s="885">
        <v>0</v>
      </c>
      <c r="M521" s="596">
        <v>0</v>
      </c>
      <c r="N521" s="1188"/>
      <c r="O521" s="1187"/>
      <c r="P521" s="1186"/>
      <c r="Q521" s="1185"/>
      <c r="X521" s="5867"/>
      <c r="Y521" s="5868"/>
      <c r="Z521" s="598"/>
      <c r="AA521" s="539"/>
    </row>
    <row r="522" spans="1:27" ht="18.75" customHeight="1" x14ac:dyDescent="0.2">
      <c r="A522" s="1271"/>
      <c r="B522" s="589"/>
      <c r="C522" s="5992"/>
      <c r="D522" s="6209"/>
      <c r="E522" s="5923"/>
      <c r="F522" s="5949"/>
      <c r="G522" s="5978"/>
      <c r="H522" s="5968"/>
      <c r="I522" s="586"/>
      <c r="J522" s="923" t="s">
        <v>234</v>
      </c>
      <c r="K522" s="596">
        <v>0</v>
      </c>
      <c r="L522" s="885">
        <v>0</v>
      </c>
      <c r="M522" s="596">
        <v>0</v>
      </c>
      <c r="N522" s="1188"/>
      <c r="O522" s="1187"/>
      <c r="P522" s="1186"/>
      <c r="Q522" s="1185"/>
      <c r="X522" s="5867"/>
      <c r="Y522" s="5868"/>
      <c r="Z522" s="539"/>
      <c r="AA522" s="539"/>
    </row>
    <row r="523" spans="1:27" ht="18.75" customHeight="1" x14ac:dyDescent="0.2">
      <c r="A523" s="1271"/>
      <c r="B523" s="589"/>
      <c r="C523" s="5992"/>
      <c r="D523" s="6209"/>
      <c r="E523" s="5923"/>
      <c r="F523" s="5949"/>
      <c r="G523" s="5978"/>
      <c r="H523" s="5968"/>
      <c r="I523" s="586"/>
      <c r="J523" s="923" t="s">
        <v>233</v>
      </c>
      <c r="K523" s="596">
        <v>0</v>
      </c>
      <c r="L523" s="885">
        <v>0</v>
      </c>
      <c r="M523" s="596">
        <v>0</v>
      </c>
      <c r="N523" s="1188"/>
      <c r="O523" s="1187"/>
      <c r="P523" s="1186"/>
      <c r="Q523" s="1185"/>
      <c r="X523" s="5867"/>
      <c r="Y523" s="5868"/>
      <c r="Z523" s="539"/>
      <c r="AA523" s="539"/>
    </row>
    <row r="524" spans="1:27" ht="18.75" customHeight="1" thickBot="1" x14ac:dyDescent="0.25">
      <c r="A524" s="1271"/>
      <c r="B524" s="589"/>
      <c r="C524" s="5992"/>
      <c r="D524" s="6209"/>
      <c r="E524" s="5923"/>
      <c r="F524" s="5949"/>
      <c r="G524" s="5978"/>
      <c r="H524" s="5968"/>
      <c r="I524" s="586"/>
      <c r="J524" s="1270" t="s">
        <v>22</v>
      </c>
      <c r="K524" s="806">
        <v>0</v>
      </c>
      <c r="L524" s="1269">
        <v>0</v>
      </c>
      <c r="M524" s="584">
        <v>0</v>
      </c>
      <c r="N524" s="1181"/>
      <c r="O524" s="1180"/>
      <c r="P524" s="1179"/>
      <c r="Q524" s="1178"/>
      <c r="X524" s="5869"/>
      <c r="Y524" s="5870"/>
      <c r="Z524" s="539"/>
      <c r="AA524" s="539"/>
    </row>
    <row r="525" spans="1:27" ht="18" customHeight="1" thickBot="1" x14ac:dyDescent="0.25">
      <c r="A525" s="1025"/>
      <c r="B525" s="576"/>
      <c r="C525" s="5993"/>
      <c r="D525" s="6210"/>
      <c r="E525" s="5924"/>
      <c r="F525" s="5762"/>
      <c r="G525" s="5979"/>
      <c r="H525" s="5969"/>
      <c r="I525" s="574"/>
      <c r="J525" s="573" t="s">
        <v>24</v>
      </c>
      <c r="K525" s="571">
        <f>SUM(K519:K524)</f>
        <v>0</v>
      </c>
      <c r="L525" s="1268">
        <f>SUM(L519:L524)</f>
        <v>0</v>
      </c>
      <c r="M525" s="1268">
        <f>SUM(M519:M524)</f>
        <v>0</v>
      </c>
      <c r="N525" s="1267"/>
      <c r="O525" s="1173"/>
      <c r="P525" s="1172"/>
      <c r="Q525" s="1057"/>
      <c r="R525" s="637"/>
      <c r="S525" s="637"/>
      <c r="T525" s="637"/>
      <c r="U525" s="637"/>
      <c r="V525" s="637"/>
      <c r="W525" s="637"/>
      <c r="X525" s="5863"/>
      <c r="Y525" s="5864"/>
      <c r="Z525" s="539"/>
      <c r="AA525" s="539"/>
    </row>
    <row r="526" spans="1:27" ht="18" customHeight="1" thickBot="1" x14ac:dyDescent="0.25">
      <c r="A526" s="1025" t="s">
        <v>30</v>
      </c>
      <c r="B526" s="1171" t="s">
        <v>25</v>
      </c>
      <c r="C526" s="5994" t="s">
        <v>35</v>
      </c>
      <c r="D526" s="5994"/>
      <c r="E526" s="5994"/>
      <c r="F526" s="5994"/>
      <c r="G526" s="5994"/>
      <c r="H526" s="5994"/>
      <c r="I526" s="5995"/>
      <c r="J526" s="1266" t="s">
        <v>24</v>
      </c>
      <c r="K526" s="562">
        <f>K497*1</f>
        <v>0</v>
      </c>
      <c r="L526" s="562">
        <f>L497*1</f>
        <v>0</v>
      </c>
      <c r="M526" s="562">
        <f>M497*1</f>
        <v>0</v>
      </c>
      <c r="N526" s="6283"/>
      <c r="O526" s="6078"/>
      <c r="P526" s="6078"/>
      <c r="Q526" s="6079"/>
      <c r="X526" s="5887"/>
      <c r="Y526" s="5888"/>
      <c r="Z526" s="539"/>
      <c r="AA526" s="539"/>
    </row>
    <row r="527" spans="1:27" ht="21.75" customHeight="1" thickBot="1" x14ac:dyDescent="0.25">
      <c r="A527" s="1218" t="s">
        <v>30</v>
      </c>
      <c r="B527" s="1265" t="s">
        <v>27</v>
      </c>
      <c r="C527" s="1002" t="s">
        <v>401</v>
      </c>
      <c r="D527" s="1236"/>
      <c r="E527" s="1264"/>
      <c r="F527" s="1264"/>
      <c r="G527" s="1264"/>
      <c r="H527" s="1264"/>
      <c r="I527" s="1264"/>
      <c r="J527" s="1264"/>
      <c r="K527" s="1264"/>
      <c r="L527" s="1264"/>
      <c r="M527" s="1264"/>
      <c r="N527" s="1264"/>
      <c r="O527" s="1264"/>
      <c r="P527" s="1264"/>
      <c r="Q527" s="1263"/>
      <c r="X527" s="5887"/>
      <c r="Y527" s="5888"/>
      <c r="Z527" s="539"/>
      <c r="AA527" s="539"/>
    </row>
    <row r="528" spans="1:27" ht="42" customHeight="1" thickBot="1" x14ac:dyDescent="0.25">
      <c r="A528" s="1218"/>
      <c r="B528" s="1014"/>
      <c r="C528" s="5996"/>
      <c r="D528" s="5997"/>
      <c r="E528" s="5997"/>
      <c r="F528" s="5997"/>
      <c r="G528" s="5997"/>
      <c r="H528" s="5997"/>
      <c r="I528" s="5997"/>
      <c r="J528" s="5997"/>
      <c r="K528" s="5997"/>
      <c r="L528" s="5997"/>
      <c r="M528" s="6294"/>
      <c r="N528" s="860" t="s">
        <v>400</v>
      </c>
      <c r="O528" s="850" t="s">
        <v>138</v>
      </c>
      <c r="P528" s="1074"/>
      <c r="Q528" s="1073"/>
      <c r="X528" s="5891"/>
      <c r="Y528" s="5892"/>
      <c r="Z528" s="539"/>
      <c r="AA528" s="539"/>
    </row>
    <row r="529" spans="1:27" ht="12.75" customHeight="1" x14ac:dyDescent="0.2">
      <c r="A529" s="1056" t="s">
        <v>30</v>
      </c>
      <c r="B529" s="6037" t="s">
        <v>27</v>
      </c>
      <c r="C529" s="1246" t="s">
        <v>10</v>
      </c>
      <c r="D529" s="6065" t="s">
        <v>399</v>
      </c>
      <c r="E529" s="6066"/>
      <c r="F529" s="6067"/>
      <c r="G529" s="5942" t="s">
        <v>397</v>
      </c>
      <c r="H529" s="5967" t="s">
        <v>18</v>
      </c>
      <c r="I529" s="6249" t="s">
        <v>19</v>
      </c>
      <c r="J529" s="631" t="s">
        <v>20</v>
      </c>
      <c r="K529" s="847">
        <f t="shared" ref="K529:M534" si="9">K536</f>
        <v>0</v>
      </c>
      <c r="L529" s="1261">
        <f t="shared" si="9"/>
        <v>0</v>
      </c>
      <c r="M529" s="847">
        <f t="shared" si="9"/>
        <v>0</v>
      </c>
      <c r="N529" s="1260"/>
      <c r="O529" s="1050"/>
      <c r="P529" s="837"/>
      <c r="Q529" s="836"/>
      <c r="X529" s="5881"/>
      <c r="Y529" s="5882"/>
      <c r="Z529" s="539"/>
      <c r="AA529" s="539"/>
    </row>
    <row r="530" spans="1:27" ht="12.75" customHeight="1" x14ac:dyDescent="0.2">
      <c r="A530" s="1037"/>
      <c r="B530" s="6016"/>
      <c r="C530" s="1242"/>
      <c r="D530" s="6068"/>
      <c r="E530" s="6069"/>
      <c r="F530" s="6070"/>
      <c r="G530" s="5943"/>
      <c r="H530" s="5968"/>
      <c r="I530" s="6250"/>
      <c r="J530" s="625" t="s">
        <v>235</v>
      </c>
      <c r="K530" s="845">
        <f t="shared" si="9"/>
        <v>0</v>
      </c>
      <c r="L530" s="1254">
        <f t="shared" si="9"/>
        <v>0</v>
      </c>
      <c r="M530" s="845">
        <f t="shared" si="9"/>
        <v>0</v>
      </c>
      <c r="N530" s="1205"/>
      <c r="O530" s="1064"/>
      <c r="P530" s="811"/>
      <c r="Q530" s="810"/>
      <c r="X530" s="5883"/>
      <c r="Y530" s="5884"/>
      <c r="Z530" s="539"/>
      <c r="AA530" s="539"/>
    </row>
    <row r="531" spans="1:27" ht="13.5" customHeight="1" x14ac:dyDescent="0.2">
      <c r="A531" s="1037"/>
      <c r="B531" s="6016"/>
      <c r="C531" s="1242"/>
      <c r="D531" s="6068"/>
      <c r="E531" s="6069"/>
      <c r="F531" s="6070"/>
      <c r="G531" s="5943"/>
      <c r="H531" s="5968"/>
      <c r="I531" s="6250"/>
      <c r="J531" s="1162" t="s">
        <v>23</v>
      </c>
      <c r="K531" s="845">
        <f t="shared" si="9"/>
        <v>0</v>
      </c>
      <c r="L531" s="1254">
        <f t="shared" si="9"/>
        <v>0</v>
      </c>
      <c r="M531" s="845">
        <f t="shared" si="9"/>
        <v>0</v>
      </c>
      <c r="N531" s="1205"/>
      <c r="O531" s="1040"/>
      <c r="P531" s="811"/>
      <c r="Q531" s="810"/>
      <c r="S531" s="516"/>
      <c r="X531" s="5883"/>
      <c r="Y531" s="5884"/>
      <c r="Z531" s="539"/>
      <c r="AA531" s="539"/>
    </row>
    <row r="532" spans="1:27" ht="15" customHeight="1" x14ac:dyDescent="0.2">
      <c r="A532" s="1037"/>
      <c r="B532" s="6016"/>
      <c r="C532" s="1242"/>
      <c r="D532" s="6068"/>
      <c r="E532" s="6069"/>
      <c r="F532" s="6070"/>
      <c r="G532" s="5943"/>
      <c r="H532" s="5968"/>
      <c r="I532" s="6250"/>
      <c r="J532" s="1162" t="s">
        <v>234</v>
      </c>
      <c r="K532" s="844">
        <f t="shared" si="9"/>
        <v>0</v>
      </c>
      <c r="L532" s="1259">
        <f t="shared" si="9"/>
        <v>0</v>
      </c>
      <c r="M532" s="844">
        <f t="shared" si="9"/>
        <v>0</v>
      </c>
      <c r="N532" s="1258"/>
      <c r="O532" s="1046"/>
      <c r="P532" s="1257"/>
      <c r="Q532" s="1256"/>
      <c r="X532" s="5883"/>
      <c r="Y532" s="5884"/>
      <c r="Z532" s="539"/>
      <c r="AA532" s="539"/>
    </row>
    <row r="533" spans="1:27" ht="15" customHeight="1" thickBot="1" x14ac:dyDescent="0.25">
      <c r="A533" s="1037"/>
      <c r="B533" s="6016"/>
      <c r="C533" s="1242"/>
      <c r="D533" s="6068"/>
      <c r="E533" s="6069"/>
      <c r="F533" s="6070"/>
      <c r="G533" s="5943"/>
      <c r="H533" s="5968"/>
      <c r="I533" s="6250"/>
      <c r="J533" s="1255" t="s">
        <v>233</v>
      </c>
      <c r="K533" s="845" t="str">
        <f t="shared" si="9"/>
        <v>0</v>
      </c>
      <c r="L533" s="1254" t="str">
        <f t="shared" si="9"/>
        <v>50</v>
      </c>
      <c r="M533" s="1250">
        <f t="shared" si="9"/>
        <v>49.62</v>
      </c>
      <c r="N533" s="1205"/>
      <c r="O533" s="1040"/>
      <c r="P533" s="1039"/>
      <c r="Q533" s="1038"/>
      <c r="X533" s="5883"/>
      <c r="Y533" s="5884"/>
      <c r="Z533" s="539"/>
      <c r="AA533" s="539"/>
    </row>
    <row r="534" spans="1:27" ht="15.75" customHeight="1" thickBot="1" x14ac:dyDescent="0.25">
      <c r="A534" s="1037"/>
      <c r="B534" s="6016"/>
      <c r="C534" s="1242"/>
      <c r="D534" s="6068"/>
      <c r="E534" s="6069"/>
      <c r="F534" s="6070"/>
      <c r="G534" s="5943"/>
      <c r="H534" s="5968"/>
      <c r="I534" s="6250"/>
      <c r="J534" s="1253" t="s">
        <v>22</v>
      </c>
      <c r="K534" s="1252">
        <f t="shared" si="9"/>
        <v>0</v>
      </c>
      <c r="L534" s="1251">
        <f t="shared" si="9"/>
        <v>0</v>
      </c>
      <c r="M534" s="1250">
        <f t="shared" si="9"/>
        <v>0</v>
      </c>
      <c r="N534" s="1249"/>
      <c r="O534" s="1248"/>
      <c r="P534" s="1247"/>
      <c r="Q534" s="1184"/>
      <c r="X534" s="5885"/>
      <c r="Y534" s="5886"/>
      <c r="Z534" s="539"/>
      <c r="AA534" s="539"/>
    </row>
    <row r="535" spans="1:27" ht="18" customHeight="1" thickBot="1" x14ac:dyDescent="0.25">
      <c r="A535" s="1025"/>
      <c r="B535" s="6038"/>
      <c r="C535" s="1177"/>
      <c r="D535" s="6071"/>
      <c r="E535" s="6072"/>
      <c r="F535" s="6073"/>
      <c r="G535" s="5944"/>
      <c r="H535" s="5969"/>
      <c r="I535" s="5966"/>
      <c r="J535" s="1061" t="s">
        <v>24</v>
      </c>
      <c r="K535" s="571">
        <f>K529+K530+K531+K532+K533+K534</f>
        <v>0</v>
      </c>
      <c r="L535" s="571">
        <f>L529+L530+L531+L532+L533+L534</f>
        <v>50</v>
      </c>
      <c r="M535" s="571">
        <f>M529+M530+M531+M532+M533+M534</f>
        <v>49.62</v>
      </c>
      <c r="N535" s="1060"/>
      <c r="O535" s="1059"/>
      <c r="P535" s="1058"/>
      <c r="Q535" s="1057"/>
      <c r="R535" s="637"/>
      <c r="S535" s="637"/>
      <c r="T535" s="637"/>
      <c r="U535" s="637"/>
      <c r="V535" s="637"/>
      <c r="W535" s="637"/>
      <c r="X535" s="5871"/>
      <c r="Y535" s="5872"/>
      <c r="Z535" s="539"/>
      <c r="AA535" s="539"/>
    </row>
    <row r="536" spans="1:27" ht="26.25" customHeight="1" x14ac:dyDescent="0.2">
      <c r="A536" s="1056" t="s">
        <v>30</v>
      </c>
      <c r="B536" s="6037" t="s">
        <v>27</v>
      </c>
      <c r="C536" s="1246" t="s">
        <v>10</v>
      </c>
      <c r="D536" s="1054" t="s">
        <v>10</v>
      </c>
      <c r="E536" s="1245"/>
      <c r="F536" s="5928" t="s">
        <v>398</v>
      </c>
      <c r="G536" s="5942" t="s">
        <v>397</v>
      </c>
      <c r="H536" s="5967" t="s">
        <v>18</v>
      </c>
      <c r="I536" s="5964" t="s">
        <v>302</v>
      </c>
      <c r="J536" s="694" t="s">
        <v>20</v>
      </c>
      <c r="K536" s="1097">
        <v>0</v>
      </c>
      <c r="L536" s="756">
        <v>0</v>
      </c>
      <c r="M536" s="756">
        <v>0</v>
      </c>
      <c r="N536" s="1051"/>
      <c r="O536" s="1050"/>
      <c r="P536" s="1049"/>
      <c r="Q536" s="1048"/>
      <c r="X536" s="5908" t="s">
        <v>396</v>
      </c>
      <c r="Y536" s="5909"/>
      <c r="Z536" s="539"/>
      <c r="AA536" s="539"/>
    </row>
    <row r="537" spans="1:27" ht="14.45" customHeight="1" x14ac:dyDescent="0.2">
      <c r="A537" s="1037"/>
      <c r="B537" s="6016"/>
      <c r="C537" s="1242"/>
      <c r="D537" s="1034"/>
      <c r="E537" s="1241"/>
      <c r="F537" s="5929"/>
      <c r="G537" s="5943"/>
      <c r="H537" s="5968"/>
      <c r="I537" s="5965"/>
      <c r="J537" s="599" t="s">
        <v>235</v>
      </c>
      <c r="K537" s="1135"/>
      <c r="L537" s="750"/>
      <c r="M537" s="835">
        <v>0</v>
      </c>
      <c r="N537" s="1209"/>
      <c r="O537" s="1064"/>
      <c r="P537" s="1045"/>
      <c r="Q537" s="1044"/>
      <c r="X537" s="5910"/>
      <c r="Y537" s="5911"/>
      <c r="Z537" s="539"/>
      <c r="AA537" s="539"/>
    </row>
    <row r="538" spans="1:27" ht="14.45" customHeight="1" x14ac:dyDescent="0.2">
      <c r="A538" s="1037"/>
      <c r="B538" s="6016"/>
      <c r="C538" s="1242"/>
      <c r="D538" s="1034"/>
      <c r="E538" s="1241"/>
      <c r="F538" s="5929"/>
      <c r="G538" s="5943"/>
      <c r="H538" s="5968"/>
      <c r="I538" s="5965"/>
      <c r="J538" s="689" t="s">
        <v>23</v>
      </c>
      <c r="K538" s="1042"/>
      <c r="L538" s="583"/>
      <c r="M538" s="835">
        <v>0</v>
      </c>
      <c r="N538" s="742"/>
      <c r="O538" s="1046"/>
      <c r="P538" s="1045"/>
      <c r="Q538" s="1044"/>
      <c r="R538" s="519"/>
      <c r="X538" s="5910"/>
      <c r="Y538" s="5911"/>
      <c r="Z538" s="539"/>
      <c r="AA538" s="539"/>
    </row>
    <row r="539" spans="1:27" ht="14.45" customHeight="1" x14ac:dyDescent="0.2">
      <c r="A539" s="1037"/>
      <c r="B539" s="6016"/>
      <c r="C539" s="1242"/>
      <c r="D539" s="1034"/>
      <c r="E539" s="1241"/>
      <c r="F539" s="5929"/>
      <c r="G539" s="5943"/>
      <c r="H539" s="5968"/>
      <c r="I539" s="5965"/>
      <c r="J539" s="689" t="s">
        <v>234</v>
      </c>
      <c r="K539" s="1042"/>
      <c r="L539" s="750"/>
      <c r="M539" s="835">
        <v>0</v>
      </c>
      <c r="N539" s="1041"/>
      <c r="O539" s="1040"/>
      <c r="P539" s="1039"/>
      <c r="Q539" s="1038"/>
      <c r="X539" s="5910"/>
      <c r="Y539" s="5911"/>
      <c r="Z539" s="539"/>
      <c r="AA539" s="539"/>
    </row>
    <row r="540" spans="1:27" ht="14.45" customHeight="1" x14ac:dyDescent="0.2">
      <c r="A540" s="1037"/>
      <c r="B540" s="6016"/>
      <c r="C540" s="1242"/>
      <c r="D540" s="1034"/>
      <c r="E540" s="1241"/>
      <c r="F540" s="5929"/>
      <c r="G540" s="5943"/>
      <c r="H540" s="5968"/>
      <c r="I540" s="5965"/>
      <c r="J540" s="689" t="s">
        <v>233</v>
      </c>
      <c r="K540" s="1244" t="s">
        <v>19</v>
      </c>
      <c r="L540" s="1243" t="s">
        <v>395</v>
      </c>
      <c r="M540" s="749">
        <v>49.62</v>
      </c>
      <c r="N540" s="1041"/>
      <c r="O540" s="1040"/>
      <c r="P540" s="1039"/>
      <c r="Q540" s="1038"/>
      <c r="X540" s="5910"/>
      <c r="Y540" s="5911"/>
      <c r="Z540" s="539"/>
      <c r="AA540" s="539"/>
    </row>
    <row r="541" spans="1:27" ht="15" customHeight="1" thickBot="1" x14ac:dyDescent="0.25">
      <c r="A541" s="1037"/>
      <c r="B541" s="6016"/>
      <c r="C541" s="1242"/>
      <c r="D541" s="1034"/>
      <c r="E541" s="1241"/>
      <c r="F541" s="5929"/>
      <c r="G541" s="5943"/>
      <c r="H541" s="5968"/>
      <c r="I541" s="5965"/>
      <c r="J541" s="679" t="s">
        <v>22</v>
      </c>
      <c r="K541" s="1031"/>
      <c r="L541" s="948"/>
      <c r="M541" s="1030"/>
      <c r="N541" s="1029"/>
      <c r="O541" s="1028"/>
      <c r="P541" s="1027"/>
      <c r="Q541" s="1026"/>
      <c r="X541" s="5912"/>
      <c r="Y541" s="5913"/>
      <c r="Z541" s="539"/>
      <c r="AA541" s="539"/>
    </row>
    <row r="542" spans="1:27" ht="15" customHeight="1" thickBot="1" x14ac:dyDescent="0.25">
      <c r="A542" s="1025"/>
      <c r="B542" s="6038"/>
      <c r="C542" s="1177"/>
      <c r="D542" s="1022"/>
      <c r="E542" s="1240"/>
      <c r="F542" s="5930"/>
      <c r="G542" s="5944"/>
      <c r="H542" s="5969"/>
      <c r="I542" s="5966"/>
      <c r="J542" s="1061" t="s">
        <v>24</v>
      </c>
      <c r="K542" s="571">
        <f>SUM(K536:K541)</f>
        <v>0</v>
      </c>
      <c r="L542" s="571">
        <v>50</v>
      </c>
      <c r="M542" s="1239">
        <f>SUM(M536:M541)</f>
        <v>49.62</v>
      </c>
      <c r="N542" s="1060"/>
      <c r="O542" s="1059"/>
      <c r="P542" s="1058"/>
      <c r="Q542" s="1057"/>
      <c r="R542" s="637"/>
      <c r="S542" s="637"/>
      <c r="T542" s="637"/>
      <c r="U542" s="637"/>
      <c r="V542" s="637"/>
      <c r="W542" s="637"/>
      <c r="X542" s="5871"/>
      <c r="Y542" s="5872"/>
      <c r="Z542" s="539"/>
      <c r="AA542" s="539"/>
    </row>
    <row r="543" spans="1:27" ht="15.75" customHeight="1" thickBot="1" x14ac:dyDescent="0.25">
      <c r="A543" s="565" t="s">
        <v>30</v>
      </c>
      <c r="B543" s="564" t="s">
        <v>27</v>
      </c>
      <c r="C543" s="5981" t="s">
        <v>35</v>
      </c>
      <c r="D543" s="5981"/>
      <c r="E543" s="5981"/>
      <c r="F543" s="5981"/>
      <c r="G543" s="5981"/>
      <c r="H543" s="5981"/>
      <c r="I543" s="5982"/>
      <c r="J543" s="663" t="s">
        <v>24</v>
      </c>
      <c r="K543" s="870">
        <f>K535*1</f>
        <v>0</v>
      </c>
      <c r="L543" s="870">
        <f>L535*1</f>
        <v>50</v>
      </c>
      <c r="M543" s="870">
        <f>M535*1</f>
        <v>49.62</v>
      </c>
      <c r="N543" s="6288"/>
      <c r="O543" s="6289"/>
      <c r="P543" s="6289"/>
      <c r="Q543" s="6290"/>
      <c r="X543" s="5887"/>
      <c r="Y543" s="5888"/>
      <c r="Z543" s="539"/>
      <c r="AA543" s="539"/>
    </row>
    <row r="544" spans="1:27" ht="15" customHeight="1" thickBot="1" x14ac:dyDescent="0.25">
      <c r="A544" s="869" t="s">
        <v>30</v>
      </c>
      <c r="B544" s="559"/>
      <c r="C544" s="6063" t="s">
        <v>68</v>
      </c>
      <c r="D544" s="6063"/>
      <c r="E544" s="6063"/>
      <c r="F544" s="6063"/>
      <c r="G544" s="6063"/>
      <c r="H544" s="6063"/>
      <c r="I544" s="6064"/>
      <c r="J544" s="1237" t="s">
        <v>24</v>
      </c>
      <c r="K544" s="557">
        <f>K488+K526+K543</f>
        <v>451.2</v>
      </c>
      <c r="L544" s="557">
        <f>L488+L526+L543</f>
        <v>275.3</v>
      </c>
      <c r="M544" s="557">
        <f>M488+M526+M543</f>
        <v>157.75</v>
      </c>
      <c r="N544" s="6185"/>
      <c r="O544" s="6186"/>
      <c r="P544" s="6186"/>
      <c r="Q544" s="6187"/>
      <c r="X544" s="5889"/>
      <c r="Y544" s="5890"/>
      <c r="Z544" s="539"/>
      <c r="AA544" s="539"/>
    </row>
    <row r="545" spans="1:27" ht="15" customHeight="1" thickBot="1" x14ac:dyDescent="0.25">
      <c r="A545" s="867" t="s">
        <v>32</v>
      </c>
      <c r="B545" s="6280" t="s">
        <v>394</v>
      </c>
      <c r="C545" s="6281"/>
      <c r="D545" s="6281"/>
      <c r="E545" s="6281"/>
      <c r="F545" s="6281"/>
      <c r="G545" s="6281"/>
      <c r="H545" s="6281"/>
      <c r="I545" s="6281"/>
      <c r="J545" s="6281"/>
      <c r="K545" s="6281"/>
      <c r="L545" s="6281"/>
      <c r="M545" s="6281"/>
      <c r="N545" s="6281"/>
      <c r="O545" s="6281"/>
      <c r="P545" s="6281"/>
      <c r="Q545" s="6282"/>
      <c r="X545" s="5889"/>
      <c r="Y545" s="5890"/>
      <c r="Z545" s="539"/>
      <c r="AA545" s="539"/>
    </row>
    <row r="546" spans="1:27" ht="36.75" customHeight="1" thickBot="1" x14ac:dyDescent="0.25">
      <c r="A546" s="1007"/>
      <c r="B546" s="1006"/>
      <c r="C546" s="862"/>
      <c r="D546" s="862"/>
      <c r="E546" s="862"/>
      <c r="F546" s="1005"/>
      <c r="G546" s="1005"/>
      <c r="H546" s="862"/>
      <c r="I546" s="862"/>
      <c r="J546" s="862"/>
      <c r="K546" s="862"/>
      <c r="L546" s="863"/>
      <c r="M546" s="863"/>
      <c r="N546" s="1004" t="s">
        <v>393</v>
      </c>
      <c r="O546" s="850" t="s">
        <v>392</v>
      </c>
      <c r="P546" s="849"/>
      <c r="Q546" s="848"/>
      <c r="X546" s="5891"/>
      <c r="Y546" s="5892"/>
      <c r="Z546" s="539"/>
      <c r="AA546" s="539"/>
    </row>
    <row r="547" spans="1:27" ht="23.25" customHeight="1" thickBot="1" x14ac:dyDescent="0.25">
      <c r="A547" s="855" t="s">
        <v>32</v>
      </c>
      <c r="B547" s="564" t="s">
        <v>10</v>
      </c>
      <c r="C547" s="6305" t="s">
        <v>391</v>
      </c>
      <c r="D547" s="6306"/>
      <c r="E547" s="6306"/>
      <c r="F547" s="6306"/>
      <c r="G547" s="6306"/>
      <c r="H547" s="6306"/>
      <c r="I547" s="6306"/>
      <c r="J547" s="6306"/>
      <c r="K547" s="6306"/>
      <c r="L547" s="6306"/>
      <c r="M547" s="6306"/>
      <c r="N547" s="6306"/>
      <c r="O547" s="6306"/>
      <c r="P547" s="6306"/>
      <c r="Q547" s="6307"/>
      <c r="X547" s="5887"/>
      <c r="Y547" s="5888"/>
      <c r="Z547" s="539"/>
      <c r="AA547" s="539"/>
    </row>
    <row r="548" spans="1:27" ht="34.5" customHeight="1" thickBot="1" x14ac:dyDescent="0.25">
      <c r="A548" s="1000"/>
      <c r="B548" s="564"/>
      <c r="C548" s="999"/>
      <c r="D548" s="999"/>
      <c r="E548" s="999"/>
      <c r="F548" s="999"/>
      <c r="G548" s="999"/>
      <c r="H548" s="999"/>
      <c r="I548" s="999"/>
      <c r="J548" s="999"/>
      <c r="K548" s="999"/>
      <c r="L548" s="1235"/>
      <c r="M548" s="1235"/>
      <c r="N548" s="998" t="s">
        <v>390</v>
      </c>
      <c r="O548" s="850" t="s">
        <v>138</v>
      </c>
      <c r="P548" s="849">
        <v>1</v>
      </c>
      <c r="Q548" s="848">
        <v>1</v>
      </c>
      <c r="X548" s="5891"/>
      <c r="Y548" s="5892"/>
      <c r="Z548" s="539"/>
      <c r="AA548" s="539"/>
    </row>
    <row r="549" spans="1:27" ht="15" customHeight="1" x14ac:dyDescent="0.2">
      <c r="A549" s="6106" t="s">
        <v>32</v>
      </c>
      <c r="B549" s="6056" t="s">
        <v>10</v>
      </c>
      <c r="C549" s="5991" t="s">
        <v>10</v>
      </c>
      <c r="D549" s="6065" t="s">
        <v>389</v>
      </c>
      <c r="E549" s="6295"/>
      <c r="F549" s="6296"/>
      <c r="G549" s="5942" t="s">
        <v>387</v>
      </c>
      <c r="H549" s="5983" t="s">
        <v>18</v>
      </c>
      <c r="I549" s="5916" t="s">
        <v>19</v>
      </c>
      <c r="J549" s="631" t="s">
        <v>20</v>
      </c>
      <c r="K549" s="1164">
        <f t="shared" ref="K549:M555" si="10">K557</f>
        <v>0</v>
      </c>
      <c r="L549" s="1164">
        <f t="shared" si="10"/>
        <v>0</v>
      </c>
      <c r="M549" s="1164">
        <f t="shared" si="10"/>
        <v>0</v>
      </c>
      <c r="N549" s="754" t="s">
        <v>277</v>
      </c>
      <c r="O549" s="753" t="s">
        <v>138</v>
      </c>
      <c r="P549" s="837">
        <v>1</v>
      </c>
      <c r="Q549" s="836">
        <v>1</v>
      </c>
      <c r="X549" s="5881"/>
      <c r="Y549" s="5882"/>
      <c r="Z549" s="539"/>
      <c r="AA549" s="539"/>
    </row>
    <row r="550" spans="1:27" ht="15" customHeight="1" x14ac:dyDescent="0.2">
      <c r="A550" s="6107"/>
      <c r="B550" s="5974"/>
      <c r="C550" s="5992"/>
      <c r="D550" s="6068"/>
      <c r="E550" s="6297"/>
      <c r="F550" s="6298"/>
      <c r="G550" s="5943"/>
      <c r="H550" s="5936"/>
      <c r="I550" s="5917"/>
      <c r="J550" s="625" t="s">
        <v>235</v>
      </c>
      <c r="K550" s="1163">
        <f t="shared" si="10"/>
        <v>0</v>
      </c>
      <c r="L550" s="1163">
        <f t="shared" si="10"/>
        <v>0</v>
      </c>
      <c r="M550" s="1163">
        <f t="shared" si="10"/>
        <v>0</v>
      </c>
      <c r="N550" s="732"/>
      <c r="O550" s="1234"/>
      <c r="P550" s="829"/>
      <c r="Q550" s="828"/>
      <c r="X550" s="5883"/>
      <c r="Y550" s="5884"/>
      <c r="Z550" s="539"/>
      <c r="AA550" s="539"/>
    </row>
    <row r="551" spans="1:27" ht="14.25" x14ac:dyDescent="0.2">
      <c r="A551" s="6107"/>
      <c r="B551" s="5974"/>
      <c r="C551" s="5992"/>
      <c r="D551" s="6299"/>
      <c r="E551" s="6297"/>
      <c r="F551" s="6298"/>
      <c r="G551" s="5943"/>
      <c r="H551" s="5936"/>
      <c r="I551" s="5917"/>
      <c r="J551" s="621" t="s">
        <v>23</v>
      </c>
      <c r="K551" s="1163">
        <f t="shared" si="10"/>
        <v>0</v>
      </c>
      <c r="L551" s="1163">
        <f t="shared" si="10"/>
        <v>0</v>
      </c>
      <c r="M551" s="1163">
        <f t="shared" si="10"/>
        <v>0</v>
      </c>
      <c r="N551" s="5962" t="s">
        <v>385</v>
      </c>
      <c r="O551" s="6257" t="s">
        <v>136</v>
      </c>
      <c r="P551" s="6303">
        <v>100</v>
      </c>
      <c r="Q551" s="6317">
        <v>100</v>
      </c>
      <c r="X551" s="5883"/>
      <c r="Y551" s="5884"/>
      <c r="Z551" s="539"/>
      <c r="AA551" s="539"/>
    </row>
    <row r="552" spans="1:27" ht="14.25" x14ac:dyDescent="0.2">
      <c r="A552" s="6107"/>
      <c r="B552" s="5974"/>
      <c r="C552" s="5992"/>
      <c r="D552" s="6299"/>
      <c r="E552" s="6297"/>
      <c r="F552" s="6298"/>
      <c r="G552" s="5943"/>
      <c r="H552" s="5936"/>
      <c r="I552" s="5917"/>
      <c r="J552" s="621" t="s">
        <v>234</v>
      </c>
      <c r="K552" s="1163">
        <f t="shared" si="10"/>
        <v>870.8</v>
      </c>
      <c r="L552" s="1163">
        <f t="shared" si="10"/>
        <v>722.8</v>
      </c>
      <c r="M552" s="1163">
        <f t="shared" si="10"/>
        <v>678.22</v>
      </c>
      <c r="N552" s="5963"/>
      <c r="O552" s="6258"/>
      <c r="P552" s="6304"/>
      <c r="Q552" s="6318"/>
      <c r="X552" s="5883"/>
      <c r="Y552" s="5884"/>
      <c r="Z552" s="539"/>
      <c r="AA552" s="539"/>
    </row>
    <row r="553" spans="1:27" ht="14.25" x14ac:dyDescent="0.2">
      <c r="A553" s="6107"/>
      <c r="B553" s="5974"/>
      <c r="C553" s="5992"/>
      <c r="D553" s="6299"/>
      <c r="E553" s="6297"/>
      <c r="F553" s="6298"/>
      <c r="G553" s="5943"/>
      <c r="H553" s="5936"/>
      <c r="I553" s="5917"/>
      <c r="J553" s="621" t="s">
        <v>233</v>
      </c>
      <c r="K553" s="1163">
        <f t="shared" si="10"/>
        <v>0</v>
      </c>
      <c r="L553" s="1163">
        <f t="shared" si="10"/>
        <v>0</v>
      </c>
      <c r="M553" s="1163">
        <f t="shared" si="10"/>
        <v>0</v>
      </c>
      <c r="N553" s="769"/>
      <c r="O553" s="812"/>
      <c r="P553" s="811"/>
      <c r="Q553" s="810"/>
      <c r="X553" s="5883"/>
      <c r="Y553" s="5884"/>
      <c r="Z553" s="539"/>
      <c r="AA553" s="539"/>
    </row>
    <row r="554" spans="1:27" ht="14.25" x14ac:dyDescent="0.2">
      <c r="A554" s="6107"/>
      <c r="B554" s="5974"/>
      <c r="C554" s="5992"/>
      <c r="D554" s="6299"/>
      <c r="E554" s="6297"/>
      <c r="F554" s="6298"/>
      <c r="G554" s="5943"/>
      <c r="H554" s="5936"/>
      <c r="I554" s="5917"/>
      <c r="J554" s="1063" t="s">
        <v>231</v>
      </c>
      <c r="K554" s="1231">
        <f t="shared" si="10"/>
        <v>0</v>
      </c>
      <c r="L554" s="1231">
        <f t="shared" si="10"/>
        <v>0</v>
      </c>
      <c r="M554" s="1231">
        <f t="shared" si="10"/>
        <v>0</v>
      </c>
      <c r="N554" s="732"/>
      <c r="O554" s="731"/>
      <c r="P554" s="829"/>
      <c r="Q554" s="828"/>
      <c r="X554" s="5883"/>
      <c r="Y554" s="5884"/>
      <c r="Z554" s="539"/>
      <c r="AA554" s="539"/>
    </row>
    <row r="555" spans="1:27" ht="15" thickBot="1" x14ac:dyDescent="0.25">
      <c r="A555" s="6107"/>
      <c r="B555" s="5974"/>
      <c r="C555" s="5992"/>
      <c r="D555" s="6299"/>
      <c r="E555" s="6297"/>
      <c r="F555" s="6298"/>
      <c r="G555" s="5943"/>
      <c r="H555" s="5936"/>
      <c r="I555" s="5917"/>
      <c r="J555" s="1063" t="s">
        <v>22</v>
      </c>
      <c r="K555" s="1159">
        <f t="shared" si="10"/>
        <v>0</v>
      </c>
      <c r="L555" s="1159">
        <f t="shared" si="10"/>
        <v>0</v>
      </c>
      <c r="M555" s="1159">
        <f t="shared" si="10"/>
        <v>0</v>
      </c>
      <c r="N555" s="804"/>
      <c r="O555" s="803"/>
      <c r="P555" s="802"/>
      <c r="Q555" s="801"/>
      <c r="X555" s="5885"/>
      <c r="Y555" s="5886"/>
      <c r="Z555" s="539"/>
      <c r="AA555" s="539"/>
    </row>
    <row r="556" spans="1:27" ht="28.5" customHeight="1" thickBot="1" x14ac:dyDescent="0.25">
      <c r="A556" s="6108"/>
      <c r="B556" s="6057"/>
      <c r="C556" s="6021"/>
      <c r="D556" s="6300"/>
      <c r="E556" s="6301"/>
      <c r="F556" s="6302"/>
      <c r="G556" s="5944"/>
      <c r="H556" s="5984"/>
      <c r="I556" s="5918"/>
      <c r="J556" s="573" t="s">
        <v>24</v>
      </c>
      <c r="K556" s="1081">
        <f>SUM(K549:K555)</f>
        <v>870.8</v>
      </c>
      <c r="L556" s="1081">
        <f>SUM(L549:L555)</f>
        <v>722.8</v>
      </c>
      <c r="M556" s="1081">
        <f>SUM(M549:M555)</f>
        <v>678.22</v>
      </c>
      <c r="N556" s="570"/>
      <c r="O556" s="799"/>
      <c r="P556" s="798"/>
      <c r="Q556" s="797"/>
      <c r="R556" s="637"/>
      <c r="S556" s="637"/>
      <c r="T556" s="637"/>
      <c r="U556" s="637"/>
      <c r="V556" s="637"/>
      <c r="W556" s="637"/>
      <c r="X556" s="5863"/>
      <c r="Y556" s="5864"/>
      <c r="Z556" s="539"/>
      <c r="AA556" s="539"/>
    </row>
    <row r="557" spans="1:27" ht="14.45" customHeight="1" x14ac:dyDescent="0.2">
      <c r="A557" s="6106" t="s">
        <v>32</v>
      </c>
      <c r="B557" s="6056" t="s">
        <v>10</v>
      </c>
      <c r="C557" s="5991" t="s">
        <v>10</v>
      </c>
      <c r="D557" s="696" t="s">
        <v>10</v>
      </c>
      <c r="E557" s="757"/>
      <c r="F557" s="5928" t="s">
        <v>388</v>
      </c>
      <c r="G557" s="5942" t="s">
        <v>387</v>
      </c>
      <c r="H557" s="6205" t="s">
        <v>18</v>
      </c>
      <c r="I557" s="5916" t="s">
        <v>19</v>
      </c>
      <c r="J557" s="694" t="s">
        <v>20</v>
      </c>
      <c r="K557" s="1052"/>
      <c r="L557" s="1097"/>
      <c r="M557" s="1136"/>
      <c r="N557" s="754" t="s">
        <v>245</v>
      </c>
      <c r="O557" s="753" t="s">
        <v>138</v>
      </c>
      <c r="P557" s="837">
        <v>1</v>
      </c>
      <c r="Q557" s="836">
        <v>1</v>
      </c>
      <c r="X557" s="5865" t="s">
        <v>386</v>
      </c>
      <c r="Y557" s="5866"/>
      <c r="Z557" s="539"/>
      <c r="AA557" s="539"/>
    </row>
    <row r="558" spans="1:27" ht="14.45" customHeight="1" x14ac:dyDescent="0.2">
      <c r="A558" s="6107"/>
      <c r="B558" s="5974"/>
      <c r="C558" s="5992"/>
      <c r="D558" s="690"/>
      <c r="E558" s="736"/>
      <c r="F558" s="5929"/>
      <c r="G558" s="5943"/>
      <c r="H558" s="6206"/>
      <c r="I558" s="5917"/>
      <c r="J558" s="599" t="s">
        <v>235</v>
      </c>
      <c r="K558" s="1135"/>
      <c r="L558" s="1134"/>
      <c r="M558" s="1133"/>
      <c r="N558" s="769"/>
      <c r="O558" s="768"/>
      <c r="P558" s="811"/>
      <c r="Q558" s="810"/>
      <c r="X558" s="5867"/>
      <c r="Y558" s="5868"/>
      <c r="Z558" s="539"/>
      <c r="AA558" s="539"/>
    </row>
    <row r="559" spans="1:27" ht="30.6" customHeight="1" thickBot="1" x14ac:dyDescent="0.25">
      <c r="A559" s="6107"/>
      <c r="B559" s="5974"/>
      <c r="C559" s="5992"/>
      <c r="D559" s="690"/>
      <c r="E559" s="736"/>
      <c r="F559" s="5929"/>
      <c r="G559" s="5943"/>
      <c r="H559" s="6206"/>
      <c r="I559" s="5917"/>
      <c r="J559" s="679" t="s">
        <v>23</v>
      </c>
      <c r="K559" s="1043"/>
      <c r="L559" s="1206"/>
      <c r="M559" s="1229"/>
      <c r="N559" s="1228" t="s">
        <v>385</v>
      </c>
      <c r="O559" s="741" t="s">
        <v>136</v>
      </c>
      <c r="P559" s="832">
        <v>100</v>
      </c>
      <c r="Q559" s="831">
        <v>100</v>
      </c>
      <c r="X559" s="5867"/>
      <c r="Y559" s="5868"/>
      <c r="Z559" s="539"/>
      <c r="AA559" s="539"/>
    </row>
    <row r="560" spans="1:27" ht="15" customHeight="1" thickBot="1" x14ac:dyDescent="0.25">
      <c r="A560" s="6107"/>
      <c r="B560" s="5974"/>
      <c r="C560" s="5992"/>
      <c r="D560" s="690"/>
      <c r="E560" s="736"/>
      <c r="F560" s="5929"/>
      <c r="G560" s="5943"/>
      <c r="H560" s="6206"/>
      <c r="I560" s="5917"/>
      <c r="J560" s="1230" t="s">
        <v>234</v>
      </c>
      <c r="K560" s="1043">
        <v>870.8</v>
      </c>
      <c r="L560" s="1206">
        <v>722.8</v>
      </c>
      <c r="M560" s="1229">
        <v>678.22</v>
      </c>
      <c r="N560" s="1228"/>
      <c r="O560" s="766"/>
      <c r="P560" s="832"/>
      <c r="Q560" s="831"/>
      <c r="X560" s="5867"/>
      <c r="Y560" s="5868"/>
      <c r="Z560" s="539"/>
      <c r="AA560" s="539"/>
    </row>
    <row r="561" spans="1:27" ht="14.45" customHeight="1" x14ac:dyDescent="0.2">
      <c r="A561" s="6107"/>
      <c r="B561" s="5974"/>
      <c r="C561" s="5992"/>
      <c r="D561" s="690"/>
      <c r="E561" s="736"/>
      <c r="F561" s="5929"/>
      <c r="G561" s="5943"/>
      <c r="H561" s="6206"/>
      <c r="I561" s="5917"/>
      <c r="J561" s="694" t="s">
        <v>233</v>
      </c>
      <c r="K561" s="1042"/>
      <c r="L561" s="1134"/>
      <c r="M561" s="1133"/>
      <c r="N561" s="769"/>
      <c r="O561" s="812"/>
      <c r="P561" s="811"/>
      <c r="Q561" s="810"/>
      <c r="X561" s="5867"/>
      <c r="Y561" s="5868"/>
      <c r="Z561" s="539"/>
      <c r="AA561" s="539"/>
    </row>
    <row r="562" spans="1:27" ht="14.45" customHeight="1" x14ac:dyDescent="0.2">
      <c r="A562" s="6107"/>
      <c r="B562" s="5974"/>
      <c r="C562" s="5992"/>
      <c r="D562" s="690"/>
      <c r="E562" s="736"/>
      <c r="F562" s="5929"/>
      <c r="G562" s="5943"/>
      <c r="H562" s="6206"/>
      <c r="I562" s="5917"/>
      <c r="J562" s="679" t="s">
        <v>231</v>
      </c>
      <c r="K562" s="1124"/>
      <c r="L562" s="1155"/>
      <c r="M562" s="1154"/>
      <c r="N562" s="732"/>
      <c r="O562" s="731"/>
      <c r="P562" s="730"/>
      <c r="Q562" s="729"/>
      <c r="X562" s="5867"/>
      <c r="Y562" s="5868"/>
      <c r="Z562" s="539"/>
      <c r="AA562" s="539"/>
    </row>
    <row r="563" spans="1:27" ht="29.25" customHeight="1" thickBot="1" x14ac:dyDescent="0.25">
      <c r="A563" s="6107"/>
      <c r="B563" s="5974"/>
      <c r="C563" s="5992"/>
      <c r="D563" s="690"/>
      <c r="E563" s="736"/>
      <c r="F563" s="5929"/>
      <c r="G563" s="5943"/>
      <c r="H563" s="6206"/>
      <c r="I563" s="5917"/>
      <c r="J563" s="1101" t="s">
        <v>22</v>
      </c>
      <c r="K563" s="1226"/>
      <c r="L563" s="1225"/>
      <c r="M563" s="1224"/>
      <c r="N563" s="1067"/>
      <c r="O563" s="1223"/>
      <c r="P563" s="1222"/>
      <c r="Q563" s="1221"/>
      <c r="X563" s="5869"/>
      <c r="Y563" s="5870"/>
      <c r="Z563" s="539"/>
      <c r="AA563" s="539"/>
    </row>
    <row r="564" spans="1:27" ht="27" customHeight="1" thickBot="1" x14ac:dyDescent="0.25">
      <c r="A564" s="6108"/>
      <c r="B564" s="6057"/>
      <c r="C564" s="6021"/>
      <c r="D564" s="728"/>
      <c r="E564" s="641"/>
      <c r="F564" s="5930"/>
      <c r="G564" s="5944"/>
      <c r="H564" s="6207"/>
      <c r="I564" s="5918"/>
      <c r="J564" s="573" t="s">
        <v>24</v>
      </c>
      <c r="K564" s="1081">
        <f>SUM(K557:K563)</f>
        <v>870.8</v>
      </c>
      <c r="L564" s="1081">
        <f>SUM(L557:L563)</f>
        <v>722.8</v>
      </c>
      <c r="M564" s="1081">
        <f>SUM(M557:M563)</f>
        <v>678.22</v>
      </c>
      <c r="N564" s="759"/>
      <c r="O564" s="667"/>
      <c r="P564" s="726"/>
      <c r="Q564" s="665"/>
      <c r="R564" s="637"/>
      <c r="S564" s="637"/>
      <c r="T564" s="637"/>
      <c r="U564" s="637"/>
      <c r="V564" s="637"/>
      <c r="W564" s="637"/>
      <c r="X564" s="5871"/>
      <c r="Y564" s="5872"/>
      <c r="Z564" s="539"/>
      <c r="AA564" s="539"/>
    </row>
    <row r="565" spans="1:27" ht="22.5" customHeight="1" thickBot="1" x14ac:dyDescent="0.25">
      <c r="A565" s="1025" t="s">
        <v>32</v>
      </c>
      <c r="B565" s="1171" t="s">
        <v>10</v>
      </c>
      <c r="C565" s="5994" t="s">
        <v>35</v>
      </c>
      <c r="D565" s="5994"/>
      <c r="E565" s="5994"/>
      <c r="F565" s="5994"/>
      <c r="G565" s="5994"/>
      <c r="H565" s="5994"/>
      <c r="I565" s="5995"/>
      <c r="J565" s="1220" t="s">
        <v>24</v>
      </c>
      <c r="K565" s="1169">
        <f>K556*1</f>
        <v>870.8</v>
      </c>
      <c r="L565" s="1169">
        <f>L556*1</f>
        <v>722.8</v>
      </c>
      <c r="M565" s="1169">
        <f>M556*1</f>
        <v>678.22</v>
      </c>
      <c r="N565" s="6283"/>
      <c r="O565" s="6078"/>
      <c r="P565" s="6078"/>
      <c r="Q565" s="6079"/>
      <c r="X565" s="5873"/>
      <c r="Y565" s="5874"/>
      <c r="Z565" s="539"/>
      <c r="AA565" s="539"/>
    </row>
    <row r="566" spans="1:27" ht="24.75" customHeight="1" thickBot="1" x14ac:dyDescent="0.25">
      <c r="A566" s="1219" t="s">
        <v>32</v>
      </c>
      <c r="B566" s="1014" t="s">
        <v>25</v>
      </c>
      <c r="C566" s="6305" t="s">
        <v>384</v>
      </c>
      <c r="D566" s="6078"/>
      <c r="E566" s="6078"/>
      <c r="F566" s="6078"/>
      <c r="G566" s="6078"/>
      <c r="H566" s="6078"/>
      <c r="I566" s="6078"/>
      <c r="J566" s="6078"/>
      <c r="K566" s="6078"/>
      <c r="L566" s="6078"/>
      <c r="M566" s="6078"/>
      <c r="N566" s="6078"/>
      <c r="O566" s="6078"/>
      <c r="P566" s="6078"/>
      <c r="Q566" s="6079"/>
      <c r="X566" s="5887"/>
      <c r="Y566" s="5888"/>
      <c r="Z566" s="539"/>
      <c r="AA566" s="539"/>
    </row>
    <row r="567" spans="1:27" ht="48" customHeight="1" thickBot="1" x14ac:dyDescent="0.25">
      <c r="A567" s="1218"/>
      <c r="B567" s="1014"/>
      <c r="C567" s="999"/>
      <c r="D567" s="999"/>
      <c r="E567" s="999"/>
      <c r="F567" s="999"/>
      <c r="G567" s="999"/>
      <c r="H567" s="999"/>
      <c r="I567" s="999"/>
      <c r="J567" s="999"/>
      <c r="K567" s="999"/>
      <c r="L567" s="999"/>
      <c r="M567" s="999"/>
      <c r="N567" s="1217" t="s">
        <v>383</v>
      </c>
      <c r="O567" s="850" t="s">
        <v>138</v>
      </c>
      <c r="P567" s="849">
        <v>1</v>
      </c>
      <c r="Q567" s="848"/>
      <c r="X567" s="5879"/>
      <c r="Y567" s="5880"/>
      <c r="Z567" s="539"/>
      <c r="AA567" s="539"/>
    </row>
    <row r="568" spans="1:27" ht="15" customHeight="1" x14ac:dyDescent="0.2">
      <c r="A568" s="6012" t="s">
        <v>32</v>
      </c>
      <c r="B568" s="6015" t="s">
        <v>25</v>
      </c>
      <c r="C568" s="6018" t="s">
        <v>10</v>
      </c>
      <c r="D568" s="6044" t="s">
        <v>382</v>
      </c>
      <c r="E568" s="6045"/>
      <c r="F568" s="6046"/>
      <c r="G568" s="5942" t="s">
        <v>376</v>
      </c>
      <c r="H568" s="6112" t="s">
        <v>18</v>
      </c>
      <c r="I568" s="5964" t="s">
        <v>19</v>
      </c>
      <c r="J568" s="631" t="s">
        <v>20</v>
      </c>
      <c r="K568" s="1164">
        <f t="shared" ref="K568:M573" si="11">K575</f>
        <v>0</v>
      </c>
      <c r="L568" s="1164">
        <f t="shared" si="11"/>
        <v>0</v>
      </c>
      <c r="M568" s="1164">
        <f t="shared" si="11"/>
        <v>0</v>
      </c>
      <c r="N568" s="1051" t="s">
        <v>277</v>
      </c>
      <c r="O568" s="1050" t="s">
        <v>138</v>
      </c>
      <c r="P568" s="1049">
        <v>1</v>
      </c>
      <c r="Q568" s="1048"/>
      <c r="X568" s="5900"/>
      <c r="Y568" s="5901"/>
      <c r="Z568" s="539"/>
      <c r="AA568" s="539"/>
    </row>
    <row r="569" spans="1:27" ht="15" customHeight="1" x14ac:dyDescent="0.2">
      <c r="A569" s="6013"/>
      <c r="B569" s="6016"/>
      <c r="C569" s="6019"/>
      <c r="D569" s="6047"/>
      <c r="E569" s="6048"/>
      <c r="F569" s="6049"/>
      <c r="G569" s="5943"/>
      <c r="H569" s="5968"/>
      <c r="I569" s="5965"/>
      <c r="J569" s="625" t="s">
        <v>235</v>
      </c>
      <c r="K569" s="1163">
        <f t="shared" si="11"/>
        <v>0</v>
      </c>
      <c r="L569" s="1163">
        <f t="shared" si="11"/>
        <v>0</v>
      </c>
      <c r="M569" s="1163">
        <f t="shared" si="11"/>
        <v>0</v>
      </c>
      <c r="N569" s="1041"/>
      <c r="O569" s="1064"/>
      <c r="P569" s="1045"/>
      <c r="Q569" s="1044"/>
      <c r="X569" s="5902"/>
      <c r="Y569" s="5903"/>
      <c r="Z569" s="539"/>
      <c r="AA569" s="539"/>
    </row>
    <row r="570" spans="1:27" ht="14.25" x14ac:dyDescent="0.2">
      <c r="A570" s="6013"/>
      <c r="B570" s="6016"/>
      <c r="C570" s="6019"/>
      <c r="D570" s="6050"/>
      <c r="E570" s="6048"/>
      <c r="F570" s="6049"/>
      <c r="G570" s="5943"/>
      <c r="H570" s="5968"/>
      <c r="I570" s="5965"/>
      <c r="J570" s="1162" t="s">
        <v>23</v>
      </c>
      <c r="K570" s="1163">
        <f t="shared" si="11"/>
        <v>75</v>
      </c>
      <c r="L570" s="1163">
        <f t="shared" si="11"/>
        <v>46.5</v>
      </c>
      <c r="M570" s="1163">
        <f t="shared" si="11"/>
        <v>5.05</v>
      </c>
      <c r="N570" s="1041" t="s">
        <v>381</v>
      </c>
      <c r="O570" s="1040" t="s">
        <v>138</v>
      </c>
      <c r="P570" s="1216">
        <v>15</v>
      </c>
      <c r="Q570" s="1215"/>
      <c r="X570" s="5902"/>
      <c r="Y570" s="5903"/>
      <c r="Z570" s="539"/>
      <c r="AA570" s="539"/>
    </row>
    <row r="571" spans="1:27" ht="14.25" x14ac:dyDescent="0.2">
      <c r="A571" s="6013"/>
      <c r="B571" s="6016"/>
      <c r="C571" s="6019"/>
      <c r="D571" s="6050"/>
      <c r="E571" s="6048"/>
      <c r="F571" s="6049"/>
      <c r="G571" s="5943"/>
      <c r="H571" s="5968"/>
      <c r="I571" s="5965"/>
      <c r="J571" s="1162" t="s">
        <v>234</v>
      </c>
      <c r="K571" s="1163">
        <f t="shared" si="11"/>
        <v>0</v>
      </c>
      <c r="L571" s="1163">
        <f t="shared" si="11"/>
        <v>0</v>
      </c>
      <c r="M571" s="1163">
        <f t="shared" si="11"/>
        <v>0</v>
      </c>
      <c r="N571" s="1041"/>
      <c r="O571" s="1040"/>
      <c r="P571" s="1045"/>
      <c r="Q571" s="1044"/>
      <c r="X571" s="5902"/>
      <c r="Y571" s="5903"/>
      <c r="Z571" s="539"/>
      <c r="AA571" s="539"/>
    </row>
    <row r="572" spans="1:27" ht="14.25" x14ac:dyDescent="0.2">
      <c r="A572" s="6013"/>
      <c r="B572" s="6016"/>
      <c r="C572" s="6019"/>
      <c r="D572" s="6050"/>
      <c r="E572" s="6048"/>
      <c r="F572" s="6049"/>
      <c r="G572" s="5943"/>
      <c r="H572" s="5968"/>
      <c r="I572" s="5965"/>
      <c r="J572" s="1162" t="s">
        <v>233</v>
      </c>
      <c r="K572" s="1163">
        <f t="shared" si="11"/>
        <v>180</v>
      </c>
      <c r="L572" s="1163">
        <f t="shared" si="11"/>
        <v>175.5</v>
      </c>
      <c r="M572" s="1163">
        <f t="shared" si="11"/>
        <v>128.15</v>
      </c>
      <c r="N572" s="1041"/>
      <c r="O572" s="1040"/>
      <c r="P572" s="1045"/>
      <c r="Q572" s="1044"/>
      <c r="X572" s="5902"/>
      <c r="Y572" s="5903"/>
      <c r="Z572" s="539"/>
      <c r="AA572" s="539"/>
    </row>
    <row r="573" spans="1:27" ht="15" thickBot="1" x14ac:dyDescent="0.25">
      <c r="A573" s="6013"/>
      <c r="B573" s="6016"/>
      <c r="C573" s="6019"/>
      <c r="D573" s="6050"/>
      <c r="E573" s="6048"/>
      <c r="F573" s="6049"/>
      <c r="G573" s="5943"/>
      <c r="H573" s="5968"/>
      <c r="I573" s="5965"/>
      <c r="J573" s="1160" t="s">
        <v>22</v>
      </c>
      <c r="K573" s="1159">
        <f t="shared" si="11"/>
        <v>0</v>
      </c>
      <c r="L573" s="1159">
        <f t="shared" si="11"/>
        <v>0</v>
      </c>
      <c r="M573" s="1159">
        <f t="shared" si="11"/>
        <v>0</v>
      </c>
      <c r="N573" s="1029"/>
      <c r="O573" s="1028"/>
      <c r="P573" s="1027"/>
      <c r="Q573" s="1026"/>
      <c r="X573" s="5904"/>
      <c r="Y573" s="5905"/>
      <c r="Z573" s="539"/>
      <c r="AA573" s="539"/>
    </row>
    <row r="574" spans="1:27" ht="16.5" customHeight="1" thickBot="1" x14ac:dyDescent="0.25">
      <c r="A574" s="6014"/>
      <c r="B574" s="6017"/>
      <c r="C574" s="6020"/>
      <c r="D574" s="6051"/>
      <c r="E574" s="6052"/>
      <c r="F574" s="6053"/>
      <c r="G574" s="5944"/>
      <c r="H574" s="6113"/>
      <c r="I574" s="5966"/>
      <c r="J574" s="1061" t="s">
        <v>24</v>
      </c>
      <c r="K574" s="1081">
        <f>SUM(K568:K573)</f>
        <v>255</v>
      </c>
      <c r="L574" s="1081">
        <f>SUM(L568:L573)</f>
        <v>222</v>
      </c>
      <c r="M574" s="1081">
        <f>SUM(M568:M573)</f>
        <v>133.20000000000002</v>
      </c>
      <c r="N574" s="1214"/>
      <c r="O574" s="1213"/>
      <c r="P574" s="1212"/>
      <c r="Q574" s="1211"/>
      <c r="R574" s="637"/>
      <c r="S574" s="637"/>
      <c r="T574" s="637"/>
      <c r="U574" s="637"/>
      <c r="V574" s="637"/>
      <c r="W574" s="637"/>
      <c r="X574" s="5871"/>
      <c r="Y574" s="5872"/>
      <c r="Z574" s="539"/>
      <c r="AA574" s="539"/>
    </row>
    <row r="575" spans="1:27" ht="20.25" customHeight="1" x14ac:dyDescent="0.2">
      <c r="A575" s="6012" t="s">
        <v>32</v>
      </c>
      <c r="B575" s="6015" t="s">
        <v>25</v>
      </c>
      <c r="C575" s="6018" t="s">
        <v>10</v>
      </c>
      <c r="D575" s="1210" t="s">
        <v>10</v>
      </c>
      <c r="E575" s="1053"/>
      <c r="F575" s="5928" t="s">
        <v>380</v>
      </c>
      <c r="G575" s="5942" t="s">
        <v>376</v>
      </c>
      <c r="H575" s="6112" t="s">
        <v>18</v>
      </c>
      <c r="I575" s="5964" t="s">
        <v>262</v>
      </c>
      <c r="J575" s="694" t="s">
        <v>20</v>
      </c>
      <c r="K575" s="1052"/>
      <c r="L575" s="1097"/>
      <c r="M575" s="1097"/>
      <c r="N575" s="1205" t="s">
        <v>245</v>
      </c>
      <c r="O575" s="1064" t="s">
        <v>138</v>
      </c>
      <c r="P575" s="1045">
        <v>1</v>
      </c>
      <c r="Q575" s="1044">
        <v>1</v>
      </c>
      <c r="X575" s="5865" t="s">
        <v>379</v>
      </c>
      <c r="Y575" s="5866"/>
      <c r="Z575" s="539"/>
      <c r="AA575" s="539"/>
    </row>
    <row r="576" spans="1:27" ht="20.25" customHeight="1" x14ac:dyDescent="0.2">
      <c r="A576" s="6013"/>
      <c r="B576" s="6016"/>
      <c r="C576" s="6019"/>
      <c r="D576" s="1204"/>
      <c r="E576" s="1033"/>
      <c r="F576" s="5929"/>
      <c r="G576" s="5943"/>
      <c r="H576" s="5968"/>
      <c r="I576" s="5965"/>
      <c r="J576" s="599" t="s">
        <v>235</v>
      </c>
      <c r="K576" s="1135"/>
      <c r="L576" s="1134"/>
      <c r="M576" s="1134"/>
      <c r="N576" s="1209"/>
      <c r="O576" s="1064"/>
      <c r="P576" s="1045"/>
      <c r="Q576" s="1044"/>
      <c r="X576" s="5867"/>
      <c r="Y576" s="5868"/>
      <c r="Z576" s="539"/>
      <c r="AA576" s="539"/>
    </row>
    <row r="577" spans="1:34" ht="19.5" customHeight="1" x14ac:dyDescent="0.2">
      <c r="A577" s="6013"/>
      <c r="B577" s="6016"/>
      <c r="C577" s="6019"/>
      <c r="D577" s="1204"/>
      <c r="E577" s="1033"/>
      <c r="F577" s="5929"/>
      <c r="G577" s="5943"/>
      <c r="H577" s="5968"/>
      <c r="I577" s="5965"/>
      <c r="J577" s="689" t="s">
        <v>23</v>
      </c>
      <c r="K577" s="1206">
        <v>75</v>
      </c>
      <c r="L577" s="1206">
        <v>46.5</v>
      </c>
      <c r="M577" s="1206">
        <v>5.05</v>
      </c>
      <c r="N577" s="1208"/>
      <c r="O577" s="1046"/>
      <c r="P577" s="1207"/>
      <c r="Q577" s="1191"/>
      <c r="X577" s="5867"/>
      <c r="Y577" s="5868"/>
      <c r="Z577" s="539"/>
      <c r="AA577" s="539"/>
      <c r="AB577" s="516"/>
      <c r="AH577" s="507"/>
    </row>
    <row r="578" spans="1:34" ht="14.45" customHeight="1" x14ac:dyDescent="0.2">
      <c r="A578" s="6013"/>
      <c r="B578" s="6016"/>
      <c r="C578" s="6019"/>
      <c r="D578" s="1204"/>
      <c r="E578" s="1033"/>
      <c r="F578" s="5929"/>
      <c r="G578" s="5943"/>
      <c r="H578" s="5968"/>
      <c r="I578" s="5965"/>
      <c r="J578" s="689" t="s">
        <v>234</v>
      </c>
      <c r="K578" s="1042"/>
      <c r="L578" s="1134"/>
      <c r="M578" s="1206"/>
      <c r="N578" s="5960" t="s">
        <v>378</v>
      </c>
      <c r="O578" s="1040"/>
      <c r="P578" s="1045"/>
      <c r="Q578" s="1044"/>
      <c r="X578" s="5867"/>
      <c r="Y578" s="5868"/>
      <c r="Z578" s="539"/>
      <c r="AA578" s="539"/>
    </row>
    <row r="579" spans="1:34" ht="14.45" customHeight="1" x14ac:dyDescent="0.2">
      <c r="A579" s="6013"/>
      <c r="B579" s="6016"/>
      <c r="C579" s="6019"/>
      <c r="D579" s="1204"/>
      <c r="E579" s="1033"/>
      <c r="F579" s="5929"/>
      <c r="G579" s="5943"/>
      <c r="H579" s="5968"/>
      <c r="I579" s="5965"/>
      <c r="J579" s="689" t="s">
        <v>233</v>
      </c>
      <c r="K579" s="1042">
        <v>180</v>
      </c>
      <c r="L579" s="1134">
        <v>175.5</v>
      </c>
      <c r="M579" s="1134">
        <v>128.15</v>
      </c>
      <c r="N579" s="5961"/>
      <c r="O579" s="1040" t="s">
        <v>138</v>
      </c>
      <c r="P579" s="1045">
        <v>15</v>
      </c>
      <c r="Q579" s="1044">
        <v>15</v>
      </c>
      <c r="X579" s="5867"/>
      <c r="Y579" s="5868"/>
      <c r="Z579" s="539"/>
      <c r="AA579" s="539"/>
    </row>
    <row r="580" spans="1:34" ht="13.5" customHeight="1" thickBot="1" x14ac:dyDescent="0.25">
      <c r="A580" s="6013"/>
      <c r="B580" s="6016"/>
      <c r="C580" s="6019"/>
      <c r="D580" s="1204"/>
      <c r="E580" s="1033"/>
      <c r="F580" s="5929"/>
      <c r="G580" s="5943"/>
      <c r="H580" s="5968"/>
      <c r="I580" s="5965"/>
      <c r="J580" s="679" t="s">
        <v>22</v>
      </c>
      <c r="K580" s="1031"/>
      <c r="L580" s="1129"/>
      <c r="M580" s="1129"/>
      <c r="N580" s="1203"/>
      <c r="O580" s="1028"/>
      <c r="P580" s="1027"/>
      <c r="Q580" s="1026"/>
      <c r="X580" s="1202"/>
      <c r="Y580" s="1201"/>
      <c r="Z580" s="539"/>
      <c r="AA580" s="539"/>
    </row>
    <row r="581" spans="1:34" ht="21" customHeight="1" thickBot="1" x14ac:dyDescent="0.25">
      <c r="A581" s="6014"/>
      <c r="B581" s="6017"/>
      <c r="C581" s="6020"/>
      <c r="D581" s="1200"/>
      <c r="E581" s="1021"/>
      <c r="F581" s="5930"/>
      <c r="G581" s="5944"/>
      <c r="H581" s="6113"/>
      <c r="I581" s="5966"/>
      <c r="J581" s="1199" t="s">
        <v>24</v>
      </c>
      <c r="K581" s="1081">
        <f>SUM(K575:K580)</f>
        <v>255</v>
      </c>
      <c r="L581" s="1081">
        <f>SUM(L575:L580)</f>
        <v>222</v>
      </c>
      <c r="M581" s="1081">
        <f>SUM(M575:M580)</f>
        <v>133.20000000000002</v>
      </c>
      <c r="N581" s="1060"/>
      <c r="O581" s="1059"/>
      <c r="P581" s="1058"/>
      <c r="Q581" s="1057"/>
      <c r="R581" s="566"/>
      <c r="S581" s="566"/>
      <c r="T581" s="566"/>
      <c r="U581" s="566"/>
      <c r="V581" s="566"/>
      <c r="W581" s="566"/>
      <c r="X581" s="5871"/>
      <c r="Y581" s="5872"/>
      <c r="Z581" s="539"/>
      <c r="AA581" s="539"/>
    </row>
    <row r="582" spans="1:34" ht="21" customHeight="1" x14ac:dyDescent="0.2">
      <c r="A582" s="6012" t="s">
        <v>32</v>
      </c>
      <c r="B582" s="6015" t="s">
        <v>25</v>
      </c>
      <c r="C582" s="6018" t="s">
        <v>10</v>
      </c>
      <c r="D582" s="696" t="s">
        <v>25</v>
      </c>
      <c r="E582" s="5922"/>
      <c r="F582" s="5783" t="s">
        <v>377</v>
      </c>
      <c r="G582" s="5925" t="s">
        <v>376</v>
      </c>
      <c r="H582" s="5983" t="s">
        <v>18</v>
      </c>
      <c r="I582" s="5916"/>
      <c r="J582" s="694" t="s">
        <v>20</v>
      </c>
      <c r="K582" s="1198">
        <v>0</v>
      </c>
      <c r="L582" s="1197">
        <v>0</v>
      </c>
      <c r="M582" s="1132">
        <v>0</v>
      </c>
      <c r="N582" s="1196" t="s">
        <v>245</v>
      </c>
      <c r="O582" s="1195" t="s">
        <v>138</v>
      </c>
      <c r="P582" s="1194"/>
      <c r="Q582" s="1193"/>
      <c r="X582" s="5865" t="s">
        <v>375</v>
      </c>
      <c r="Y582" s="5866"/>
      <c r="Z582" s="539"/>
      <c r="AA582" s="539"/>
    </row>
    <row r="583" spans="1:34" ht="21" customHeight="1" x14ac:dyDescent="0.2">
      <c r="A583" s="6013"/>
      <c r="B583" s="6016"/>
      <c r="C583" s="6019"/>
      <c r="D583" s="690"/>
      <c r="E583" s="5923"/>
      <c r="F583" s="5949"/>
      <c r="G583" s="5926"/>
      <c r="H583" s="5936"/>
      <c r="I583" s="5917"/>
      <c r="J583" s="691" t="s">
        <v>235</v>
      </c>
      <c r="K583" s="1192"/>
      <c r="L583" s="1190">
        <v>0</v>
      </c>
      <c r="M583" s="1189"/>
      <c r="N583" s="1188"/>
      <c r="O583" s="1187"/>
      <c r="P583" s="1186"/>
      <c r="Q583" s="1185"/>
      <c r="X583" s="5867"/>
      <c r="Y583" s="5868"/>
      <c r="Z583" s="539"/>
      <c r="AA583" s="539"/>
    </row>
    <row r="584" spans="1:34" ht="21" customHeight="1" x14ac:dyDescent="0.2">
      <c r="A584" s="6013"/>
      <c r="B584" s="6016"/>
      <c r="C584" s="6019"/>
      <c r="D584" s="690"/>
      <c r="E584" s="5923"/>
      <c r="F584" s="5949"/>
      <c r="G584" s="5926"/>
      <c r="H584" s="5936"/>
      <c r="I584" s="5917"/>
      <c r="J584" s="689" t="s">
        <v>23</v>
      </c>
      <c r="K584" s="1191"/>
      <c r="L584" s="1190">
        <v>0</v>
      </c>
      <c r="M584" s="1189"/>
      <c r="N584" s="1188"/>
      <c r="O584" s="1187"/>
      <c r="P584" s="1186"/>
      <c r="Q584" s="1185"/>
      <c r="X584" s="5867"/>
      <c r="Y584" s="5868"/>
      <c r="Z584" s="539"/>
      <c r="AA584" s="539"/>
    </row>
    <row r="585" spans="1:34" ht="21" customHeight="1" x14ac:dyDescent="0.2">
      <c r="A585" s="6013"/>
      <c r="B585" s="6016"/>
      <c r="C585" s="6019"/>
      <c r="D585" s="690"/>
      <c r="E585" s="5923"/>
      <c r="F585" s="5949"/>
      <c r="G585" s="5926"/>
      <c r="H585" s="5936"/>
      <c r="I585" s="5917"/>
      <c r="J585" s="689" t="s">
        <v>234</v>
      </c>
      <c r="K585" s="1191"/>
      <c r="L585" s="1190">
        <v>0</v>
      </c>
      <c r="M585" s="1189"/>
      <c r="N585" s="1188"/>
      <c r="O585" s="1187"/>
      <c r="P585" s="1186"/>
      <c r="Q585" s="1185"/>
      <c r="X585" s="5867"/>
      <c r="Y585" s="5868"/>
      <c r="Z585" s="539"/>
      <c r="AA585" s="539"/>
    </row>
    <row r="586" spans="1:34" ht="21" customHeight="1" x14ac:dyDescent="0.2">
      <c r="A586" s="6013"/>
      <c r="B586" s="6016"/>
      <c r="C586" s="6019"/>
      <c r="D586" s="690"/>
      <c r="E586" s="5923"/>
      <c r="F586" s="5949"/>
      <c r="G586" s="5926"/>
      <c r="H586" s="5936"/>
      <c r="I586" s="5917"/>
      <c r="J586" s="689" t="s">
        <v>233</v>
      </c>
      <c r="K586" s="1191"/>
      <c r="L586" s="1190">
        <v>0</v>
      </c>
      <c r="M586" s="1189"/>
      <c r="N586" s="1188"/>
      <c r="O586" s="1187"/>
      <c r="P586" s="1186"/>
      <c r="Q586" s="1185"/>
      <c r="X586" s="5867"/>
      <c r="Y586" s="5868"/>
      <c r="Z586" s="539"/>
      <c r="AA586" s="539"/>
    </row>
    <row r="587" spans="1:34" ht="21" customHeight="1" thickBot="1" x14ac:dyDescent="0.25">
      <c r="A587" s="6013"/>
      <c r="B587" s="6016"/>
      <c r="C587" s="6019"/>
      <c r="D587" s="690"/>
      <c r="E587" s="5923"/>
      <c r="F587" s="5949"/>
      <c r="G587" s="5926"/>
      <c r="H587" s="5936"/>
      <c r="I587" s="5917"/>
      <c r="J587" s="1101" t="s">
        <v>22</v>
      </c>
      <c r="K587" s="1184"/>
      <c r="L587" s="1183">
        <v>0</v>
      </c>
      <c r="M587" s="1182"/>
      <c r="N587" s="1181"/>
      <c r="O587" s="1180"/>
      <c r="P587" s="1179"/>
      <c r="Q587" s="1178"/>
      <c r="X587" s="5869"/>
      <c r="Y587" s="5870"/>
      <c r="Z587" s="539"/>
      <c r="AA587" s="539"/>
    </row>
    <row r="588" spans="1:34" ht="21" customHeight="1" thickBot="1" x14ac:dyDescent="0.25">
      <c r="A588" s="6014"/>
      <c r="B588" s="6017"/>
      <c r="C588" s="6020"/>
      <c r="D588" s="728"/>
      <c r="E588" s="5924"/>
      <c r="F588" s="5762"/>
      <c r="G588" s="5927"/>
      <c r="H588" s="5984"/>
      <c r="I588" s="5918"/>
      <c r="J588" s="1176" t="s">
        <v>24</v>
      </c>
      <c r="K588" s="1175">
        <f>SUM(K582:K587)</f>
        <v>0</v>
      </c>
      <c r="L588" s="1175">
        <f>SUM(L582:L587)</f>
        <v>0</v>
      </c>
      <c r="M588" s="1081">
        <f>SUM(M582:M587)</f>
        <v>0</v>
      </c>
      <c r="N588" s="1174"/>
      <c r="O588" s="1173"/>
      <c r="P588" s="1172"/>
      <c r="Q588" s="1057"/>
      <c r="R588" s="566"/>
      <c r="S588" s="566"/>
      <c r="T588" s="566"/>
      <c r="U588" s="566"/>
      <c r="V588" s="566"/>
      <c r="W588" s="566"/>
      <c r="X588" s="5871"/>
      <c r="Y588" s="5872"/>
      <c r="Z588" s="539"/>
      <c r="AA588" s="539"/>
    </row>
    <row r="589" spans="1:34" ht="17.25" customHeight="1" thickBot="1" x14ac:dyDescent="0.25">
      <c r="A589" s="1025" t="s">
        <v>32</v>
      </c>
      <c r="B589" s="1171" t="s">
        <v>25</v>
      </c>
      <c r="C589" s="5994" t="s">
        <v>35</v>
      </c>
      <c r="D589" s="5994"/>
      <c r="E589" s="5994"/>
      <c r="F589" s="5994"/>
      <c r="G589" s="5994"/>
      <c r="H589" s="5994"/>
      <c r="I589" s="5995"/>
      <c r="J589" s="1170" t="s">
        <v>24</v>
      </c>
      <c r="K589" s="1169">
        <f>K574*1</f>
        <v>255</v>
      </c>
      <c r="L589" s="1169">
        <f>L574*1</f>
        <v>222</v>
      </c>
      <c r="M589" s="1169">
        <f>M574*1</f>
        <v>133.20000000000002</v>
      </c>
      <c r="N589" s="6283"/>
      <c r="O589" s="6078"/>
      <c r="P589" s="6078"/>
      <c r="Q589" s="6079"/>
      <c r="X589" s="5873"/>
      <c r="Y589" s="5874"/>
      <c r="Z589" s="539"/>
      <c r="AA589" s="539"/>
    </row>
    <row r="590" spans="1:34" ht="24.75" customHeight="1" thickBot="1" x14ac:dyDescent="0.25">
      <c r="A590" s="1000" t="s">
        <v>32</v>
      </c>
      <c r="B590" s="1168" t="s">
        <v>27</v>
      </c>
      <c r="C590" s="6305" t="s">
        <v>374</v>
      </c>
      <c r="D590" s="6078"/>
      <c r="E590" s="6078"/>
      <c r="F590" s="6078"/>
      <c r="G590" s="6078"/>
      <c r="H590" s="6078"/>
      <c r="I590" s="6078"/>
      <c r="J590" s="6078"/>
      <c r="K590" s="6078"/>
      <c r="L590" s="6078"/>
      <c r="M590" s="6078"/>
      <c r="N590" s="6078"/>
      <c r="O590" s="6078"/>
      <c r="P590" s="6078"/>
      <c r="Q590" s="6079"/>
      <c r="X590" s="5873"/>
      <c r="Y590" s="5874"/>
      <c r="Z590" s="539"/>
      <c r="AA590" s="539"/>
    </row>
    <row r="591" spans="1:34" ht="30" customHeight="1" thickBot="1" x14ac:dyDescent="0.25">
      <c r="A591" s="1000"/>
      <c r="B591" s="564"/>
      <c r="C591" s="854"/>
      <c r="D591" s="853"/>
      <c r="E591" s="853"/>
      <c r="F591" s="853"/>
      <c r="G591" s="853"/>
      <c r="H591" s="853"/>
      <c r="I591" s="853"/>
      <c r="J591" s="1167"/>
      <c r="K591" s="1167"/>
      <c r="L591" s="1167"/>
      <c r="M591" s="1166"/>
      <c r="N591" s="851" t="s">
        <v>373</v>
      </c>
      <c r="O591" s="850" t="s">
        <v>138</v>
      </c>
      <c r="P591" s="849"/>
      <c r="Q591" s="848"/>
      <c r="X591" s="5879"/>
      <c r="Y591" s="5880"/>
      <c r="Z591" s="539"/>
      <c r="AA591" s="539"/>
    </row>
    <row r="592" spans="1:34" ht="15" customHeight="1" x14ac:dyDescent="0.2">
      <c r="A592" s="963" t="s">
        <v>32</v>
      </c>
      <c r="B592" s="5973" t="s">
        <v>27</v>
      </c>
      <c r="C592" s="961" t="s">
        <v>10</v>
      </c>
      <c r="D592" s="6044" t="s">
        <v>372</v>
      </c>
      <c r="E592" s="6045"/>
      <c r="F592" s="6046"/>
      <c r="G592" s="5942" t="s">
        <v>334</v>
      </c>
      <c r="H592" s="5935" t="s">
        <v>18</v>
      </c>
      <c r="I592" s="5916" t="s">
        <v>19</v>
      </c>
      <c r="J592" s="1165" t="s">
        <v>20</v>
      </c>
      <c r="K592" s="1164">
        <f>K599+K606+K613+K620+K627+K634+K641+K647+K653+K659</f>
        <v>0</v>
      </c>
      <c r="L592" s="1164">
        <f>L599+L606+L613+L620+L627+L634+L641+L647+L653+L659</f>
        <v>0</v>
      </c>
      <c r="M592" s="1164">
        <f>M599+M606+M613+M620+M627+M634+M641+M647+M653+M659</f>
        <v>0</v>
      </c>
      <c r="N592" s="754" t="s">
        <v>371</v>
      </c>
      <c r="O592" s="753" t="s">
        <v>138</v>
      </c>
      <c r="P592" s="837"/>
      <c r="Q592" s="836"/>
      <c r="X592" s="5881"/>
      <c r="Y592" s="5882"/>
      <c r="Z592" s="539"/>
      <c r="AA592" s="539"/>
    </row>
    <row r="593" spans="1:32" ht="15" customHeight="1" x14ac:dyDescent="0.2">
      <c r="A593" s="959"/>
      <c r="B593" s="5974"/>
      <c r="C593" s="957"/>
      <c r="D593" s="6047"/>
      <c r="E593" s="6048"/>
      <c r="F593" s="6049"/>
      <c r="G593" s="5943"/>
      <c r="H593" s="5936"/>
      <c r="I593" s="5917"/>
      <c r="J593" s="625" t="s">
        <v>235</v>
      </c>
      <c r="K593" s="1163">
        <f>K600+K607+K614+K621+K628+K635+K660</f>
        <v>0</v>
      </c>
      <c r="L593" s="1163">
        <f>L600+L607+L614+L621+L628+L635+L660</f>
        <v>1200</v>
      </c>
      <c r="M593" s="1163">
        <f>M600+M607+M614+M621+M628+M635+M660</f>
        <v>822.73</v>
      </c>
      <c r="N593" s="769"/>
      <c r="O593" s="768"/>
      <c r="P593" s="811"/>
      <c r="Q593" s="810"/>
      <c r="X593" s="5883"/>
      <c r="Y593" s="5884"/>
      <c r="Z593" s="539"/>
      <c r="AA593" s="539"/>
    </row>
    <row r="594" spans="1:32" ht="15" customHeight="1" x14ac:dyDescent="0.2">
      <c r="A594" s="959"/>
      <c r="B594" s="5974"/>
      <c r="C594" s="957"/>
      <c r="D594" s="6050"/>
      <c r="E594" s="6048"/>
      <c r="F594" s="6049"/>
      <c r="G594" s="5943"/>
      <c r="H594" s="5936"/>
      <c r="I594" s="5917"/>
      <c r="J594" s="1162" t="s">
        <v>23</v>
      </c>
      <c r="K594" s="1161">
        <f t="shared" ref="K594:M595" si="12">K601+K608+K615+K622+K629+K636+K642+K648+K654+K661</f>
        <v>301.60000000000002</v>
      </c>
      <c r="L594" s="1161">
        <f t="shared" si="12"/>
        <v>101.6</v>
      </c>
      <c r="M594" s="1161">
        <f t="shared" si="12"/>
        <v>36.299999999999997</v>
      </c>
      <c r="N594" s="769" t="s">
        <v>370</v>
      </c>
      <c r="O594" s="812" t="s">
        <v>348</v>
      </c>
      <c r="P594" s="811"/>
      <c r="Q594" s="810"/>
      <c r="X594" s="5883"/>
      <c r="Y594" s="5884"/>
      <c r="Z594" s="539"/>
      <c r="AA594" s="539"/>
    </row>
    <row r="595" spans="1:32" ht="14.25" x14ac:dyDescent="0.2">
      <c r="A595" s="959"/>
      <c r="B595" s="5974"/>
      <c r="C595" s="957"/>
      <c r="D595" s="6050"/>
      <c r="E595" s="6048"/>
      <c r="F595" s="6049"/>
      <c r="G595" s="5943"/>
      <c r="H595" s="5936"/>
      <c r="I595" s="5917"/>
      <c r="J595" s="1162" t="s">
        <v>234</v>
      </c>
      <c r="K595" s="1163">
        <f t="shared" si="12"/>
        <v>0</v>
      </c>
      <c r="L595" s="1163">
        <f t="shared" si="12"/>
        <v>0</v>
      </c>
      <c r="M595" s="1163">
        <f t="shared" si="12"/>
        <v>0</v>
      </c>
      <c r="N595" s="769"/>
      <c r="O595" s="812"/>
      <c r="P595" s="811"/>
      <c r="Q595" s="810"/>
      <c r="X595" s="5883"/>
      <c r="Y595" s="5884"/>
      <c r="Z595" s="539"/>
      <c r="AA595" s="539"/>
    </row>
    <row r="596" spans="1:32" ht="14.25" x14ac:dyDescent="0.2">
      <c r="A596" s="959"/>
      <c r="B596" s="5974"/>
      <c r="C596" s="957"/>
      <c r="D596" s="6050"/>
      <c r="E596" s="6048"/>
      <c r="F596" s="6049"/>
      <c r="G596" s="5943"/>
      <c r="H596" s="5936"/>
      <c r="I596" s="5917"/>
      <c r="J596" s="1162" t="s">
        <v>233</v>
      </c>
      <c r="K596" s="1161">
        <f>K603+K610+K617+K624+K631+K638+K644+K650+K656+K663+K669</f>
        <v>2556.6</v>
      </c>
      <c r="L596" s="1161">
        <f>L603+L610+L617+L624+L631+L638+L644+L650+L656+L663+L669</f>
        <v>3620</v>
      </c>
      <c r="M596" s="1161">
        <f>M603+M610+M617+M624+M631+M638+M644+M650+M656+M663+M669</f>
        <v>3405.1200000000003</v>
      </c>
      <c r="N596" s="769"/>
      <c r="O596" s="812"/>
      <c r="P596" s="740"/>
      <c r="Q596" s="739"/>
      <c r="X596" s="5883"/>
      <c r="Y596" s="5884"/>
      <c r="Z596" s="539"/>
      <c r="AA596" s="539"/>
    </row>
    <row r="597" spans="1:32" ht="15" thickBot="1" x14ac:dyDescent="0.25">
      <c r="A597" s="959"/>
      <c r="B597" s="5974"/>
      <c r="C597" s="957"/>
      <c r="D597" s="6050"/>
      <c r="E597" s="6048"/>
      <c r="F597" s="6049"/>
      <c r="G597" s="5943"/>
      <c r="H597" s="5936"/>
      <c r="I597" s="5917"/>
      <c r="J597" s="1160" t="s">
        <v>232</v>
      </c>
      <c r="K597" s="1159">
        <f>K604+K611+K618+K625+K632+K639+K645+K651+K657+K664</f>
        <v>0</v>
      </c>
      <c r="L597" s="1159">
        <f>L604+L611+L618+L625+L632+L639+L645+L651+L657+L664</f>
        <v>0</v>
      </c>
      <c r="M597" s="1159">
        <f>M604+M611+M618+M625+M632+M639+M645+M651+M657+M664</f>
        <v>0</v>
      </c>
      <c r="N597" s="804"/>
      <c r="O597" s="803"/>
      <c r="P597" s="802"/>
      <c r="Q597" s="801"/>
      <c r="X597" s="5885"/>
      <c r="Y597" s="5886"/>
      <c r="Z597" s="539"/>
      <c r="AA597" s="539"/>
    </row>
    <row r="598" spans="1:32" ht="15" customHeight="1" thickBot="1" x14ac:dyDescent="0.25">
      <c r="A598" s="577"/>
      <c r="B598" s="5975"/>
      <c r="C598" s="612"/>
      <c r="D598" s="6051"/>
      <c r="E598" s="6052"/>
      <c r="F598" s="6053"/>
      <c r="G598" s="5944"/>
      <c r="H598" s="5950"/>
      <c r="I598" s="5918"/>
      <c r="J598" s="1061" t="s">
        <v>24</v>
      </c>
      <c r="K598" s="1081">
        <f>SUM(K592:K597)</f>
        <v>2858.2</v>
      </c>
      <c r="L598" s="1081">
        <f>SUM(L592:L597)</f>
        <v>4921.6000000000004</v>
      </c>
      <c r="M598" s="1081">
        <f>SUM(M592:M597)</f>
        <v>4264.1500000000005</v>
      </c>
      <c r="N598" s="759"/>
      <c r="O598" s="667"/>
      <c r="P598" s="726"/>
      <c r="Q598" s="665"/>
      <c r="R598" s="637"/>
      <c r="S598" s="637"/>
      <c r="T598" s="637"/>
      <c r="U598" s="637"/>
      <c r="V598" s="637"/>
      <c r="W598" s="637"/>
      <c r="X598" s="5871"/>
      <c r="Y598" s="5872"/>
      <c r="Z598" s="539"/>
      <c r="AA598" s="539"/>
    </row>
    <row r="599" spans="1:32" ht="18.75" customHeight="1" x14ac:dyDescent="0.2">
      <c r="A599" s="963" t="s">
        <v>32</v>
      </c>
      <c r="B599" s="5973" t="s">
        <v>27</v>
      </c>
      <c r="C599" s="961" t="s">
        <v>10</v>
      </c>
      <c r="D599" s="888" t="s">
        <v>10</v>
      </c>
      <c r="E599" s="757"/>
      <c r="F599" s="5928" t="s">
        <v>369</v>
      </c>
      <c r="G599" s="5942" t="s">
        <v>334</v>
      </c>
      <c r="H599" s="5983" t="s">
        <v>18</v>
      </c>
      <c r="I599" s="5916" t="s">
        <v>19</v>
      </c>
      <c r="J599" s="694" t="s">
        <v>20</v>
      </c>
      <c r="K599" s="1052"/>
      <c r="L599" s="1097"/>
      <c r="M599" s="1136"/>
      <c r="N599" s="754" t="s">
        <v>245</v>
      </c>
      <c r="O599" s="753" t="s">
        <v>138</v>
      </c>
      <c r="P599" s="837"/>
      <c r="Q599" s="836"/>
      <c r="X599" s="5865" t="s">
        <v>368</v>
      </c>
      <c r="Y599" s="5866"/>
      <c r="Z599" s="539"/>
      <c r="AA599" s="539"/>
    </row>
    <row r="600" spans="1:32" ht="18.75" customHeight="1" x14ac:dyDescent="0.2">
      <c r="A600" s="959"/>
      <c r="B600" s="5974"/>
      <c r="C600" s="957"/>
      <c r="D600" s="882"/>
      <c r="E600" s="736"/>
      <c r="F600" s="5929"/>
      <c r="G600" s="5943"/>
      <c r="H600" s="5936"/>
      <c r="I600" s="5917"/>
      <c r="J600" s="599" t="s">
        <v>235</v>
      </c>
      <c r="K600" s="1135"/>
      <c r="L600" s="1134"/>
      <c r="M600" s="1133"/>
      <c r="N600" s="833"/>
      <c r="O600" s="768"/>
      <c r="P600" s="811"/>
      <c r="Q600" s="810"/>
      <c r="X600" s="5867"/>
      <c r="Y600" s="5868"/>
      <c r="Z600" s="539"/>
      <c r="AA600" s="539"/>
    </row>
    <row r="601" spans="1:32" ht="14.45" customHeight="1" x14ac:dyDescent="0.2">
      <c r="A601" s="959"/>
      <c r="B601" s="5974"/>
      <c r="C601" s="957"/>
      <c r="D601" s="882"/>
      <c r="E601" s="736"/>
      <c r="F601" s="5929"/>
      <c r="G601" s="5943"/>
      <c r="H601" s="5936"/>
      <c r="I601" s="5917"/>
      <c r="J601" s="689" t="s">
        <v>23</v>
      </c>
      <c r="K601" s="1134">
        <v>0</v>
      </c>
      <c r="L601" s="1134">
        <v>0</v>
      </c>
      <c r="M601" s="1133">
        <v>0</v>
      </c>
      <c r="N601" s="742" t="s">
        <v>349</v>
      </c>
      <c r="O601" s="741" t="s">
        <v>348</v>
      </c>
      <c r="P601" s="811"/>
      <c r="Q601" s="810"/>
      <c r="X601" s="5867"/>
      <c r="Y601" s="5868"/>
      <c r="Z601" s="539"/>
      <c r="AA601" s="539"/>
    </row>
    <row r="602" spans="1:32" ht="14.45" customHeight="1" x14ac:dyDescent="0.2">
      <c r="A602" s="959"/>
      <c r="B602" s="5974"/>
      <c r="C602" s="957"/>
      <c r="D602" s="882"/>
      <c r="E602" s="736"/>
      <c r="F602" s="5929"/>
      <c r="G602" s="5943"/>
      <c r="H602" s="5936"/>
      <c r="I602" s="5917"/>
      <c r="J602" s="689" t="s">
        <v>234</v>
      </c>
      <c r="K602" s="1134"/>
      <c r="L602" s="1134"/>
      <c r="M602" s="1133"/>
      <c r="N602" s="769"/>
      <c r="O602" s="812"/>
      <c r="P602" s="740"/>
      <c r="Q602" s="739"/>
      <c r="X602" s="5867"/>
      <c r="Y602" s="5868"/>
      <c r="Z602" s="539"/>
      <c r="AA602" s="539"/>
    </row>
    <row r="603" spans="1:32" ht="14.45" customHeight="1" x14ac:dyDescent="0.2">
      <c r="A603" s="959"/>
      <c r="B603" s="5974"/>
      <c r="C603" s="957"/>
      <c r="D603" s="882"/>
      <c r="E603" s="736"/>
      <c r="F603" s="5929"/>
      <c r="G603" s="5943"/>
      <c r="H603" s="5936"/>
      <c r="I603" s="5917"/>
      <c r="J603" s="689" t="s">
        <v>233</v>
      </c>
      <c r="K603" s="1134">
        <v>1986</v>
      </c>
      <c r="L603" s="1132">
        <v>2802.4</v>
      </c>
      <c r="M603" s="1131">
        <v>2802.3</v>
      </c>
      <c r="N603" s="769"/>
      <c r="O603" s="812"/>
      <c r="P603" s="740"/>
      <c r="Q603" s="739"/>
      <c r="X603" s="5867"/>
      <c r="Y603" s="5868"/>
      <c r="Z603" s="539"/>
      <c r="AA603" s="539"/>
      <c r="AF603" s="516"/>
    </row>
    <row r="604" spans="1:32" ht="15" customHeight="1" thickBot="1" x14ac:dyDescent="0.25">
      <c r="A604" s="959"/>
      <c r="B604" s="5974"/>
      <c r="C604" s="957"/>
      <c r="D604" s="882"/>
      <c r="E604" s="736"/>
      <c r="F604" s="5929"/>
      <c r="G604" s="5943"/>
      <c r="H604" s="5936"/>
      <c r="I604" s="5917"/>
      <c r="J604" s="679" t="s">
        <v>232</v>
      </c>
      <c r="K604" s="1031"/>
      <c r="L604" s="1129"/>
      <c r="M604" s="1128"/>
      <c r="N604" s="804"/>
      <c r="O604" s="803"/>
      <c r="P604" s="802"/>
      <c r="Q604" s="801"/>
      <c r="X604" s="5869"/>
      <c r="Y604" s="5870"/>
      <c r="Z604" s="539"/>
      <c r="AA604" s="539"/>
    </row>
    <row r="605" spans="1:32" ht="15" customHeight="1" thickBot="1" x14ac:dyDescent="0.25">
      <c r="A605" s="577"/>
      <c r="B605" s="5975"/>
      <c r="C605" s="612"/>
      <c r="D605" s="642"/>
      <c r="E605" s="641"/>
      <c r="F605" s="5930"/>
      <c r="G605" s="5944"/>
      <c r="H605" s="5984"/>
      <c r="I605" s="5918"/>
      <c r="J605" s="1061" t="s">
        <v>24</v>
      </c>
      <c r="K605" s="1081">
        <f>SUM(K599:K604)</f>
        <v>1986</v>
      </c>
      <c r="L605" s="1081">
        <f>SUM(L599:L604)</f>
        <v>2802.4</v>
      </c>
      <c r="M605" s="1081">
        <f>SUM(M599:M604)</f>
        <v>2802.3</v>
      </c>
      <c r="N605" s="759"/>
      <c r="O605" s="667"/>
      <c r="P605" s="726"/>
      <c r="Q605" s="665"/>
      <c r="R605" s="637"/>
      <c r="S605" s="637"/>
      <c r="T605" s="637"/>
      <c r="U605" s="637"/>
      <c r="V605" s="637"/>
      <c r="W605" s="637"/>
      <c r="X605" s="5871"/>
      <c r="Y605" s="5872"/>
      <c r="Z605" s="539"/>
      <c r="AA605" s="539"/>
    </row>
    <row r="606" spans="1:32" ht="18" customHeight="1" x14ac:dyDescent="0.2">
      <c r="A606" s="963" t="s">
        <v>32</v>
      </c>
      <c r="B606" s="5973" t="s">
        <v>27</v>
      </c>
      <c r="C606" s="961" t="s">
        <v>10</v>
      </c>
      <c r="D606" s="888" t="s">
        <v>25</v>
      </c>
      <c r="E606" s="757"/>
      <c r="F606" s="5928" t="s">
        <v>367</v>
      </c>
      <c r="G606" s="5942" t="s">
        <v>334</v>
      </c>
      <c r="H606" s="5983" t="s">
        <v>18</v>
      </c>
      <c r="I606" s="5916" t="s">
        <v>19</v>
      </c>
      <c r="J606" s="694" t="s">
        <v>20</v>
      </c>
      <c r="K606" s="1052"/>
      <c r="L606" s="1097"/>
      <c r="M606" s="1136"/>
      <c r="N606" s="754" t="s">
        <v>245</v>
      </c>
      <c r="O606" s="753" t="s">
        <v>138</v>
      </c>
      <c r="P606" s="837"/>
      <c r="Q606" s="836"/>
      <c r="X606" s="5865" t="s">
        <v>366</v>
      </c>
      <c r="Y606" s="5866"/>
      <c r="Z606" s="539"/>
      <c r="AA606" s="539"/>
    </row>
    <row r="607" spans="1:32" ht="14.25" customHeight="1" x14ac:dyDescent="0.2">
      <c r="A607" s="959"/>
      <c r="B607" s="5974"/>
      <c r="C607" s="957"/>
      <c r="D607" s="882"/>
      <c r="E607" s="736"/>
      <c r="F607" s="5929"/>
      <c r="G607" s="5943"/>
      <c r="H607" s="5936"/>
      <c r="I607" s="5917"/>
      <c r="J607" s="599" t="s">
        <v>235</v>
      </c>
      <c r="K607" s="1135"/>
      <c r="L607" s="1134"/>
      <c r="M607" s="1133"/>
      <c r="N607" s="833"/>
      <c r="O607" s="768"/>
      <c r="P607" s="811"/>
      <c r="Q607" s="810"/>
      <c r="X607" s="5867"/>
      <c r="Y607" s="5868"/>
      <c r="Z607" s="539"/>
      <c r="AA607" s="539"/>
    </row>
    <row r="608" spans="1:32" ht="14.45" customHeight="1" x14ac:dyDescent="0.2">
      <c r="A608" s="959"/>
      <c r="B608" s="5974"/>
      <c r="C608" s="957"/>
      <c r="D608" s="882"/>
      <c r="E608" s="736"/>
      <c r="F608" s="5929"/>
      <c r="G608" s="5943"/>
      <c r="H608" s="5936"/>
      <c r="I608" s="5917"/>
      <c r="J608" s="689" t="s">
        <v>23</v>
      </c>
      <c r="K608" s="750">
        <v>0</v>
      </c>
      <c r="L608" s="750">
        <v>0</v>
      </c>
      <c r="M608" s="1158">
        <v>0</v>
      </c>
      <c r="N608" s="742" t="s">
        <v>349</v>
      </c>
      <c r="O608" s="741" t="s">
        <v>348</v>
      </c>
      <c r="P608" s="811"/>
      <c r="Q608" s="810"/>
      <c r="X608" s="5867"/>
      <c r="Y608" s="5868"/>
      <c r="Z608" s="539"/>
      <c r="AA608" s="539"/>
      <c r="AF608" s="516"/>
    </row>
    <row r="609" spans="1:34" ht="14.45" customHeight="1" x14ac:dyDescent="0.2">
      <c r="A609" s="959"/>
      <c r="B609" s="5974"/>
      <c r="C609" s="957"/>
      <c r="D609" s="882"/>
      <c r="E609" s="736"/>
      <c r="F609" s="5929"/>
      <c r="G609" s="5943"/>
      <c r="H609" s="5936"/>
      <c r="I609" s="5917"/>
      <c r="J609" s="689" t="s">
        <v>234</v>
      </c>
      <c r="K609" s="750"/>
      <c r="L609" s="750"/>
      <c r="M609" s="1133"/>
      <c r="N609" s="769"/>
      <c r="O609" s="812"/>
      <c r="P609" s="740"/>
      <c r="Q609" s="739"/>
      <c r="X609" s="5867"/>
      <c r="Y609" s="5868"/>
      <c r="Z609" s="539"/>
      <c r="AA609" s="539"/>
    </row>
    <row r="610" spans="1:34" ht="14.45" customHeight="1" x14ac:dyDescent="0.2">
      <c r="A610" s="959"/>
      <c r="B610" s="5974"/>
      <c r="C610" s="957"/>
      <c r="D610" s="882"/>
      <c r="E610" s="736"/>
      <c r="F610" s="949"/>
      <c r="G610" s="5943"/>
      <c r="H610" s="5936"/>
      <c r="I610" s="5917"/>
      <c r="J610" s="679" t="s">
        <v>233</v>
      </c>
      <c r="K610" s="596">
        <v>159</v>
      </c>
      <c r="L610" s="596">
        <v>159</v>
      </c>
      <c r="M610" s="1085">
        <v>20.71</v>
      </c>
      <c r="N610" s="833"/>
      <c r="O610" s="766"/>
      <c r="P610" s="1157"/>
      <c r="Q610" s="1156"/>
      <c r="T610" s="496" t="s">
        <v>365</v>
      </c>
      <c r="U610" s="496">
        <v>352.5</v>
      </c>
      <c r="X610" s="5867"/>
      <c r="Y610" s="5868"/>
      <c r="Z610" s="539"/>
      <c r="AA610" s="539"/>
    </row>
    <row r="611" spans="1:34" ht="15" customHeight="1" thickBot="1" x14ac:dyDescent="0.25">
      <c r="A611" s="959"/>
      <c r="B611" s="5974"/>
      <c r="C611" s="957"/>
      <c r="D611" s="882"/>
      <c r="E611" s="736"/>
      <c r="F611" s="1130"/>
      <c r="G611" s="5943"/>
      <c r="H611" s="5936"/>
      <c r="I611" s="5917"/>
      <c r="J611" s="679" t="s">
        <v>232</v>
      </c>
      <c r="K611" s="1124"/>
      <c r="L611" s="1155"/>
      <c r="M611" s="1154"/>
      <c r="N611" s="732"/>
      <c r="O611" s="731"/>
      <c r="P611" s="829"/>
      <c r="Q611" s="828"/>
      <c r="X611" s="5869"/>
      <c r="Y611" s="5870"/>
      <c r="Z611" s="539"/>
      <c r="AA611" s="539"/>
    </row>
    <row r="612" spans="1:34" ht="17.25" customHeight="1" thickBot="1" x14ac:dyDescent="0.25">
      <c r="A612" s="577"/>
      <c r="B612" s="5975"/>
      <c r="C612" s="612"/>
      <c r="D612" s="642"/>
      <c r="E612" s="641"/>
      <c r="F612" s="1088"/>
      <c r="G612" s="5944"/>
      <c r="H612" s="5984"/>
      <c r="I612" s="5918"/>
      <c r="J612" s="1061" t="s">
        <v>24</v>
      </c>
      <c r="K612" s="1081">
        <f>SUM(K606:K611)</f>
        <v>159</v>
      </c>
      <c r="L612" s="1081">
        <f>SUM(L606:L611)</f>
        <v>159</v>
      </c>
      <c r="M612" s="1081">
        <f>SUM(M606:M611)</f>
        <v>20.71</v>
      </c>
      <c r="N612" s="759"/>
      <c r="O612" s="667"/>
      <c r="P612" s="726"/>
      <c r="Q612" s="665"/>
      <c r="R612" s="637"/>
      <c r="S612" s="637"/>
      <c r="T612" s="637"/>
      <c r="U612" s="637"/>
      <c r="V612" s="637"/>
      <c r="W612" s="637"/>
      <c r="X612" s="5871"/>
      <c r="Y612" s="5872"/>
      <c r="Z612" s="539"/>
      <c r="AA612" s="539"/>
    </row>
    <row r="613" spans="1:34" ht="26.45" customHeight="1" x14ac:dyDescent="0.2">
      <c r="A613" s="963" t="s">
        <v>32</v>
      </c>
      <c r="B613" s="5973" t="s">
        <v>27</v>
      </c>
      <c r="C613" s="961" t="s">
        <v>10</v>
      </c>
      <c r="D613" s="888" t="s">
        <v>27</v>
      </c>
      <c r="E613" s="757"/>
      <c r="F613" s="5928" t="s">
        <v>364</v>
      </c>
      <c r="G613" s="5942" t="s">
        <v>334</v>
      </c>
      <c r="H613" s="5983" t="s">
        <v>18</v>
      </c>
      <c r="I613" s="5916" t="s">
        <v>262</v>
      </c>
      <c r="J613" s="694" t="s">
        <v>20</v>
      </c>
      <c r="K613" s="1052"/>
      <c r="L613" s="1097"/>
      <c r="M613" s="1136"/>
      <c r="N613" s="754" t="s">
        <v>245</v>
      </c>
      <c r="O613" s="753" t="s">
        <v>138</v>
      </c>
      <c r="P613" s="837"/>
      <c r="Q613" s="836"/>
      <c r="X613" s="5865" t="s">
        <v>363</v>
      </c>
      <c r="Y613" s="5866"/>
      <c r="Z613" s="539"/>
      <c r="AA613" s="539"/>
    </row>
    <row r="614" spans="1:34" ht="14.45" customHeight="1" x14ac:dyDescent="0.2">
      <c r="A614" s="959"/>
      <c r="B614" s="5974"/>
      <c r="C614" s="957"/>
      <c r="D614" s="882"/>
      <c r="E614" s="736"/>
      <c r="F614" s="5929"/>
      <c r="G614" s="5943"/>
      <c r="H614" s="5936"/>
      <c r="I614" s="5917"/>
      <c r="J614" s="599" t="s">
        <v>235</v>
      </c>
      <c r="K614" s="1135"/>
      <c r="L614" s="1134">
        <v>1200</v>
      </c>
      <c r="M614" s="1133">
        <v>822.73</v>
      </c>
      <c r="N614" s="833"/>
      <c r="O614" s="768"/>
      <c r="P614" s="811"/>
      <c r="Q614" s="810"/>
      <c r="X614" s="5867"/>
      <c r="Y614" s="5868"/>
      <c r="Z614" s="539"/>
      <c r="AA614" s="539"/>
    </row>
    <row r="615" spans="1:34" ht="14.45" customHeight="1" x14ac:dyDescent="0.2">
      <c r="A615" s="959"/>
      <c r="B615" s="5974"/>
      <c r="C615" s="957"/>
      <c r="D615" s="882"/>
      <c r="E615" s="736"/>
      <c r="F615" s="5929"/>
      <c r="G615" s="5943"/>
      <c r="H615" s="5936"/>
      <c r="I615" s="5917"/>
      <c r="J615" s="689" t="s">
        <v>23</v>
      </c>
      <c r="K615" s="1042">
        <v>2.6</v>
      </c>
      <c r="L615" s="1132">
        <v>52.6</v>
      </c>
      <c r="M615" s="1131">
        <v>36.299999999999997</v>
      </c>
      <c r="N615" s="742" t="s">
        <v>349</v>
      </c>
      <c r="O615" s="741" t="s">
        <v>348</v>
      </c>
      <c r="P615" s="811"/>
      <c r="Q615" s="810"/>
      <c r="X615" s="5867"/>
      <c r="Y615" s="5868"/>
      <c r="Z615" s="539"/>
      <c r="AA615" s="539"/>
      <c r="AG615" s="516"/>
      <c r="AH615" s="516"/>
    </row>
    <row r="616" spans="1:34" ht="14.45" customHeight="1" x14ac:dyDescent="0.2">
      <c r="A616" s="959"/>
      <c r="B616" s="5974"/>
      <c r="C616" s="957"/>
      <c r="D616" s="882"/>
      <c r="E616" s="736"/>
      <c r="F616" s="5929"/>
      <c r="G616" s="5943"/>
      <c r="H616" s="5936"/>
      <c r="I616" s="5917"/>
      <c r="J616" s="689" t="s">
        <v>234</v>
      </c>
      <c r="K616" s="1042"/>
      <c r="L616" s="1134"/>
      <c r="M616" s="1133"/>
      <c r="N616" s="769"/>
      <c r="O616" s="812"/>
      <c r="P616" s="740"/>
      <c r="Q616" s="739"/>
      <c r="X616" s="5867"/>
      <c r="Y616" s="5868"/>
      <c r="Z616" s="539"/>
      <c r="AA616" s="539"/>
    </row>
    <row r="617" spans="1:34" ht="14.45" customHeight="1" x14ac:dyDescent="0.2">
      <c r="A617" s="959"/>
      <c r="B617" s="5974"/>
      <c r="C617" s="957"/>
      <c r="D617" s="882"/>
      <c r="E617" s="736"/>
      <c r="F617" s="949"/>
      <c r="G617" s="5943"/>
      <c r="H617" s="5936"/>
      <c r="I617" s="5917"/>
      <c r="J617" s="689" t="s">
        <v>233</v>
      </c>
      <c r="K617" s="1042"/>
      <c r="L617" s="1134"/>
      <c r="M617" s="1133"/>
      <c r="N617" s="769"/>
      <c r="O617" s="812"/>
      <c r="P617" s="740"/>
      <c r="Q617" s="739"/>
      <c r="X617" s="5867"/>
      <c r="Y617" s="5868"/>
      <c r="Z617" s="539"/>
      <c r="AA617" s="539"/>
    </row>
    <row r="618" spans="1:34" ht="15" customHeight="1" thickBot="1" x14ac:dyDescent="0.25">
      <c r="A618" s="959"/>
      <c r="B618" s="5974"/>
      <c r="C618" s="957"/>
      <c r="D618" s="882"/>
      <c r="E618" s="736"/>
      <c r="F618" s="1130"/>
      <c r="G618" s="5943"/>
      <c r="H618" s="5936"/>
      <c r="I618" s="5917"/>
      <c r="J618" s="679" t="s">
        <v>232</v>
      </c>
      <c r="K618" s="1031"/>
      <c r="L618" s="1129"/>
      <c r="M618" s="1128"/>
      <c r="N618" s="804"/>
      <c r="O618" s="803"/>
      <c r="P618" s="802"/>
      <c r="Q618" s="801"/>
      <c r="X618" s="5869"/>
      <c r="Y618" s="5870"/>
      <c r="Z618" s="539"/>
      <c r="AA618" s="539"/>
    </row>
    <row r="619" spans="1:34" ht="19.5" customHeight="1" thickBot="1" x14ac:dyDescent="0.25">
      <c r="A619" s="577"/>
      <c r="B619" s="5975"/>
      <c r="C619" s="612"/>
      <c r="D619" s="642"/>
      <c r="E619" s="641"/>
      <c r="F619" s="1088"/>
      <c r="G619" s="5944"/>
      <c r="H619" s="5984"/>
      <c r="I619" s="5918"/>
      <c r="J619" s="1061" t="s">
        <v>24</v>
      </c>
      <c r="K619" s="1081">
        <f>SUM(K613:K618)</f>
        <v>2.6</v>
      </c>
      <c r="L619" s="1081">
        <f>SUM(L613:L618)</f>
        <v>1252.5999999999999</v>
      </c>
      <c r="M619" s="1081">
        <f>SUM(M613:M618)</f>
        <v>859.03</v>
      </c>
      <c r="N619" s="759"/>
      <c r="O619" s="667"/>
      <c r="P619" s="726"/>
      <c r="Q619" s="665"/>
      <c r="R619" s="637"/>
      <c r="S619" s="637"/>
      <c r="T619" s="637"/>
      <c r="U619" s="637"/>
      <c r="V619" s="637"/>
      <c r="W619" s="637"/>
      <c r="X619" s="5871"/>
      <c r="Y619" s="5872"/>
      <c r="Z619" s="539"/>
      <c r="AA619" s="539"/>
    </row>
    <row r="620" spans="1:34" ht="12.75" customHeight="1" x14ac:dyDescent="0.2">
      <c r="A620" s="963" t="s">
        <v>32</v>
      </c>
      <c r="B620" s="5973" t="s">
        <v>27</v>
      </c>
      <c r="C620" s="961" t="s">
        <v>10</v>
      </c>
      <c r="D620" s="888" t="s">
        <v>28</v>
      </c>
      <c r="E620" s="757"/>
      <c r="F620" s="5928" t="s">
        <v>362</v>
      </c>
      <c r="G620" s="5942" t="s">
        <v>334</v>
      </c>
      <c r="H620" s="5983" t="s">
        <v>18</v>
      </c>
      <c r="I620" s="5916" t="s">
        <v>19</v>
      </c>
      <c r="J620" s="694" t="s">
        <v>20</v>
      </c>
      <c r="K620" s="1052"/>
      <c r="L620" s="1097"/>
      <c r="M620" s="1136"/>
      <c r="N620" s="754" t="s">
        <v>245</v>
      </c>
      <c r="O620" s="753" t="s">
        <v>138</v>
      </c>
      <c r="P620" s="837"/>
      <c r="Q620" s="836"/>
      <c r="X620" s="5865" t="s">
        <v>361</v>
      </c>
      <c r="Y620" s="5866"/>
      <c r="Z620" s="539"/>
      <c r="AA620" s="539"/>
    </row>
    <row r="621" spans="1:34" ht="12.75" customHeight="1" x14ac:dyDescent="0.2">
      <c r="A621" s="959"/>
      <c r="B621" s="5974"/>
      <c r="C621" s="957"/>
      <c r="D621" s="882"/>
      <c r="E621" s="736"/>
      <c r="F621" s="5929"/>
      <c r="G621" s="5943"/>
      <c r="H621" s="5936"/>
      <c r="I621" s="5917"/>
      <c r="J621" s="599" t="s">
        <v>235</v>
      </c>
      <c r="K621" s="1135"/>
      <c r="L621" s="1134"/>
      <c r="M621" s="1133"/>
      <c r="N621" s="833"/>
      <c r="O621" s="768"/>
      <c r="P621" s="811"/>
      <c r="Q621" s="810"/>
      <c r="X621" s="5867"/>
      <c r="Y621" s="5868"/>
      <c r="Z621" s="539"/>
      <c r="AA621" s="539"/>
    </row>
    <row r="622" spans="1:34" ht="14.45" customHeight="1" x14ac:dyDescent="0.2">
      <c r="A622" s="959"/>
      <c r="B622" s="5974"/>
      <c r="C622" s="957"/>
      <c r="D622" s="882"/>
      <c r="E622" s="736"/>
      <c r="F622" s="5929"/>
      <c r="G622" s="5943"/>
      <c r="H622" s="5936"/>
      <c r="I622" s="5917"/>
      <c r="J622" s="689" t="s">
        <v>23</v>
      </c>
      <c r="K622" s="1134">
        <v>0</v>
      </c>
      <c r="L622" s="1134">
        <v>0</v>
      </c>
      <c r="M622" s="1133">
        <v>0</v>
      </c>
      <c r="N622" s="742" t="s">
        <v>349</v>
      </c>
      <c r="O622" s="741" t="s">
        <v>348</v>
      </c>
      <c r="P622" s="811"/>
      <c r="Q622" s="810"/>
      <c r="X622" s="5867"/>
      <c r="Y622" s="5868"/>
      <c r="Z622" s="539"/>
      <c r="AA622" s="539"/>
    </row>
    <row r="623" spans="1:34" ht="14.45" customHeight="1" x14ac:dyDescent="0.2">
      <c r="A623" s="959"/>
      <c r="B623" s="5974"/>
      <c r="C623" s="957"/>
      <c r="D623" s="882"/>
      <c r="E623" s="736"/>
      <c r="F623" s="5929"/>
      <c r="G623" s="5943"/>
      <c r="H623" s="5936"/>
      <c r="I623" s="5917"/>
      <c r="J623" s="689" t="s">
        <v>234</v>
      </c>
      <c r="K623" s="1134"/>
      <c r="L623" s="1134"/>
      <c r="M623" s="1133"/>
      <c r="N623" s="769"/>
      <c r="O623" s="812"/>
      <c r="P623" s="740"/>
      <c r="Q623" s="739"/>
      <c r="X623" s="5867"/>
      <c r="Y623" s="5868"/>
      <c r="Z623" s="539"/>
      <c r="AA623" s="539"/>
    </row>
    <row r="624" spans="1:34" ht="14.45" customHeight="1" x14ac:dyDescent="0.2">
      <c r="A624" s="959"/>
      <c r="B624" s="5974"/>
      <c r="C624" s="957"/>
      <c r="D624" s="882"/>
      <c r="E624" s="736"/>
      <c r="F624" s="5929"/>
      <c r="G624" s="5943"/>
      <c r="H624" s="5936"/>
      <c r="I624" s="5917"/>
      <c r="J624" s="689" t="s">
        <v>233</v>
      </c>
      <c r="K624" s="1132">
        <v>229.4</v>
      </c>
      <c r="L624" s="1132">
        <v>229.4</v>
      </c>
      <c r="M624" s="1131">
        <v>154.44</v>
      </c>
      <c r="N624" s="769"/>
      <c r="O624" s="812"/>
      <c r="P624" s="740"/>
      <c r="Q624" s="739"/>
      <c r="X624" s="5867"/>
      <c r="Y624" s="5868"/>
      <c r="Z624" s="539"/>
      <c r="AA624" s="539"/>
    </row>
    <row r="625" spans="1:28" ht="15" customHeight="1" thickBot="1" x14ac:dyDescent="0.25">
      <c r="A625" s="959"/>
      <c r="B625" s="5974"/>
      <c r="C625" s="957"/>
      <c r="D625" s="882"/>
      <c r="E625" s="736"/>
      <c r="F625" s="5929"/>
      <c r="G625" s="5943"/>
      <c r="H625" s="5936"/>
      <c r="I625" s="5917"/>
      <c r="J625" s="679" t="s">
        <v>232</v>
      </c>
      <c r="K625" s="1129"/>
      <c r="L625" s="1129"/>
      <c r="M625" s="1128"/>
      <c r="N625" s="804"/>
      <c r="O625" s="803"/>
      <c r="P625" s="802"/>
      <c r="Q625" s="801"/>
      <c r="X625" s="5869"/>
      <c r="Y625" s="5870"/>
      <c r="Z625" s="539"/>
      <c r="AA625" s="539"/>
    </row>
    <row r="626" spans="1:28" ht="15" customHeight="1" thickBot="1" x14ac:dyDescent="0.25">
      <c r="A626" s="577"/>
      <c r="B626" s="5975"/>
      <c r="C626" s="612"/>
      <c r="D626" s="642"/>
      <c r="E626" s="641"/>
      <c r="F626" s="5930"/>
      <c r="G626" s="5944"/>
      <c r="H626" s="5984"/>
      <c r="I626" s="5918"/>
      <c r="J626" s="1061" t="s">
        <v>24</v>
      </c>
      <c r="K626" s="1081">
        <f>SUM(K620:K625)</f>
        <v>229.4</v>
      </c>
      <c r="L626" s="1081">
        <f>SUM(L620:L625)</f>
        <v>229.4</v>
      </c>
      <c r="M626" s="1081">
        <f>SUM(M620:M625)</f>
        <v>154.44</v>
      </c>
      <c r="N626" s="759"/>
      <c r="O626" s="667"/>
      <c r="P626" s="726"/>
      <c r="Q626" s="665"/>
      <c r="R626" s="637"/>
      <c r="S626" s="637"/>
      <c r="T626" s="637"/>
      <c r="U626" s="637"/>
      <c r="V626" s="637"/>
      <c r="W626" s="637"/>
      <c r="X626" s="5863"/>
      <c r="Y626" s="5864"/>
      <c r="Z626" s="539"/>
      <c r="AA626" s="539"/>
    </row>
    <row r="627" spans="1:28" ht="14.25" customHeight="1" x14ac:dyDescent="0.2">
      <c r="A627" s="963" t="s">
        <v>32</v>
      </c>
      <c r="B627" s="5973" t="s">
        <v>27</v>
      </c>
      <c r="C627" s="961" t="s">
        <v>10</v>
      </c>
      <c r="D627" s="888" t="s">
        <v>30</v>
      </c>
      <c r="E627" s="757"/>
      <c r="F627" s="5928" t="s">
        <v>360</v>
      </c>
      <c r="G627" s="5942" t="s">
        <v>334</v>
      </c>
      <c r="H627" s="5983" t="s">
        <v>18</v>
      </c>
      <c r="I627" s="5916" t="s">
        <v>19</v>
      </c>
      <c r="J627" s="694" t="s">
        <v>20</v>
      </c>
      <c r="K627" s="1052"/>
      <c r="L627" s="1097"/>
      <c r="M627" s="1136"/>
      <c r="N627" s="754" t="s">
        <v>245</v>
      </c>
      <c r="O627" s="753" t="s">
        <v>138</v>
      </c>
      <c r="P627" s="837"/>
      <c r="Q627" s="836"/>
      <c r="X627" s="5865" t="s">
        <v>359</v>
      </c>
      <c r="Y627" s="5866"/>
      <c r="Z627" s="539"/>
      <c r="AA627" s="539"/>
    </row>
    <row r="628" spans="1:28" ht="14.25" customHeight="1" x14ac:dyDescent="0.2">
      <c r="A628" s="959"/>
      <c r="B628" s="5974"/>
      <c r="C628" s="957"/>
      <c r="D628" s="882"/>
      <c r="E628" s="736"/>
      <c r="F628" s="5929"/>
      <c r="G628" s="5943"/>
      <c r="H628" s="5936"/>
      <c r="I628" s="5917"/>
      <c r="J628" s="599" t="s">
        <v>235</v>
      </c>
      <c r="K628" s="1135"/>
      <c r="L628" s="1134"/>
      <c r="M628" s="1133"/>
      <c r="N628" s="833"/>
      <c r="O628" s="768"/>
      <c r="P628" s="811"/>
      <c r="Q628" s="810"/>
      <c r="X628" s="5867"/>
      <c r="Y628" s="5868"/>
      <c r="Z628" s="539"/>
      <c r="AA628" s="539"/>
    </row>
    <row r="629" spans="1:28" ht="14.45" customHeight="1" x14ac:dyDescent="0.2">
      <c r="A629" s="959"/>
      <c r="B629" s="5974"/>
      <c r="C629" s="957"/>
      <c r="D629" s="882"/>
      <c r="E629" s="736"/>
      <c r="F629" s="5929"/>
      <c r="G629" s="5943"/>
      <c r="H629" s="5936"/>
      <c r="I629" s="5917"/>
      <c r="J629" s="689" t="s">
        <v>23</v>
      </c>
      <c r="K629" s="1042">
        <v>0</v>
      </c>
      <c r="L629" s="1134">
        <v>0</v>
      </c>
      <c r="M629" s="1133">
        <v>0</v>
      </c>
      <c r="N629" s="742" t="s">
        <v>349</v>
      </c>
      <c r="O629" s="741" t="s">
        <v>348</v>
      </c>
      <c r="P629" s="811"/>
      <c r="Q629" s="810"/>
      <c r="X629" s="5867"/>
      <c r="Y629" s="5868"/>
      <c r="Z629" s="539"/>
      <c r="AA629" s="539"/>
    </row>
    <row r="630" spans="1:28" ht="14.45" customHeight="1" x14ac:dyDescent="0.2">
      <c r="A630" s="959"/>
      <c r="B630" s="5974"/>
      <c r="C630" s="957"/>
      <c r="D630" s="882"/>
      <c r="E630" s="736"/>
      <c r="F630" s="5929"/>
      <c r="G630" s="5943"/>
      <c r="H630" s="5936"/>
      <c r="I630" s="5917"/>
      <c r="J630" s="689" t="s">
        <v>234</v>
      </c>
      <c r="K630" s="1042"/>
      <c r="L630" s="1134"/>
      <c r="M630" s="1133"/>
      <c r="N630" s="769"/>
      <c r="O630" s="812"/>
      <c r="P630" s="740"/>
      <c r="Q630" s="739"/>
      <c r="X630" s="5867"/>
      <c r="Y630" s="5868"/>
      <c r="Z630" s="1153"/>
      <c r="AA630" s="539"/>
    </row>
    <row r="631" spans="1:28" ht="14.45" customHeight="1" x14ac:dyDescent="0.2">
      <c r="A631" s="959"/>
      <c r="B631" s="5974"/>
      <c r="C631" s="957"/>
      <c r="D631" s="882"/>
      <c r="E631" s="736"/>
      <c r="F631" s="5929"/>
      <c r="G631" s="5943"/>
      <c r="H631" s="5936"/>
      <c r="I631" s="5917"/>
      <c r="J631" s="689" t="s">
        <v>233</v>
      </c>
      <c r="K631" s="1042">
        <v>182.2</v>
      </c>
      <c r="L631" s="1134">
        <v>182.2</v>
      </c>
      <c r="M631" s="1133">
        <v>181.76</v>
      </c>
      <c r="N631" s="769"/>
      <c r="O631" s="812"/>
      <c r="P631" s="740"/>
      <c r="Q631" s="739"/>
      <c r="X631" s="5867"/>
      <c r="Y631" s="5868"/>
      <c r="Z631" s="539"/>
      <c r="AA631" s="539"/>
    </row>
    <row r="632" spans="1:28" ht="15" customHeight="1" thickBot="1" x14ac:dyDescent="0.25">
      <c r="A632" s="959"/>
      <c r="B632" s="5974"/>
      <c r="C632" s="957"/>
      <c r="D632" s="882"/>
      <c r="E632" s="736"/>
      <c r="F632" s="5929"/>
      <c r="G632" s="5943"/>
      <c r="H632" s="5936"/>
      <c r="I632" s="5917"/>
      <c r="J632" s="679" t="s">
        <v>232</v>
      </c>
      <c r="K632" s="1031"/>
      <c r="L632" s="1129"/>
      <c r="M632" s="1128"/>
      <c r="N632" s="804"/>
      <c r="O632" s="803"/>
      <c r="P632" s="802"/>
      <c r="Q632" s="801"/>
      <c r="X632" s="5869"/>
      <c r="Y632" s="5870"/>
      <c r="Z632" s="539"/>
      <c r="AA632" s="539"/>
    </row>
    <row r="633" spans="1:28" ht="14.25" customHeight="1" thickBot="1" x14ac:dyDescent="0.25">
      <c r="A633" s="577"/>
      <c r="B633" s="5975"/>
      <c r="C633" s="612"/>
      <c r="D633" s="642"/>
      <c r="E633" s="641"/>
      <c r="F633" s="5930"/>
      <c r="G633" s="5944"/>
      <c r="H633" s="5984"/>
      <c r="I633" s="5918"/>
      <c r="J633" s="1061" t="s">
        <v>24</v>
      </c>
      <c r="K633" s="1081">
        <f>SUM(K627:K632)</f>
        <v>182.2</v>
      </c>
      <c r="L633" s="1081">
        <f>SUM(L627:L632)</f>
        <v>182.2</v>
      </c>
      <c r="M633" s="1081">
        <f>SUM(M627:M632)</f>
        <v>181.76</v>
      </c>
      <c r="N633" s="759"/>
      <c r="O633" s="667"/>
      <c r="P633" s="726"/>
      <c r="Q633" s="665"/>
      <c r="R633" s="637"/>
      <c r="S633" s="637"/>
      <c r="T633" s="637"/>
      <c r="U633" s="637"/>
      <c r="V633" s="637"/>
      <c r="W633" s="637"/>
      <c r="X633" s="5871"/>
      <c r="Y633" s="5872"/>
      <c r="Z633" s="539"/>
      <c r="AA633" s="539"/>
    </row>
    <row r="634" spans="1:28" ht="13.5" customHeight="1" x14ac:dyDescent="0.2">
      <c r="A634" s="963" t="s">
        <v>32</v>
      </c>
      <c r="B634" s="5973" t="s">
        <v>27</v>
      </c>
      <c r="C634" s="961" t="s">
        <v>10</v>
      </c>
      <c r="D634" s="888" t="s">
        <v>32</v>
      </c>
      <c r="E634" s="757"/>
      <c r="F634" s="5928" t="s">
        <v>358</v>
      </c>
      <c r="G634" s="5942" t="s">
        <v>334</v>
      </c>
      <c r="H634" s="5983" t="s">
        <v>18</v>
      </c>
      <c r="I634" s="5916" t="s">
        <v>265</v>
      </c>
      <c r="J634" s="694" t="s">
        <v>20</v>
      </c>
      <c r="K634" s="1052"/>
      <c r="L634" s="1097"/>
      <c r="M634" s="1136"/>
      <c r="N634" s="1152"/>
      <c r="O634" s="1151"/>
      <c r="P634" s="972"/>
      <c r="Q634" s="971"/>
      <c r="X634" s="5865" t="s">
        <v>357</v>
      </c>
      <c r="Y634" s="5866"/>
      <c r="Z634" s="539"/>
      <c r="AA634" s="539"/>
      <c r="AB634" s="516"/>
    </row>
    <row r="635" spans="1:28" ht="13.5" customHeight="1" x14ac:dyDescent="0.2">
      <c r="A635" s="959"/>
      <c r="B635" s="5974"/>
      <c r="C635" s="957"/>
      <c r="D635" s="882"/>
      <c r="E635" s="736"/>
      <c r="F635" s="5929"/>
      <c r="G635" s="5943"/>
      <c r="H635" s="5936"/>
      <c r="I635" s="5917"/>
      <c r="J635" s="599" t="s">
        <v>235</v>
      </c>
      <c r="K635" s="1135"/>
      <c r="L635" s="1134"/>
      <c r="M635" s="1133"/>
      <c r="N635" s="846"/>
      <c r="O635" s="967"/>
      <c r="P635" s="740"/>
      <c r="Q635" s="739"/>
      <c r="X635" s="5867"/>
      <c r="Y635" s="5868"/>
      <c r="Z635" s="539"/>
      <c r="AA635" s="539"/>
      <c r="AB635" s="516"/>
    </row>
    <row r="636" spans="1:28" ht="14.45" customHeight="1" x14ac:dyDescent="0.2">
      <c r="A636" s="959"/>
      <c r="B636" s="5974"/>
      <c r="C636" s="957"/>
      <c r="D636" s="882"/>
      <c r="E636" s="736"/>
      <c r="F636" s="5929"/>
      <c r="G636" s="5943"/>
      <c r="H636" s="5936"/>
      <c r="I636" s="5917"/>
      <c r="J636" s="689" t="s">
        <v>23</v>
      </c>
      <c r="K636" s="1150">
        <v>250</v>
      </c>
      <c r="L636" s="1149">
        <v>0</v>
      </c>
      <c r="M636" s="1148">
        <v>0</v>
      </c>
      <c r="N636" s="1147"/>
      <c r="O636" s="1146"/>
      <c r="P636" s="740"/>
      <c r="Q636" s="739"/>
      <c r="X636" s="5867"/>
      <c r="Y636" s="5868"/>
      <c r="Z636" s="539"/>
      <c r="AA636" s="539"/>
      <c r="AB636" s="516"/>
    </row>
    <row r="637" spans="1:28" ht="14.45" customHeight="1" x14ac:dyDescent="0.2">
      <c r="A637" s="959"/>
      <c r="B637" s="5974"/>
      <c r="C637" s="957"/>
      <c r="D637" s="882"/>
      <c r="E637" s="736"/>
      <c r="F637" s="5929"/>
      <c r="G637" s="5943"/>
      <c r="H637" s="5936"/>
      <c r="I637" s="5917"/>
      <c r="J637" s="689" t="s">
        <v>234</v>
      </c>
      <c r="K637" s="1042"/>
      <c r="L637" s="1134"/>
      <c r="M637" s="1133"/>
      <c r="N637" s="769" t="s">
        <v>356</v>
      </c>
      <c r="O637" s="812" t="s">
        <v>138</v>
      </c>
      <c r="P637" s="811"/>
      <c r="Q637" s="810"/>
      <c r="X637" s="5867"/>
      <c r="Y637" s="5868"/>
      <c r="Z637" s="539"/>
      <c r="AA637" s="539"/>
      <c r="AB637" s="516"/>
    </row>
    <row r="638" spans="1:28" ht="14.45" customHeight="1" x14ac:dyDescent="0.2">
      <c r="A638" s="959"/>
      <c r="B638" s="5974"/>
      <c r="C638" s="957"/>
      <c r="D638" s="882"/>
      <c r="E638" s="736"/>
      <c r="F638" s="949"/>
      <c r="G638" s="5943"/>
      <c r="H638" s="5936"/>
      <c r="I638" s="5917"/>
      <c r="J638" s="689" t="s">
        <v>233</v>
      </c>
      <c r="K638" s="1042"/>
      <c r="L638" s="1134">
        <v>101</v>
      </c>
      <c r="M638" s="1133">
        <v>100.63</v>
      </c>
      <c r="N638" s="769"/>
      <c r="O638" s="812"/>
      <c r="P638" s="740"/>
      <c r="Q638" s="739"/>
      <c r="X638" s="5867"/>
      <c r="Y638" s="5868"/>
      <c r="Z638" s="539"/>
      <c r="AA638" s="539"/>
    </row>
    <row r="639" spans="1:28" ht="15" customHeight="1" thickBot="1" x14ac:dyDescent="0.25">
      <c r="A639" s="959"/>
      <c r="B639" s="5974"/>
      <c r="C639" s="957"/>
      <c r="D639" s="882"/>
      <c r="E639" s="736"/>
      <c r="F639" s="1145"/>
      <c r="G639" s="5943"/>
      <c r="H639" s="5936"/>
      <c r="I639" s="5917"/>
      <c r="J639" s="679" t="s">
        <v>232</v>
      </c>
      <c r="K639" s="1031"/>
      <c r="L639" s="1129"/>
      <c r="M639" s="1128"/>
      <c r="N639" s="804"/>
      <c r="O639" s="803"/>
      <c r="P639" s="802"/>
      <c r="Q639" s="801"/>
      <c r="X639" s="5869"/>
      <c r="Y639" s="5870"/>
      <c r="Z639" s="539"/>
      <c r="AA639" s="539"/>
    </row>
    <row r="640" spans="1:28" ht="19.899999999999999" customHeight="1" thickBot="1" x14ac:dyDescent="0.25">
      <c r="A640" s="577"/>
      <c r="B640" s="5975"/>
      <c r="C640" s="612"/>
      <c r="D640" s="642"/>
      <c r="E640" s="641"/>
      <c r="F640" s="1088"/>
      <c r="G640" s="5944"/>
      <c r="H640" s="5984"/>
      <c r="I640" s="5918"/>
      <c r="J640" s="1061" t="s">
        <v>24</v>
      </c>
      <c r="K640" s="1081">
        <f>SUM(K634:K639)</f>
        <v>250</v>
      </c>
      <c r="L640" s="1081">
        <f>SUM(L634:L639)</f>
        <v>101</v>
      </c>
      <c r="M640" s="1081">
        <f>SUM(M634:M639)</f>
        <v>100.63</v>
      </c>
      <c r="N640" s="759"/>
      <c r="O640" s="667"/>
      <c r="P640" s="726"/>
      <c r="Q640" s="665"/>
      <c r="R640" s="637"/>
      <c r="S640" s="637"/>
      <c r="T640" s="637"/>
      <c r="U640" s="637"/>
      <c r="V640" s="637"/>
      <c r="W640" s="637"/>
      <c r="X640" s="5871"/>
      <c r="Y640" s="5872"/>
      <c r="Z640" s="539"/>
      <c r="AA640" s="539"/>
    </row>
    <row r="641" spans="1:27" ht="18" hidden="1" customHeight="1" thickBot="1" x14ac:dyDescent="0.25">
      <c r="A641" s="963" t="s">
        <v>32</v>
      </c>
      <c r="B641" s="5973" t="s">
        <v>27</v>
      </c>
      <c r="C641" s="961" t="s">
        <v>10</v>
      </c>
      <c r="D641" s="888" t="s">
        <v>47</v>
      </c>
      <c r="E641" s="757"/>
      <c r="F641" s="5998" t="s">
        <v>355</v>
      </c>
      <c r="G641" s="5942" t="s">
        <v>334</v>
      </c>
      <c r="H641" s="5983" t="s">
        <v>18</v>
      </c>
      <c r="I641" s="5916" t="s">
        <v>63</v>
      </c>
      <c r="J641" s="1052" t="s">
        <v>20</v>
      </c>
      <c r="K641" s="1052"/>
      <c r="L641" s="1097"/>
      <c r="M641" s="1136"/>
      <c r="N641" s="754" t="s">
        <v>245</v>
      </c>
      <c r="O641" s="753" t="s">
        <v>138</v>
      </c>
      <c r="P641" s="837">
        <v>1</v>
      </c>
      <c r="Q641" s="836"/>
      <c r="X641" s="548"/>
      <c r="Y641" s="548"/>
      <c r="Z641" s="539"/>
      <c r="AA641" s="539"/>
    </row>
    <row r="642" spans="1:27" ht="18.600000000000001" hidden="1" customHeight="1" x14ac:dyDescent="0.2">
      <c r="A642" s="959"/>
      <c r="B642" s="5974"/>
      <c r="C642" s="957"/>
      <c r="D642" s="882"/>
      <c r="E642" s="736"/>
      <c r="F642" s="5999"/>
      <c r="G642" s="5943"/>
      <c r="H642" s="5936"/>
      <c r="I642" s="5917"/>
      <c r="J642" s="1043" t="s">
        <v>23</v>
      </c>
      <c r="K642" s="1042"/>
      <c r="L642" s="1134"/>
      <c r="M642" s="1133"/>
      <c r="N642" s="767" t="s">
        <v>349</v>
      </c>
      <c r="O642" s="766" t="s">
        <v>348</v>
      </c>
      <c r="P642" s="811">
        <v>20769</v>
      </c>
      <c r="Q642" s="810"/>
      <c r="X642" s="548"/>
      <c r="Y642" s="548"/>
      <c r="Z642" s="539"/>
      <c r="AA642" s="539"/>
    </row>
    <row r="643" spans="1:27" ht="17.45" hidden="1" customHeight="1" x14ac:dyDescent="0.2">
      <c r="A643" s="959"/>
      <c r="B643" s="5974"/>
      <c r="C643" s="957"/>
      <c r="D643" s="882"/>
      <c r="E643" s="736"/>
      <c r="F643" s="5999"/>
      <c r="G643" s="5943"/>
      <c r="H643" s="5936"/>
      <c r="I643" s="5917"/>
      <c r="J643" s="1043" t="s">
        <v>234</v>
      </c>
      <c r="K643" s="1042"/>
      <c r="L643" s="1134"/>
      <c r="M643" s="1133"/>
      <c r="N643" s="769"/>
      <c r="O643" s="812"/>
      <c r="P643" s="740"/>
      <c r="Q643" s="739"/>
      <c r="X643" s="548"/>
      <c r="Y643" s="548"/>
      <c r="Z643" s="539"/>
      <c r="AA643" s="539"/>
    </row>
    <row r="644" spans="1:27" ht="15" hidden="1" thickBot="1" x14ac:dyDescent="0.25">
      <c r="A644" s="959"/>
      <c r="B644" s="5974"/>
      <c r="C644" s="957"/>
      <c r="D644" s="882"/>
      <c r="E644" s="736"/>
      <c r="F644" s="1032"/>
      <c r="G644" s="5943"/>
      <c r="H644" s="5936"/>
      <c r="I644" s="5917"/>
      <c r="J644" s="1043" t="s">
        <v>233</v>
      </c>
      <c r="K644" s="1042"/>
      <c r="L644" s="1134"/>
      <c r="M644" s="1133"/>
      <c r="N644" s="769"/>
      <c r="O644" s="812"/>
      <c r="P644" s="740"/>
      <c r="Q644" s="739"/>
      <c r="X644" s="548"/>
      <c r="Y644" s="548"/>
      <c r="Z644" s="539"/>
      <c r="AA644" s="539"/>
    </row>
    <row r="645" spans="1:27" ht="15" hidden="1" thickBot="1" x14ac:dyDescent="0.25">
      <c r="A645" s="959"/>
      <c r="B645" s="5974"/>
      <c r="C645" s="957"/>
      <c r="D645" s="882"/>
      <c r="E645" s="736"/>
      <c r="F645" s="1144"/>
      <c r="G645" s="5943"/>
      <c r="H645" s="5936"/>
      <c r="I645" s="5917"/>
      <c r="J645" s="1031" t="s">
        <v>22</v>
      </c>
      <c r="K645" s="1031"/>
      <c r="L645" s="1129"/>
      <c r="M645" s="1128"/>
      <c r="N645" s="804"/>
      <c r="O645" s="803"/>
      <c r="P645" s="802"/>
      <c r="Q645" s="801"/>
      <c r="X645" s="548"/>
      <c r="Y645" s="548"/>
      <c r="Z645" s="539"/>
      <c r="AA645" s="539"/>
    </row>
    <row r="646" spans="1:27" ht="17.25" hidden="1" customHeight="1" x14ac:dyDescent="0.2">
      <c r="A646" s="577"/>
      <c r="B646" s="5975"/>
      <c r="C646" s="612"/>
      <c r="D646" s="642"/>
      <c r="E646" s="641"/>
      <c r="F646" s="1142"/>
      <c r="G646" s="5944"/>
      <c r="H646" s="5984"/>
      <c r="I646" s="5918"/>
      <c r="J646" s="1020" t="s">
        <v>24</v>
      </c>
      <c r="K646" s="1020"/>
      <c r="L646" s="1139">
        <f>SUM(L641:L645)</f>
        <v>0</v>
      </c>
      <c r="M646" s="1138"/>
      <c r="N646" s="1137"/>
      <c r="O646" s="966"/>
      <c r="P646" s="771"/>
      <c r="Q646" s="770"/>
      <c r="X646" s="548"/>
      <c r="Y646" s="548"/>
      <c r="Z646" s="539"/>
      <c r="AA646" s="539"/>
    </row>
    <row r="647" spans="1:27" ht="15" hidden="1" thickBot="1" x14ac:dyDescent="0.25">
      <c r="A647" s="963" t="s">
        <v>32</v>
      </c>
      <c r="B647" s="5973" t="s">
        <v>27</v>
      </c>
      <c r="C647" s="961" t="s">
        <v>10</v>
      </c>
      <c r="D647" s="888" t="s">
        <v>50</v>
      </c>
      <c r="E647" s="757"/>
      <c r="F647" s="5998" t="s">
        <v>354</v>
      </c>
      <c r="G647" s="5942" t="s">
        <v>334</v>
      </c>
      <c r="H647" s="5983" t="s">
        <v>18</v>
      </c>
      <c r="I647" s="5916" t="s">
        <v>352</v>
      </c>
      <c r="J647" s="1052" t="s">
        <v>20</v>
      </c>
      <c r="K647" s="1052"/>
      <c r="L647" s="1097"/>
      <c r="M647" s="1136"/>
      <c r="N647" s="754" t="s">
        <v>245</v>
      </c>
      <c r="O647" s="753" t="s">
        <v>138</v>
      </c>
      <c r="P647" s="837">
        <v>1</v>
      </c>
      <c r="Q647" s="836"/>
      <c r="X647" s="548"/>
      <c r="Y647" s="548"/>
      <c r="Z647" s="539"/>
      <c r="AA647" s="539"/>
    </row>
    <row r="648" spans="1:27" ht="15" hidden="1" thickBot="1" x14ac:dyDescent="0.25">
      <c r="A648" s="959"/>
      <c r="B648" s="5974"/>
      <c r="C648" s="957"/>
      <c r="D648" s="882"/>
      <c r="E648" s="736"/>
      <c r="F648" s="5999"/>
      <c r="G648" s="5943"/>
      <c r="H648" s="5936"/>
      <c r="I648" s="5917"/>
      <c r="J648" s="1043" t="s">
        <v>23</v>
      </c>
      <c r="K648" s="1042"/>
      <c r="L648" s="1134"/>
      <c r="M648" s="1133"/>
      <c r="N648" s="767" t="s">
        <v>349</v>
      </c>
      <c r="O648" s="766" t="s">
        <v>348</v>
      </c>
      <c r="P648" s="811">
        <v>20260</v>
      </c>
      <c r="Q648" s="810"/>
      <c r="X648" s="548"/>
      <c r="Y648" s="548"/>
      <c r="Z648" s="539"/>
      <c r="AA648" s="539"/>
    </row>
    <row r="649" spans="1:27" ht="15" hidden="1" thickBot="1" x14ac:dyDescent="0.25">
      <c r="A649" s="959"/>
      <c r="B649" s="5974"/>
      <c r="C649" s="957"/>
      <c r="D649" s="882"/>
      <c r="E649" s="736"/>
      <c r="F649" s="5999"/>
      <c r="G649" s="5943"/>
      <c r="H649" s="5936"/>
      <c r="I649" s="5917"/>
      <c r="J649" s="1043" t="s">
        <v>234</v>
      </c>
      <c r="K649" s="1042"/>
      <c r="L649" s="1134"/>
      <c r="M649" s="1133"/>
      <c r="N649" s="769"/>
      <c r="O649" s="812"/>
      <c r="P649" s="740"/>
      <c r="Q649" s="739"/>
      <c r="X649" s="548"/>
      <c r="Y649" s="548"/>
      <c r="Z649" s="539"/>
      <c r="AA649" s="539"/>
    </row>
    <row r="650" spans="1:27" ht="15" hidden="1" thickBot="1" x14ac:dyDescent="0.25">
      <c r="A650" s="959"/>
      <c r="B650" s="5974"/>
      <c r="C650" s="957"/>
      <c r="D650" s="882"/>
      <c r="E650" s="736"/>
      <c r="F650" s="1032"/>
      <c r="G650" s="5943"/>
      <c r="H650" s="5936"/>
      <c r="I650" s="5917"/>
      <c r="J650" s="1043" t="s">
        <v>233</v>
      </c>
      <c r="K650" s="1042"/>
      <c r="L650" s="1134"/>
      <c r="M650" s="1133"/>
      <c r="N650" s="769"/>
      <c r="O650" s="812"/>
      <c r="P650" s="740"/>
      <c r="Q650" s="739"/>
      <c r="R650" s="516"/>
      <c r="X650" s="548"/>
      <c r="Y650" s="548"/>
      <c r="Z650" s="539"/>
      <c r="AA650" s="539"/>
    </row>
    <row r="651" spans="1:27" ht="15" hidden="1" thickBot="1" x14ac:dyDescent="0.25">
      <c r="A651" s="959"/>
      <c r="B651" s="5974"/>
      <c r="C651" s="957"/>
      <c r="D651" s="882"/>
      <c r="E651" s="736"/>
      <c r="F651" s="1143"/>
      <c r="G651" s="5943"/>
      <c r="H651" s="5936"/>
      <c r="I651" s="5917"/>
      <c r="J651" s="1031" t="s">
        <v>22</v>
      </c>
      <c r="K651" s="1031"/>
      <c r="L651" s="1129"/>
      <c r="M651" s="1128"/>
      <c r="N651" s="804"/>
      <c r="O651" s="803"/>
      <c r="P651" s="802"/>
      <c r="Q651" s="801"/>
      <c r="R651" s="516"/>
      <c r="X651" s="548"/>
      <c r="Y651" s="548"/>
      <c r="Z651" s="539"/>
      <c r="AA651" s="539"/>
    </row>
    <row r="652" spans="1:27" ht="28.5" hidden="1" customHeight="1" x14ac:dyDescent="0.2">
      <c r="A652" s="577"/>
      <c r="B652" s="5975"/>
      <c r="C652" s="612"/>
      <c r="D652" s="642"/>
      <c r="E652" s="641"/>
      <c r="F652" s="1142"/>
      <c r="G652" s="5944"/>
      <c r="H652" s="5984"/>
      <c r="I652" s="5918"/>
      <c r="J652" s="1020" t="s">
        <v>24</v>
      </c>
      <c r="K652" s="1020"/>
      <c r="L652" s="1139">
        <f>SUM(L647:L651)</f>
        <v>0</v>
      </c>
      <c r="M652" s="1138"/>
      <c r="N652" s="1137"/>
      <c r="O652" s="966"/>
      <c r="P652" s="965"/>
      <c r="Q652" s="964"/>
      <c r="R652" s="516"/>
      <c r="X652" s="548"/>
      <c r="Y652" s="548"/>
      <c r="Z652" s="539"/>
      <c r="AA652" s="539"/>
    </row>
    <row r="653" spans="1:27" ht="15" hidden="1" customHeight="1" x14ac:dyDescent="0.2">
      <c r="A653" s="963" t="s">
        <v>32</v>
      </c>
      <c r="B653" s="5973" t="s">
        <v>27</v>
      </c>
      <c r="C653" s="961" t="s">
        <v>10</v>
      </c>
      <c r="D653" s="888" t="s">
        <v>52</v>
      </c>
      <c r="E653" s="757"/>
      <c r="F653" s="5928" t="s">
        <v>353</v>
      </c>
      <c r="G653" s="5942" t="s">
        <v>334</v>
      </c>
      <c r="H653" s="6243" t="s">
        <v>18</v>
      </c>
      <c r="I653" s="604" t="s">
        <v>352</v>
      </c>
      <c r="J653" s="1052" t="s">
        <v>20</v>
      </c>
      <c r="K653" s="1052"/>
      <c r="L653" s="1097"/>
      <c r="M653" s="1136"/>
      <c r="N653" s="754"/>
      <c r="O653" s="753"/>
      <c r="P653" s="837"/>
      <c r="Q653" s="836"/>
      <c r="R653" s="516"/>
      <c r="X653" s="548"/>
      <c r="Y653" s="548"/>
      <c r="Z653" s="539"/>
      <c r="AA653" s="539"/>
    </row>
    <row r="654" spans="1:27" ht="23.25" hidden="1" customHeight="1" x14ac:dyDescent="0.2">
      <c r="A654" s="959"/>
      <c r="B654" s="5974"/>
      <c r="C654" s="957"/>
      <c r="D654" s="882"/>
      <c r="E654" s="736"/>
      <c r="F654" s="5929"/>
      <c r="G654" s="5943"/>
      <c r="H654" s="5938"/>
      <c r="I654" s="1141"/>
      <c r="J654" s="1043" t="s">
        <v>23</v>
      </c>
      <c r="K654" s="1042"/>
      <c r="L654" s="1134"/>
      <c r="M654" s="1133"/>
      <c r="N654" s="767"/>
      <c r="O654" s="766"/>
      <c r="P654" s="811"/>
      <c r="Q654" s="810"/>
      <c r="R654" s="516"/>
      <c r="X654" s="548"/>
      <c r="Y654" s="548"/>
      <c r="Z654" s="539">
        <v>25</v>
      </c>
      <c r="AA654" s="539">
        <v>1</v>
      </c>
    </row>
    <row r="655" spans="1:27" ht="15" hidden="1" customHeight="1" x14ac:dyDescent="0.2">
      <c r="A655" s="959"/>
      <c r="B655" s="5974"/>
      <c r="C655" s="957"/>
      <c r="D655" s="882"/>
      <c r="E655" s="736"/>
      <c r="F655" s="5929"/>
      <c r="G655" s="5943"/>
      <c r="H655" s="5938"/>
      <c r="I655" s="1141"/>
      <c r="J655" s="1043" t="s">
        <v>234</v>
      </c>
      <c r="K655" s="1042"/>
      <c r="L655" s="1134"/>
      <c r="M655" s="1133"/>
      <c r="N655" s="769"/>
      <c r="O655" s="812"/>
      <c r="P655" s="740"/>
      <c r="Q655" s="739"/>
      <c r="X655" s="548"/>
      <c r="Y655" s="548"/>
      <c r="Z655" s="539"/>
      <c r="AA655" s="539"/>
    </row>
    <row r="656" spans="1:27" ht="14.25" hidden="1" customHeight="1" x14ac:dyDescent="0.2">
      <c r="A656" s="959"/>
      <c r="B656" s="5974"/>
      <c r="C656" s="957"/>
      <c r="D656" s="882"/>
      <c r="E656" s="736"/>
      <c r="F656" s="949"/>
      <c r="G656" s="5943"/>
      <c r="H656" s="5938"/>
      <c r="I656" s="1141"/>
      <c r="J656" s="1043" t="s">
        <v>233</v>
      </c>
      <c r="K656" s="1042"/>
      <c r="L656" s="1134"/>
      <c r="M656" s="1133"/>
      <c r="N656" s="769"/>
      <c r="O656" s="812"/>
      <c r="P656" s="740"/>
      <c r="Q656" s="739"/>
      <c r="X656" s="548"/>
      <c r="Y656" s="548"/>
      <c r="Z656" s="539"/>
      <c r="AA656" s="539"/>
    </row>
    <row r="657" spans="1:27" ht="16.5" hidden="1" customHeight="1" x14ac:dyDescent="0.2">
      <c r="A657" s="959"/>
      <c r="B657" s="5974"/>
      <c r="C657" s="957"/>
      <c r="D657" s="882"/>
      <c r="E657" s="736"/>
      <c r="F657" s="1140"/>
      <c r="G657" s="5943"/>
      <c r="H657" s="5938"/>
      <c r="I657" s="5917"/>
      <c r="J657" s="1031" t="s">
        <v>22</v>
      </c>
      <c r="K657" s="1031"/>
      <c r="L657" s="1129"/>
      <c r="M657" s="1128"/>
      <c r="N657" s="804"/>
      <c r="O657" s="803"/>
      <c r="P657" s="802"/>
      <c r="Q657" s="801"/>
      <c r="X657" s="548"/>
      <c r="Y657" s="548"/>
      <c r="Z657" s="539"/>
      <c r="AA657" s="539"/>
    </row>
    <row r="658" spans="1:27" ht="17.25" hidden="1" customHeight="1" x14ac:dyDescent="0.2">
      <c r="A658" s="577"/>
      <c r="B658" s="5975"/>
      <c r="C658" s="612"/>
      <c r="D658" s="642"/>
      <c r="E658" s="641"/>
      <c r="F658" s="1088"/>
      <c r="G658" s="5944"/>
      <c r="H658" s="6244"/>
      <c r="I658" s="5918"/>
      <c r="J658" s="1020" t="s">
        <v>24</v>
      </c>
      <c r="K658" s="1020"/>
      <c r="L658" s="1139">
        <f>SUM(L653:L657)</f>
        <v>0</v>
      </c>
      <c r="M658" s="1138"/>
      <c r="N658" s="1137"/>
      <c r="O658" s="966"/>
      <c r="P658" s="965"/>
      <c r="Q658" s="964"/>
      <c r="X658" s="548"/>
      <c r="Y658" s="548"/>
      <c r="Z658" s="539"/>
      <c r="AA658" s="539"/>
    </row>
    <row r="659" spans="1:27" ht="16.5" customHeight="1" x14ac:dyDescent="0.2">
      <c r="A659" s="963" t="s">
        <v>32</v>
      </c>
      <c r="B659" s="5973" t="s">
        <v>27</v>
      </c>
      <c r="C659" s="961" t="s">
        <v>10</v>
      </c>
      <c r="D659" s="888" t="s">
        <v>55</v>
      </c>
      <c r="E659" s="757"/>
      <c r="F659" s="5928" t="s">
        <v>351</v>
      </c>
      <c r="G659" s="5942" t="s">
        <v>334</v>
      </c>
      <c r="H659" s="5983" t="s">
        <v>18</v>
      </c>
      <c r="I659" s="5916" t="s">
        <v>63</v>
      </c>
      <c r="J659" s="694" t="s">
        <v>20</v>
      </c>
      <c r="K659" s="1052"/>
      <c r="L659" s="1097">
        <v>0</v>
      </c>
      <c r="M659" s="1136"/>
      <c r="N659" s="754" t="s">
        <v>245</v>
      </c>
      <c r="O659" s="753" t="s">
        <v>138</v>
      </c>
      <c r="P659" s="837"/>
      <c r="Q659" s="836"/>
      <c r="X659" s="5867" t="s">
        <v>350</v>
      </c>
      <c r="Y659" s="5868"/>
      <c r="Z659" s="539"/>
      <c r="AA659" s="539"/>
    </row>
    <row r="660" spans="1:27" ht="16.5" customHeight="1" x14ac:dyDescent="0.2">
      <c r="A660" s="959"/>
      <c r="B660" s="5974"/>
      <c r="C660" s="957"/>
      <c r="D660" s="882"/>
      <c r="E660" s="736"/>
      <c r="F660" s="5929"/>
      <c r="G660" s="5943"/>
      <c r="H660" s="5936"/>
      <c r="I660" s="5917"/>
      <c r="J660" s="599" t="s">
        <v>235</v>
      </c>
      <c r="K660" s="1135"/>
      <c r="L660" s="1134"/>
      <c r="M660" s="1133"/>
      <c r="N660" s="769"/>
      <c r="O660" s="768"/>
      <c r="P660" s="811"/>
      <c r="Q660" s="810"/>
      <c r="X660" s="5867"/>
      <c r="Y660" s="5868"/>
      <c r="Z660" s="539"/>
      <c r="AA660" s="539"/>
    </row>
    <row r="661" spans="1:27" ht="14.45" customHeight="1" x14ac:dyDescent="0.2">
      <c r="A661" s="959"/>
      <c r="B661" s="5974"/>
      <c r="C661" s="957"/>
      <c r="D661" s="882"/>
      <c r="E661" s="736"/>
      <c r="F661" s="5929"/>
      <c r="G661" s="5943"/>
      <c r="H661" s="5936"/>
      <c r="I661" s="5917"/>
      <c r="J661" s="689" t="s">
        <v>23</v>
      </c>
      <c r="K661" s="1134">
        <v>49</v>
      </c>
      <c r="L661" s="1134">
        <v>49</v>
      </c>
      <c r="M661" s="1133">
        <v>0</v>
      </c>
      <c r="N661" s="767" t="s">
        <v>349</v>
      </c>
      <c r="O661" s="766" t="s">
        <v>348</v>
      </c>
      <c r="P661" s="811"/>
      <c r="Q661" s="810"/>
      <c r="X661" s="5867"/>
      <c r="Y661" s="5868"/>
      <c r="Z661" s="539"/>
      <c r="AA661" s="539"/>
    </row>
    <row r="662" spans="1:27" ht="14.45" customHeight="1" x14ac:dyDescent="0.2">
      <c r="A662" s="959"/>
      <c r="B662" s="5974"/>
      <c r="C662" s="957"/>
      <c r="D662" s="882"/>
      <c r="E662" s="736"/>
      <c r="F662" s="5929"/>
      <c r="G662" s="5943"/>
      <c r="H662" s="5936"/>
      <c r="I662" s="5917"/>
      <c r="J662" s="689" t="s">
        <v>234</v>
      </c>
      <c r="K662" s="1042"/>
      <c r="L662" s="1134"/>
      <c r="M662" s="1133"/>
      <c r="N662" s="769"/>
      <c r="O662" s="812"/>
      <c r="P662" s="740"/>
      <c r="Q662" s="739"/>
      <c r="X662" s="5867"/>
      <c r="Y662" s="5868"/>
      <c r="Z662" s="539"/>
      <c r="AA662" s="539"/>
    </row>
    <row r="663" spans="1:27" ht="14.45" customHeight="1" x14ac:dyDescent="0.2">
      <c r="A663" s="959"/>
      <c r="B663" s="5974"/>
      <c r="C663" s="957"/>
      <c r="D663" s="882"/>
      <c r="E663" s="736"/>
      <c r="F663" s="949"/>
      <c r="G663" s="5943"/>
      <c r="H663" s="5936"/>
      <c r="I663" s="5917"/>
      <c r="J663" s="689" t="s">
        <v>233</v>
      </c>
      <c r="K663" s="1042"/>
      <c r="L663" s="1132">
        <v>146</v>
      </c>
      <c r="M663" s="1131">
        <v>145.28</v>
      </c>
      <c r="N663" s="769"/>
      <c r="O663" s="812"/>
      <c r="P663" s="740"/>
      <c r="Q663" s="739"/>
      <c r="X663" s="5867"/>
      <c r="Y663" s="5868"/>
      <c r="Z663" s="539"/>
      <c r="AA663" s="539"/>
    </row>
    <row r="664" spans="1:27" ht="15" customHeight="1" thickBot="1" x14ac:dyDescent="0.25">
      <c r="A664" s="959"/>
      <c r="B664" s="5974"/>
      <c r="C664" s="957"/>
      <c r="D664" s="882"/>
      <c r="E664" s="736"/>
      <c r="F664" s="1130"/>
      <c r="G664" s="5943"/>
      <c r="H664" s="5936"/>
      <c r="I664" s="5917"/>
      <c r="J664" s="679" t="s">
        <v>232</v>
      </c>
      <c r="K664" s="1031"/>
      <c r="L664" s="1129"/>
      <c r="M664" s="1128"/>
      <c r="N664" s="1067"/>
      <c r="O664" s="803"/>
      <c r="P664" s="802"/>
      <c r="Q664" s="801"/>
      <c r="X664" s="5869"/>
      <c r="Y664" s="5870"/>
      <c r="Z664" s="539"/>
      <c r="AA664" s="539"/>
    </row>
    <row r="665" spans="1:27" ht="23.25" customHeight="1" thickBot="1" x14ac:dyDescent="0.25">
      <c r="A665" s="577"/>
      <c r="B665" s="5975"/>
      <c r="C665" s="612"/>
      <c r="D665" s="642"/>
      <c r="E665" s="641"/>
      <c r="F665" s="1088"/>
      <c r="G665" s="5944"/>
      <c r="H665" s="5984"/>
      <c r="I665" s="5918"/>
      <c r="J665" s="1061" t="s">
        <v>24</v>
      </c>
      <c r="K665" s="1081">
        <f>SUM(K659:K664)</f>
        <v>49</v>
      </c>
      <c r="L665" s="1081">
        <f>SUM(L659:L664)</f>
        <v>195</v>
      </c>
      <c r="M665" s="1081">
        <f>SUM(M659:M664)</f>
        <v>145.28</v>
      </c>
      <c r="N665" s="759"/>
      <c r="O665" s="667"/>
      <c r="P665" s="726"/>
      <c r="Q665" s="665"/>
      <c r="R665" s="637"/>
      <c r="S665" s="637"/>
      <c r="T665" s="637"/>
      <c r="U665" s="637"/>
      <c r="V665" s="637"/>
      <c r="W665" s="637"/>
      <c r="X665" s="5863"/>
      <c r="Y665" s="5864"/>
      <c r="Z665" s="539"/>
      <c r="AA665" s="539"/>
    </row>
    <row r="666" spans="1:27" ht="19.5" hidden="1" customHeight="1" thickBot="1" x14ac:dyDescent="0.25">
      <c r="A666" s="963" t="s">
        <v>32</v>
      </c>
      <c r="B666" s="962" t="s">
        <v>27</v>
      </c>
      <c r="C666" s="961" t="s">
        <v>10</v>
      </c>
      <c r="D666" s="1095">
        <v>11</v>
      </c>
      <c r="E666" s="5922"/>
      <c r="F666" s="6131" t="s">
        <v>347</v>
      </c>
      <c r="G666" s="5925" t="s">
        <v>334</v>
      </c>
      <c r="H666" s="5983" t="s">
        <v>18</v>
      </c>
      <c r="I666" s="6116" t="s">
        <v>265</v>
      </c>
      <c r="J666" s="1052" t="s">
        <v>20</v>
      </c>
      <c r="K666" s="1052"/>
      <c r="L666" s="1110"/>
      <c r="M666" s="1094"/>
      <c r="N666" s="1127"/>
      <c r="O666" s="1126"/>
      <c r="P666" s="718"/>
      <c r="Q666" s="717"/>
      <c r="X666" s="548"/>
      <c r="Y666" s="548"/>
      <c r="Z666" s="539"/>
      <c r="AA666" s="539"/>
    </row>
    <row r="667" spans="1:27" ht="17.25" hidden="1" customHeight="1" x14ac:dyDescent="0.2">
      <c r="A667" s="959"/>
      <c r="B667" s="958"/>
      <c r="C667" s="957"/>
      <c r="D667" s="1091"/>
      <c r="E667" s="5923"/>
      <c r="F667" s="6132"/>
      <c r="G667" s="5926"/>
      <c r="H667" s="5936"/>
      <c r="I667" s="6117"/>
      <c r="J667" s="1043" t="s">
        <v>23</v>
      </c>
      <c r="K667" s="1043"/>
      <c r="L667" s="1086"/>
      <c r="M667" s="1125"/>
      <c r="N667" s="1121"/>
      <c r="O667" s="1120"/>
      <c r="P667" s="712"/>
      <c r="Q667" s="711"/>
      <c r="X667" s="548"/>
      <c r="Y667" s="548"/>
      <c r="Z667" s="539"/>
      <c r="AA667" s="539"/>
    </row>
    <row r="668" spans="1:27" ht="21.75" hidden="1" customHeight="1" x14ac:dyDescent="0.2">
      <c r="A668" s="959"/>
      <c r="B668" s="958"/>
      <c r="C668" s="957"/>
      <c r="D668" s="1091"/>
      <c r="E668" s="5923"/>
      <c r="F668" s="6132"/>
      <c r="G668" s="5926"/>
      <c r="H668" s="5936"/>
      <c r="I668" s="6117"/>
      <c r="J668" s="1043" t="s">
        <v>234</v>
      </c>
      <c r="K668" s="1043"/>
      <c r="L668" s="1086"/>
      <c r="M668" s="1085"/>
      <c r="N668" s="891"/>
      <c r="O668" s="685"/>
      <c r="P668" s="709"/>
      <c r="Q668" s="683"/>
      <c r="X668" s="548"/>
      <c r="Y668" s="548"/>
      <c r="Z668" s="539"/>
      <c r="AA668" s="539"/>
    </row>
    <row r="669" spans="1:27" ht="24.75" hidden="1" customHeight="1" x14ac:dyDescent="0.2">
      <c r="A669" s="959"/>
      <c r="B669" s="958"/>
      <c r="C669" s="957"/>
      <c r="D669" s="1091"/>
      <c r="E669" s="5923"/>
      <c r="F669" s="6132"/>
      <c r="G669" s="5926"/>
      <c r="H669" s="5936"/>
      <c r="I669" s="6117"/>
      <c r="J669" s="1043" t="s">
        <v>233</v>
      </c>
      <c r="K669" s="1124"/>
      <c r="L669" s="1123"/>
      <c r="M669" s="1122"/>
      <c r="N669" s="1121"/>
      <c r="O669" s="1120"/>
      <c r="P669" s="712"/>
      <c r="Q669" s="711"/>
      <c r="X669" s="548"/>
      <c r="Y669" s="548"/>
      <c r="Z669" s="539"/>
      <c r="AA669" s="539"/>
    </row>
    <row r="670" spans="1:27" ht="23.25" hidden="1" customHeight="1" x14ac:dyDescent="0.2">
      <c r="A670" s="959"/>
      <c r="B670" s="958"/>
      <c r="C670" s="957"/>
      <c r="D670" s="1091"/>
      <c r="E670" s="5923"/>
      <c r="F670" s="6132"/>
      <c r="G670" s="5926"/>
      <c r="H670" s="5936"/>
      <c r="I670" s="6117"/>
      <c r="J670" s="1031" t="s">
        <v>232</v>
      </c>
      <c r="K670" s="1031"/>
      <c r="L670" s="1084"/>
      <c r="M670" s="1119"/>
      <c r="N670" s="890"/>
      <c r="O670" s="1118"/>
      <c r="P670" s="875"/>
      <c r="Q670" s="874"/>
      <c r="X670" s="548"/>
      <c r="Y670" s="548"/>
      <c r="Z670" s="539"/>
      <c r="AA670" s="539"/>
    </row>
    <row r="671" spans="1:27" ht="25.5" hidden="1" customHeight="1" x14ac:dyDescent="0.2">
      <c r="A671" s="577"/>
      <c r="B671" s="995"/>
      <c r="C671" s="612"/>
      <c r="D671" s="1088"/>
      <c r="E671" s="5924"/>
      <c r="F671" s="6133"/>
      <c r="G671" s="5927"/>
      <c r="H671" s="5984"/>
      <c r="I671" s="6118"/>
      <c r="J671" s="1117" t="s">
        <v>24</v>
      </c>
      <c r="K671" s="1117"/>
      <c r="L671" s="1116">
        <f>SUM(L666:L670)</f>
        <v>0</v>
      </c>
      <c r="M671" s="1115"/>
      <c r="N671" s="1114"/>
      <c r="O671" s="1113"/>
      <c r="P671" s="1112"/>
      <c r="Q671" s="1111"/>
      <c r="X671" s="548"/>
      <c r="Y671" s="548"/>
      <c r="Z671" s="539"/>
      <c r="AA671" s="539"/>
    </row>
    <row r="672" spans="1:27" ht="15" customHeight="1" x14ac:dyDescent="0.2">
      <c r="A672" s="6022" t="s">
        <v>32</v>
      </c>
      <c r="B672" s="5973" t="s">
        <v>27</v>
      </c>
      <c r="C672" s="5991" t="s">
        <v>10</v>
      </c>
      <c r="D672" s="6212">
        <v>12</v>
      </c>
      <c r="E672" s="5922"/>
      <c r="F672" s="5783" t="s">
        <v>346</v>
      </c>
      <c r="G672" s="5925" t="s">
        <v>334</v>
      </c>
      <c r="H672" s="5983" t="s">
        <v>18</v>
      </c>
      <c r="I672" s="6116"/>
      <c r="J672" s="694" t="s">
        <v>20</v>
      </c>
      <c r="K672" s="1097">
        <v>0</v>
      </c>
      <c r="L672" s="1094">
        <v>0</v>
      </c>
      <c r="M672" s="1110">
        <v>0</v>
      </c>
      <c r="N672" s="595" t="s">
        <v>245</v>
      </c>
      <c r="O672" s="594" t="s">
        <v>138</v>
      </c>
      <c r="P672" s="684"/>
      <c r="Q672" s="683"/>
      <c r="X672" s="5867" t="s">
        <v>345</v>
      </c>
      <c r="Y672" s="5868"/>
      <c r="Z672" s="539"/>
      <c r="AA672" s="539"/>
    </row>
    <row r="673" spans="1:31" ht="16.5" customHeight="1" x14ac:dyDescent="0.2">
      <c r="A673" s="6023"/>
      <c r="B673" s="5974"/>
      <c r="C673" s="5992"/>
      <c r="D673" s="6213"/>
      <c r="E673" s="5923"/>
      <c r="F673" s="5949"/>
      <c r="G673" s="5926"/>
      <c r="H673" s="5936"/>
      <c r="I673" s="6117"/>
      <c r="J673" s="599" t="s">
        <v>235</v>
      </c>
      <c r="K673" s="1096"/>
      <c r="L673" s="1085"/>
      <c r="M673" s="1086"/>
      <c r="N673" s="595"/>
      <c r="O673" s="594"/>
      <c r="P673" s="684"/>
      <c r="Q673" s="683"/>
      <c r="X673" s="5867"/>
      <c r="Y673" s="5868"/>
      <c r="Z673" s="539"/>
      <c r="AA673" s="539"/>
    </row>
    <row r="674" spans="1:31" ht="20.25" customHeight="1" x14ac:dyDescent="0.2">
      <c r="A674" s="6023"/>
      <c r="B674" s="5974"/>
      <c r="C674" s="5992"/>
      <c r="D674" s="6213"/>
      <c r="E674" s="5923"/>
      <c r="F674" s="5949"/>
      <c r="G674" s="5926"/>
      <c r="H674" s="5936"/>
      <c r="I674" s="6117"/>
      <c r="J674" s="689" t="s">
        <v>23</v>
      </c>
      <c r="K674" s="1043"/>
      <c r="L674" s="1085"/>
      <c r="M674" s="1086"/>
      <c r="N674" s="595"/>
      <c r="O674" s="594"/>
      <c r="P674" s="684"/>
      <c r="Q674" s="683"/>
      <c r="X674" s="5867"/>
      <c r="Y674" s="5868"/>
      <c r="Z674" s="539"/>
      <c r="AA674" s="539"/>
    </row>
    <row r="675" spans="1:31" ht="18" customHeight="1" x14ac:dyDescent="0.2">
      <c r="A675" s="6023"/>
      <c r="B675" s="5974"/>
      <c r="C675" s="5992"/>
      <c r="D675" s="6213"/>
      <c r="E675" s="5923"/>
      <c r="F675" s="5949"/>
      <c r="G675" s="5926"/>
      <c r="H675" s="5936"/>
      <c r="I675" s="6117"/>
      <c r="J675" s="689" t="s">
        <v>234</v>
      </c>
      <c r="K675" s="1043"/>
      <c r="L675" s="1085"/>
      <c r="M675" s="1086"/>
      <c r="N675" s="595"/>
      <c r="O675" s="594"/>
      <c r="P675" s="684"/>
      <c r="Q675" s="683"/>
      <c r="X675" s="5867"/>
      <c r="Y675" s="5868"/>
      <c r="Z675" s="539"/>
      <c r="AA675" s="539"/>
    </row>
    <row r="676" spans="1:31" ht="17.25" customHeight="1" x14ac:dyDescent="0.2">
      <c r="A676" s="6023"/>
      <c r="B676" s="5974"/>
      <c r="C676" s="5992"/>
      <c r="D676" s="6213"/>
      <c r="E676" s="5923"/>
      <c r="F676" s="5949"/>
      <c r="G676" s="5926"/>
      <c r="H676" s="5936"/>
      <c r="I676" s="6117"/>
      <c r="J676" s="689" t="s">
        <v>233</v>
      </c>
      <c r="K676" s="1043"/>
      <c r="L676" s="1085"/>
      <c r="M676" s="1086"/>
      <c r="N676" s="595"/>
      <c r="O676" s="594"/>
      <c r="P676" s="684"/>
      <c r="Q676" s="683"/>
      <c r="X676" s="5867"/>
      <c r="Y676" s="5868"/>
      <c r="Z676" s="539"/>
      <c r="AA676" s="539"/>
    </row>
    <row r="677" spans="1:31" ht="18" customHeight="1" thickBot="1" x14ac:dyDescent="0.25">
      <c r="A677" s="6023"/>
      <c r="B677" s="5974"/>
      <c r="C677" s="5992"/>
      <c r="D677" s="6213"/>
      <c r="E677" s="5923"/>
      <c r="F677" s="5949"/>
      <c r="G677" s="5926"/>
      <c r="H677" s="5936"/>
      <c r="I677" s="6117"/>
      <c r="J677" s="679" t="s">
        <v>232</v>
      </c>
      <c r="K677" s="1031"/>
      <c r="L677" s="1106"/>
      <c r="M677" s="1084"/>
      <c r="N677" s="582"/>
      <c r="O677" s="581"/>
      <c r="P677" s="674"/>
      <c r="Q677" s="673"/>
      <c r="X677" s="5869"/>
      <c r="Y677" s="5870"/>
      <c r="Z677" s="539"/>
      <c r="AA677" s="539"/>
    </row>
    <row r="678" spans="1:31" ht="18" customHeight="1" thickBot="1" x14ac:dyDescent="0.25">
      <c r="A678" s="6024"/>
      <c r="B678" s="5975"/>
      <c r="C678" s="5993"/>
      <c r="D678" s="6214"/>
      <c r="E678" s="5924"/>
      <c r="F678" s="5762"/>
      <c r="G678" s="5927"/>
      <c r="H678" s="5984"/>
      <c r="I678" s="6118"/>
      <c r="J678" s="1099" t="s">
        <v>24</v>
      </c>
      <c r="K678" s="1098">
        <f>SUM(K672:K677)</f>
        <v>0</v>
      </c>
      <c r="L678" s="1098">
        <f>SUM(L672:L677)</f>
        <v>0</v>
      </c>
      <c r="M678" s="1081">
        <f>SUM(M672:M677)</f>
        <v>0</v>
      </c>
      <c r="N678" s="570"/>
      <c r="O678" s="569"/>
      <c r="P678" s="726"/>
      <c r="Q678" s="665"/>
      <c r="R678" s="637"/>
      <c r="S678" s="637"/>
      <c r="T678" s="637"/>
      <c r="U678" s="637"/>
      <c r="V678" s="637"/>
      <c r="W678" s="637"/>
      <c r="X678" s="5863"/>
      <c r="Y678" s="5864"/>
      <c r="Z678" s="539"/>
      <c r="AA678" s="539"/>
    </row>
    <row r="679" spans="1:31" ht="18" customHeight="1" x14ac:dyDescent="0.2">
      <c r="A679" s="6022" t="s">
        <v>32</v>
      </c>
      <c r="B679" s="5973" t="s">
        <v>27</v>
      </c>
      <c r="C679" s="961" t="s">
        <v>10</v>
      </c>
      <c r="D679" s="6212">
        <v>13</v>
      </c>
      <c r="E679" s="5922"/>
      <c r="F679" s="5783" t="s">
        <v>344</v>
      </c>
      <c r="G679" s="5925" t="s">
        <v>334</v>
      </c>
      <c r="H679" s="5983" t="s">
        <v>18</v>
      </c>
      <c r="I679" s="6116"/>
      <c r="J679" s="694" t="s">
        <v>20</v>
      </c>
      <c r="K679" s="1109">
        <v>0</v>
      </c>
      <c r="L679" s="1094">
        <v>0</v>
      </c>
      <c r="M679" s="1093">
        <v>0</v>
      </c>
      <c r="N679" s="603" t="s">
        <v>341</v>
      </c>
      <c r="O679" s="602" t="s">
        <v>138</v>
      </c>
      <c r="P679" s="928"/>
      <c r="Q679" s="711"/>
      <c r="X679" s="5865" t="s">
        <v>343</v>
      </c>
      <c r="Y679" s="5866"/>
      <c r="Z679" s="539"/>
      <c r="AA679" s="539"/>
      <c r="AE679" s="507"/>
    </row>
    <row r="680" spans="1:31" ht="16.5" customHeight="1" x14ac:dyDescent="0.2">
      <c r="A680" s="6023"/>
      <c r="B680" s="5974"/>
      <c r="C680" s="6259"/>
      <c r="D680" s="6213"/>
      <c r="E680" s="5923"/>
      <c r="F680" s="5949"/>
      <c r="G680" s="5926"/>
      <c r="H680" s="5936"/>
      <c r="I680" s="6117"/>
      <c r="J680" s="691" t="s">
        <v>235</v>
      </c>
      <c r="K680" s="1104"/>
      <c r="L680" s="1085"/>
      <c r="M680" s="1086"/>
      <c r="N680" s="595"/>
      <c r="O680" s="594"/>
      <c r="P680" s="684"/>
      <c r="Q680" s="683"/>
      <c r="X680" s="5867"/>
      <c r="Y680" s="5868"/>
      <c r="Z680" s="539"/>
      <c r="AA680" s="539"/>
    </row>
    <row r="681" spans="1:31" ht="22.5" customHeight="1" x14ac:dyDescent="0.2">
      <c r="A681" s="6023"/>
      <c r="B681" s="5974"/>
      <c r="C681" s="6259"/>
      <c r="D681" s="6213"/>
      <c r="E681" s="5923"/>
      <c r="F681" s="5949"/>
      <c r="G681" s="5926"/>
      <c r="H681" s="5936"/>
      <c r="I681" s="6117"/>
      <c r="J681" s="689" t="s">
        <v>23</v>
      </c>
      <c r="K681" s="1108"/>
      <c r="L681" s="1085"/>
      <c r="M681" s="1086"/>
      <c r="N681" s="595"/>
      <c r="O681" s="594"/>
      <c r="P681" s="684"/>
      <c r="Q681" s="683"/>
      <c r="X681" s="5867"/>
      <c r="Y681" s="5868"/>
      <c r="Z681" s="539"/>
      <c r="AA681" s="539"/>
    </row>
    <row r="682" spans="1:31" ht="17.25" customHeight="1" x14ac:dyDescent="0.2">
      <c r="A682" s="6023"/>
      <c r="B682" s="5974"/>
      <c r="C682" s="6259"/>
      <c r="D682" s="6213"/>
      <c r="E682" s="5923"/>
      <c r="F682" s="5949"/>
      <c r="G682" s="5926"/>
      <c r="H682" s="5936"/>
      <c r="I682" s="6117"/>
      <c r="J682" s="689" t="s">
        <v>234</v>
      </c>
      <c r="K682" s="1108"/>
      <c r="L682" s="1085"/>
      <c r="M682" s="1086"/>
      <c r="N682" s="595"/>
      <c r="O682" s="594"/>
      <c r="P682" s="684"/>
      <c r="Q682" s="683"/>
      <c r="X682" s="5867"/>
      <c r="Y682" s="5868"/>
      <c r="Z682" s="539"/>
      <c r="AA682" s="539"/>
    </row>
    <row r="683" spans="1:31" ht="15.75" customHeight="1" x14ac:dyDescent="0.2">
      <c r="A683" s="6023"/>
      <c r="B683" s="5974"/>
      <c r="C683" s="6259"/>
      <c r="D683" s="6213"/>
      <c r="E683" s="5923"/>
      <c r="F683" s="5949"/>
      <c r="G683" s="5926"/>
      <c r="H683" s="5936"/>
      <c r="I683" s="6117"/>
      <c r="J683" s="689" t="s">
        <v>233</v>
      </c>
      <c r="K683" s="1108"/>
      <c r="L683" s="1085"/>
      <c r="M683" s="1086"/>
      <c r="N683" s="595"/>
      <c r="O683" s="594"/>
      <c r="P683" s="684"/>
      <c r="Q683" s="683"/>
      <c r="X683" s="5867"/>
      <c r="Y683" s="5868"/>
      <c r="Z683" s="539"/>
      <c r="AA683" s="539"/>
    </row>
    <row r="684" spans="1:31" ht="16.5" customHeight="1" thickBot="1" x14ac:dyDescent="0.25">
      <c r="A684" s="6023"/>
      <c r="B684" s="5974"/>
      <c r="C684" s="6259"/>
      <c r="D684" s="6213"/>
      <c r="E684" s="5923"/>
      <c r="F684" s="5949"/>
      <c r="G684" s="5926"/>
      <c r="H684" s="5936"/>
      <c r="I684" s="6117"/>
      <c r="J684" s="679" t="s">
        <v>232</v>
      </c>
      <c r="K684" s="1100"/>
      <c r="L684" s="1106"/>
      <c r="M684" s="1084"/>
      <c r="N684" s="582"/>
      <c r="O684" s="581"/>
      <c r="P684" s="674"/>
      <c r="Q684" s="673"/>
      <c r="X684" s="5869"/>
      <c r="Y684" s="5870"/>
      <c r="Z684" s="539"/>
      <c r="AA684" s="539"/>
    </row>
    <row r="685" spans="1:31" ht="13.5" customHeight="1" thickBot="1" x14ac:dyDescent="0.25">
      <c r="A685" s="6024"/>
      <c r="B685" s="5975"/>
      <c r="C685" s="6021"/>
      <c r="D685" s="6214"/>
      <c r="E685" s="5924"/>
      <c r="F685" s="5762"/>
      <c r="G685" s="5927"/>
      <c r="H685" s="5984"/>
      <c r="I685" s="6118"/>
      <c r="J685" s="669" t="s">
        <v>24</v>
      </c>
      <c r="K685" s="1082">
        <f>SUM(K679:K684)</f>
        <v>0</v>
      </c>
      <c r="L685" s="1098">
        <f>SUM(L679:L684)</f>
        <v>0</v>
      </c>
      <c r="M685" s="1081">
        <f>SUM(M679:M684)</f>
        <v>0</v>
      </c>
      <c r="N685" s="609"/>
      <c r="O685" s="569"/>
      <c r="P685" s="726"/>
      <c r="Q685" s="665"/>
      <c r="R685" s="637"/>
      <c r="S685" s="637"/>
      <c r="T685" s="637"/>
      <c r="U685" s="637"/>
      <c r="V685" s="637"/>
      <c r="W685" s="637"/>
      <c r="X685" s="5871"/>
      <c r="Y685" s="5872"/>
      <c r="Z685" s="539"/>
      <c r="AA685" s="539"/>
    </row>
    <row r="686" spans="1:31" ht="15.75" customHeight="1" x14ac:dyDescent="0.2">
      <c r="A686" s="6022" t="s">
        <v>32</v>
      </c>
      <c r="B686" s="5973" t="s">
        <v>27</v>
      </c>
      <c r="C686" s="5991" t="s">
        <v>10</v>
      </c>
      <c r="D686" s="6212">
        <v>14</v>
      </c>
      <c r="E686" s="5922"/>
      <c r="F686" s="5783" t="s">
        <v>342</v>
      </c>
      <c r="G686" s="5925" t="s">
        <v>334</v>
      </c>
      <c r="H686" s="5983" t="s">
        <v>18</v>
      </c>
      <c r="I686" s="6116"/>
      <c r="J686" s="1087" t="s">
        <v>20</v>
      </c>
      <c r="K686" s="1105">
        <v>0</v>
      </c>
      <c r="L686" s="1094">
        <v>0</v>
      </c>
      <c r="M686" s="1093">
        <v>0</v>
      </c>
      <c r="N686" s="603" t="s">
        <v>341</v>
      </c>
      <c r="O686" s="602" t="s">
        <v>138</v>
      </c>
      <c r="P686" s="928"/>
      <c r="Q686" s="711"/>
      <c r="X686" s="5865" t="s">
        <v>340</v>
      </c>
      <c r="Y686" s="5866"/>
      <c r="Z686" s="539"/>
      <c r="AA686" s="539"/>
    </row>
    <row r="687" spans="1:31" ht="15.75" customHeight="1" x14ac:dyDescent="0.2">
      <c r="A687" s="6023"/>
      <c r="B687" s="5974"/>
      <c r="C687" s="5992"/>
      <c r="D687" s="6213"/>
      <c r="E687" s="5923"/>
      <c r="F687" s="5949"/>
      <c r="G687" s="5926"/>
      <c r="H687" s="5936"/>
      <c r="I687" s="6117"/>
      <c r="J687" s="691" t="s">
        <v>235</v>
      </c>
      <c r="K687" s="1104"/>
      <c r="L687" s="1085"/>
      <c r="M687" s="1086"/>
      <c r="N687" s="686"/>
      <c r="O687" s="685"/>
      <c r="P687" s="684"/>
      <c r="Q687" s="683"/>
      <c r="X687" s="5867"/>
      <c r="Y687" s="5868"/>
      <c r="Z687" s="1103"/>
      <c r="AA687" s="539"/>
    </row>
    <row r="688" spans="1:31" ht="17.25" customHeight="1" x14ac:dyDescent="0.2">
      <c r="A688" s="6023"/>
      <c r="B688" s="5974"/>
      <c r="C688" s="5992"/>
      <c r="D688" s="6213"/>
      <c r="E688" s="5923"/>
      <c r="F688" s="5949"/>
      <c r="G688" s="5926"/>
      <c r="H688" s="5936"/>
      <c r="I688" s="6117"/>
      <c r="J688" s="689" t="s">
        <v>23</v>
      </c>
      <c r="K688" s="1102"/>
      <c r="L688" s="1085"/>
      <c r="M688" s="1086"/>
      <c r="N688" s="686"/>
      <c r="O688" s="685"/>
      <c r="P688" s="684"/>
      <c r="Q688" s="683"/>
      <c r="X688" s="5867"/>
      <c r="Y688" s="5868"/>
      <c r="Z688" s="1103"/>
      <c r="AA688" s="539"/>
    </row>
    <row r="689" spans="1:31" ht="18" customHeight="1" x14ac:dyDescent="0.2">
      <c r="A689" s="6023"/>
      <c r="B689" s="5974"/>
      <c r="C689" s="5992"/>
      <c r="D689" s="6213"/>
      <c r="E689" s="5923"/>
      <c r="F689" s="5949"/>
      <c r="G689" s="5926"/>
      <c r="H689" s="5936"/>
      <c r="I689" s="6117"/>
      <c r="J689" s="689" t="s">
        <v>234</v>
      </c>
      <c r="K689" s="1102"/>
      <c r="L689" s="1085"/>
      <c r="M689" s="1086"/>
      <c r="N689" s="686"/>
      <c r="O689" s="685"/>
      <c r="P689" s="684"/>
      <c r="Q689" s="683"/>
      <c r="X689" s="5867"/>
      <c r="Y689" s="5868"/>
      <c r="Z689" s="539"/>
      <c r="AA689" s="539"/>
    </row>
    <row r="690" spans="1:31" ht="18.75" customHeight="1" x14ac:dyDescent="0.2">
      <c r="A690" s="6023"/>
      <c r="B690" s="5974"/>
      <c r="C690" s="5992"/>
      <c r="D690" s="6213"/>
      <c r="E690" s="5923"/>
      <c r="F690" s="5949"/>
      <c r="G690" s="5926"/>
      <c r="H690" s="5936"/>
      <c r="I690" s="6117"/>
      <c r="J690" s="689" t="s">
        <v>233</v>
      </c>
      <c r="K690" s="1102"/>
      <c r="L690" s="1085"/>
      <c r="M690" s="1086"/>
      <c r="N690" s="686"/>
      <c r="O690" s="685"/>
      <c r="P690" s="684"/>
      <c r="Q690" s="683"/>
      <c r="X690" s="5867"/>
      <c r="Y690" s="5868"/>
      <c r="Z690" s="539"/>
      <c r="AA690" s="539"/>
    </row>
    <row r="691" spans="1:31" ht="11.25" customHeight="1" thickBot="1" x14ac:dyDescent="0.25">
      <c r="A691" s="6023"/>
      <c r="B691" s="5974"/>
      <c r="C691" s="5992"/>
      <c r="D691" s="6213"/>
      <c r="E691" s="5923"/>
      <c r="F691" s="5949"/>
      <c r="G691" s="5926"/>
      <c r="H691" s="5936"/>
      <c r="I691" s="6117"/>
      <c r="J691" s="1101" t="s">
        <v>232</v>
      </c>
      <c r="K691" s="1100"/>
      <c r="L691" s="1085"/>
      <c r="M691" s="1084"/>
      <c r="N691" s="676"/>
      <c r="O691" s="675"/>
      <c r="P691" s="674"/>
      <c r="Q691" s="673"/>
      <c r="X691" s="5869"/>
      <c r="Y691" s="5870"/>
      <c r="Z691" s="539"/>
      <c r="AA691" s="539"/>
    </row>
    <row r="692" spans="1:31" ht="15" customHeight="1" thickBot="1" x14ac:dyDescent="0.25">
      <c r="A692" s="6024"/>
      <c r="B692" s="5975"/>
      <c r="C692" s="5993"/>
      <c r="D692" s="6214"/>
      <c r="E692" s="5924"/>
      <c r="F692" s="5762"/>
      <c r="G692" s="5927"/>
      <c r="H692" s="5984"/>
      <c r="I692" s="6118"/>
      <c r="J692" s="1099" t="s">
        <v>24</v>
      </c>
      <c r="K692" s="1098">
        <f>SUM(K686:K691)</f>
        <v>0</v>
      </c>
      <c r="L692" s="1098">
        <f>SUM(L686:L691)</f>
        <v>0</v>
      </c>
      <c r="M692" s="1081">
        <f>SUM(M686:M691)</f>
        <v>0</v>
      </c>
      <c r="N692" s="668"/>
      <c r="O692" s="1080"/>
      <c r="P692" s="726"/>
      <c r="Q692" s="665"/>
      <c r="R692" s="637"/>
      <c r="S692" s="637"/>
      <c r="T692" s="637"/>
      <c r="U692" s="637"/>
      <c r="V692" s="637"/>
      <c r="W692" s="637"/>
      <c r="X692" s="5871"/>
      <c r="Y692" s="5872"/>
      <c r="Z692" s="539"/>
      <c r="AA692" s="539"/>
    </row>
    <row r="693" spans="1:31" ht="25.5" customHeight="1" x14ac:dyDescent="0.2">
      <c r="A693" s="6022" t="s">
        <v>32</v>
      </c>
      <c r="B693" s="5973" t="s">
        <v>27</v>
      </c>
      <c r="C693" s="5991" t="s">
        <v>10</v>
      </c>
      <c r="D693" s="6212">
        <v>15</v>
      </c>
      <c r="E693" s="5922"/>
      <c r="F693" s="5783" t="s">
        <v>339</v>
      </c>
      <c r="G693" s="5925" t="s">
        <v>334</v>
      </c>
      <c r="H693" s="5983" t="s">
        <v>18</v>
      </c>
      <c r="I693" s="6116"/>
      <c r="J693" s="694" t="s">
        <v>20</v>
      </c>
      <c r="K693" s="1097">
        <v>0</v>
      </c>
      <c r="L693" s="1094">
        <v>0</v>
      </c>
      <c r="M693" s="1093">
        <v>0</v>
      </c>
      <c r="N693" s="603" t="s">
        <v>245</v>
      </c>
      <c r="O693" s="602" t="s">
        <v>138</v>
      </c>
      <c r="P693" s="928"/>
      <c r="Q693" s="711"/>
      <c r="X693" s="5865" t="s">
        <v>338</v>
      </c>
      <c r="Y693" s="5866"/>
      <c r="Z693" s="539"/>
      <c r="AA693" s="539"/>
    </row>
    <row r="694" spans="1:31" ht="25.5" customHeight="1" x14ac:dyDescent="0.2">
      <c r="A694" s="6023"/>
      <c r="B694" s="5974"/>
      <c r="C694" s="5992"/>
      <c r="D694" s="6213"/>
      <c r="E694" s="5923"/>
      <c r="F694" s="5949"/>
      <c r="G694" s="5926"/>
      <c r="H694" s="5936"/>
      <c r="I694" s="6117"/>
      <c r="J694" s="599" t="s">
        <v>235</v>
      </c>
      <c r="K694" s="1096"/>
      <c r="L694" s="1085"/>
      <c r="M694" s="1086"/>
      <c r="N694" s="595"/>
      <c r="O694" s="594"/>
      <c r="P694" s="684"/>
      <c r="Q694" s="683"/>
      <c r="X694" s="5867"/>
      <c r="Y694" s="5868"/>
      <c r="Z694" s="539"/>
      <c r="AA694" s="539"/>
    </row>
    <row r="695" spans="1:31" ht="25.5" customHeight="1" x14ac:dyDescent="0.2">
      <c r="A695" s="6023"/>
      <c r="B695" s="5974"/>
      <c r="C695" s="5992"/>
      <c r="D695" s="6213"/>
      <c r="E695" s="5923"/>
      <c r="F695" s="5949"/>
      <c r="G695" s="5926"/>
      <c r="H695" s="5936"/>
      <c r="I695" s="6117"/>
      <c r="J695" s="689" t="s">
        <v>23</v>
      </c>
      <c r="K695" s="1043"/>
      <c r="L695" s="1085"/>
      <c r="M695" s="1086"/>
      <c r="N695" s="595"/>
      <c r="O695" s="594"/>
      <c r="P695" s="684"/>
      <c r="Q695" s="683"/>
      <c r="X695" s="5867"/>
      <c r="Y695" s="5868"/>
      <c r="Z695" s="539"/>
      <c r="AA695" s="539"/>
    </row>
    <row r="696" spans="1:31" ht="25.5" customHeight="1" x14ac:dyDescent="0.2">
      <c r="A696" s="6023"/>
      <c r="B696" s="5974"/>
      <c r="C696" s="5992"/>
      <c r="D696" s="6213"/>
      <c r="E696" s="5923"/>
      <c r="F696" s="5949"/>
      <c r="G696" s="5926"/>
      <c r="H696" s="5936"/>
      <c r="I696" s="6117"/>
      <c r="J696" s="689" t="s">
        <v>234</v>
      </c>
      <c r="K696" s="688"/>
      <c r="L696" s="1085"/>
      <c r="M696" s="1086"/>
      <c r="N696" s="595"/>
      <c r="O696" s="594"/>
      <c r="P696" s="684"/>
      <c r="Q696" s="683"/>
      <c r="X696" s="5867"/>
      <c r="Y696" s="5868"/>
      <c r="Z696" s="539"/>
      <c r="AA696" s="539"/>
    </row>
    <row r="697" spans="1:31" ht="25.5" customHeight="1" x14ac:dyDescent="0.2">
      <c r="A697" s="6023"/>
      <c r="B697" s="5974"/>
      <c r="C697" s="5992"/>
      <c r="D697" s="6213"/>
      <c r="E697" s="5923"/>
      <c r="F697" s="5949"/>
      <c r="G697" s="5926"/>
      <c r="H697" s="5936"/>
      <c r="I697" s="6117"/>
      <c r="J697" s="689" t="s">
        <v>233</v>
      </c>
      <c r="K697" s="688"/>
      <c r="L697" s="1085"/>
      <c r="M697" s="1086"/>
      <c r="N697" s="595"/>
      <c r="O697" s="594"/>
      <c r="P697" s="684"/>
      <c r="Q697" s="683"/>
      <c r="X697" s="5867"/>
      <c r="Y697" s="5868"/>
      <c r="Z697" s="539"/>
      <c r="AA697" s="539"/>
    </row>
    <row r="698" spans="1:31" ht="25.5" customHeight="1" thickBot="1" x14ac:dyDescent="0.25">
      <c r="A698" s="6023"/>
      <c r="B698" s="5974"/>
      <c r="C698" s="5992"/>
      <c r="D698" s="6213"/>
      <c r="E698" s="5923"/>
      <c r="F698" s="5949"/>
      <c r="G698" s="5926"/>
      <c r="H698" s="5936"/>
      <c r="I698" s="6117"/>
      <c r="J698" s="679" t="s">
        <v>232</v>
      </c>
      <c r="K698" s="1031"/>
      <c r="L698" s="1085"/>
      <c r="M698" s="1084"/>
      <c r="N698" s="582"/>
      <c r="O698" s="581"/>
      <c r="P698" s="674"/>
      <c r="Q698" s="673"/>
      <c r="X698" s="5869"/>
      <c r="Y698" s="5870"/>
      <c r="Z698" s="539"/>
      <c r="AA698" s="539"/>
    </row>
    <row r="699" spans="1:31" ht="19.149999999999999" customHeight="1" thickBot="1" x14ac:dyDescent="0.25">
      <c r="A699" s="6024"/>
      <c r="B699" s="5975"/>
      <c r="C699" s="5993"/>
      <c r="D699" s="6214"/>
      <c r="E699" s="5924"/>
      <c r="F699" s="5762"/>
      <c r="G699" s="5927"/>
      <c r="H699" s="5984"/>
      <c r="I699" s="6118"/>
      <c r="J699" s="669" t="s">
        <v>24</v>
      </c>
      <c r="K699" s="1082">
        <f>SUM(K693:K698)</f>
        <v>0</v>
      </c>
      <c r="L699" s="1081">
        <f>SUM(L693:L698)</f>
        <v>0</v>
      </c>
      <c r="M699" s="1081">
        <f>SUM(M693:M698)</f>
        <v>0</v>
      </c>
      <c r="N699" s="609"/>
      <c r="O699" s="569"/>
      <c r="P699" s="726"/>
      <c r="Q699" s="665"/>
      <c r="R699" s="637"/>
      <c r="S699" s="637"/>
      <c r="T699" s="637"/>
      <c r="U699" s="637"/>
      <c r="V699" s="637"/>
      <c r="W699" s="637"/>
      <c r="X699" s="5871"/>
      <c r="Y699" s="5872"/>
      <c r="Z699" s="539"/>
      <c r="AA699" s="539"/>
    </row>
    <row r="700" spans="1:31" ht="25.5" customHeight="1" x14ac:dyDescent="0.2">
      <c r="A700" s="963" t="s">
        <v>32</v>
      </c>
      <c r="B700" s="962" t="s">
        <v>27</v>
      </c>
      <c r="C700" s="961" t="s">
        <v>10</v>
      </c>
      <c r="D700" s="1095">
        <v>16</v>
      </c>
      <c r="E700" s="5922"/>
      <c r="F700" s="5783" t="s">
        <v>337</v>
      </c>
      <c r="G700" s="5925" t="s">
        <v>334</v>
      </c>
      <c r="H700" s="5983" t="s">
        <v>18</v>
      </c>
      <c r="I700" s="6116"/>
      <c r="J700" s="1087" t="s">
        <v>20</v>
      </c>
      <c r="K700" s="750">
        <v>0</v>
      </c>
      <c r="L700" s="1094">
        <v>0</v>
      </c>
      <c r="M700" s="1093">
        <v>0</v>
      </c>
      <c r="N700" s="603" t="s">
        <v>245</v>
      </c>
      <c r="O700" s="602" t="s">
        <v>138</v>
      </c>
      <c r="P700" s="928"/>
      <c r="Q700" s="711"/>
      <c r="X700" s="5865" t="s">
        <v>336</v>
      </c>
      <c r="Y700" s="5866"/>
      <c r="Z700" s="539"/>
      <c r="AA700" s="539"/>
      <c r="AE700" s="507"/>
    </row>
    <row r="701" spans="1:31" ht="25.5" customHeight="1" x14ac:dyDescent="0.2">
      <c r="A701" s="590"/>
      <c r="B701" s="589"/>
      <c r="C701" s="1092"/>
      <c r="D701" s="1091"/>
      <c r="E701" s="5923"/>
      <c r="F701" s="5949"/>
      <c r="G701" s="5926"/>
      <c r="H701" s="5936"/>
      <c r="I701" s="6117"/>
      <c r="J701" s="599" t="s">
        <v>235</v>
      </c>
      <c r="K701" s="787"/>
      <c r="L701" s="1085"/>
      <c r="M701" s="1086"/>
      <c r="N701" s="595"/>
      <c r="O701" s="594"/>
      <c r="P701" s="684"/>
      <c r="Q701" s="683"/>
      <c r="X701" s="5867"/>
      <c r="Y701" s="5868"/>
      <c r="Z701" s="539"/>
      <c r="AA701" s="539"/>
    </row>
    <row r="702" spans="1:31" ht="25.5" customHeight="1" x14ac:dyDescent="0.2">
      <c r="A702" s="590"/>
      <c r="B702" s="589"/>
      <c r="C702" s="1092"/>
      <c r="D702" s="1091"/>
      <c r="E702" s="5923"/>
      <c r="F702" s="5949"/>
      <c r="G702" s="5926"/>
      <c r="H702" s="5936"/>
      <c r="I702" s="6117"/>
      <c r="J702" s="689" t="s">
        <v>23</v>
      </c>
      <c r="K702" s="688"/>
      <c r="L702" s="1085"/>
      <c r="M702" s="1086"/>
      <c r="N702" s="595"/>
      <c r="O702" s="594"/>
      <c r="P702" s="684"/>
      <c r="Q702" s="683"/>
      <c r="X702" s="5867"/>
      <c r="Y702" s="5868"/>
      <c r="Z702" s="539"/>
      <c r="AA702" s="539"/>
    </row>
    <row r="703" spans="1:31" ht="25.5" customHeight="1" x14ac:dyDescent="0.2">
      <c r="A703" s="590"/>
      <c r="B703" s="589"/>
      <c r="C703" s="1092"/>
      <c r="D703" s="1091"/>
      <c r="E703" s="5923"/>
      <c r="F703" s="5949"/>
      <c r="G703" s="5926"/>
      <c r="H703" s="5936"/>
      <c r="I703" s="6117"/>
      <c r="J703" s="689" t="s">
        <v>234</v>
      </c>
      <c r="K703" s="688"/>
      <c r="L703" s="1085"/>
      <c r="M703" s="1086"/>
      <c r="N703" s="595"/>
      <c r="O703" s="594"/>
      <c r="P703" s="684"/>
      <c r="Q703" s="683"/>
      <c r="X703" s="5867"/>
      <c r="Y703" s="5868"/>
      <c r="Z703" s="539"/>
      <c r="AA703" s="539"/>
    </row>
    <row r="704" spans="1:31" ht="25.5" customHeight="1" x14ac:dyDescent="0.2">
      <c r="A704" s="590"/>
      <c r="B704" s="589"/>
      <c r="C704" s="1092"/>
      <c r="D704" s="1091"/>
      <c r="E704" s="5923"/>
      <c r="F704" s="5949"/>
      <c r="G704" s="5926"/>
      <c r="H704" s="5936"/>
      <c r="I704" s="6117"/>
      <c r="J704" s="689" t="s">
        <v>233</v>
      </c>
      <c r="K704" s="688"/>
      <c r="L704" s="1085"/>
      <c r="M704" s="1086"/>
      <c r="N704" s="595"/>
      <c r="O704" s="594"/>
      <c r="P704" s="684"/>
      <c r="Q704" s="683"/>
      <c r="X704" s="5867"/>
      <c r="Y704" s="5868"/>
      <c r="Z704" s="539"/>
      <c r="AA704" s="539"/>
    </row>
    <row r="705" spans="1:31" ht="28.9" customHeight="1" thickBot="1" x14ac:dyDescent="0.25">
      <c r="A705" s="590"/>
      <c r="B705" s="589"/>
      <c r="C705" s="1092"/>
      <c r="D705" s="1091"/>
      <c r="E705" s="5923"/>
      <c r="F705" s="5949"/>
      <c r="G705" s="5926"/>
      <c r="H705" s="5936"/>
      <c r="I705" s="6117"/>
      <c r="J705" s="679" t="s">
        <v>232</v>
      </c>
      <c r="K705" s="1031"/>
      <c r="L705" s="1085"/>
      <c r="M705" s="1090"/>
      <c r="N705" s="582"/>
      <c r="O705" s="581"/>
      <c r="P705" s="674"/>
      <c r="Q705" s="673"/>
      <c r="X705" s="5869"/>
      <c r="Y705" s="5870"/>
      <c r="Z705" s="539"/>
      <c r="AA705" s="539"/>
    </row>
    <row r="706" spans="1:31" ht="20.45" customHeight="1" thickBot="1" x14ac:dyDescent="0.25">
      <c r="A706" s="577"/>
      <c r="B706" s="576"/>
      <c r="C706" s="1089"/>
      <c r="D706" s="1088"/>
      <c r="E706" s="5924"/>
      <c r="F706" s="5762"/>
      <c r="G706" s="5927"/>
      <c r="H706" s="5984"/>
      <c r="I706" s="6118"/>
      <c r="J706" s="669" t="s">
        <v>24</v>
      </c>
      <c r="K706" s="1083">
        <f>SUM(K700:K705)</f>
        <v>0</v>
      </c>
      <c r="L706" s="1082">
        <f>SUM(L700:L705)</f>
        <v>0</v>
      </c>
      <c r="M706" s="1081">
        <f>SUM(M700:M705)</f>
        <v>0</v>
      </c>
      <c r="N706" s="609"/>
      <c r="O706" s="569"/>
      <c r="P706" s="726"/>
      <c r="Q706" s="665"/>
      <c r="R706" s="637"/>
      <c r="S706" s="637"/>
      <c r="T706" s="637"/>
      <c r="U706" s="637"/>
      <c r="V706" s="637"/>
      <c r="W706" s="637"/>
      <c r="X706" s="5871"/>
      <c r="Y706" s="5872"/>
      <c r="Z706" s="539"/>
      <c r="AA706" s="539"/>
    </row>
    <row r="707" spans="1:31" ht="25.5" customHeight="1" x14ac:dyDescent="0.2">
      <c r="A707" s="6022" t="s">
        <v>32</v>
      </c>
      <c r="B707" s="5973" t="s">
        <v>27</v>
      </c>
      <c r="C707" s="5991" t="s">
        <v>10</v>
      </c>
      <c r="D707" s="6212">
        <v>17</v>
      </c>
      <c r="E707" s="5922"/>
      <c r="F707" s="5783" t="s">
        <v>335</v>
      </c>
      <c r="G707" s="5925" t="s">
        <v>334</v>
      </c>
      <c r="H707" s="5983" t="s">
        <v>18</v>
      </c>
      <c r="I707" s="6116"/>
      <c r="J707" s="1087" t="s">
        <v>20</v>
      </c>
      <c r="K707" s="750">
        <v>0</v>
      </c>
      <c r="L707" s="823">
        <v>0</v>
      </c>
      <c r="M707" s="583">
        <v>0</v>
      </c>
      <c r="N707" s="603" t="s">
        <v>245</v>
      </c>
      <c r="O707" s="602" t="s">
        <v>138</v>
      </c>
      <c r="P707" s="928"/>
      <c r="Q707" s="711"/>
      <c r="X707" s="5865" t="s">
        <v>333</v>
      </c>
      <c r="Y707" s="5866"/>
      <c r="Z707" s="539"/>
      <c r="AA707" s="539"/>
      <c r="AE707" s="507"/>
    </row>
    <row r="708" spans="1:31" ht="25.5" customHeight="1" x14ac:dyDescent="0.2">
      <c r="A708" s="6023"/>
      <c r="B708" s="5974"/>
      <c r="C708" s="5992"/>
      <c r="D708" s="6213"/>
      <c r="E708" s="5923"/>
      <c r="F708" s="5949"/>
      <c r="G708" s="5926"/>
      <c r="H708" s="5936"/>
      <c r="I708" s="6117"/>
      <c r="J708" s="599" t="s">
        <v>235</v>
      </c>
      <c r="K708" s="787"/>
      <c r="L708" s="1085"/>
      <c r="M708" s="1086"/>
      <c r="N708" s="686"/>
      <c r="O708" s="685"/>
      <c r="P708" s="684"/>
      <c r="Q708" s="683"/>
      <c r="X708" s="5867"/>
      <c r="Y708" s="5868"/>
      <c r="Z708" s="539"/>
      <c r="AA708" s="539"/>
    </row>
    <row r="709" spans="1:31" ht="25.5" customHeight="1" x14ac:dyDescent="0.2">
      <c r="A709" s="6023"/>
      <c r="B709" s="5974"/>
      <c r="C709" s="5992"/>
      <c r="D709" s="6213"/>
      <c r="E709" s="5923"/>
      <c r="F709" s="5949"/>
      <c r="G709" s="5926"/>
      <c r="H709" s="5936"/>
      <c r="I709" s="6117"/>
      <c r="J709" s="689" t="s">
        <v>23</v>
      </c>
      <c r="K709" s="688"/>
      <c r="L709" s="1085"/>
      <c r="M709" s="1086"/>
      <c r="N709" s="686"/>
      <c r="O709" s="685"/>
      <c r="P709" s="684"/>
      <c r="Q709" s="683"/>
      <c r="X709" s="5867"/>
      <c r="Y709" s="5868"/>
      <c r="Z709" s="539"/>
      <c r="AA709" s="539"/>
    </row>
    <row r="710" spans="1:31" ht="25.5" customHeight="1" x14ac:dyDescent="0.2">
      <c r="A710" s="6023"/>
      <c r="B710" s="5974"/>
      <c r="C710" s="5992"/>
      <c r="D710" s="6213"/>
      <c r="E710" s="5923"/>
      <c r="F710" s="5949"/>
      <c r="G710" s="5926"/>
      <c r="H710" s="5936"/>
      <c r="I710" s="6117"/>
      <c r="J710" s="689" t="s">
        <v>234</v>
      </c>
      <c r="K710" s="688"/>
      <c r="L710" s="1085"/>
      <c r="M710" s="1086"/>
      <c r="N710" s="686"/>
      <c r="O710" s="685"/>
      <c r="P710" s="684"/>
      <c r="Q710" s="683"/>
      <c r="X710" s="5867"/>
      <c r="Y710" s="5868"/>
      <c r="Z710" s="539"/>
      <c r="AA710" s="539"/>
    </row>
    <row r="711" spans="1:31" ht="25.5" customHeight="1" x14ac:dyDescent="0.2">
      <c r="A711" s="6023"/>
      <c r="B711" s="5974"/>
      <c r="C711" s="5992"/>
      <c r="D711" s="6213"/>
      <c r="E711" s="5923"/>
      <c r="F711" s="5949"/>
      <c r="G711" s="5926"/>
      <c r="H711" s="5936"/>
      <c r="I711" s="6117"/>
      <c r="J711" s="689" t="s">
        <v>233</v>
      </c>
      <c r="K711" s="688"/>
      <c r="L711" s="1085"/>
      <c r="M711" s="1086"/>
      <c r="N711" s="686"/>
      <c r="O711" s="685"/>
      <c r="P711" s="684"/>
      <c r="Q711" s="683"/>
      <c r="X711" s="5867"/>
      <c r="Y711" s="5868"/>
      <c r="Z711" s="539"/>
      <c r="AA711" s="539"/>
    </row>
    <row r="712" spans="1:31" ht="29.45" customHeight="1" thickBot="1" x14ac:dyDescent="0.25">
      <c r="A712" s="6023"/>
      <c r="B712" s="5974"/>
      <c r="C712" s="5992"/>
      <c r="D712" s="6213"/>
      <c r="E712" s="5923"/>
      <c r="F712" s="5949"/>
      <c r="G712" s="5926"/>
      <c r="H712" s="5936"/>
      <c r="I712" s="6117"/>
      <c r="J712" s="679" t="s">
        <v>232</v>
      </c>
      <c r="K712" s="1031"/>
      <c r="L712" s="1085"/>
      <c r="M712" s="1084"/>
      <c r="N712" s="676"/>
      <c r="O712" s="675"/>
      <c r="P712" s="674"/>
      <c r="Q712" s="673"/>
      <c r="X712" s="5869"/>
      <c r="Y712" s="5870"/>
      <c r="Z712" s="539"/>
      <c r="AA712" s="539"/>
    </row>
    <row r="713" spans="1:31" ht="16.899999999999999" customHeight="1" thickBot="1" x14ac:dyDescent="0.25">
      <c r="A713" s="6024"/>
      <c r="B713" s="5975"/>
      <c r="C713" s="5993"/>
      <c r="D713" s="6214"/>
      <c r="E713" s="5924"/>
      <c r="F713" s="5762"/>
      <c r="G713" s="5927"/>
      <c r="H713" s="5984"/>
      <c r="I713" s="6118"/>
      <c r="J713" s="669" t="s">
        <v>24</v>
      </c>
      <c r="K713" s="1083">
        <f>SUM(K707:K712)</f>
        <v>0</v>
      </c>
      <c r="L713" s="1082">
        <f>SUM(L707:L712)</f>
        <v>0</v>
      </c>
      <c r="M713" s="1081">
        <f>SUM(M707:M712)</f>
        <v>0</v>
      </c>
      <c r="N713" s="668"/>
      <c r="O713" s="1080"/>
      <c r="P713" s="726"/>
      <c r="Q713" s="665"/>
      <c r="R713" s="637"/>
      <c r="S713" s="637"/>
      <c r="T713" s="637"/>
      <c r="U713" s="637"/>
      <c r="V713" s="637"/>
      <c r="W713" s="637"/>
      <c r="X713" s="5863"/>
      <c r="Y713" s="5864"/>
      <c r="Z713" s="539"/>
      <c r="AA713" s="539"/>
    </row>
    <row r="714" spans="1:31" ht="15" thickBot="1" x14ac:dyDescent="0.25">
      <c r="A714" s="565" t="s">
        <v>32</v>
      </c>
      <c r="B714" s="564" t="s">
        <v>27</v>
      </c>
      <c r="C714" s="5981" t="s">
        <v>35</v>
      </c>
      <c r="D714" s="5981"/>
      <c r="E714" s="5981"/>
      <c r="F714" s="5981"/>
      <c r="G714" s="5981"/>
      <c r="H714" s="5981"/>
      <c r="I714" s="5982"/>
      <c r="J714" s="1079" t="s">
        <v>24</v>
      </c>
      <c r="K714" s="1078">
        <f>K598*1</f>
        <v>2858.2</v>
      </c>
      <c r="L714" s="1078">
        <f>L598*1</f>
        <v>4921.6000000000004</v>
      </c>
      <c r="M714" s="1078">
        <f>M598*1</f>
        <v>4264.1500000000005</v>
      </c>
      <c r="N714" s="6283"/>
      <c r="O714" s="6078"/>
      <c r="P714" s="6078"/>
      <c r="Q714" s="6079"/>
      <c r="X714" s="5887"/>
      <c r="Y714" s="5888"/>
      <c r="Z714" s="539"/>
      <c r="AA714" s="539"/>
    </row>
    <row r="715" spans="1:31" ht="21.75" customHeight="1" thickBot="1" x14ac:dyDescent="0.25">
      <c r="A715" s="869" t="s">
        <v>32</v>
      </c>
      <c r="B715" s="869"/>
      <c r="C715" s="5940" t="s">
        <v>68</v>
      </c>
      <c r="D715" s="5940"/>
      <c r="E715" s="5940"/>
      <c r="F715" s="5940"/>
      <c r="G715" s="5940"/>
      <c r="H715" s="5940"/>
      <c r="I715" s="5941"/>
      <c r="J715" s="1077" t="s">
        <v>24</v>
      </c>
      <c r="K715" s="1076">
        <f>K565+K589+K714</f>
        <v>3984</v>
      </c>
      <c r="L715" s="1076">
        <f>L565+L589+L714</f>
        <v>5866.4000000000005</v>
      </c>
      <c r="M715" s="1075">
        <f>M565+M589+M714</f>
        <v>5075.5700000000006</v>
      </c>
      <c r="N715" s="6188"/>
      <c r="O715" s="6078"/>
      <c r="P715" s="6078"/>
      <c r="Q715" s="6079"/>
      <c r="X715" s="5889"/>
      <c r="Y715" s="5890"/>
      <c r="Z715" s="539"/>
      <c r="AA715" s="539"/>
    </row>
    <row r="716" spans="1:31" ht="22.15" customHeight="1" thickBot="1" x14ac:dyDescent="0.25">
      <c r="A716" s="867" t="s">
        <v>47</v>
      </c>
      <c r="B716" s="6280" t="s">
        <v>332</v>
      </c>
      <c r="C716" s="6281"/>
      <c r="D716" s="6281"/>
      <c r="E716" s="6281"/>
      <c r="F716" s="6281"/>
      <c r="G716" s="6281"/>
      <c r="H716" s="6281"/>
      <c r="I716" s="6281"/>
      <c r="J716" s="6281"/>
      <c r="K716" s="6281"/>
      <c r="L716" s="6281"/>
      <c r="M716" s="6281"/>
      <c r="N716" s="6281"/>
      <c r="O716" s="6281"/>
      <c r="P716" s="6281"/>
      <c r="Q716" s="6282"/>
      <c r="X716" s="5889"/>
      <c r="Y716" s="5890"/>
      <c r="Z716" s="539"/>
      <c r="AA716" s="539"/>
    </row>
    <row r="717" spans="1:31" ht="31.5" customHeight="1" thickBot="1" x14ac:dyDescent="0.25">
      <c r="A717" s="1007"/>
      <c r="B717" s="1006"/>
      <c r="C717" s="862"/>
      <c r="D717" s="862"/>
      <c r="E717" s="862"/>
      <c r="F717" s="1005"/>
      <c r="G717" s="1005"/>
      <c r="H717" s="862"/>
      <c r="I717" s="862"/>
      <c r="J717" s="862"/>
      <c r="K717" s="862"/>
      <c r="L717" s="862"/>
      <c r="M717" s="861"/>
      <c r="N717" s="851" t="s">
        <v>331</v>
      </c>
      <c r="O717" s="850" t="s">
        <v>138</v>
      </c>
      <c r="P717" s="1074"/>
      <c r="Q717" s="1073"/>
      <c r="X717" s="5891"/>
      <c r="Y717" s="5892"/>
      <c r="Z717" s="539"/>
      <c r="AA717" s="539"/>
    </row>
    <row r="718" spans="1:31" ht="21.6" customHeight="1" thickBot="1" x14ac:dyDescent="0.25">
      <c r="A718" s="855" t="s">
        <v>47</v>
      </c>
      <c r="B718" s="1003" t="s">
        <v>10</v>
      </c>
      <c r="C718" s="1002" t="s">
        <v>330</v>
      </c>
      <c r="D718" s="1001"/>
      <c r="E718" s="1001"/>
      <c r="F718" s="1001"/>
      <c r="G718" s="1001"/>
      <c r="H718" s="1001"/>
      <c r="I718" s="1001"/>
      <c r="J718" s="1001"/>
      <c r="K718" s="1001"/>
      <c r="L718" s="858"/>
      <c r="M718" s="858"/>
      <c r="N718" s="1001"/>
      <c r="O718" s="1001"/>
      <c r="P718" s="1072"/>
      <c r="Q718" s="1071"/>
      <c r="X718" s="5887"/>
      <c r="Y718" s="5888"/>
      <c r="Z718" s="539"/>
      <c r="AA718" s="539"/>
    </row>
    <row r="719" spans="1:31" ht="28.5" customHeight="1" thickBot="1" x14ac:dyDescent="0.25">
      <c r="A719" s="1000"/>
      <c r="B719" s="564"/>
      <c r="C719" s="854"/>
      <c r="D719" s="853"/>
      <c r="E719" s="853"/>
      <c r="F719" s="853"/>
      <c r="G719" s="853"/>
      <c r="H719" s="853"/>
      <c r="I719" s="853"/>
      <c r="J719" s="853"/>
      <c r="K719" s="853"/>
      <c r="L719" s="853"/>
      <c r="M719" s="852"/>
      <c r="N719" s="851" t="s">
        <v>329</v>
      </c>
      <c r="O719" s="850" t="s">
        <v>320</v>
      </c>
      <c r="P719" s="849"/>
      <c r="Q719" s="848"/>
      <c r="X719" s="5891"/>
      <c r="Y719" s="5892"/>
      <c r="Z719" s="539"/>
      <c r="AA719" s="539"/>
    </row>
    <row r="720" spans="1:31" ht="15" customHeight="1" x14ac:dyDescent="0.2">
      <c r="A720" s="963" t="s">
        <v>47</v>
      </c>
      <c r="B720" s="5973" t="s">
        <v>10</v>
      </c>
      <c r="C720" s="961" t="s">
        <v>10</v>
      </c>
      <c r="D720" s="6044" t="s">
        <v>328</v>
      </c>
      <c r="E720" s="6045"/>
      <c r="F720" s="6046"/>
      <c r="G720" s="5942" t="s">
        <v>326</v>
      </c>
      <c r="H720" s="5935" t="s">
        <v>18</v>
      </c>
      <c r="I720" s="5916" t="s">
        <v>19</v>
      </c>
      <c r="J720" s="631" t="s">
        <v>20</v>
      </c>
      <c r="K720" s="847">
        <f t="shared" ref="K720:M725" si="13">K727</f>
        <v>0</v>
      </c>
      <c r="L720" s="847">
        <f t="shared" si="13"/>
        <v>0</v>
      </c>
      <c r="M720" s="847">
        <f t="shared" si="13"/>
        <v>0</v>
      </c>
      <c r="N720" s="754"/>
      <c r="O720" s="753"/>
      <c r="P720" s="837"/>
      <c r="Q720" s="836"/>
      <c r="X720" s="5881"/>
      <c r="Y720" s="5882"/>
      <c r="Z720" s="539"/>
      <c r="AA720" s="539"/>
    </row>
    <row r="721" spans="1:32" ht="15" customHeight="1" x14ac:dyDescent="0.2">
      <c r="A721" s="959"/>
      <c r="B721" s="5974"/>
      <c r="C721" s="957"/>
      <c r="D721" s="6047"/>
      <c r="E721" s="6048"/>
      <c r="F721" s="6049"/>
      <c r="G721" s="5943"/>
      <c r="H721" s="5936"/>
      <c r="I721" s="5917"/>
      <c r="J721" s="625" t="s">
        <v>235</v>
      </c>
      <c r="K721" s="845">
        <f t="shared" si="13"/>
        <v>0</v>
      </c>
      <c r="L721" s="845">
        <f t="shared" si="13"/>
        <v>0</v>
      </c>
      <c r="M721" s="845">
        <f t="shared" si="13"/>
        <v>0</v>
      </c>
      <c r="N721" s="769"/>
      <c r="O721" s="768"/>
      <c r="P721" s="811"/>
      <c r="Q721" s="810"/>
      <c r="X721" s="5883"/>
      <c r="Y721" s="5884"/>
      <c r="Z721" s="539"/>
      <c r="AA721" s="539"/>
    </row>
    <row r="722" spans="1:32" ht="14.45" customHeight="1" x14ac:dyDescent="0.2">
      <c r="A722" s="959"/>
      <c r="B722" s="5974"/>
      <c r="C722" s="957"/>
      <c r="D722" s="6050"/>
      <c r="E722" s="6048"/>
      <c r="F722" s="6049"/>
      <c r="G722" s="5943"/>
      <c r="H722" s="5936"/>
      <c r="I722" s="5917"/>
      <c r="J722" s="621" t="s">
        <v>23</v>
      </c>
      <c r="K722" s="845">
        <f t="shared" si="13"/>
        <v>0</v>
      </c>
      <c r="L722" s="845">
        <f t="shared" si="13"/>
        <v>43.6</v>
      </c>
      <c r="M722" s="845">
        <f t="shared" si="13"/>
        <v>39.380000000000003</v>
      </c>
      <c r="N722" s="767"/>
      <c r="O722" s="766"/>
      <c r="P722" s="811"/>
      <c r="Q722" s="810"/>
      <c r="X722" s="5883"/>
      <c r="Y722" s="5884"/>
      <c r="Z722" s="539"/>
      <c r="AA722" s="539"/>
    </row>
    <row r="723" spans="1:32" ht="14.25" x14ac:dyDescent="0.2">
      <c r="A723" s="959"/>
      <c r="B723" s="5974"/>
      <c r="C723" s="957"/>
      <c r="D723" s="6050"/>
      <c r="E723" s="6048"/>
      <c r="F723" s="6049"/>
      <c r="G723" s="5943"/>
      <c r="H723" s="5936"/>
      <c r="I723" s="5917"/>
      <c r="J723" s="621" t="s">
        <v>234</v>
      </c>
      <c r="K723" s="845">
        <f t="shared" si="13"/>
        <v>0</v>
      </c>
      <c r="L723" s="845">
        <f t="shared" si="13"/>
        <v>0</v>
      </c>
      <c r="M723" s="845">
        <f t="shared" si="13"/>
        <v>0</v>
      </c>
      <c r="N723" s="769"/>
      <c r="O723" s="812"/>
      <c r="P723" s="811"/>
      <c r="Q723" s="810"/>
      <c r="X723" s="5883"/>
      <c r="Y723" s="5884"/>
      <c r="Z723" s="539"/>
      <c r="AA723" s="539"/>
    </row>
    <row r="724" spans="1:32" ht="14.25" x14ac:dyDescent="0.2">
      <c r="A724" s="959"/>
      <c r="B724" s="5974"/>
      <c r="C724" s="957"/>
      <c r="D724" s="6050"/>
      <c r="E724" s="6048"/>
      <c r="F724" s="6049"/>
      <c r="G724" s="5943"/>
      <c r="H724" s="5936"/>
      <c r="I724" s="5917"/>
      <c r="J724" s="621" t="s">
        <v>233</v>
      </c>
      <c r="K724" s="845">
        <f t="shared" si="13"/>
        <v>0</v>
      </c>
      <c r="L724" s="845">
        <f t="shared" si="13"/>
        <v>0</v>
      </c>
      <c r="M724" s="845">
        <f t="shared" si="13"/>
        <v>0</v>
      </c>
      <c r="N724" s="769"/>
      <c r="O724" s="812"/>
      <c r="P724" s="740"/>
      <c r="Q724" s="739"/>
      <c r="X724" s="5883"/>
      <c r="Y724" s="5884"/>
      <c r="Z724" s="539"/>
      <c r="AA724" s="539"/>
    </row>
    <row r="725" spans="1:32" ht="15" thickBot="1" x14ac:dyDescent="0.25">
      <c r="A725" s="959"/>
      <c r="B725" s="5974"/>
      <c r="C725" s="957"/>
      <c r="D725" s="6050"/>
      <c r="E725" s="6048"/>
      <c r="F725" s="6049"/>
      <c r="G725" s="5943"/>
      <c r="H725" s="5936"/>
      <c r="I725" s="5917"/>
      <c r="J725" s="1063" t="s">
        <v>22</v>
      </c>
      <c r="K725" s="1062">
        <f t="shared" si="13"/>
        <v>0</v>
      </c>
      <c r="L725" s="1062">
        <f t="shared" si="13"/>
        <v>0</v>
      </c>
      <c r="M725" s="1062">
        <f t="shared" si="13"/>
        <v>0</v>
      </c>
      <c r="N725" s="804"/>
      <c r="O725" s="803"/>
      <c r="P725" s="802"/>
      <c r="Q725" s="801"/>
      <c r="X725" s="5885"/>
      <c r="Y725" s="5886"/>
      <c r="Z725" s="539"/>
      <c r="AA725" s="539"/>
    </row>
    <row r="726" spans="1:32" ht="20.25" customHeight="1" thickBot="1" x14ac:dyDescent="0.25">
      <c r="A726" s="577"/>
      <c r="B726" s="5975"/>
      <c r="C726" s="612"/>
      <c r="D726" s="6051"/>
      <c r="E726" s="6052"/>
      <c r="F726" s="6053"/>
      <c r="G726" s="5944"/>
      <c r="H726" s="5950"/>
      <c r="I726" s="5918"/>
      <c r="J726" s="573" t="s">
        <v>24</v>
      </c>
      <c r="K726" s="571">
        <f>SUM(K720:K725)</f>
        <v>0</v>
      </c>
      <c r="L726" s="571">
        <f>SUM(L720:L725)</f>
        <v>43.6</v>
      </c>
      <c r="M726" s="571">
        <f>SUM(M720:M725)</f>
        <v>39.380000000000003</v>
      </c>
      <c r="N726" s="759"/>
      <c r="O726" s="667"/>
      <c r="P726" s="726"/>
      <c r="Q726" s="665"/>
      <c r="R726" s="637"/>
      <c r="S726" s="637"/>
      <c r="T726" s="637"/>
      <c r="U726" s="637"/>
      <c r="V726" s="637"/>
      <c r="W726" s="637"/>
      <c r="X726" s="5863"/>
      <c r="Y726" s="5864"/>
      <c r="Z726" s="539"/>
      <c r="AA726" s="539"/>
    </row>
    <row r="727" spans="1:32" ht="18" customHeight="1" x14ac:dyDescent="0.2">
      <c r="A727" s="963" t="s">
        <v>47</v>
      </c>
      <c r="B727" s="5973" t="s">
        <v>10</v>
      </c>
      <c r="C727" s="961" t="s">
        <v>10</v>
      </c>
      <c r="D727" s="888" t="s">
        <v>10</v>
      </c>
      <c r="E727" s="757"/>
      <c r="F727" s="5928" t="s">
        <v>327</v>
      </c>
      <c r="G727" s="5942" t="s">
        <v>326</v>
      </c>
      <c r="H727" s="5935" t="s">
        <v>18</v>
      </c>
      <c r="I727" s="5916" t="s">
        <v>302</v>
      </c>
      <c r="J727" s="694" t="s">
        <v>20</v>
      </c>
      <c r="K727" s="693"/>
      <c r="L727" s="756"/>
      <c r="M727" s="755"/>
      <c r="N727" s="754"/>
      <c r="O727" s="753"/>
      <c r="P727" s="837"/>
      <c r="Q727" s="836"/>
      <c r="X727" s="5908" t="s">
        <v>275</v>
      </c>
      <c r="Y727" s="5909"/>
      <c r="Z727" s="539"/>
      <c r="AA727" s="539"/>
    </row>
    <row r="728" spans="1:32" ht="12" customHeight="1" x14ac:dyDescent="0.2">
      <c r="A728" s="959"/>
      <c r="B728" s="5974"/>
      <c r="C728" s="957"/>
      <c r="D728" s="882"/>
      <c r="E728" s="736"/>
      <c r="F728" s="5929"/>
      <c r="G728" s="5943"/>
      <c r="H728" s="5936"/>
      <c r="I728" s="5917"/>
      <c r="J728" s="599" t="s">
        <v>235</v>
      </c>
      <c r="K728" s="691"/>
      <c r="L728" s="750"/>
      <c r="M728" s="749"/>
      <c r="N728" s="769"/>
      <c r="O728" s="768"/>
      <c r="P728" s="811"/>
      <c r="Q728" s="810"/>
      <c r="X728" s="5910"/>
      <c r="Y728" s="5911"/>
      <c r="Z728" s="539"/>
      <c r="AA728" s="539"/>
    </row>
    <row r="729" spans="1:32" ht="15.75" customHeight="1" x14ac:dyDescent="0.2">
      <c r="A729" s="959"/>
      <c r="B729" s="5974"/>
      <c r="C729" s="957"/>
      <c r="D729" s="882"/>
      <c r="E729" s="736"/>
      <c r="F729" s="5929"/>
      <c r="G729" s="5943"/>
      <c r="H729" s="5936"/>
      <c r="I729" s="5917"/>
      <c r="J729" s="689" t="s">
        <v>23</v>
      </c>
      <c r="K729" s="750">
        <v>0</v>
      </c>
      <c r="L729" s="750">
        <v>43.6</v>
      </c>
      <c r="M729" s="749">
        <v>39.380000000000003</v>
      </c>
      <c r="N729" s="767"/>
      <c r="O729" s="766"/>
      <c r="P729" s="955"/>
      <c r="Q729" s="954"/>
      <c r="X729" s="5910"/>
      <c r="Y729" s="5911"/>
      <c r="Z729" s="539"/>
      <c r="AA729" s="539"/>
      <c r="AF729" s="516"/>
    </row>
    <row r="730" spans="1:32" ht="15.75" customHeight="1" x14ac:dyDescent="0.2">
      <c r="A730" s="959"/>
      <c r="B730" s="5974"/>
      <c r="C730" s="957"/>
      <c r="D730" s="882"/>
      <c r="E730" s="736"/>
      <c r="F730" s="5929"/>
      <c r="G730" s="5943"/>
      <c r="H730" s="5936"/>
      <c r="I730" s="5917"/>
      <c r="J730" s="689" t="s">
        <v>234</v>
      </c>
      <c r="K730" s="744"/>
      <c r="L730" s="750"/>
      <c r="M730" s="749"/>
      <c r="N730" s="769"/>
      <c r="O730" s="812"/>
      <c r="P730" s="811"/>
      <c r="Q730" s="810"/>
      <c r="X730" s="5910"/>
      <c r="Y730" s="5911"/>
      <c r="Z730" s="539"/>
      <c r="AA730" s="539"/>
    </row>
    <row r="731" spans="1:32" ht="13.15" customHeight="1" x14ac:dyDescent="0.2">
      <c r="A731" s="959"/>
      <c r="B731" s="5974"/>
      <c r="C731" s="957"/>
      <c r="D731" s="882"/>
      <c r="E731" s="736"/>
      <c r="F731" s="5929"/>
      <c r="G731" s="5943"/>
      <c r="H731" s="5936"/>
      <c r="I731" s="5917"/>
      <c r="J731" s="689" t="s">
        <v>233</v>
      </c>
      <c r="K731" s="744"/>
      <c r="L731" s="750"/>
      <c r="M731" s="749"/>
      <c r="N731" s="769"/>
      <c r="O731" s="812"/>
      <c r="P731" s="740"/>
      <c r="Q731" s="739"/>
      <c r="X731" s="5910"/>
      <c r="Y731" s="5911"/>
      <c r="Z731" s="539"/>
      <c r="AA731" s="539"/>
    </row>
    <row r="732" spans="1:32" ht="12" customHeight="1" thickBot="1" x14ac:dyDescent="0.25">
      <c r="A732" s="959"/>
      <c r="B732" s="5974"/>
      <c r="C732" s="957"/>
      <c r="D732" s="882"/>
      <c r="E732" s="736"/>
      <c r="F732" s="5929"/>
      <c r="G732" s="5943"/>
      <c r="H732" s="5936"/>
      <c r="I732" s="5917"/>
      <c r="J732" s="679" t="s">
        <v>22</v>
      </c>
      <c r="K732" s="678"/>
      <c r="L732" s="948"/>
      <c r="M732" s="1030"/>
      <c r="N732" s="1067"/>
      <c r="O732" s="803"/>
      <c r="P732" s="802"/>
      <c r="Q732" s="801"/>
      <c r="X732" s="5912"/>
      <c r="Y732" s="5913"/>
      <c r="Z732" s="539"/>
      <c r="AA732" s="539"/>
    </row>
    <row r="733" spans="1:32" ht="14.45" customHeight="1" thickBot="1" x14ac:dyDescent="0.25">
      <c r="A733" s="577"/>
      <c r="B733" s="5975"/>
      <c r="C733" s="612"/>
      <c r="D733" s="642"/>
      <c r="E733" s="641"/>
      <c r="F733" s="5930"/>
      <c r="G733" s="5944"/>
      <c r="H733" s="574"/>
      <c r="I733" s="5918"/>
      <c r="J733" s="573" t="s">
        <v>24</v>
      </c>
      <c r="K733" s="571">
        <f>SUM(K727:K732)</f>
        <v>0</v>
      </c>
      <c r="L733" s="571">
        <f>SUM(L727:L732)</f>
        <v>43.6</v>
      </c>
      <c r="M733" s="571">
        <f>SUM(M727:M732)</f>
        <v>39.380000000000003</v>
      </c>
      <c r="N733" s="759"/>
      <c r="O733" s="667"/>
      <c r="P733" s="726"/>
      <c r="Q733" s="665"/>
      <c r="R733" s="637"/>
      <c r="S733" s="637"/>
      <c r="T733" s="637"/>
      <c r="U733" s="637"/>
      <c r="V733" s="637"/>
      <c r="W733" s="637"/>
      <c r="X733" s="5863"/>
      <c r="Y733" s="5864"/>
      <c r="Z733" s="539"/>
      <c r="AA733" s="539"/>
    </row>
    <row r="734" spans="1:32" ht="18" customHeight="1" x14ac:dyDescent="0.2">
      <c r="A734" s="1056" t="s">
        <v>47</v>
      </c>
      <c r="B734" s="6037" t="s">
        <v>10</v>
      </c>
      <c r="C734" s="1055" t="s">
        <v>25</v>
      </c>
      <c r="D734" s="6044" t="s">
        <v>325</v>
      </c>
      <c r="E734" s="6045"/>
      <c r="F734" s="6046"/>
      <c r="G734" s="5942" t="s">
        <v>322</v>
      </c>
      <c r="H734" s="5967" t="s">
        <v>18</v>
      </c>
      <c r="I734" s="5964" t="s">
        <v>19</v>
      </c>
      <c r="J734" s="631" t="s">
        <v>20</v>
      </c>
      <c r="K734" s="847">
        <f>K741</f>
        <v>0</v>
      </c>
      <c r="L734" s="847">
        <f>L741</f>
        <v>0</v>
      </c>
      <c r="M734" s="847">
        <f>M741</f>
        <v>0</v>
      </c>
      <c r="N734" s="1051" t="s">
        <v>277</v>
      </c>
      <c r="O734" s="1050" t="s">
        <v>138</v>
      </c>
      <c r="P734" s="1049"/>
      <c r="Q734" s="1048"/>
      <c r="X734" s="5881"/>
      <c r="Y734" s="5882"/>
      <c r="Z734" s="539"/>
      <c r="AA734" s="539"/>
    </row>
    <row r="735" spans="1:32" ht="12.75" customHeight="1" x14ac:dyDescent="0.2">
      <c r="A735" s="1037"/>
      <c r="B735" s="6016"/>
      <c r="C735" s="1035"/>
      <c r="D735" s="6047"/>
      <c r="E735" s="6048"/>
      <c r="F735" s="6049"/>
      <c r="G735" s="5943"/>
      <c r="H735" s="5968"/>
      <c r="I735" s="5965"/>
      <c r="J735" s="625" t="s">
        <v>235</v>
      </c>
      <c r="K735" s="845"/>
      <c r="L735" s="845"/>
      <c r="M735" s="845"/>
      <c r="N735" s="1041"/>
      <c r="O735" s="1064"/>
      <c r="P735" s="1045"/>
      <c r="Q735" s="1044"/>
      <c r="X735" s="5883"/>
      <c r="Y735" s="5884"/>
      <c r="Z735" s="539"/>
      <c r="AA735" s="539"/>
    </row>
    <row r="736" spans="1:32" ht="14.45" customHeight="1" x14ac:dyDescent="0.2">
      <c r="A736" s="1037"/>
      <c r="B736" s="6016"/>
      <c r="C736" s="1035"/>
      <c r="D736" s="6050"/>
      <c r="E736" s="6048"/>
      <c r="F736" s="6049"/>
      <c r="G736" s="5943"/>
      <c r="H736" s="5968"/>
      <c r="I736" s="5965"/>
      <c r="J736" s="621" t="s">
        <v>23</v>
      </c>
      <c r="K736" s="845">
        <f t="shared" ref="K736:M739" si="14">K742</f>
        <v>0</v>
      </c>
      <c r="L736" s="845">
        <f t="shared" si="14"/>
        <v>0</v>
      </c>
      <c r="M736" s="845">
        <f t="shared" si="14"/>
        <v>0</v>
      </c>
      <c r="N736" s="1041" t="s">
        <v>324</v>
      </c>
      <c r="O736" s="1040" t="s">
        <v>320</v>
      </c>
      <c r="P736" s="1045"/>
      <c r="Q736" s="1044"/>
      <c r="X736" s="5883"/>
      <c r="Y736" s="5884"/>
      <c r="Z736" s="539"/>
      <c r="AA736" s="539"/>
    </row>
    <row r="737" spans="1:27" ht="15" customHeight="1" x14ac:dyDescent="0.2">
      <c r="A737" s="1037"/>
      <c r="B737" s="6016"/>
      <c r="C737" s="1035"/>
      <c r="D737" s="6050"/>
      <c r="E737" s="6048"/>
      <c r="F737" s="6049"/>
      <c r="G737" s="5943"/>
      <c r="H737" s="5968"/>
      <c r="I737" s="5965"/>
      <c r="J737" s="621" t="s">
        <v>234</v>
      </c>
      <c r="K737" s="845">
        <f t="shared" si="14"/>
        <v>0</v>
      </c>
      <c r="L737" s="845">
        <f t="shared" si="14"/>
        <v>0</v>
      </c>
      <c r="M737" s="845">
        <f t="shared" si="14"/>
        <v>0</v>
      </c>
      <c r="N737" s="1041" t="s">
        <v>193</v>
      </c>
      <c r="O737" s="1040"/>
      <c r="P737" s="1039"/>
      <c r="Q737" s="1038"/>
      <c r="X737" s="5883"/>
      <c r="Y737" s="5884"/>
      <c r="Z737" s="539"/>
      <c r="AA737" s="539"/>
    </row>
    <row r="738" spans="1:27" ht="15" customHeight="1" x14ac:dyDescent="0.2">
      <c r="A738" s="1037"/>
      <c r="B738" s="6016"/>
      <c r="C738" s="1035"/>
      <c r="D738" s="6050"/>
      <c r="E738" s="6048"/>
      <c r="F738" s="6049"/>
      <c r="G738" s="5943"/>
      <c r="H738" s="5968"/>
      <c r="I738" s="5965"/>
      <c r="J738" s="621" t="s">
        <v>233</v>
      </c>
      <c r="K738" s="845">
        <f t="shared" si="14"/>
        <v>0</v>
      </c>
      <c r="L738" s="845">
        <f t="shared" si="14"/>
        <v>0</v>
      </c>
      <c r="M738" s="845">
        <f t="shared" si="14"/>
        <v>0</v>
      </c>
      <c r="N738" s="1041"/>
      <c r="O738" s="1040"/>
      <c r="P738" s="1039"/>
      <c r="Q738" s="1038"/>
      <c r="X738" s="5883"/>
      <c r="Y738" s="5884"/>
      <c r="Z738" s="539"/>
      <c r="AA738" s="539"/>
    </row>
    <row r="739" spans="1:27" ht="15.75" customHeight="1" thickBot="1" x14ac:dyDescent="0.25">
      <c r="A739" s="1037"/>
      <c r="B739" s="6016"/>
      <c r="C739" s="1035"/>
      <c r="D739" s="6050"/>
      <c r="E739" s="6048"/>
      <c r="F739" s="6049"/>
      <c r="G739" s="5943"/>
      <c r="H739" s="5968"/>
      <c r="I739" s="5965"/>
      <c r="J739" s="1063" t="s">
        <v>22</v>
      </c>
      <c r="K739" s="1062">
        <f t="shared" si="14"/>
        <v>0</v>
      </c>
      <c r="L739" s="1062">
        <f t="shared" si="14"/>
        <v>0</v>
      </c>
      <c r="M739" s="1062">
        <f t="shared" si="14"/>
        <v>0</v>
      </c>
      <c r="N739" s="1029"/>
      <c r="O739" s="1028"/>
      <c r="P739" s="1027"/>
      <c r="Q739" s="1026"/>
      <c r="X739" s="5885"/>
      <c r="Y739" s="5886"/>
      <c r="Z739" s="539"/>
      <c r="AA739" s="539"/>
    </row>
    <row r="740" spans="1:27" ht="11.25" customHeight="1" thickBot="1" x14ac:dyDescent="0.25">
      <c r="A740" s="1025"/>
      <c r="B740" s="6038"/>
      <c r="C740" s="1023"/>
      <c r="D740" s="6051"/>
      <c r="E740" s="6052"/>
      <c r="F740" s="6053"/>
      <c r="G740" s="5944"/>
      <c r="H740" s="5969"/>
      <c r="I740" s="5966"/>
      <c r="J740" s="1061" t="s">
        <v>24</v>
      </c>
      <c r="K740" s="571">
        <f>SUM(K734:K739)</f>
        <v>0</v>
      </c>
      <c r="L740" s="571">
        <f>SUM(L734:L739)</f>
        <v>0</v>
      </c>
      <c r="M740" s="571">
        <f>SUM(M734:M739)</f>
        <v>0</v>
      </c>
      <c r="N740" s="1060"/>
      <c r="O740" s="1059"/>
      <c r="P740" s="1058"/>
      <c r="Q740" s="1057"/>
      <c r="R740" s="637"/>
      <c r="S740" s="637"/>
      <c r="T740" s="637"/>
      <c r="U740" s="637"/>
      <c r="V740" s="637"/>
      <c r="W740" s="637"/>
      <c r="X740" s="5863"/>
      <c r="Y740" s="5864"/>
      <c r="Z740" s="539"/>
      <c r="AA740" s="539"/>
    </row>
    <row r="741" spans="1:27" ht="17.25" hidden="1" customHeight="1" thickBot="1" x14ac:dyDescent="0.25">
      <c r="A741" s="1056" t="s">
        <v>47</v>
      </c>
      <c r="B741" s="6037" t="s">
        <v>10</v>
      </c>
      <c r="C741" s="1055" t="s">
        <v>25</v>
      </c>
      <c r="D741" s="1054" t="s">
        <v>10</v>
      </c>
      <c r="E741" s="1053"/>
      <c r="F741" s="5998" t="s">
        <v>323</v>
      </c>
      <c r="G741" s="5942" t="s">
        <v>322</v>
      </c>
      <c r="H741" s="5967" t="s">
        <v>18</v>
      </c>
      <c r="I741" s="5964" t="s">
        <v>265</v>
      </c>
      <c r="J741" s="1052" t="s">
        <v>20</v>
      </c>
      <c r="K741" s="1052"/>
      <c r="L741" s="756"/>
      <c r="M741" s="755"/>
      <c r="N741" s="1051" t="s">
        <v>245</v>
      </c>
      <c r="O741" s="1050" t="s">
        <v>138</v>
      </c>
      <c r="P741" s="1049">
        <v>1</v>
      </c>
      <c r="Q741" s="1048"/>
      <c r="X741" s="548"/>
      <c r="Y741" s="548"/>
      <c r="Z741" s="539"/>
      <c r="AA741" s="539"/>
    </row>
    <row r="742" spans="1:27" ht="18" hidden="1" customHeight="1" thickBot="1" x14ac:dyDescent="0.25">
      <c r="A742" s="1037"/>
      <c r="B742" s="6016"/>
      <c r="C742" s="1035"/>
      <c r="D742" s="1034"/>
      <c r="E742" s="1033"/>
      <c r="F742" s="5999"/>
      <c r="G742" s="5943"/>
      <c r="H742" s="5968"/>
      <c r="I742" s="5965"/>
      <c r="J742" s="1043" t="s">
        <v>23</v>
      </c>
      <c r="K742" s="1042"/>
      <c r="L742" s="750"/>
      <c r="M742" s="749"/>
      <c r="N742" s="1047" t="s">
        <v>321</v>
      </c>
      <c r="O742" s="1046" t="s">
        <v>320</v>
      </c>
      <c r="P742" s="1045">
        <v>1.032</v>
      </c>
      <c r="Q742" s="1044"/>
      <c r="X742" s="548"/>
      <c r="Y742" s="548"/>
      <c r="Z742" s="539"/>
      <c r="AA742" s="539"/>
    </row>
    <row r="743" spans="1:27" ht="23.25" hidden="1" customHeight="1" thickBot="1" x14ac:dyDescent="0.25">
      <c r="A743" s="1037"/>
      <c r="B743" s="6016"/>
      <c r="C743" s="1035"/>
      <c r="D743" s="1034"/>
      <c r="E743" s="1033"/>
      <c r="F743" s="5999"/>
      <c r="G743" s="5943"/>
      <c r="H743" s="5968"/>
      <c r="I743" s="5965"/>
      <c r="J743" s="1043" t="s">
        <v>234</v>
      </c>
      <c r="K743" s="1042"/>
      <c r="L743" s="750"/>
      <c r="M743" s="749"/>
      <c r="N743" s="1041"/>
      <c r="O743" s="1040"/>
      <c r="P743" s="1039"/>
      <c r="Q743" s="1038"/>
      <c r="X743" s="548"/>
      <c r="Y743" s="548"/>
      <c r="Z743" s="539"/>
      <c r="AA743" s="539"/>
    </row>
    <row r="744" spans="1:27" ht="31.5" hidden="1" customHeight="1" thickBot="1" x14ac:dyDescent="0.25">
      <c r="A744" s="1037"/>
      <c r="B744" s="6016"/>
      <c r="C744" s="1035"/>
      <c r="D744" s="1034"/>
      <c r="E744" s="1033"/>
      <c r="F744" s="5999"/>
      <c r="G744" s="5943"/>
      <c r="H744" s="5968"/>
      <c r="I744" s="5965"/>
      <c r="J744" s="1043" t="s">
        <v>233</v>
      </c>
      <c r="K744" s="1042"/>
      <c r="L744" s="750"/>
      <c r="M744" s="749"/>
      <c r="N744" s="1041"/>
      <c r="O744" s="1040"/>
      <c r="P744" s="1039"/>
      <c r="Q744" s="1038"/>
      <c r="X744" s="548"/>
      <c r="Y744" s="548"/>
      <c r="Z744" s="539"/>
      <c r="AA744" s="539"/>
    </row>
    <row r="745" spans="1:27" ht="23.25" hidden="1" customHeight="1" thickBot="1" x14ac:dyDescent="0.25">
      <c r="A745" s="1037"/>
      <c r="B745" s="6016"/>
      <c r="C745" s="1035"/>
      <c r="D745" s="1034"/>
      <c r="E745" s="1033"/>
      <c r="F745" s="5999"/>
      <c r="G745" s="5943"/>
      <c r="H745" s="5968"/>
      <c r="I745" s="5965"/>
      <c r="J745" s="1031" t="s">
        <v>22</v>
      </c>
      <c r="K745" s="1031"/>
      <c r="L745" s="948"/>
      <c r="M745" s="1030"/>
      <c r="N745" s="1029"/>
      <c r="O745" s="1028"/>
      <c r="P745" s="1027"/>
      <c r="Q745" s="1026"/>
      <c r="X745" s="548"/>
      <c r="Y745" s="548"/>
      <c r="Z745" s="539"/>
      <c r="AA745" s="539"/>
    </row>
    <row r="746" spans="1:27" ht="24.75" hidden="1" customHeight="1" thickBot="1" x14ac:dyDescent="0.25">
      <c r="A746" s="1025"/>
      <c r="B746" s="6038"/>
      <c r="C746" s="1023"/>
      <c r="D746" s="1022"/>
      <c r="E746" s="1021"/>
      <c r="F746" s="6000"/>
      <c r="G746" s="5944"/>
      <c r="H746" s="5969"/>
      <c r="I746" s="5966"/>
      <c r="J746" s="1020" t="s">
        <v>24</v>
      </c>
      <c r="K746" s="1020"/>
      <c r="L746" s="775">
        <f>SUM(L741:L745)</f>
        <v>0</v>
      </c>
      <c r="M746" s="774"/>
      <c r="N746" s="1019"/>
      <c r="O746" s="1018"/>
      <c r="P746" s="1017"/>
      <c r="Q746" s="1016"/>
      <c r="X746" s="548"/>
      <c r="Y746" s="548"/>
      <c r="Z746" s="539"/>
      <c r="AA746" s="539"/>
    </row>
    <row r="747" spans="1:27" ht="18.75" customHeight="1" thickBot="1" x14ac:dyDescent="0.25">
      <c r="A747" s="1015" t="s">
        <v>47</v>
      </c>
      <c r="B747" s="1014" t="s">
        <v>10</v>
      </c>
      <c r="C747" s="6058" t="s">
        <v>35</v>
      </c>
      <c r="D747" s="6058"/>
      <c r="E747" s="6058"/>
      <c r="F747" s="6058"/>
      <c r="G747" s="6058"/>
      <c r="H747" s="6058"/>
      <c r="I747" s="6059"/>
      <c r="J747" s="1013" t="s">
        <v>24</v>
      </c>
      <c r="K747" s="870">
        <f>K726+K740</f>
        <v>0</v>
      </c>
      <c r="L747" s="870">
        <f>L726+L740</f>
        <v>43.6</v>
      </c>
      <c r="M747" s="870">
        <f>M726+M740</f>
        <v>39.380000000000003</v>
      </c>
      <c r="N747" s="1012"/>
      <c r="O747" s="1012"/>
      <c r="P747" s="1011"/>
      <c r="Q747" s="1010"/>
      <c r="X747" s="5906"/>
      <c r="Y747" s="5907"/>
      <c r="Z747" s="539"/>
      <c r="AA747" s="539"/>
    </row>
    <row r="748" spans="1:27" ht="19.5" customHeight="1" thickBot="1" x14ac:dyDescent="0.25">
      <c r="A748" s="1009" t="s">
        <v>47</v>
      </c>
      <c r="B748" s="1009"/>
      <c r="C748" s="6144" t="s">
        <v>68</v>
      </c>
      <c r="D748" s="6144"/>
      <c r="E748" s="6144"/>
      <c r="F748" s="6144"/>
      <c r="G748" s="6144"/>
      <c r="H748" s="6144"/>
      <c r="I748" s="6145"/>
      <c r="J748" s="1008" t="s">
        <v>24</v>
      </c>
      <c r="K748" s="557">
        <f>K747*1</f>
        <v>0</v>
      </c>
      <c r="L748" s="557">
        <f>L747*1</f>
        <v>43.6</v>
      </c>
      <c r="M748" s="557">
        <f>M747*1</f>
        <v>39.380000000000003</v>
      </c>
      <c r="N748" s="6188"/>
      <c r="O748" s="6078"/>
      <c r="P748" s="6078"/>
      <c r="Q748" s="6079"/>
      <c r="X748" s="5875"/>
      <c r="Y748" s="5876"/>
      <c r="Z748" s="539"/>
      <c r="AA748" s="539"/>
    </row>
    <row r="749" spans="1:27" ht="14.25" customHeight="1" thickBot="1" x14ac:dyDescent="0.25">
      <c r="A749" s="867" t="s">
        <v>50</v>
      </c>
      <c r="B749" s="6188" t="s">
        <v>319</v>
      </c>
      <c r="C749" s="6078"/>
      <c r="D749" s="6078"/>
      <c r="E749" s="6078"/>
      <c r="F749" s="6078"/>
      <c r="G749" s="6078"/>
      <c r="H749" s="6078"/>
      <c r="I749" s="6078"/>
      <c r="J749" s="6078"/>
      <c r="K749" s="6078"/>
      <c r="L749" s="6078"/>
      <c r="M749" s="6078"/>
      <c r="N749" s="6078"/>
      <c r="O749" s="6078"/>
      <c r="P749" s="6078"/>
      <c r="Q749" s="6079"/>
      <c r="X749" s="5875"/>
      <c r="Y749" s="5876"/>
      <c r="Z749" s="539"/>
      <c r="AA749" s="539"/>
    </row>
    <row r="750" spans="1:27" ht="27" customHeight="1" thickBot="1" x14ac:dyDescent="0.25">
      <c r="A750" s="1007"/>
      <c r="B750" s="1006"/>
      <c r="C750" s="862"/>
      <c r="D750" s="862"/>
      <c r="E750" s="862"/>
      <c r="F750" s="1005"/>
      <c r="G750" s="1005"/>
      <c r="H750" s="862"/>
      <c r="I750" s="862"/>
      <c r="J750" s="862"/>
      <c r="K750" s="862"/>
      <c r="L750" s="862"/>
      <c r="M750" s="862"/>
      <c r="N750" s="1004" t="s">
        <v>318</v>
      </c>
      <c r="O750" s="850" t="s">
        <v>138</v>
      </c>
      <c r="P750" s="849">
        <v>1</v>
      </c>
      <c r="Q750" s="848">
        <v>1</v>
      </c>
      <c r="X750" s="5879"/>
      <c r="Y750" s="5880"/>
      <c r="Z750" s="539"/>
      <c r="AA750" s="539"/>
    </row>
    <row r="751" spans="1:27" ht="18" customHeight="1" thickBot="1" x14ac:dyDescent="0.25">
      <c r="A751" s="855" t="s">
        <v>50</v>
      </c>
      <c r="B751" s="1003" t="s">
        <v>10</v>
      </c>
      <c r="C751" s="1002" t="s">
        <v>317</v>
      </c>
      <c r="D751" s="1001"/>
      <c r="E751" s="1001"/>
      <c r="F751" s="1001"/>
      <c r="G751" s="1001"/>
      <c r="H751" s="1001"/>
      <c r="I751" s="1001"/>
      <c r="J751" s="1001"/>
      <c r="K751" s="1001"/>
      <c r="L751" s="858"/>
      <c r="M751" s="858"/>
      <c r="N751" s="1001"/>
      <c r="O751" s="1001"/>
      <c r="P751" s="857"/>
      <c r="Q751" s="856"/>
      <c r="X751" s="5873"/>
      <c r="Y751" s="5874"/>
      <c r="Z751" s="539"/>
      <c r="AA751" s="539"/>
    </row>
    <row r="752" spans="1:27" ht="37.5" customHeight="1" thickBot="1" x14ac:dyDescent="0.25">
      <c r="A752" s="1000"/>
      <c r="B752" s="564"/>
      <c r="C752" s="999"/>
      <c r="D752" s="999"/>
      <c r="E752" s="999"/>
      <c r="F752" s="999"/>
      <c r="G752" s="999"/>
      <c r="H752" s="999"/>
      <c r="I752" s="999"/>
      <c r="J752" s="999"/>
      <c r="K752" s="999"/>
      <c r="L752" s="999"/>
      <c r="M752" s="999"/>
      <c r="N752" s="998" t="s">
        <v>316</v>
      </c>
      <c r="O752" s="850" t="s">
        <v>138</v>
      </c>
      <c r="P752" s="849">
        <v>2</v>
      </c>
      <c r="Q752" s="848">
        <v>1</v>
      </c>
      <c r="X752" s="5879"/>
      <c r="Y752" s="5880"/>
      <c r="Z752" s="539"/>
      <c r="AA752" s="539"/>
    </row>
    <row r="753" spans="1:28" ht="15" customHeight="1" thickBot="1" x14ac:dyDescent="0.25">
      <c r="A753" s="963" t="s">
        <v>50</v>
      </c>
      <c r="B753" s="5973" t="s">
        <v>10</v>
      </c>
      <c r="C753" s="961" t="s">
        <v>10</v>
      </c>
      <c r="D753" s="6044" t="s">
        <v>315</v>
      </c>
      <c r="E753" s="6045"/>
      <c r="F753" s="6046"/>
      <c r="G753" s="5942" t="s">
        <v>285</v>
      </c>
      <c r="H753" s="6245" t="s">
        <v>18</v>
      </c>
      <c r="I753" s="5916" t="s">
        <v>19</v>
      </c>
      <c r="J753" s="631" t="s">
        <v>20</v>
      </c>
      <c r="K753" s="847">
        <f t="shared" ref="K753:M756" si="15">K761+K769+K775+K781+K788+K795+K802+K810+K818+K826</f>
        <v>0</v>
      </c>
      <c r="L753" s="847">
        <f t="shared" si="15"/>
        <v>0</v>
      </c>
      <c r="M753" s="847">
        <f t="shared" si="15"/>
        <v>0</v>
      </c>
      <c r="N753" s="754" t="s">
        <v>277</v>
      </c>
      <c r="O753" s="753" t="s">
        <v>138</v>
      </c>
      <c r="P753" s="837">
        <v>1</v>
      </c>
      <c r="Q753" s="836">
        <v>2</v>
      </c>
      <c r="X753" s="5900"/>
      <c r="Y753" s="5901"/>
      <c r="Z753" s="539"/>
      <c r="AA753" s="539"/>
    </row>
    <row r="754" spans="1:28" ht="15" customHeight="1" thickBot="1" x14ac:dyDescent="0.25">
      <c r="A754" s="959"/>
      <c r="B754" s="5974"/>
      <c r="C754" s="957"/>
      <c r="D754" s="6047"/>
      <c r="E754" s="6048"/>
      <c r="F754" s="6049"/>
      <c r="G754" s="5943"/>
      <c r="H754" s="6246"/>
      <c r="I754" s="5917"/>
      <c r="J754" s="625" t="s">
        <v>235</v>
      </c>
      <c r="K754" s="847">
        <f t="shared" si="15"/>
        <v>0</v>
      </c>
      <c r="L754" s="847">
        <f t="shared" si="15"/>
        <v>0</v>
      </c>
      <c r="M754" s="847">
        <f t="shared" si="15"/>
        <v>0</v>
      </c>
      <c r="N754" s="769"/>
      <c r="O754" s="768"/>
      <c r="P754" s="811"/>
      <c r="Q754" s="810"/>
      <c r="X754" s="5902"/>
      <c r="Y754" s="5903"/>
      <c r="Z754" s="539"/>
      <c r="AA754" s="539"/>
    </row>
    <row r="755" spans="1:28" ht="15" thickBot="1" x14ac:dyDescent="0.25">
      <c r="A755" s="959"/>
      <c r="B755" s="5974"/>
      <c r="C755" s="957"/>
      <c r="D755" s="6050"/>
      <c r="E755" s="6048"/>
      <c r="F755" s="6049"/>
      <c r="G755" s="5943"/>
      <c r="H755" s="6246"/>
      <c r="I755" s="5917"/>
      <c r="J755" s="621" t="s">
        <v>23</v>
      </c>
      <c r="K755" s="847">
        <f t="shared" si="15"/>
        <v>925.3</v>
      </c>
      <c r="L755" s="847">
        <f t="shared" si="15"/>
        <v>861.69999999999993</v>
      </c>
      <c r="M755" s="847">
        <f t="shared" si="15"/>
        <v>404.6699999999999</v>
      </c>
      <c r="N755" s="769" t="s">
        <v>314</v>
      </c>
      <c r="O755" s="812" t="s">
        <v>138</v>
      </c>
      <c r="P755" s="811">
        <v>1</v>
      </c>
      <c r="Q755" s="810">
        <v>1</v>
      </c>
      <c r="X755" s="5902"/>
      <c r="Y755" s="5903"/>
      <c r="Z755" s="539"/>
      <c r="AA755" s="539"/>
    </row>
    <row r="756" spans="1:28" ht="15" thickBot="1" x14ac:dyDescent="0.25">
      <c r="A756" s="959"/>
      <c r="B756" s="5974"/>
      <c r="C756" s="957"/>
      <c r="D756" s="6050"/>
      <c r="E756" s="6048"/>
      <c r="F756" s="6049"/>
      <c r="G756" s="5943"/>
      <c r="H756" s="6246"/>
      <c r="I756" s="5917"/>
      <c r="J756" s="621" t="s">
        <v>234</v>
      </c>
      <c r="K756" s="847">
        <f t="shared" si="15"/>
        <v>0</v>
      </c>
      <c r="L756" s="847">
        <f t="shared" si="15"/>
        <v>0</v>
      </c>
      <c r="M756" s="847">
        <f t="shared" si="15"/>
        <v>0</v>
      </c>
      <c r="N756" s="769"/>
      <c r="O756" s="812"/>
      <c r="P756" s="740"/>
      <c r="Q756" s="739"/>
      <c r="X756" s="5902"/>
      <c r="Y756" s="5903"/>
      <c r="Z756" s="539"/>
      <c r="AA756" s="539"/>
    </row>
    <row r="757" spans="1:28" ht="15" thickBot="1" x14ac:dyDescent="0.25">
      <c r="A757" s="959"/>
      <c r="B757" s="5974"/>
      <c r="C757" s="957"/>
      <c r="D757" s="6050"/>
      <c r="E757" s="6048"/>
      <c r="F757" s="6049"/>
      <c r="G757" s="5943"/>
      <c r="H757" s="6246"/>
      <c r="I757" s="5917"/>
      <c r="J757" s="621" t="s">
        <v>233</v>
      </c>
      <c r="K757" s="847">
        <f t="shared" ref="K757:M758" si="16">K765+K772+K778+K785+K792+K799+K806+K814+K830</f>
        <v>3077.6</v>
      </c>
      <c r="L757" s="847">
        <f t="shared" si="16"/>
        <v>3151.8999999999996</v>
      </c>
      <c r="M757" s="847">
        <f t="shared" si="16"/>
        <v>551.3900000000001</v>
      </c>
      <c r="N757" s="769"/>
      <c r="O757" s="812"/>
      <c r="P757" s="740"/>
      <c r="Q757" s="739"/>
      <c r="X757" s="5902"/>
      <c r="Y757" s="5903"/>
      <c r="Z757" s="539"/>
      <c r="AA757" s="539"/>
    </row>
    <row r="758" spans="1:28" ht="15.75" customHeight="1" x14ac:dyDescent="0.2">
      <c r="A758" s="959"/>
      <c r="B758" s="5974"/>
      <c r="C758" s="957"/>
      <c r="D758" s="6050"/>
      <c r="E758" s="6048"/>
      <c r="F758" s="6049"/>
      <c r="G758" s="5943"/>
      <c r="H758" s="6246"/>
      <c r="I758" s="5917"/>
      <c r="J758" s="621" t="s">
        <v>22</v>
      </c>
      <c r="K758" s="847">
        <f t="shared" si="16"/>
        <v>0</v>
      </c>
      <c r="L758" s="847">
        <f t="shared" si="16"/>
        <v>0</v>
      </c>
      <c r="M758" s="847">
        <f t="shared" si="16"/>
        <v>0</v>
      </c>
      <c r="N758" s="804"/>
      <c r="O758" s="803"/>
      <c r="P758" s="802"/>
      <c r="Q758" s="801"/>
      <c r="X758" s="5902"/>
      <c r="Y758" s="5903"/>
      <c r="Z758" s="539"/>
      <c r="AA758" s="539"/>
    </row>
    <row r="759" spans="1:28" ht="15.75" customHeight="1" thickBot="1" x14ac:dyDescent="0.25">
      <c r="A759" s="959"/>
      <c r="B759" s="5974"/>
      <c r="C759" s="957"/>
      <c r="D759" s="6050"/>
      <c r="E759" s="6048"/>
      <c r="F759" s="6049"/>
      <c r="G759" s="5943"/>
      <c r="H759" s="6246"/>
      <c r="I759" s="5917"/>
      <c r="J759" s="615" t="s">
        <v>232</v>
      </c>
      <c r="K759" s="614">
        <f>K767+K808+K816+K832</f>
        <v>0</v>
      </c>
      <c r="L759" s="614">
        <f>L767+L808+L816+L832</f>
        <v>97</v>
      </c>
      <c r="M759" s="614">
        <f>M767+M808+M816+M832</f>
        <v>96.21</v>
      </c>
      <c r="N759" s="732"/>
      <c r="O759" s="731"/>
      <c r="P759" s="829"/>
      <c r="Q759" s="828"/>
      <c r="X759" s="5904"/>
      <c r="Y759" s="5905"/>
      <c r="Z759" s="539"/>
      <c r="AA759" s="539"/>
    </row>
    <row r="760" spans="1:28" ht="15" customHeight="1" thickBot="1" x14ac:dyDescent="0.25">
      <c r="A760" s="577"/>
      <c r="B760" s="5975"/>
      <c r="C760" s="612"/>
      <c r="D760" s="6051"/>
      <c r="E760" s="6052"/>
      <c r="F760" s="6053"/>
      <c r="G760" s="5944"/>
      <c r="H760" s="6247"/>
      <c r="I760" s="5918"/>
      <c r="J760" s="573" t="s">
        <v>24</v>
      </c>
      <c r="K760" s="571">
        <f>SUM(K753:K759)</f>
        <v>4002.8999999999996</v>
      </c>
      <c r="L760" s="571">
        <f>SUM(L753:L759)</f>
        <v>4110.5999999999995</v>
      </c>
      <c r="M760" s="571">
        <f>SUM(M753:M759)</f>
        <v>1052.27</v>
      </c>
      <c r="N760" s="759"/>
      <c r="O760" s="667"/>
      <c r="P760" s="726"/>
      <c r="Q760" s="665"/>
      <c r="R760" s="637"/>
      <c r="S760" s="637"/>
      <c r="T760" s="637"/>
      <c r="U760" s="637"/>
      <c r="V760" s="637"/>
      <c r="W760" s="637"/>
      <c r="X760" s="5863"/>
      <c r="Y760" s="5864"/>
      <c r="Z760" s="539"/>
      <c r="AA760" s="539"/>
    </row>
    <row r="761" spans="1:28" ht="13.9" customHeight="1" x14ac:dyDescent="0.2">
      <c r="A761" s="963" t="s">
        <v>50</v>
      </c>
      <c r="B761" s="962" t="s">
        <v>10</v>
      </c>
      <c r="C761" s="606" t="s">
        <v>10</v>
      </c>
      <c r="D761" s="696" t="s">
        <v>10</v>
      </c>
      <c r="E761" s="757"/>
      <c r="F761" s="5928" t="s">
        <v>313</v>
      </c>
      <c r="G761" s="5942" t="s">
        <v>285</v>
      </c>
      <c r="H761" s="5935" t="s">
        <v>18</v>
      </c>
      <c r="I761" s="5916" t="s">
        <v>19</v>
      </c>
      <c r="J761" s="694" t="s">
        <v>20</v>
      </c>
      <c r="K761" s="693"/>
      <c r="L761" s="756"/>
      <c r="M761" s="755"/>
      <c r="N761" s="754" t="s">
        <v>245</v>
      </c>
      <c r="O761" s="753" t="s">
        <v>138</v>
      </c>
      <c r="P761" s="837">
        <v>1</v>
      </c>
      <c r="Q761" s="836">
        <v>1</v>
      </c>
      <c r="X761" s="5865" t="s">
        <v>312</v>
      </c>
      <c r="Y761" s="5893"/>
      <c r="Z761" s="539"/>
      <c r="AA761" s="539"/>
    </row>
    <row r="762" spans="1:28" ht="14.45" customHeight="1" x14ac:dyDescent="0.2">
      <c r="A762" s="959"/>
      <c r="B762" s="958"/>
      <c r="C762" s="588"/>
      <c r="D762" s="690"/>
      <c r="E762" s="736"/>
      <c r="F762" s="5929"/>
      <c r="G762" s="5943"/>
      <c r="H762" s="5936"/>
      <c r="I762" s="5917"/>
      <c r="J762" s="599" t="s">
        <v>235</v>
      </c>
      <c r="K762" s="691"/>
      <c r="L762" s="750"/>
      <c r="M762" s="749"/>
      <c r="N762" s="748"/>
      <c r="O762" s="768"/>
      <c r="P762" s="811"/>
      <c r="Q762" s="810"/>
      <c r="X762" s="5894"/>
      <c r="Y762" s="5895"/>
      <c r="Z762" s="539"/>
      <c r="AA762" s="539"/>
    </row>
    <row r="763" spans="1:28" ht="14.45" customHeight="1" x14ac:dyDescent="0.2">
      <c r="A763" s="959"/>
      <c r="B763" s="958"/>
      <c r="C763" s="588"/>
      <c r="D763" s="690"/>
      <c r="E763" s="736"/>
      <c r="F763" s="5929"/>
      <c r="G763" s="5943"/>
      <c r="H763" s="5936"/>
      <c r="I763" s="5917"/>
      <c r="J763" s="689" t="s">
        <v>23</v>
      </c>
      <c r="K763" s="744">
        <v>110.3</v>
      </c>
      <c r="L763" s="583">
        <v>39</v>
      </c>
      <c r="M763" s="743">
        <v>14.53</v>
      </c>
      <c r="N763" s="997" t="s">
        <v>311</v>
      </c>
      <c r="O763" s="996" t="s">
        <v>138</v>
      </c>
      <c r="P763" s="811">
        <v>1</v>
      </c>
      <c r="Q763" s="810">
        <v>1</v>
      </c>
      <c r="X763" s="5894"/>
      <c r="Y763" s="5895"/>
      <c r="Z763" s="539"/>
      <c r="AA763" s="539"/>
      <c r="AB763" s="516"/>
    </row>
    <row r="764" spans="1:28" ht="14.45" customHeight="1" x14ac:dyDescent="0.2">
      <c r="A764" s="959"/>
      <c r="B764" s="958"/>
      <c r="C764" s="588"/>
      <c r="D764" s="690"/>
      <c r="E764" s="736"/>
      <c r="F764" s="5929"/>
      <c r="G764" s="5943"/>
      <c r="H764" s="5936"/>
      <c r="I764" s="5917"/>
      <c r="J764" s="689" t="s">
        <v>234</v>
      </c>
      <c r="K764" s="744"/>
      <c r="L764" s="750"/>
      <c r="M764" s="749"/>
      <c r="N764" s="769"/>
      <c r="O764" s="812"/>
      <c r="P764" s="746"/>
      <c r="Q764" s="745"/>
      <c r="X764" s="5894"/>
      <c r="Y764" s="5895"/>
      <c r="Z764" s="539"/>
      <c r="AA764" s="539"/>
    </row>
    <row r="765" spans="1:28" ht="14.45" customHeight="1" x14ac:dyDescent="0.2">
      <c r="A765" s="959"/>
      <c r="B765" s="958"/>
      <c r="C765" s="588"/>
      <c r="D765" s="690"/>
      <c r="E765" s="736"/>
      <c r="F765" s="5929"/>
      <c r="G765" s="5943"/>
      <c r="H765" s="5936"/>
      <c r="I765" s="5917"/>
      <c r="J765" s="689" t="s">
        <v>233</v>
      </c>
      <c r="K765" s="744"/>
      <c r="L765" s="750"/>
      <c r="M765" s="749"/>
      <c r="N765" s="769"/>
      <c r="O765" s="812"/>
      <c r="P765" s="740"/>
      <c r="Q765" s="739"/>
      <c r="X765" s="5894"/>
      <c r="Y765" s="5895"/>
      <c r="Z765" s="539"/>
      <c r="AA765" s="539"/>
    </row>
    <row r="766" spans="1:28" ht="14.45" customHeight="1" x14ac:dyDescent="0.2">
      <c r="A766" s="959"/>
      <c r="B766" s="958"/>
      <c r="C766" s="588"/>
      <c r="D766" s="690"/>
      <c r="E766" s="736"/>
      <c r="F766" s="5929"/>
      <c r="G766" s="5943"/>
      <c r="H766" s="5936"/>
      <c r="I766" s="5917"/>
      <c r="J766" s="689" t="s">
        <v>22</v>
      </c>
      <c r="K766" s="688"/>
      <c r="L766" s="835"/>
      <c r="M766" s="835"/>
      <c r="N766" s="804"/>
      <c r="O766" s="803"/>
      <c r="P766" s="802"/>
      <c r="Q766" s="801"/>
      <c r="X766" s="5894"/>
      <c r="Y766" s="5895"/>
      <c r="Z766" s="539"/>
      <c r="AA766" s="539"/>
    </row>
    <row r="767" spans="1:28" ht="16.899999999999999" customHeight="1" thickBot="1" x14ac:dyDescent="0.25">
      <c r="A767" s="959"/>
      <c r="B767" s="958"/>
      <c r="C767" s="588"/>
      <c r="D767" s="690"/>
      <c r="E767" s="736"/>
      <c r="F767" s="5929"/>
      <c r="G767" s="5943"/>
      <c r="H767" s="5936"/>
      <c r="I767" s="5917"/>
      <c r="J767" s="764" t="s">
        <v>232</v>
      </c>
      <c r="K767" s="762">
        <v>0</v>
      </c>
      <c r="L767" s="763">
        <v>97</v>
      </c>
      <c r="M767" s="762">
        <v>96.21</v>
      </c>
      <c r="N767" s="732"/>
      <c r="O767" s="731"/>
      <c r="P767" s="829"/>
      <c r="Q767" s="828"/>
      <c r="X767" s="5896"/>
      <c r="Y767" s="5897"/>
      <c r="Z767" s="539"/>
      <c r="AA767" s="539"/>
    </row>
    <row r="768" spans="1:28" ht="21" customHeight="1" thickBot="1" x14ac:dyDescent="0.25">
      <c r="A768" s="577"/>
      <c r="B768" s="995"/>
      <c r="C768" s="994"/>
      <c r="D768" s="728"/>
      <c r="E768" s="641"/>
      <c r="F768" s="5930"/>
      <c r="G768" s="5944"/>
      <c r="H768" s="5950"/>
      <c r="I768" s="5918"/>
      <c r="J768" s="573" t="s">
        <v>24</v>
      </c>
      <c r="K768" s="571">
        <f>SUM(K761:K767)</f>
        <v>110.3</v>
      </c>
      <c r="L768" s="571">
        <f>SUM(L761:L767)</f>
        <v>136</v>
      </c>
      <c r="M768" s="571">
        <f>SUM(M761:M767)</f>
        <v>110.74</v>
      </c>
      <c r="N768" s="668"/>
      <c r="O768" s="667"/>
      <c r="P768" s="726"/>
      <c r="Q768" s="665"/>
      <c r="R768" s="637"/>
      <c r="S768" s="637"/>
      <c r="T768" s="637"/>
      <c r="U768" s="637"/>
      <c r="V768" s="637"/>
      <c r="W768" s="637"/>
      <c r="X768" s="5871"/>
      <c r="Y768" s="5872"/>
      <c r="Z768" s="539"/>
      <c r="AA768" s="539"/>
    </row>
    <row r="769" spans="1:30" ht="27.75" hidden="1" customHeight="1" thickBot="1" x14ac:dyDescent="0.25">
      <c r="A769" s="963" t="s">
        <v>50</v>
      </c>
      <c r="B769" s="993" t="s">
        <v>10</v>
      </c>
      <c r="C769" s="992" t="s">
        <v>10</v>
      </c>
      <c r="D769" s="991" t="s">
        <v>25</v>
      </c>
      <c r="E769" s="990"/>
      <c r="F769" s="6031" t="s">
        <v>310</v>
      </c>
      <c r="G769" s="989"/>
      <c r="H769" s="6254" t="s">
        <v>18</v>
      </c>
      <c r="I769" s="6248" t="s">
        <v>305</v>
      </c>
      <c r="J769" s="693" t="s">
        <v>20</v>
      </c>
      <c r="K769" s="693"/>
      <c r="L769" s="756"/>
      <c r="M769" s="756"/>
      <c r="N769" s="974" t="s">
        <v>245</v>
      </c>
      <c r="O769" s="973" t="s">
        <v>138</v>
      </c>
      <c r="P769" s="972">
        <v>1</v>
      </c>
      <c r="Q769" s="971">
        <v>1</v>
      </c>
      <c r="X769" s="548"/>
      <c r="Y769" s="548"/>
      <c r="Z769" s="539"/>
      <c r="AA769" s="539"/>
      <c r="AB769" s="516" t="s">
        <v>309</v>
      </c>
    </row>
    <row r="770" spans="1:30" ht="24" hidden="1" customHeight="1" x14ac:dyDescent="0.2">
      <c r="A770" s="952"/>
      <c r="B770" s="951"/>
      <c r="C770" s="987"/>
      <c r="D770" s="986"/>
      <c r="E770" s="985"/>
      <c r="F770" s="6032"/>
      <c r="G770" s="983"/>
      <c r="H770" s="6255"/>
      <c r="I770" s="6241"/>
      <c r="J770" s="688" t="s">
        <v>23</v>
      </c>
      <c r="K770" s="744"/>
      <c r="L770" s="750"/>
      <c r="M770" s="750"/>
      <c r="N770" s="970" t="s">
        <v>308</v>
      </c>
      <c r="O770" s="969" t="s">
        <v>138</v>
      </c>
      <c r="P770" s="740">
        <v>1</v>
      </c>
      <c r="Q770" s="739">
        <v>1</v>
      </c>
      <c r="X770" s="548"/>
      <c r="Y770" s="548"/>
      <c r="Z770" s="539"/>
      <c r="AA770" s="539"/>
      <c r="AB770" s="516" t="s">
        <v>307</v>
      </c>
    </row>
    <row r="771" spans="1:30" ht="30" hidden="1" customHeight="1" x14ac:dyDescent="0.2">
      <c r="A771" s="952"/>
      <c r="B771" s="951"/>
      <c r="C771" s="987"/>
      <c r="D771" s="986"/>
      <c r="E771" s="985"/>
      <c r="F771" s="6032"/>
      <c r="G771" s="983" t="s">
        <v>285</v>
      </c>
      <c r="H771" s="6255"/>
      <c r="I771" s="988"/>
      <c r="J771" s="688" t="s">
        <v>234</v>
      </c>
      <c r="K771" s="744"/>
      <c r="L771" s="750"/>
      <c r="M771" s="750"/>
      <c r="N771" s="968"/>
      <c r="O771" s="967"/>
      <c r="P771" s="740"/>
      <c r="Q771" s="739"/>
      <c r="X771" s="548"/>
      <c r="Y771" s="548"/>
      <c r="Z771" s="539"/>
      <c r="AA771" s="539"/>
      <c r="AB771" s="507"/>
    </row>
    <row r="772" spans="1:30" ht="27" hidden="1" customHeight="1" x14ac:dyDescent="0.2">
      <c r="A772" s="952"/>
      <c r="B772" s="951"/>
      <c r="C772" s="987"/>
      <c r="D772" s="986"/>
      <c r="E772" s="985"/>
      <c r="F772" s="6032"/>
      <c r="G772" s="983"/>
      <c r="H772" s="6255"/>
      <c r="I772" s="988"/>
      <c r="J772" s="688" t="s">
        <v>233</v>
      </c>
      <c r="K772" s="744"/>
      <c r="L772" s="750"/>
      <c r="M772" s="750"/>
      <c r="N772" s="968"/>
      <c r="O772" s="967"/>
      <c r="P772" s="740"/>
      <c r="Q772" s="739"/>
      <c r="X772" s="548"/>
      <c r="Y772" s="548"/>
      <c r="Z772" s="539"/>
      <c r="AA772" s="539"/>
    </row>
    <row r="773" spans="1:30" ht="42" hidden="1" customHeight="1" x14ac:dyDescent="0.2">
      <c r="A773" s="952"/>
      <c r="B773" s="951"/>
      <c r="C773" s="987"/>
      <c r="D773" s="986"/>
      <c r="E773" s="985"/>
      <c r="F773" s="6032"/>
      <c r="G773" s="983"/>
      <c r="H773" s="6255"/>
      <c r="I773" s="6241"/>
      <c r="J773" s="678" t="s">
        <v>22</v>
      </c>
      <c r="K773" s="678"/>
      <c r="L773" s="948"/>
      <c r="M773" s="948"/>
      <c r="N773" s="982"/>
      <c r="O773" s="981"/>
      <c r="P773" s="980"/>
      <c r="Q773" s="979"/>
      <c r="X773" s="548"/>
      <c r="Y773" s="548"/>
      <c r="Z773" s="539"/>
      <c r="AA773" s="539"/>
    </row>
    <row r="774" spans="1:30" ht="50.25" hidden="1" customHeight="1" x14ac:dyDescent="0.2">
      <c r="A774" s="946"/>
      <c r="B774" s="945"/>
      <c r="C774" s="978"/>
      <c r="D774" s="977"/>
      <c r="E774" s="976"/>
      <c r="F774" s="6033"/>
      <c r="G774" s="975"/>
      <c r="H774" s="6256"/>
      <c r="I774" s="6242"/>
      <c r="J774" s="723" t="s">
        <v>24</v>
      </c>
      <c r="K774" s="723"/>
      <c r="L774" s="775">
        <f>SUM(L769:L773)</f>
        <v>0</v>
      </c>
      <c r="M774" s="775"/>
      <c r="N774" s="725"/>
      <c r="O774" s="966"/>
      <c r="P774" s="965"/>
      <c r="Q774" s="964"/>
      <c r="X774" s="548"/>
      <c r="Y774" s="548"/>
      <c r="Z774" s="539"/>
      <c r="AA774" s="539"/>
    </row>
    <row r="775" spans="1:30" ht="38.25" hidden="1" customHeight="1" x14ac:dyDescent="0.2">
      <c r="A775" s="963" t="s">
        <v>50</v>
      </c>
      <c r="B775" s="962" t="s">
        <v>10</v>
      </c>
      <c r="C775" s="606" t="s">
        <v>10</v>
      </c>
      <c r="D775" s="696" t="s">
        <v>27</v>
      </c>
      <c r="E775" s="757"/>
      <c r="F775" s="5928" t="s">
        <v>306</v>
      </c>
      <c r="G775" s="5925" t="s">
        <v>285</v>
      </c>
      <c r="H775" s="5935" t="s">
        <v>18</v>
      </c>
      <c r="I775" s="5916" t="s">
        <v>305</v>
      </c>
      <c r="J775" s="693" t="s">
        <v>20</v>
      </c>
      <c r="K775" s="693"/>
      <c r="L775" s="756"/>
      <c r="M775" s="756"/>
      <c r="N775" s="974"/>
      <c r="O775" s="973"/>
      <c r="P775" s="972"/>
      <c r="Q775" s="971"/>
      <c r="X775" s="548"/>
      <c r="Y775" s="548"/>
      <c r="Z775" s="539"/>
      <c r="AA775" s="539"/>
      <c r="AB775" s="737" t="s">
        <v>304</v>
      </c>
      <c r="AC775" s="737"/>
      <c r="AD775" s="737"/>
    </row>
    <row r="776" spans="1:30" ht="43.5" hidden="1" customHeight="1" x14ac:dyDescent="0.2">
      <c r="A776" s="952"/>
      <c r="B776" s="951"/>
      <c r="C776" s="682"/>
      <c r="D776" s="690"/>
      <c r="E776" s="736"/>
      <c r="F776" s="5929"/>
      <c r="G776" s="5926"/>
      <c r="H776" s="5936"/>
      <c r="I776" s="5917"/>
      <c r="J776" s="688" t="s">
        <v>23</v>
      </c>
      <c r="K776" s="744"/>
      <c r="L776" s="750"/>
      <c r="M776" s="750"/>
      <c r="N776" s="970"/>
      <c r="O776" s="969"/>
      <c r="P776" s="740"/>
      <c r="Q776" s="739"/>
      <c r="X776" s="548"/>
      <c r="Y776" s="548"/>
      <c r="Z776" s="539"/>
      <c r="AA776" s="539"/>
      <c r="AB776" s="737">
        <v>2022</v>
      </c>
      <c r="AC776" s="737"/>
      <c r="AD776" s="737"/>
    </row>
    <row r="777" spans="1:30" ht="45" hidden="1" customHeight="1" x14ac:dyDescent="0.2">
      <c r="A777" s="952"/>
      <c r="B777" s="951"/>
      <c r="C777" s="682"/>
      <c r="D777" s="690"/>
      <c r="E777" s="736"/>
      <c r="F777" s="5929"/>
      <c r="G777" s="5926"/>
      <c r="H777" s="5936"/>
      <c r="I777" s="5917"/>
      <c r="J777" s="688" t="s">
        <v>234</v>
      </c>
      <c r="K777" s="744"/>
      <c r="L777" s="750"/>
      <c r="M777" s="750"/>
      <c r="N777" s="968"/>
      <c r="O777" s="967"/>
      <c r="P777" s="740"/>
      <c r="Q777" s="739"/>
      <c r="X777" s="548"/>
      <c r="Y777" s="548"/>
      <c r="Z777" s="539"/>
      <c r="AA777" s="539"/>
      <c r="AB777" s="496" t="s">
        <v>193</v>
      </c>
    </row>
    <row r="778" spans="1:30" ht="37.5" hidden="1" customHeight="1" x14ac:dyDescent="0.2">
      <c r="A778" s="952"/>
      <c r="B778" s="951"/>
      <c r="C778" s="682"/>
      <c r="D778" s="690"/>
      <c r="E778" s="736"/>
      <c r="F778" s="5929"/>
      <c r="G778" s="5926"/>
      <c r="H778" s="5936"/>
      <c r="I778" s="5917"/>
      <c r="J778" s="688" t="s">
        <v>233</v>
      </c>
      <c r="K778" s="744"/>
      <c r="L778" s="750"/>
      <c r="M778" s="750"/>
      <c r="N778" s="654"/>
      <c r="O778" s="812"/>
      <c r="P778" s="740"/>
      <c r="Q778" s="739"/>
      <c r="X778" s="548"/>
      <c r="Y778" s="548"/>
      <c r="Z778" s="539"/>
      <c r="AA778" s="539"/>
    </row>
    <row r="779" spans="1:30" ht="35.25" hidden="1" customHeight="1" x14ac:dyDescent="0.2">
      <c r="A779" s="952"/>
      <c r="B779" s="951"/>
      <c r="C779" s="682"/>
      <c r="D779" s="690"/>
      <c r="E779" s="736"/>
      <c r="F779" s="5929"/>
      <c r="G779" s="5926"/>
      <c r="H779" s="5936"/>
      <c r="I779" s="5917"/>
      <c r="J779" s="678" t="s">
        <v>22</v>
      </c>
      <c r="K779" s="678"/>
      <c r="L779" s="948"/>
      <c r="M779" s="948"/>
      <c r="N779" s="947"/>
      <c r="O779" s="803"/>
      <c r="P779" s="802"/>
      <c r="Q779" s="801"/>
      <c r="X779" s="548"/>
      <c r="Y779" s="548"/>
      <c r="Z779" s="539"/>
      <c r="AA779" s="539"/>
    </row>
    <row r="780" spans="1:30" ht="64.5" hidden="1" customHeight="1" x14ac:dyDescent="0.2">
      <c r="A780" s="946"/>
      <c r="B780" s="945"/>
      <c r="C780" s="672"/>
      <c r="D780" s="728"/>
      <c r="E780" s="641"/>
      <c r="F780" s="5930"/>
      <c r="G780" s="5927"/>
      <c r="H780" s="5950"/>
      <c r="I780" s="5918"/>
      <c r="J780" s="723" t="s">
        <v>24</v>
      </c>
      <c r="K780" s="723"/>
      <c r="L780" s="775">
        <f>SUM(L775:L779)</f>
        <v>0</v>
      </c>
      <c r="M780" s="775"/>
      <c r="N780" s="725"/>
      <c r="O780" s="966"/>
      <c r="P780" s="965"/>
      <c r="Q780" s="964"/>
      <c r="X780" s="548"/>
      <c r="Y780" s="548"/>
      <c r="Z780" s="539"/>
      <c r="AA780" s="539"/>
    </row>
    <row r="781" spans="1:30" ht="18" customHeight="1" x14ac:dyDescent="0.2">
      <c r="A781" s="963" t="s">
        <v>50</v>
      </c>
      <c r="B781" s="962" t="s">
        <v>10</v>
      </c>
      <c r="C781" s="961" t="s">
        <v>10</v>
      </c>
      <c r="D781" s="888" t="s">
        <v>28</v>
      </c>
      <c r="E781" s="757"/>
      <c r="F781" s="5928" t="s">
        <v>303</v>
      </c>
      <c r="G781" s="5925" t="s">
        <v>285</v>
      </c>
      <c r="H781" s="5935" t="s">
        <v>18</v>
      </c>
      <c r="I781" s="5916" t="s">
        <v>302</v>
      </c>
      <c r="J781" s="694" t="s">
        <v>20</v>
      </c>
      <c r="K781" s="693"/>
      <c r="L781" s="756"/>
      <c r="M781" s="756"/>
      <c r="N781" s="909"/>
      <c r="O781" s="753"/>
      <c r="P781" s="837"/>
      <c r="Q781" s="836"/>
      <c r="X781" s="5867" t="s">
        <v>301</v>
      </c>
      <c r="Y781" s="5868"/>
      <c r="Z781" s="539"/>
      <c r="AA781" s="539"/>
    </row>
    <row r="782" spans="1:30" ht="18" customHeight="1" x14ac:dyDescent="0.2">
      <c r="A782" s="959"/>
      <c r="B782" s="958"/>
      <c r="C782" s="957"/>
      <c r="D782" s="882"/>
      <c r="E782" s="736"/>
      <c r="F782" s="5929"/>
      <c r="G782" s="5926"/>
      <c r="H782" s="5936"/>
      <c r="I782" s="5917"/>
      <c r="J782" s="599" t="s">
        <v>235</v>
      </c>
      <c r="K782" s="691"/>
      <c r="L782" s="750"/>
      <c r="M782" s="750"/>
      <c r="N782" s="654"/>
      <c r="O782" s="768"/>
      <c r="P782" s="811"/>
      <c r="Q782" s="810"/>
      <c r="X782" s="5867"/>
      <c r="Y782" s="5868"/>
      <c r="Z782" s="539"/>
      <c r="AA782" s="539"/>
    </row>
    <row r="783" spans="1:30" ht="15" customHeight="1" x14ac:dyDescent="0.2">
      <c r="A783" s="952"/>
      <c r="B783" s="951"/>
      <c r="C783" s="950"/>
      <c r="D783" s="882"/>
      <c r="E783" s="736"/>
      <c r="F783" s="5929"/>
      <c r="G783" s="5926"/>
      <c r="H783" s="5936"/>
      <c r="I783" s="5917"/>
      <c r="J783" s="689" t="s">
        <v>23</v>
      </c>
      <c r="K783" s="750">
        <v>0</v>
      </c>
      <c r="L783" s="750">
        <v>15.7</v>
      </c>
      <c r="M783" s="750">
        <v>0</v>
      </c>
      <c r="N783" s="956"/>
      <c r="O783" s="741"/>
      <c r="P783" s="955"/>
      <c r="Q783" s="954"/>
      <c r="X783" s="5867"/>
      <c r="Y783" s="5868"/>
      <c r="Z783" s="539"/>
      <c r="AA783" s="539"/>
    </row>
    <row r="784" spans="1:30" ht="16.5" customHeight="1" x14ac:dyDescent="0.2">
      <c r="A784" s="952"/>
      <c r="B784" s="951"/>
      <c r="C784" s="950"/>
      <c r="D784" s="882"/>
      <c r="E784" s="736"/>
      <c r="F784" s="5929"/>
      <c r="G784" s="5926"/>
      <c r="H784" s="5936"/>
      <c r="I784" s="5917"/>
      <c r="J784" s="689" t="s">
        <v>234</v>
      </c>
      <c r="K784" s="744"/>
      <c r="L784" s="750"/>
      <c r="M784" s="750"/>
      <c r="N784" s="953"/>
      <c r="O784" s="812"/>
      <c r="P784" s="740"/>
      <c r="Q784" s="739"/>
      <c r="X784" s="5867"/>
      <c r="Y784" s="5868"/>
      <c r="Z784" s="539"/>
      <c r="AA784" s="539"/>
    </row>
    <row r="785" spans="1:28" ht="18" customHeight="1" x14ac:dyDescent="0.2">
      <c r="A785" s="952"/>
      <c r="B785" s="951"/>
      <c r="C785" s="950"/>
      <c r="D785" s="882"/>
      <c r="E785" s="736"/>
      <c r="F785" s="5929"/>
      <c r="G785" s="5926"/>
      <c r="H785" s="5936"/>
      <c r="I785" s="5917"/>
      <c r="J785" s="689" t="s">
        <v>233</v>
      </c>
      <c r="K785" s="744"/>
      <c r="L785" s="750"/>
      <c r="M785" s="750"/>
      <c r="N785" s="654"/>
      <c r="O785" s="812"/>
      <c r="P785" s="740"/>
      <c r="Q785" s="739"/>
      <c r="S785" s="516"/>
      <c r="X785" s="5867"/>
      <c r="Y785" s="5868"/>
      <c r="Z785" s="539"/>
      <c r="AA785" s="539"/>
    </row>
    <row r="786" spans="1:28" ht="14.25" customHeight="1" thickBot="1" x14ac:dyDescent="0.25">
      <c r="A786" s="952"/>
      <c r="B786" s="951"/>
      <c r="C786" s="950"/>
      <c r="D786" s="882"/>
      <c r="E786" s="736"/>
      <c r="F786" s="5929"/>
      <c r="G786" s="5926"/>
      <c r="H786" s="5936"/>
      <c r="I786" s="5917"/>
      <c r="J786" s="679" t="s">
        <v>22</v>
      </c>
      <c r="K786" s="678"/>
      <c r="L786" s="948"/>
      <c r="M786" s="948"/>
      <c r="N786" s="947"/>
      <c r="O786" s="803"/>
      <c r="P786" s="802"/>
      <c r="Q786" s="801"/>
      <c r="X786" s="5869"/>
      <c r="Y786" s="5870"/>
      <c r="Z786" s="539"/>
      <c r="AA786" s="539"/>
    </row>
    <row r="787" spans="1:28" ht="20.25" customHeight="1" thickBot="1" x14ac:dyDescent="0.25">
      <c r="A787" s="946"/>
      <c r="B787" s="945"/>
      <c r="C787" s="944"/>
      <c r="D787" s="642"/>
      <c r="E787" s="641"/>
      <c r="F787" s="5930"/>
      <c r="G787" s="5927"/>
      <c r="H787" s="5950"/>
      <c r="I787" s="5918"/>
      <c r="J787" s="573" t="s">
        <v>24</v>
      </c>
      <c r="K787" s="571">
        <f>SUM(K781:K786)</f>
        <v>0</v>
      </c>
      <c r="L787" s="571">
        <f>SUM(L781:L786)</f>
        <v>15.7</v>
      </c>
      <c r="M787" s="571">
        <f>SUM(M781:M786)</f>
        <v>0</v>
      </c>
      <c r="N787" s="934"/>
      <c r="O787" s="667"/>
      <c r="P787" s="726"/>
      <c r="Q787" s="665"/>
      <c r="R787" s="637"/>
      <c r="S787" s="637"/>
      <c r="T787" s="637"/>
      <c r="U787" s="637"/>
      <c r="V787" s="637"/>
      <c r="W787" s="637"/>
      <c r="X787" s="5863"/>
      <c r="Y787" s="5864"/>
      <c r="Z787" s="539"/>
      <c r="AA787" s="539"/>
    </row>
    <row r="788" spans="1:28" ht="18" customHeight="1" x14ac:dyDescent="0.2">
      <c r="A788" s="6022" t="s">
        <v>50</v>
      </c>
      <c r="B788" s="5973" t="s">
        <v>10</v>
      </c>
      <c r="C788" s="5991" t="s">
        <v>10</v>
      </c>
      <c r="D788" s="6004" t="s">
        <v>30</v>
      </c>
      <c r="E788" s="6054"/>
      <c r="F788" s="6039" t="s">
        <v>300</v>
      </c>
      <c r="G788" s="5925" t="s">
        <v>285</v>
      </c>
      <c r="H788" s="5935" t="s">
        <v>18</v>
      </c>
      <c r="I788" s="5970" t="s">
        <v>299</v>
      </c>
      <c r="J788" s="933" t="s">
        <v>20</v>
      </c>
      <c r="K788" s="932"/>
      <c r="L788" s="721"/>
      <c r="M788" s="721"/>
      <c r="N788" s="909" t="s">
        <v>245</v>
      </c>
      <c r="O788" s="753" t="s">
        <v>138</v>
      </c>
      <c r="P788" s="942">
        <v>1</v>
      </c>
      <c r="Q788" s="886">
        <v>1</v>
      </c>
      <c r="X788" s="5865" t="s">
        <v>298</v>
      </c>
      <c r="Y788" s="5866"/>
      <c r="Z788" s="539"/>
      <c r="AA788" s="539"/>
    </row>
    <row r="789" spans="1:28" ht="18" customHeight="1" x14ac:dyDescent="0.2">
      <c r="A789" s="6023"/>
      <c r="B789" s="5974"/>
      <c r="C789" s="5992"/>
      <c r="D789" s="6005"/>
      <c r="E789" s="6055"/>
      <c r="F789" s="6040"/>
      <c r="G789" s="5926"/>
      <c r="H789" s="5936"/>
      <c r="I789" s="5971"/>
      <c r="J789" s="599" t="s">
        <v>235</v>
      </c>
      <c r="K789" s="691"/>
      <c r="L789" s="715"/>
      <c r="M789" s="715"/>
      <c r="N789" s="768"/>
      <c r="O789" s="768"/>
      <c r="P789" s="942"/>
      <c r="Q789" s="886"/>
      <c r="X789" s="5867"/>
      <c r="Y789" s="5868"/>
      <c r="Z789" s="598"/>
      <c r="AA789" s="539"/>
    </row>
    <row r="790" spans="1:28" ht="18" customHeight="1" x14ac:dyDescent="0.2">
      <c r="A790" s="6023"/>
      <c r="B790" s="5974"/>
      <c r="C790" s="5992"/>
      <c r="D790" s="6005"/>
      <c r="E790" s="6055"/>
      <c r="F790" s="6040"/>
      <c r="G790" s="5926"/>
      <c r="H790" s="5936"/>
      <c r="I790" s="5971"/>
      <c r="J790" s="923" t="s">
        <v>23</v>
      </c>
      <c r="K790" s="834">
        <v>147</v>
      </c>
      <c r="L790" s="596">
        <v>139</v>
      </c>
      <c r="M790" s="596">
        <v>138</v>
      </c>
      <c r="N790" s="940"/>
      <c r="O790" s="921"/>
      <c r="P790" s="921"/>
      <c r="Q790" s="920"/>
      <c r="X790" s="5867"/>
      <c r="Y790" s="5868"/>
      <c r="Z790" s="539"/>
      <c r="AA790" s="539"/>
    </row>
    <row r="791" spans="1:28" ht="18" customHeight="1" x14ac:dyDescent="0.2">
      <c r="A791" s="6023"/>
      <c r="B791" s="5974"/>
      <c r="C791" s="5992"/>
      <c r="D791" s="6005"/>
      <c r="E791" s="6055"/>
      <c r="F791" s="6040"/>
      <c r="G791" s="5926"/>
      <c r="H791" s="5936"/>
      <c r="I791" s="5971"/>
      <c r="J791" s="923" t="s">
        <v>234</v>
      </c>
      <c r="K791" s="941"/>
      <c r="L791" s="596"/>
      <c r="M791" s="596"/>
      <c r="N791" s="940"/>
      <c r="O791" s="921"/>
      <c r="P791" s="921"/>
      <c r="Q791" s="920"/>
      <c r="X791" s="5867"/>
      <c r="Y791" s="5868"/>
      <c r="Z791" s="539"/>
      <c r="AA791" s="539"/>
    </row>
    <row r="792" spans="1:28" ht="18" customHeight="1" x14ac:dyDescent="0.2">
      <c r="A792" s="6023"/>
      <c r="B792" s="5974"/>
      <c r="C792" s="5992"/>
      <c r="D792" s="6005"/>
      <c r="E792" s="6055"/>
      <c r="F792" s="6040"/>
      <c r="G792" s="5926"/>
      <c r="H792" s="5936"/>
      <c r="I792" s="5971"/>
      <c r="J792" s="923" t="s">
        <v>233</v>
      </c>
      <c r="K792" s="941">
        <v>25.1</v>
      </c>
      <c r="L792" s="596">
        <v>25.1</v>
      </c>
      <c r="M792" s="596">
        <v>0</v>
      </c>
      <c r="N792" s="940"/>
      <c r="O792" s="921"/>
      <c r="P792" s="921"/>
      <c r="Q792" s="920"/>
      <c r="X792" s="5867"/>
      <c r="Y792" s="5868"/>
      <c r="Z792" s="539"/>
      <c r="AA792" s="539"/>
    </row>
    <row r="793" spans="1:28" ht="19.149999999999999" customHeight="1" thickBot="1" x14ac:dyDescent="0.25">
      <c r="A793" s="6023"/>
      <c r="B793" s="5974"/>
      <c r="C793" s="5992"/>
      <c r="D793" s="6005"/>
      <c r="E793" s="6055"/>
      <c r="F793" s="6040"/>
      <c r="G793" s="5926"/>
      <c r="H793" s="5936"/>
      <c r="I793" s="5971"/>
      <c r="J793" s="919" t="s">
        <v>22</v>
      </c>
      <c r="K793" s="939"/>
      <c r="L793" s="677"/>
      <c r="M793" s="707"/>
      <c r="N793" s="938"/>
      <c r="O793" s="937"/>
      <c r="P793" s="917"/>
      <c r="Q793" s="916"/>
      <c r="X793" s="5869"/>
      <c r="Y793" s="5870"/>
      <c r="Z793" s="539"/>
      <c r="AA793" s="539"/>
    </row>
    <row r="794" spans="1:28" ht="18" customHeight="1" thickBot="1" x14ac:dyDescent="0.25">
      <c r="A794" s="6023"/>
      <c r="B794" s="5974"/>
      <c r="C794" s="5992"/>
      <c r="D794" s="6005"/>
      <c r="E794" s="6055"/>
      <c r="F794" s="6040"/>
      <c r="G794" s="5926"/>
      <c r="H794" s="5936"/>
      <c r="I794" s="5971"/>
      <c r="J794" s="573" t="s">
        <v>24</v>
      </c>
      <c r="K794" s="571">
        <f>SUM(K788:K793)</f>
        <v>172.1</v>
      </c>
      <c r="L794" s="571">
        <f>SUM(L788:L793)</f>
        <v>164.1</v>
      </c>
      <c r="M794" s="571">
        <f>SUM(M788:M793)</f>
        <v>138</v>
      </c>
      <c r="N794" s="936"/>
      <c r="O794" s="935"/>
      <c r="P794" s="668"/>
      <c r="Q794" s="934"/>
      <c r="R794" s="637"/>
      <c r="S794" s="637"/>
      <c r="T794" s="637"/>
      <c r="U794" s="637"/>
      <c r="V794" s="637"/>
      <c r="W794" s="637"/>
      <c r="X794" s="5863"/>
      <c r="Y794" s="5864"/>
      <c r="Z794" s="539"/>
      <c r="AA794" s="539"/>
    </row>
    <row r="795" spans="1:28" ht="18" customHeight="1" x14ac:dyDescent="0.2">
      <c r="A795" s="6022" t="s">
        <v>50</v>
      </c>
      <c r="B795" s="5973" t="s">
        <v>10</v>
      </c>
      <c r="C795" s="5991" t="s">
        <v>10</v>
      </c>
      <c r="D795" s="6004" t="s">
        <v>32</v>
      </c>
      <c r="E795" s="5922"/>
      <c r="F795" s="6039" t="s">
        <v>297</v>
      </c>
      <c r="G795" s="5925" t="s">
        <v>285</v>
      </c>
      <c r="H795" s="5935" t="s">
        <v>18</v>
      </c>
      <c r="I795" s="5970" t="s">
        <v>296</v>
      </c>
      <c r="J795" s="933" t="s">
        <v>20</v>
      </c>
      <c r="K795" s="932"/>
      <c r="L795" s="721"/>
      <c r="M795" s="715"/>
      <c r="N795" s="931" t="s">
        <v>245</v>
      </c>
      <c r="O795" s="650" t="s">
        <v>138</v>
      </c>
      <c r="P795" s="930"/>
      <c r="Q795" s="717"/>
      <c r="X795" s="5865" t="s">
        <v>295</v>
      </c>
      <c r="Y795" s="5866"/>
      <c r="Z795" s="539"/>
      <c r="AA795" s="539"/>
    </row>
    <row r="796" spans="1:28" ht="18" customHeight="1" x14ac:dyDescent="0.2">
      <c r="A796" s="6023"/>
      <c r="B796" s="5974"/>
      <c r="C796" s="5992"/>
      <c r="D796" s="6005"/>
      <c r="E796" s="5923"/>
      <c r="F796" s="6040"/>
      <c r="G796" s="5926"/>
      <c r="H796" s="5936"/>
      <c r="I796" s="5971"/>
      <c r="J796" s="599" t="s">
        <v>235</v>
      </c>
      <c r="K796" s="715"/>
      <c r="L796" s="715"/>
      <c r="M796" s="707"/>
      <c r="N796" s="929"/>
      <c r="O796" s="747"/>
      <c r="P796" s="928"/>
      <c r="Q796" s="711"/>
      <c r="X796" s="5867"/>
      <c r="Y796" s="5868"/>
      <c r="Z796" s="539"/>
      <c r="AA796" s="539"/>
    </row>
    <row r="797" spans="1:28" ht="18" customHeight="1" x14ac:dyDescent="0.2">
      <c r="A797" s="6023"/>
      <c r="B797" s="5974"/>
      <c r="C797" s="5992"/>
      <c r="D797" s="6005"/>
      <c r="E797" s="5923"/>
      <c r="F797" s="6040"/>
      <c r="G797" s="5926"/>
      <c r="H797" s="5936"/>
      <c r="I797" s="5971"/>
      <c r="J797" s="923" t="s">
        <v>23</v>
      </c>
      <c r="K797" s="596">
        <v>190</v>
      </c>
      <c r="L797" s="596">
        <v>190</v>
      </c>
      <c r="M797" s="596">
        <v>155.88999999999999</v>
      </c>
      <c r="N797" s="927"/>
      <c r="O797" s="921"/>
      <c r="P797" s="926"/>
      <c r="Q797" s="925"/>
      <c r="X797" s="5867"/>
      <c r="Y797" s="5868"/>
      <c r="Z797" s="924"/>
      <c r="AA797" s="539"/>
    </row>
    <row r="798" spans="1:28" ht="18" customHeight="1" x14ac:dyDescent="0.2">
      <c r="A798" s="6023"/>
      <c r="B798" s="5974"/>
      <c r="C798" s="5992"/>
      <c r="D798" s="6005"/>
      <c r="E798" s="5923"/>
      <c r="F798" s="6040"/>
      <c r="G798" s="5926"/>
      <c r="H798" s="5936"/>
      <c r="I798" s="5971"/>
      <c r="J798" s="923" t="s">
        <v>234</v>
      </c>
      <c r="K798" s="596"/>
      <c r="L798" s="596"/>
      <c r="M798" s="583"/>
      <c r="N798" s="922"/>
      <c r="O798" s="921"/>
      <c r="P798" s="921"/>
      <c r="Q798" s="920"/>
      <c r="X798" s="5867"/>
      <c r="Y798" s="5868"/>
      <c r="Z798" s="539"/>
      <c r="AA798" s="539"/>
    </row>
    <row r="799" spans="1:28" ht="18" customHeight="1" x14ac:dyDescent="0.2">
      <c r="A799" s="6023"/>
      <c r="B799" s="5974"/>
      <c r="C799" s="5992"/>
      <c r="D799" s="6005"/>
      <c r="E799" s="5923"/>
      <c r="F799" s="6040"/>
      <c r="G799" s="5926"/>
      <c r="H799" s="5936"/>
      <c r="I799" s="5971"/>
      <c r="J799" s="923" t="s">
        <v>233</v>
      </c>
      <c r="K799" s="596">
        <v>3052.5</v>
      </c>
      <c r="L799" s="596">
        <v>2870.7</v>
      </c>
      <c r="M799" s="583">
        <v>544.69000000000005</v>
      </c>
      <c r="N799" s="922"/>
      <c r="O799" s="921"/>
      <c r="P799" s="921"/>
      <c r="Q799" s="920"/>
      <c r="X799" s="5867"/>
      <c r="Y799" s="5868"/>
      <c r="Z799" s="539"/>
      <c r="AA799" s="539"/>
    </row>
    <row r="800" spans="1:28" ht="99.75" customHeight="1" thickBot="1" x14ac:dyDescent="0.25">
      <c r="A800" s="6023"/>
      <c r="B800" s="5974"/>
      <c r="C800" s="5992"/>
      <c r="D800" s="6005"/>
      <c r="E800" s="5923"/>
      <c r="F800" s="6040"/>
      <c r="G800" s="5926"/>
      <c r="H800" s="5936"/>
      <c r="I800" s="5971"/>
      <c r="J800" s="919" t="s">
        <v>22</v>
      </c>
      <c r="K800" s="677"/>
      <c r="L800" s="677"/>
      <c r="M800" s="677"/>
      <c r="N800" s="918"/>
      <c r="O800" s="917"/>
      <c r="P800" s="917"/>
      <c r="Q800" s="916"/>
      <c r="X800" s="5869"/>
      <c r="Y800" s="5870"/>
      <c r="Z800" s="539"/>
      <c r="AA800" s="6292"/>
      <c r="AB800" s="6292"/>
    </row>
    <row r="801" spans="1:27" ht="21" customHeight="1" thickBot="1" x14ac:dyDescent="0.25">
      <c r="A801" s="6024"/>
      <c r="B801" s="5975"/>
      <c r="C801" s="5993"/>
      <c r="D801" s="6006"/>
      <c r="E801" s="5924"/>
      <c r="F801" s="6152"/>
      <c r="G801" s="5927"/>
      <c r="H801" s="5950"/>
      <c r="I801" s="5972"/>
      <c r="J801" s="669" t="s">
        <v>24</v>
      </c>
      <c r="K801" s="571">
        <f>SUM(K795:K800)</f>
        <v>3242.5</v>
      </c>
      <c r="L801" s="571">
        <f>SUM(L795:L800)</f>
        <v>3060.7</v>
      </c>
      <c r="M801" s="571">
        <f>SUM(M795:M800)</f>
        <v>700.58</v>
      </c>
      <c r="N801" s="914"/>
      <c r="O801" s="913"/>
      <c r="P801" s="666"/>
      <c r="Q801" s="665"/>
      <c r="R801" s="637"/>
      <c r="S801" s="637"/>
      <c r="T801" s="637"/>
      <c r="U801" s="637"/>
      <c r="V801" s="637"/>
      <c r="W801" s="637"/>
      <c r="X801" s="5914"/>
      <c r="Y801" s="5915"/>
      <c r="Z801" s="911"/>
      <c r="AA801" s="539"/>
    </row>
    <row r="802" spans="1:27" ht="15" customHeight="1" x14ac:dyDescent="0.2">
      <c r="A802" s="6022" t="s">
        <v>50</v>
      </c>
      <c r="B802" s="5973" t="s">
        <v>10</v>
      </c>
      <c r="C802" s="5991" t="s">
        <v>10</v>
      </c>
      <c r="D802" s="6004" t="s">
        <v>47</v>
      </c>
      <c r="E802" s="5922"/>
      <c r="F802" s="6039" t="s">
        <v>294</v>
      </c>
      <c r="G802" s="6034" t="s">
        <v>285</v>
      </c>
      <c r="H802" s="5935" t="s">
        <v>18</v>
      </c>
      <c r="I802" s="5970" t="s">
        <v>291</v>
      </c>
      <c r="J802" s="793" t="s">
        <v>20</v>
      </c>
      <c r="K802" s="910"/>
      <c r="L802" s="692">
        <v>0</v>
      </c>
      <c r="M802" s="721"/>
      <c r="N802" s="909" t="s">
        <v>245</v>
      </c>
      <c r="O802" s="753" t="s">
        <v>138</v>
      </c>
      <c r="P802" s="718"/>
      <c r="Q802" s="717"/>
      <c r="X802" s="5865" t="s">
        <v>293</v>
      </c>
      <c r="Y802" s="5866"/>
      <c r="Z802" s="598"/>
      <c r="AA802" s="539"/>
    </row>
    <row r="803" spans="1:27" ht="15" customHeight="1" x14ac:dyDescent="0.2">
      <c r="A803" s="6023"/>
      <c r="B803" s="5974"/>
      <c r="C803" s="5992"/>
      <c r="D803" s="6005"/>
      <c r="E803" s="5923"/>
      <c r="F803" s="6040"/>
      <c r="G803" s="6035"/>
      <c r="H803" s="5936"/>
      <c r="I803" s="5971"/>
      <c r="J803" s="691" t="s">
        <v>235</v>
      </c>
      <c r="K803" s="814"/>
      <c r="L803" s="583"/>
      <c r="M803" s="715"/>
      <c r="N803" s="654"/>
      <c r="O803" s="768"/>
      <c r="P803" s="712"/>
      <c r="Q803" s="711"/>
      <c r="X803" s="5867"/>
      <c r="Y803" s="5868"/>
      <c r="Z803" s="539"/>
      <c r="AA803" s="539"/>
    </row>
    <row r="804" spans="1:27" ht="16.5" customHeight="1" x14ac:dyDescent="0.2">
      <c r="A804" s="6023"/>
      <c r="B804" s="5974"/>
      <c r="C804" s="5992"/>
      <c r="D804" s="6005"/>
      <c r="E804" s="5923"/>
      <c r="F804" s="6040"/>
      <c r="G804" s="6035"/>
      <c r="H804" s="5936"/>
      <c r="I804" s="5971"/>
      <c r="J804" s="787" t="s">
        <v>23</v>
      </c>
      <c r="K804" s="885">
        <v>207.8</v>
      </c>
      <c r="L804" s="596">
        <v>207.8</v>
      </c>
      <c r="M804" s="596">
        <v>23.59</v>
      </c>
      <c r="N804" s="686"/>
      <c r="O804" s="710"/>
      <c r="P804" s="709"/>
      <c r="Q804" s="683"/>
      <c r="X804" s="5867"/>
      <c r="Y804" s="5868"/>
      <c r="Z804" s="539"/>
      <c r="AA804" s="539"/>
    </row>
    <row r="805" spans="1:27" ht="19.5" customHeight="1" x14ac:dyDescent="0.2">
      <c r="A805" s="6023"/>
      <c r="B805" s="5974"/>
      <c r="C805" s="5992"/>
      <c r="D805" s="6005"/>
      <c r="E805" s="5923"/>
      <c r="F805" s="6040"/>
      <c r="G805" s="6035"/>
      <c r="H805" s="5936"/>
      <c r="I805" s="5971"/>
      <c r="J805" s="787" t="s">
        <v>234</v>
      </c>
      <c r="K805" s="904"/>
      <c r="L805" s="596">
        <v>0</v>
      </c>
      <c r="M805" s="687"/>
      <c r="N805" s="686"/>
      <c r="O805" s="710"/>
      <c r="P805" s="709"/>
      <c r="Q805" s="683"/>
      <c r="X805" s="5867"/>
      <c r="Y805" s="5868"/>
      <c r="Z805" s="539"/>
      <c r="AA805" s="539"/>
    </row>
    <row r="806" spans="1:27" ht="19.5" customHeight="1" x14ac:dyDescent="0.2">
      <c r="A806" s="6023"/>
      <c r="B806" s="5974"/>
      <c r="C806" s="5992"/>
      <c r="D806" s="6005"/>
      <c r="E806" s="5923"/>
      <c r="F806" s="6040"/>
      <c r="G806" s="6035"/>
      <c r="H806" s="5936"/>
      <c r="I806" s="5971"/>
      <c r="J806" s="787" t="s">
        <v>233</v>
      </c>
      <c r="K806" s="886"/>
      <c r="L806" s="596">
        <v>0</v>
      </c>
      <c r="M806" s="687"/>
      <c r="N806" s="686"/>
      <c r="O806" s="710"/>
      <c r="P806" s="709"/>
      <c r="Q806" s="683"/>
      <c r="X806" s="5867"/>
      <c r="Y806" s="5868"/>
      <c r="Z806" s="539"/>
      <c r="AA806" s="539"/>
    </row>
    <row r="807" spans="1:27" ht="15" customHeight="1" x14ac:dyDescent="0.2">
      <c r="A807" s="6023"/>
      <c r="B807" s="5974"/>
      <c r="C807" s="5992"/>
      <c r="D807" s="6005"/>
      <c r="E807" s="5923"/>
      <c r="F807" s="6040"/>
      <c r="G807" s="6035"/>
      <c r="H807" s="5936"/>
      <c r="I807" s="5971"/>
      <c r="J807" s="787" t="s">
        <v>22</v>
      </c>
      <c r="K807" s="886"/>
      <c r="L807" s="596">
        <v>0</v>
      </c>
      <c r="M807" s="687"/>
      <c r="N807" s="686"/>
      <c r="O807" s="710"/>
      <c r="P807" s="709"/>
      <c r="Q807" s="683"/>
      <c r="X807" s="5867"/>
      <c r="Y807" s="5868"/>
      <c r="Z807" s="539"/>
      <c r="AA807" s="539"/>
    </row>
    <row r="808" spans="1:27" ht="18" customHeight="1" thickBot="1" x14ac:dyDescent="0.25">
      <c r="A808" s="6023"/>
      <c r="B808" s="5974"/>
      <c r="C808" s="5992"/>
      <c r="D808" s="6005"/>
      <c r="E808" s="5923"/>
      <c r="F808" s="6040"/>
      <c r="G808" s="6035"/>
      <c r="H808" s="5936"/>
      <c r="I808" s="5971"/>
      <c r="J808" s="881" t="s">
        <v>232</v>
      </c>
      <c r="K808" s="908"/>
      <c r="L808" s="652">
        <v>0</v>
      </c>
      <c r="M808" s="707"/>
      <c r="N808" s="907"/>
      <c r="O808" s="706"/>
      <c r="P808" s="705"/>
      <c r="Q808" s="704"/>
      <c r="X808" s="5867"/>
      <c r="Y808" s="5868"/>
      <c r="Z808" s="539"/>
      <c r="AA808" s="539"/>
    </row>
    <row r="809" spans="1:27" ht="16.5" customHeight="1" thickBot="1" x14ac:dyDescent="0.25">
      <c r="A809" s="6024"/>
      <c r="B809" s="5975"/>
      <c r="C809" s="5993"/>
      <c r="D809" s="6006"/>
      <c r="E809" s="5924"/>
      <c r="F809" s="900"/>
      <c r="G809" s="6036"/>
      <c r="H809" s="5950"/>
      <c r="I809" s="5972"/>
      <c r="J809" s="669" t="s">
        <v>24</v>
      </c>
      <c r="K809" s="571">
        <f>SUM(K802:K808)</f>
        <v>207.8</v>
      </c>
      <c r="L809" s="571">
        <f>SUM(L802:L808)</f>
        <v>207.8</v>
      </c>
      <c r="M809" s="571">
        <f>SUM(M802:M808)</f>
        <v>23.59</v>
      </c>
      <c r="N809" s="668"/>
      <c r="O809" s="667"/>
      <c r="P809" s="666"/>
      <c r="Q809" s="665"/>
      <c r="R809" s="566"/>
      <c r="S809" s="566"/>
      <c r="T809" s="566"/>
      <c r="U809" s="566"/>
      <c r="V809" s="566"/>
      <c r="W809" s="566"/>
      <c r="X809" s="5871"/>
      <c r="Y809" s="5872"/>
      <c r="Z809" s="539"/>
      <c r="AA809" s="539"/>
    </row>
    <row r="810" spans="1:27" ht="18" customHeight="1" x14ac:dyDescent="0.2">
      <c r="A810" s="6022" t="s">
        <v>50</v>
      </c>
      <c r="B810" s="5973" t="s">
        <v>10</v>
      </c>
      <c r="C810" s="5991" t="s">
        <v>10</v>
      </c>
      <c r="D810" s="6004" t="s">
        <v>50</v>
      </c>
      <c r="E810" s="6054"/>
      <c r="F810" s="6039" t="s">
        <v>292</v>
      </c>
      <c r="G810" s="6034" t="s">
        <v>285</v>
      </c>
      <c r="H810" s="5935" t="s">
        <v>18</v>
      </c>
      <c r="I810" s="5970" t="s">
        <v>291</v>
      </c>
      <c r="J810" s="793" t="s">
        <v>20</v>
      </c>
      <c r="K810" s="906"/>
      <c r="L810" s="715">
        <v>0</v>
      </c>
      <c r="M810" s="892"/>
      <c r="N810" s="769" t="s">
        <v>245</v>
      </c>
      <c r="O810" s="768" t="s">
        <v>138</v>
      </c>
      <c r="P810" s="712"/>
      <c r="Q810" s="711"/>
      <c r="X810" s="5867" t="s">
        <v>290</v>
      </c>
      <c r="Y810" s="5868"/>
      <c r="Z810" s="539"/>
      <c r="AA810" s="539"/>
    </row>
    <row r="811" spans="1:27" ht="18" customHeight="1" x14ac:dyDescent="0.2">
      <c r="A811" s="6023"/>
      <c r="B811" s="5974"/>
      <c r="C811" s="5992"/>
      <c r="D811" s="6005"/>
      <c r="E811" s="6055"/>
      <c r="F811" s="6040"/>
      <c r="G811" s="6035"/>
      <c r="H811" s="5936"/>
      <c r="I811" s="5971"/>
      <c r="J811" s="691" t="s">
        <v>235</v>
      </c>
      <c r="K811" s="887"/>
      <c r="L811" s="687"/>
      <c r="M811" s="786"/>
      <c r="N811" s="833"/>
      <c r="O811" s="905"/>
      <c r="P811" s="709"/>
      <c r="Q811" s="683"/>
      <c r="X811" s="5867"/>
      <c r="Y811" s="5868"/>
      <c r="Z811" s="539"/>
      <c r="AA811" s="539"/>
    </row>
    <row r="812" spans="1:27" ht="15.75" customHeight="1" x14ac:dyDescent="0.2">
      <c r="A812" s="6023"/>
      <c r="B812" s="5974"/>
      <c r="C812" s="5992"/>
      <c r="D812" s="6005"/>
      <c r="E812" s="6055"/>
      <c r="F812" s="6040"/>
      <c r="G812" s="6035"/>
      <c r="H812" s="5936"/>
      <c r="I812" s="5971"/>
      <c r="J812" s="787" t="s">
        <v>23</v>
      </c>
      <c r="K812" s="885">
        <v>223.4</v>
      </c>
      <c r="L812" s="596">
        <v>223.4</v>
      </c>
      <c r="M812" s="884">
        <v>27.83</v>
      </c>
      <c r="N812" s="891"/>
      <c r="O812" s="710"/>
      <c r="P812" s="709"/>
      <c r="Q812" s="683"/>
      <c r="X812" s="5867"/>
      <c r="Y812" s="5868"/>
      <c r="Z812" s="539"/>
      <c r="AA812" s="539"/>
    </row>
    <row r="813" spans="1:27" ht="16.149999999999999" customHeight="1" x14ac:dyDescent="0.2">
      <c r="A813" s="6023"/>
      <c r="B813" s="5974"/>
      <c r="C813" s="5992"/>
      <c r="D813" s="6005"/>
      <c r="E813" s="6055"/>
      <c r="F813" s="6040"/>
      <c r="G813" s="6035"/>
      <c r="H813" s="5936"/>
      <c r="I813" s="5971"/>
      <c r="J813" s="787" t="s">
        <v>234</v>
      </c>
      <c r="K813" s="904"/>
      <c r="L813" s="596">
        <v>0</v>
      </c>
      <c r="M813" s="786"/>
      <c r="N813" s="891"/>
      <c r="O813" s="710"/>
      <c r="P813" s="709"/>
      <c r="Q813" s="683"/>
      <c r="X813" s="5867"/>
      <c r="Y813" s="5868"/>
      <c r="Z813" s="539"/>
      <c r="AA813" s="539"/>
    </row>
    <row r="814" spans="1:27" ht="24" customHeight="1" x14ac:dyDescent="0.2">
      <c r="A814" s="6023"/>
      <c r="B814" s="5974"/>
      <c r="C814" s="5992"/>
      <c r="D814" s="6005"/>
      <c r="E814" s="6055"/>
      <c r="F814" s="6040"/>
      <c r="G814" s="6035"/>
      <c r="H814" s="5936"/>
      <c r="I814" s="5971"/>
      <c r="J814" s="787" t="s">
        <v>233</v>
      </c>
      <c r="K814" s="886"/>
      <c r="L814" s="596">
        <v>0</v>
      </c>
      <c r="M814" s="786"/>
      <c r="N814" s="891"/>
      <c r="O814" s="710"/>
      <c r="P814" s="709"/>
      <c r="Q814" s="683"/>
      <c r="X814" s="5867"/>
      <c r="Y814" s="5868"/>
      <c r="Z814" s="539"/>
      <c r="AA814" s="539"/>
    </row>
    <row r="815" spans="1:27" ht="18" customHeight="1" x14ac:dyDescent="0.2">
      <c r="A815" s="6023"/>
      <c r="B815" s="5974"/>
      <c r="C815" s="5992"/>
      <c r="D815" s="6005"/>
      <c r="E815" s="6055"/>
      <c r="F815" s="6040"/>
      <c r="G815" s="6035"/>
      <c r="H815" s="5936"/>
      <c r="I815" s="5971"/>
      <c r="J815" s="691" t="s">
        <v>22</v>
      </c>
      <c r="K815" s="814"/>
      <c r="L815" s="596">
        <v>0</v>
      </c>
      <c r="M815" s="786"/>
      <c r="N815" s="891"/>
      <c r="O815" s="710"/>
      <c r="P815" s="709"/>
      <c r="Q815" s="683"/>
      <c r="X815" s="5867"/>
      <c r="Y815" s="5868"/>
      <c r="Z815" s="539"/>
      <c r="AA815" s="539"/>
    </row>
    <row r="816" spans="1:27" ht="20.25" customHeight="1" thickBot="1" x14ac:dyDescent="0.25">
      <c r="A816" s="6023"/>
      <c r="B816" s="5974"/>
      <c r="C816" s="5992"/>
      <c r="D816" s="6005"/>
      <c r="E816" s="6055"/>
      <c r="F816" s="6040"/>
      <c r="G816" s="6035"/>
      <c r="H816" s="5936"/>
      <c r="I816" s="5971"/>
      <c r="J816" s="881" t="s">
        <v>232</v>
      </c>
      <c r="K816" s="903"/>
      <c r="L816" s="902">
        <v>0</v>
      </c>
      <c r="M816" s="878"/>
      <c r="N816" s="890"/>
      <c r="O816" s="876"/>
      <c r="P816" s="875"/>
      <c r="Q816" s="874"/>
      <c r="X816" s="5898"/>
      <c r="Y816" s="5899"/>
      <c r="Z816" s="539"/>
      <c r="AA816" s="539"/>
    </row>
    <row r="817" spans="1:27" ht="12.75" customHeight="1" thickBot="1" x14ac:dyDescent="0.25">
      <c r="A817" s="6024"/>
      <c r="B817" s="5975"/>
      <c r="C817" s="5993"/>
      <c r="D817" s="6006"/>
      <c r="E817" s="6291"/>
      <c r="F817" s="6152"/>
      <c r="G817" s="6036"/>
      <c r="H817" s="5950"/>
      <c r="I817" s="5972"/>
      <c r="J817" s="899" t="s">
        <v>24</v>
      </c>
      <c r="K817" s="898">
        <f>SUM(K810:K816)</f>
        <v>223.4</v>
      </c>
      <c r="L817" s="897">
        <f>SUM(L810:L816)</f>
        <v>223.4</v>
      </c>
      <c r="M817" s="571">
        <f>SUM(M810:M816)</f>
        <v>27.83</v>
      </c>
      <c r="N817" s="896"/>
      <c r="O817" s="895"/>
      <c r="P817" s="894"/>
      <c r="Q817" s="893"/>
      <c r="R817" s="637"/>
      <c r="S817" s="637"/>
      <c r="T817" s="637"/>
      <c r="U817" s="637"/>
      <c r="V817" s="637"/>
      <c r="W817" s="637"/>
      <c r="X817" s="5871"/>
      <c r="Y817" s="5872"/>
      <c r="Z817" s="539"/>
      <c r="AA817" s="539"/>
    </row>
    <row r="818" spans="1:27" ht="12.75" customHeight="1" x14ac:dyDescent="0.2">
      <c r="A818" s="6022" t="s">
        <v>50</v>
      </c>
      <c r="B818" s="5973" t="s">
        <v>10</v>
      </c>
      <c r="C818" s="5991" t="s">
        <v>10</v>
      </c>
      <c r="D818" s="6004" t="s">
        <v>52</v>
      </c>
      <c r="E818" s="5922"/>
      <c r="F818" s="5844" t="s">
        <v>289</v>
      </c>
      <c r="G818" s="6034" t="s">
        <v>285</v>
      </c>
      <c r="H818" s="5935" t="s">
        <v>18</v>
      </c>
      <c r="I818" s="5970" t="s">
        <v>288</v>
      </c>
      <c r="J818" s="793" t="s">
        <v>20</v>
      </c>
      <c r="K818" s="819"/>
      <c r="L818" s="721"/>
      <c r="M818" s="892"/>
      <c r="N818" s="891"/>
      <c r="O818" s="710"/>
      <c r="P818" s="709"/>
      <c r="Q818" s="683"/>
      <c r="X818" s="5865" t="s">
        <v>287</v>
      </c>
      <c r="Y818" s="5866"/>
      <c r="Z818" s="539"/>
      <c r="AA818" s="539"/>
    </row>
    <row r="819" spans="1:27" ht="12.75" customHeight="1" x14ac:dyDescent="0.2">
      <c r="A819" s="6023"/>
      <c r="B819" s="5974"/>
      <c r="C819" s="5992"/>
      <c r="D819" s="6005"/>
      <c r="E819" s="5923"/>
      <c r="F819" s="6251"/>
      <c r="G819" s="6035"/>
      <c r="H819" s="5936"/>
      <c r="I819" s="5971"/>
      <c r="J819" s="691" t="s">
        <v>235</v>
      </c>
      <c r="K819" s="887"/>
      <c r="L819" s="715"/>
      <c r="M819" s="892"/>
      <c r="N819" s="891"/>
      <c r="O819" s="710"/>
      <c r="P819" s="709"/>
      <c r="Q819" s="683"/>
      <c r="X819" s="5867"/>
      <c r="Y819" s="5868"/>
      <c r="Z819" s="539"/>
      <c r="AA819" s="539"/>
    </row>
    <row r="820" spans="1:27" ht="12.75" customHeight="1" x14ac:dyDescent="0.2">
      <c r="A820" s="6023"/>
      <c r="B820" s="5974"/>
      <c r="C820" s="5992"/>
      <c r="D820" s="6005"/>
      <c r="E820" s="5923"/>
      <c r="F820" s="6251"/>
      <c r="G820" s="6035"/>
      <c r="H820" s="5936"/>
      <c r="I820" s="5971"/>
      <c r="J820" s="787" t="s">
        <v>23</v>
      </c>
      <c r="K820" s="886">
        <v>46.8</v>
      </c>
      <c r="L820" s="596">
        <v>46.8</v>
      </c>
      <c r="M820" s="884">
        <v>44.83</v>
      </c>
      <c r="N820" s="891"/>
      <c r="O820" s="710"/>
      <c r="P820" s="709"/>
      <c r="Q820" s="683"/>
      <c r="X820" s="5867"/>
      <c r="Y820" s="5868"/>
      <c r="Z820" s="539"/>
      <c r="AA820" s="539"/>
    </row>
    <row r="821" spans="1:27" ht="12.75" customHeight="1" x14ac:dyDescent="0.2">
      <c r="A821" s="6023"/>
      <c r="B821" s="5974"/>
      <c r="C821" s="5992"/>
      <c r="D821" s="6005"/>
      <c r="E821" s="5923"/>
      <c r="F821" s="6251"/>
      <c r="G821" s="6035"/>
      <c r="H821" s="5936"/>
      <c r="I821" s="5971"/>
      <c r="J821" s="787" t="s">
        <v>234</v>
      </c>
      <c r="K821" s="886"/>
      <c r="L821" s="687"/>
      <c r="M821" s="786"/>
      <c r="N821" s="891"/>
      <c r="O821" s="710"/>
      <c r="P821" s="709"/>
      <c r="Q821" s="683"/>
      <c r="X821" s="5867"/>
      <c r="Y821" s="5868"/>
      <c r="Z821" s="539"/>
      <c r="AA821" s="539"/>
    </row>
    <row r="822" spans="1:27" ht="12.75" customHeight="1" x14ac:dyDescent="0.2">
      <c r="A822" s="6023"/>
      <c r="B822" s="5974"/>
      <c r="C822" s="5992"/>
      <c r="D822" s="6005"/>
      <c r="E822" s="5923"/>
      <c r="F822" s="6251"/>
      <c r="G822" s="6035"/>
      <c r="H822" s="5936"/>
      <c r="I822" s="5971"/>
      <c r="J822" s="787" t="s">
        <v>233</v>
      </c>
      <c r="K822" s="886"/>
      <c r="L822" s="687"/>
      <c r="M822" s="786"/>
      <c r="N822" s="891"/>
      <c r="O822" s="710"/>
      <c r="P822" s="709"/>
      <c r="Q822" s="683"/>
      <c r="X822" s="5867"/>
      <c r="Y822" s="5868"/>
      <c r="Z822" s="539"/>
      <c r="AA822" s="539"/>
    </row>
    <row r="823" spans="1:27" ht="12.75" customHeight="1" x14ac:dyDescent="0.2">
      <c r="A823" s="6023"/>
      <c r="B823" s="5974"/>
      <c r="C823" s="5992"/>
      <c r="D823" s="6005"/>
      <c r="E823" s="5923"/>
      <c r="F823" s="6251"/>
      <c r="G823" s="6035"/>
      <c r="H823" s="5936"/>
      <c r="I823" s="5971"/>
      <c r="J823" s="787" t="s">
        <v>22</v>
      </c>
      <c r="K823" s="883"/>
      <c r="L823" s="687"/>
      <c r="M823" s="786"/>
      <c r="N823" s="891"/>
      <c r="O823" s="710"/>
      <c r="P823" s="709"/>
      <c r="Q823" s="683"/>
      <c r="X823" s="5867"/>
      <c r="Y823" s="5868"/>
      <c r="Z823" s="539"/>
      <c r="AA823" s="539"/>
    </row>
    <row r="824" spans="1:27" ht="11.45" customHeight="1" thickBot="1" x14ac:dyDescent="0.25">
      <c r="A824" s="6023"/>
      <c r="B824" s="5974"/>
      <c r="C824" s="5992"/>
      <c r="D824" s="6005"/>
      <c r="E824" s="5923"/>
      <c r="F824" s="6251"/>
      <c r="G824" s="6035"/>
      <c r="H824" s="5936"/>
      <c r="I824" s="5971"/>
      <c r="J824" s="881" t="s">
        <v>232</v>
      </c>
      <c r="K824" s="880"/>
      <c r="L824" s="879"/>
      <c r="M824" s="878"/>
      <c r="N824" s="890"/>
      <c r="O824" s="876"/>
      <c r="P824" s="875"/>
      <c r="Q824" s="874"/>
      <c r="X824" s="5869"/>
      <c r="Y824" s="5870"/>
      <c r="Z824" s="539"/>
      <c r="AA824" s="539"/>
    </row>
    <row r="825" spans="1:27" ht="12.75" customHeight="1" thickBot="1" x14ac:dyDescent="0.25">
      <c r="A825" s="6024"/>
      <c r="B825" s="5975"/>
      <c r="C825" s="5993"/>
      <c r="D825" s="6006"/>
      <c r="E825" s="5924"/>
      <c r="F825" s="5845"/>
      <c r="G825" s="6036"/>
      <c r="H825" s="5950"/>
      <c r="I825" s="5972"/>
      <c r="J825" s="669" t="s">
        <v>24</v>
      </c>
      <c r="K825" s="889">
        <f>SUM(K818:K824)</f>
        <v>46.8</v>
      </c>
      <c r="L825" s="572">
        <f>SUM(L818:L824)</f>
        <v>46.8</v>
      </c>
      <c r="M825" s="572">
        <f>SUM(M818:M824)</f>
        <v>44.83</v>
      </c>
      <c r="N825" s="759"/>
      <c r="O825" s="667"/>
      <c r="P825" s="666"/>
      <c r="Q825" s="665"/>
      <c r="R825" s="637"/>
      <c r="S825" s="637"/>
      <c r="T825" s="637"/>
      <c r="U825" s="637"/>
      <c r="V825" s="637"/>
      <c r="W825" s="637"/>
      <c r="X825" s="5871"/>
      <c r="Y825" s="5872"/>
      <c r="Z825" s="539"/>
      <c r="AA825" s="539"/>
    </row>
    <row r="826" spans="1:27" ht="12.75" customHeight="1" x14ac:dyDescent="0.2">
      <c r="A826" s="6022" t="s">
        <v>50</v>
      </c>
      <c r="B826" s="5973" t="s">
        <v>10</v>
      </c>
      <c r="C826" s="5991" t="s">
        <v>10</v>
      </c>
      <c r="D826" s="6004" t="s">
        <v>55</v>
      </c>
      <c r="E826" s="5922"/>
      <c r="F826" s="5783" t="s">
        <v>286</v>
      </c>
      <c r="G826" s="6034" t="s">
        <v>285</v>
      </c>
      <c r="H826" s="5935" t="s">
        <v>18</v>
      </c>
      <c r="I826" s="5970" t="s">
        <v>284</v>
      </c>
      <c r="J826" s="793" t="s">
        <v>20</v>
      </c>
      <c r="K826" s="819"/>
      <c r="L826" s="721"/>
      <c r="M826" s="792"/>
      <c r="N826" s="629"/>
      <c r="O826" s="719"/>
      <c r="P826" s="718"/>
      <c r="Q826" s="717"/>
      <c r="X826" s="5865" t="s">
        <v>283</v>
      </c>
      <c r="Y826" s="5866"/>
      <c r="Z826" s="539"/>
      <c r="AA826" s="539"/>
    </row>
    <row r="827" spans="1:27" ht="12.75" customHeight="1" x14ac:dyDescent="0.2">
      <c r="A827" s="6023"/>
      <c r="B827" s="5974"/>
      <c r="C827" s="5992"/>
      <c r="D827" s="6005"/>
      <c r="E827" s="5923"/>
      <c r="F827" s="5949"/>
      <c r="G827" s="6035"/>
      <c r="H827" s="5936"/>
      <c r="I827" s="5971"/>
      <c r="J827" s="691" t="s">
        <v>235</v>
      </c>
      <c r="K827" s="887"/>
      <c r="L827" s="687"/>
      <c r="M827" s="786"/>
      <c r="N827" s="619"/>
      <c r="O827" s="710"/>
      <c r="P827" s="709"/>
      <c r="Q827" s="683"/>
      <c r="X827" s="5867"/>
      <c r="Y827" s="5868"/>
      <c r="Z827" s="539"/>
      <c r="AA827" s="539"/>
    </row>
    <row r="828" spans="1:27" ht="12.75" customHeight="1" x14ac:dyDescent="0.2">
      <c r="A828" s="6023"/>
      <c r="B828" s="5974"/>
      <c r="C828" s="5992"/>
      <c r="D828" s="6005"/>
      <c r="E828" s="5923"/>
      <c r="F828" s="5949"/>
      <c r="G828" s="6035"/>
      <c r="H828" s="5936"/>
      <c r="I828" s="5971"/>
      <c r="J828" s="787" t="s">
        <v>23</v>
      </c>
      <c r="K828" s="886"/>
      <c r="L828" s="687"/>
      <c r="M828" s="786"/>
      <c r="N828" s="619"/>
      <c r="O828" s="710"/>
      <c r="P828" s="709"/>
      <c r="Q828" s="683"/>
      <c r="X828" s="5867"/>
      <c r="Y828" s="5868"/>
      <c r="Z828" s="539"/>
      <c r="AA828" s="539"/>
    </row>
    <row r="829" spans="1:27" ht="12.75" customHeight="1" x14ac:dyDescent="0.2">
      <c r="A829" s="6023"/>
      <c r="B829" s="5974"/>
      <c r="C829" s="5992"/>
      <c r="D829" s="6005"/>
      <c r="E829" s="5923"/>
      <c r="F829" s="5949"/>
      <c r="G829" s="6035"/>
      <c r="H829" s="5936"/>
      <c r="I829" s="5971"/>
      <c r="J829" s="787" t="s">
        <v>234</v>
      </c>
      <c r="K829" s="886"/>
      <c r="L829" s="687"/>
      <c r="M829" s="786"/>
      <c r="N829" s="619"/>
      <c r="O829" s="710"/>
      <c r="P829" s="709"/>
      <c r="Q829" s="683"/>
      <c r="X829" s="5867"/>
      <c r="Y829" s="5868"/>
      <c r="Z829" s="539"/>
      <c r="AA829" s="539"/>
    </row>
    <row r="830" spans="1:27" ht="12.75" customHeight="1" x14ac:dyDescent="0.2">
      <c r="A830" s="6023"/>
      <c r="B830" s="5974"/>
      <c r="C830" s="5992"/>
      <c r="D830" s="6005"/>
      <c r="E830" s="5923"/>
      <c r="F830" s="5949"/>
      <c r="G830" s="6035"/>
      <c r="H830" s="5936"/>
      <c r="I830" s="5971"/>
      <c r="J830" s="787" t="s">
        <v>233</v>
      </c>
      <c r="K830" s="885">
        <v>0</v>
      </c>
      <c r="L830" s="596">
        <v>256.10000000000002</v>
      </c>
      <c r="M830" s="884">
        <v>6.7</v>
      </c>
      <c r="N830" s="619"/>
      <c r="O830" s="710"/>
      <c r="P830" s="709"/>
      <c r="Q830" s="683"/>
      <c r="X830" s="5867"/>
      <c r="Y830" s="5868"/>
      <c r="Z830" s="539"/>
      <c r="AA830" s="539"/>
    </row>
    <row r="831" spans="1:27" ht="12.75" customHeight="1" x14ac:dyDescent="0.2">
      <c r="A831" s="6023"/>
      <c r="B831" s="5974"/>
      <c r="C831" s="5992"/>
      <c r="D831" s="6005"/>
      <c r="E831" s="5923"/>
      <c r="F831" s="5949"/>
      <c r="G831" s="6035"/>
      <c r="H831" s="5936"/>
      <c r="I831" s="5971"/>
      <c r="J831" s="787" t="s">
        <v>22</v>
      </c>
      <c r="K831" s="883"/>
      <c r="L831" s="687"/>
      <c r="M831" s="786"/>
      <c r="N831" s="619"/>
      <c r="O831" s="710"/>
      <c r="P831" s="709"/>
      <c r="Q831" s="683"/>
      <c r="X831" s="5867"/>
      <c r="Y831" s="5868"/>
      <c r="Z831" s="539"/>
      <c r="AA831" s="539"/>
    </row>
    <row r="832" spans="1:27" ht="35.25" customHeight="1" thickBot="1" x14ac:dyDescent="0.25">
      <c r="A832" s="6023"/>
      <c r="B832" s="5974"/>
      <c r="C832" s="5992"/>
      <c r="D832" s="6005"/>
      <c r="E832" s="5923"/>
      <c r="F832" s="5949"/>
      <c r="G832" s="6035"/>
      <c r="H832" s="5936"/>
      <c r="I832" s="5971"/>
      <c r="J832" s="881" t="s">
        <v>232</v>
      </c>
      <c r="K832" s="880"/>
      <c r="L832" s="879"/>
      <c r="M832" s="878"/>
      <c r="N832" s="877"/>
      <c r="O832" s="876"/>
      <c r="P832" s="875"/>
      <c r="Q832" s="874"/>
      <c r="X832" s="5869"/>
      <c r="Y832" s="5870"/>
      <c r="Z832" s="539"/>
      <c r="AA832" s="539"/>
    </row>
    <row r="833" spans="1:31" ht="21" customHeight="1" thickBot="1" x14ac:dyDescent="0.25">
      <c r="A833" s="6024"/>
      <c r="B833" s="5975"/>
      <c r="C833" s="5993"/>
      <c r="D833" s="6006"/>
      <c r="E833" s="5924"/>
      <c r="F833" s="5762"/>
      <c r="G833" s="6036"/>
      <c r="H833" s="5950"/>
      <c r="I833" s="5972"/>
      <c r="J833" s="669" t="s">
        <v>24</v>
      </c>
      <c r="K833" s="572">
        <f>SUM(K826:K832)</f>
        <v>0</v>
      </c>
      <c r="L833" s="572">
        <f>SUM(L826:L832)</f>
        <v>256.10000000000002</v>
      </c>
      <c r="M833" s="572">
        <f>SUM(M826:M832)</f>
        <v>6.7</v>
      </c>
      <c r="N833" s="872"/>
      <c r="O833" s="871"/>
      <c r="P833" s="666"/>
      <c r="Q833" s="665"/>
      <c r="R833" s="637"/>
      <c r="S833" s="637"/>
      <c r="T833" s="637"/>
      <c r="U833" s="637"/>
      <c r="V833" s="637"/>
      <c r="W833" s="637"/>
      <c r="X833" s="5871"/>
      <c r="Y833" s="5872"/>
      <c r="Z833" s="539"/>
      <c r="AA833" s="539"/>
    </row>
    <row r="834" spans="1:31" ht="15" thickBot="1" x14ac:dyDescent="0.25">
      <c r="A834" s="565" t="s">
        <v>50</v>
      </c>
      <c r="B834" s="564" t="s">
        <v>10</v>
      </c>
      <c r="C834" s="5981" t="s">
        <v>35</v>
      </c>
      <c r="D834" s="5981"/>
      <c r="E834" s="5981"/>
      <c r="F834" s="5981"/>
      <c r="G834" s="5981"/>
      <c r="H834" s="5981"/>
      <c r="I834" s="5982"/>
      <c r="J834" s="663" t="s">
        <v>24</v>
      </c>
      <c r="K834" s="870">
        <f>K760*1</f>
        <v>4002.8999999999996</v>
      </c>
      <c r="L834" s="870">
        <f>L760*1</f>
        <v>4110.5999999999995</v>
      </c>
      <c r="M834" s="870">
        <f>M760*1</f>
        <v>1052.27</v>
      </c>
      <c r="N834" s="6283"/>
      <c r="O834" s="6078"/>
      <c r="P834" s="6078"/>
      <c r="Q834" s="6079"/>
      <c r="X834" s="5873"/>
      <c r="Y834" s="5874"/>
      <c r="Z834" s="539"/>
      <c r="AA834" s="539"/>
    </row>
    <row r="835" spans="1:31" ht="23.25" customHeight="1" thickBot="1" x14ac:dyDescent="0.25">
      <c r="A835" s="869" t="s">
        <v>50</v>
      </c>
      <c r="B835" s="869"/>
      <c r="C835" s="5940" t="s">
        <v>68</v>
      </c>
      <c r="D835" s="5940"/>
      <c r="E835" s="5940"/>
      <c r="F835" s="5940"/>
      <c r="G835" s="5940"/>
      <c r="H835" s="5940"/>
      <c r="I835" s="5941"/>
      <c r="J835" s="660" t="s">
        <v>24</v>
      </c>
      <c r="K835" s="868">
        <f>K834*1</f>
        <v>4002.8999999999996</v>
      </c>
      <c r="L835" s="868">
        <f>L834*1</f>
        <v>4110.5999999999995</v>
      </c>
      <c r="M835" s="868">
        <f>M834*1</f>
        <v>1052.27</v>
      </c>
      <c r="N835" s="6188"/>
      <c r="O835" s="6078"/>
      <c r="P835" s="6078"/>
      <c r="Q835" s="6079"/>
      <c r="X835" s="5875"/>
      <c r="Y835" s="5876"/>
      <c r="Z835" s="539"/>
      <c r="AA835" s="539"/>
    </row>
    <row r="836" spans="1:31" ht="19.5" customHeight="1" thickBot="1" x14ac:dyDescent="0.25">
      <c r="A836" s="867" t="s">
        <v>52</v>
      </c>
      <c r="B836" s="6188" t="s">
        <v>282</v>
      </c>
      <c r="C836" s="6078"/>
      <c r="D836" s="6078"/>
      <c r="E836" s="6078"/>
      <c r="F836" s="6078"/>
      <c r="G836" s="6078"/>
      <c r="H836" s="6078"/>
      <c r="I836" s="6078"/>
      <c r="J836" s="6078"/>
      <c r="K836" s="6078"/>
      <c r="L836" s="6078"/>
      <c r="M836" s="6078"/>
      <c r="N836" s="6078"/>
      <c r="O836" s="6078"/>
      <c r="P836" s="6078"/>
      <c r="Q836" s="6079"/>
      <c r="X836" s="5875"/>
      <c r="Y836" s="5876"/>
      <c r="Z836" s="539"/>
      <c r="AA836" s="539"/>
    </row>
    <row r="837" spans="1:31" ht="27" customHeight="1" thickBot="1" x14ac:dyDescent="0.25">
      <c r="A837" s="866"/>
      <c r="B837" s="865"/>
      <c r="C837" s="863"/>
      <c r="D837" s="863"/>
      <c r="E837" s="863"/>
      <c r="F837" s="864"/>
      <c r="G837" s="864"/>
      <c r="H837" s="863"/>
      <c r="I837" s="863"/>
      <c r="J837" s="863"/>
      <c r="K837" s="863"/>
      <c r="L837" s="862"/>
      <c r="M837" s="861"/>
      <c r="N837" s="860" t="s">
        <v>281</v>
      </c>
      <c r="O837" s="850" t="s">
        <v>138</v>
      </c>
      <c r="P837" s="849"/>
      <c r="Q837" s="848"/>
      <c r="X837" s="5891"/>
      <c r="Y837" s="5892"/>
      <c r="Z837" s="539"/>
      <c r="AA837" s="539"/>
    </row>
    <row r="838" spans="1:31" ht="24" customHeight="1" thickBot="1" x14ac:dyDescent="0.25">
      <c r="A838" s="855" t="s">
        <v>52</v>
      </c>
      <c r="B838" s="564" t="s">
        <v>10</v>
      </c>
      <c r="C838" s="859" t="s">
        <v>280</v>
      </c>
      <c r="D838" s="858"/>
      <c r="E838" s="858"/>
      <c r="F838" s="858"/>
      <c r="G838" s="858"/>
      <c r="H838" s="858"/>
      <c r="I838" s="858"/>
      <c r="J838" s="858"/>
      <c r="K838" s="858"/>
      <c r="L838" s="858"/>
      <c r="M838" s="858"/>
      <c r="N838" s="858"/>
      <c r="O838" s="858"/>
      <c r="P838" s="857"/>
      <c r="Q838" s="856"/>
      <c r="X838" s="5873"/>
      <c r="Y838" s="5874"/>
      <c r="Z838" s="539"/>
      <c r="AA838" s="539"/>
    </row>
    <row r="839" spans="1:31" ht="28.5" customHeight="1" thickBot="1" x14ac:dyDescent="0.25">
      <c r="A839" s="855"/>
      <c r="B839" s="564"/>
      <c r="C839" s="853"/>
      <c r="D839" s="854"/>
      <c r="E839" s="853"/>
      <c r="F839" s="853"/>
      <c r="G839" s="853"/>
      <c r="H839" s="853"/>
      <c r="I839" s="853"/>
      <c r="J839" s="853"/>
      <c r="K839" s="853"/>
      <c r="L839" s="853"/>
      <c r="M839" s="852"/>
      <c r="N839" s="851" t="s">
        <v>279</v>
      </c>
      <c r="O839" s="850" t="s">
        <v>138</v>
      </c>
      <c r="P839" s="849"/>
      <c r="Q839" s="848"/>
      <c r="X839" s="5879"/>
      <c r="Y839" s="5880"/>
      <c r="Z839" s="539"/>
      <c r="AA839" s="539"/>
    </row>
    <row r="840" spans="1:31" ht="15" customHeight="1" x14ac:dyDescent="0.2">
      <c r="A840" s="6022" t="s">
        <v>52</v>
      </c>
      <c r="B840" s="5973" t="s">
        <v>10</v>
      </c>
      <c r="C840" s="606" t="s">
        <v>10</v>
      </c>
      <c r="D840" s="6234" t="s">
        <v>278</v>
      </c>
      <c r="E840" s="6235"/>
      <c r="F840" s="6159"/>
      <c r="G840" s="5942" t="s">
        <v>254</v>
      </c>
      <c r="H840" s="5983" t="s">
        <v>18</v>
      </c>
      <c r="I840" s="5916" t="s">
        <v>19</v>
      </c>
      <c r="J840" s="631" t="s">
        <v>20</v>
      </c>
      <c r="K840" s="847">
        <f>K849+K858+K867+K877+K882</f>
        <v>80.599999999999994</v>
      </c>
      <c r="L840" s="847">
        <f>L849+L858+L867+L877+L882</f>
        <v>80.599999999999994</v>
      </c>
      <c r="M840" s="847">
        <f>M849+M858+M867+M877+M882</f>
        <v>20.98</v>
      </c>
      <c r="N840" s="754" t="s">
        <v>277</v>
      </c>
      <c r="O840" s="753" t="s">
        <v>138</v>
      </c>
      <c r="P840" s="837"/>
      <c r="Q840" s="836"/>
      <c r="X840" s="5881"/>
      <c r="Y840" s="5882"/>
      <c r="Z840" s="539"/>
      <c r="AA840" s="539"/>
    </row>
    <row r="841" spans="1:31" ht="15" customHeight="1" x14ac:dyDescent="0.2">
      <c r="A841" s="6023"/>
      <c r="B841" s="5974"/>
      <c r="C841" s="588"/>
      <c r="D841" s="6236"/>
      <c r="E841" s="6237"/>
      <c r="F841" s="5947"/>
      <c r="G841" s="5943"/>
      <c r="H841" s="5936"/>
      <c r="I841" s="5917"/>
      <c r="J841" s="625" t="s">
        <v>235</v>
      </c>
      <c r="K841" s="845">
        <f>K850+K859+K868+K878+K883+K888+K897+K906+K906</f>
        <v>0</v>
      </c>
      <c r="L841" s="845">
        <f>L850+L859+L868+L878+L883+L888+L897+L906+L906</f>
        <v>34.200000000000003</v>
      </c>
      <c r="M841" s="845">
        <f>M850+M859+M868+M878+M883+M888+M897+M906+M906</f>
        <v>0</v>
      </c>
      <c r="N841" s="769"/>
      <c r="O841" s="768"/>
      <c r="P841" s="811"/>
      <c r="Q841" s="810"/>
      <c r="X841" s="5883"/>
      <c r="Y841" s="5884"/>
      <c r="Z841" s="539"/>
      <c r="AA841" s="539"/>
    </row>
    <row r="842" spans="1:31" ht="14.25" x14ac:dyDescent="0.2">
      <c r="A842" s="6023"/>
      <c r="B842" s="5974"/>
      <c r="C842" s="588"/>
      <c r="D842" s="6238"/>
      <c r="E842" s="6237"/>
      <c r="F842" s="5947"/>
      <c r="G842" s="5943"/>
      <c r="H842" s="5936"/>
      <c r="I842" s="5917"/>
      <c r="J842" s="621" t="s">
        <v>23</v>
      </c>
      <c r="K842" s="845">
        <f t="shared" ref="K842:M843" si="17">K851+K860+K869+K879+K884</f>
        <v>142.1</v>
      </c>
      <c r="L842" s="845">
        <f t="shared" si="17"/>
        <v>45.1</v>
      </c>
      <c r="M842" s="845">
        <f t="shared" si="17"/>
        <v>13.42</v>
      </c>
      <c r="N842" s="846"/>
      <c r="O842" s="812"/>
      <c r="P842" s="811"/>
      <c r="Q842" s="810"/>
      <c r="X842" s="5883"/>
      <c r="Y842" s="5884"/>
      <c r="Z842" s="539"/>
      <c r="AA842" s="539"/>
      <c r="AE842" s="516"/>
    </row>
    <row r="843" spans="1:31" ht="14.25" x14ac:dyDescent="0.2">
      <c r="A843" s="6023"/>
      <c r="B843" s="5974"/>
      <c r="C843" s="588"/>
      <c r="D843" s="6238"/>
      <c r="E843" s="6237"/>
      <c r="F843" s="5947"/>
      <c r="G843" s="5943"/>
      <c r="H843" s="5936"/>
      <c r="I843" s="5917"/>
      <c r="J843" s="621" t="s">
        <v>234</v>
      </c>
      <c r="K843" s="845">
        <f t="shared" si="17"/>
        <v>0</v>
      </c>
      <c r="L843" s="845">
        <f t="shared" si="17"/>
        <v>0</v>
      </c>
      <c r="M843" s="845">
        <f t="shared" si="17"/>
        <v>0</v>
      </c>
      <c r="N843" s="769"/>
      <c r="O843" s="812"/>
      <c r="P843" s="811"/>
      <c r="Q843" s="810"/>
      <c r="X843" s="5883"/>
      <c r="Y843" s="5884"/>
      <c r="Z843" s="539"/>
      <c r="AA843" s="539"/>
    </row>
    <row r="844" spans="1:31" ht="14.25" x14ac:dyDescent="0.2">
      <c r="A844" s="6023"/>
      <c r="B844" s="5974"/>
      <c r="C844" s="588"/>
      <c r="D844" s="6238"/>
      <c r="E844" s="6237"/>
      <c r="F844" s="5947"/>
      <c r="G844" s="5943"/>
      <c r="H844" s="5936"/>
      <c r="I844" s="5917"/>
      <c r="J844" s="621" t="s">
        <v>233</v>
      </c>
      <c r="K844" s="845">
        <f>K853+K862</f>
        <v>0</v>
      </c>
      <c r="L844" s="845">
        <f>L853+L862</f>
        <v>64.3</v>
      </c>
      <c r="M844" s="845">
        <f>M853+M862</f>
        <v>64.3</v>
      </c>
      <c r="N844" s="769"/>
      <c r="O844" s="812"/>
      <c r="P844" s="811"/>
      <c r="Q844" s="810"/>
      <c r="X844" s="5883"/>
      <c r="Y844" s="5884"/>
      <c r="Z844" s="539"/>
      <c r="AA844" s="539"/>
    </row>
    <row r="845" spans="1:31" ht="14.25" x14ac:dyDescent="0.2">
      <c r="A845" s="6023"/>
      <c r="B845" s="5974"/>
      <c r="C845" s="588"/>
      <c r="D845" s="6238"/>
      <c r="E845" s="6237"/>
      <c r="F845" s="5947"/>
      <c r="G845" s="5943"/>
      <c r="H845" s="5936"/>
      <c r="I845" s="5917"/>
      <c r="J845" s="621" t="s">
        <v>232</v>
      </c>
      <c r="K845" s="845">
        <f>K864</f>
        <v>0</v>
      </c>
      <c r="L845" s="845">
        <f>L864</f>
        <v>0</v>
      </c>
      <c r="M845" s="845">
        <f>M864</f>
        <v>0</v>
      </c>
      <c r="N845" s="769"/>
      <c r="O845" s="812"/>
      <c r="P845" s="811"/>
      <c r="Q845" s="810"/>
      <c r="X845" s="5883"/>
      <c r="Y845" s="5884"/>
      <c r="Z845" s="539"/>
      <c r="AA845" s="539"/>
    </row>
    <row r="846" spans="1:31" ht="14.25" x14ac:dyDescent="0.2">
      <c r="A846" s="6023"/>
      <c r="B846" s="5974"/>
      <c r="C846" s="588"/>
      <c r="D846" s="6238"/>
      <c r="E846" s="6237"/>
      <c r="F846" s="5947"/>
      <c r="G846" s="5943"/>
      <c r="H846" s="5936"/>
      <c r="I846" s="5917"/>
      <c r="J846" s="621" t="s">
        <v>22</v>
      </c>
      <c r="K846" s="844">
        <f>K855+K863</f>
        <v>0</v>
      </c>
      <c r="L846" s="844">
        <f>L855+L863</f>
        <v>0</v>
      </c>
      <c r="M846" s="844">
        <f>M855+M863</f>
        <v>0</v>
      </c>
      <c r="N846" s="833"/>
      <c r="O846" s="766"/>
      <c r="P846" s="832"/>
      <c r="Q846" s="831"/>
      <c r="X846" s="5883"/>
      <c r="Y846" s="5884"/>
      <c r="Z846" s="539"/>
      <c r="AA846" s="539"/>
    </row>
    <row r="847" spans="1:31" ht="15" thickBot="1" x14ac:dyDescent="0.25">
      <c r="A847" s="6023"/>
      <c r="B847" s="5974"/>
      <c r="C847" s="588"/>
      <c r="D847" s="6238"/>
      <c r="E847" s="6237"/>
      <c r="F847" s="5947"/>
      <c r="G847" s="5943"/>
      <c r="H847" s="5936"/>
      <c r="I847" s="5917"/>
      <c r="J847" s="615" t="s">
        <v>231</v>
      </c>
      <c r="K847" s="843">
        <f>K865</f>
        <v>0</v>
      </c>
      <c r="L847" s="843">
        <f>L865</f>
        <v>0</v>
      </c>
      <c r="M847" s="843">
        <f>M865</f>
        <v>0</v>
      </c>
      <c r="N847" s="732"/>
      <c r="O847" s="731"/>
      <c r="P847" s="829"/>
      <c r="Q847" s="828"/>
      <c r="X847" s="5885"/>
      <c r="Y847" s="5886"/>
      <c r="Z847" s="539"/>
      <c r="AA847" s="539"/>
    </row>
    <row r="848" spans="1:31" ht="22.5" customHeight="1" thickBot="1" x14ac:dyDescent="0.25">
      <c r="A848" s="6024"/>
      <c r="B848" s="5975"/>
      <c r="C848" s="575"/>
      <c r="D848" s="6239"/>
      <c r="E848" s="6240"/>
      <c r="F848" s="5948"/>
      <c r="G848" s="5944"/>
      <c r="H848" s="5984"/>
      <c r="I848" s="5918"/>
      <c r="J848" s="573" t="s">
        <v>24</v>
      </c>
      <c r="K848" s="842">
        <f>SUM(K840:K847)</f>
        <v>222.7</v>
      </c>
      <c r="L848" s="841">
        <f>SUM(L840:L847)</f>
        <v>224.2</v>
      </c>
      <c r="M848" s="841">
        <f>SUM(M840:M847)</f>
        <v>98.699999999999989</v>
      </c>
      <c r="N848" s="759"/>
      <c r="O848" s="799"/>
      <c r="P848" s="798"/>
      <c r="Q848" s="797"/>
      <c r="R848" s="637"/>
      <c r="S848" s="637"/>
      <c r="T848" s="637"/>
      <c r="U848" s="637"/>
      <c r="V848" s="637"/>
      <c r="W848" s="637"/>
      <c r="X848" s="5863"/>
      <c r="Y848" s="5864"/>
      <c r="Z848" s="539"/>
      <c r="AA848" s="539"/>
    </row>
    <row r="849" spans="1:32" ht="26.45" customHeight="1" x14ac:dyDescent="0.2">
      <c r="A849" s="6022" t="s">
        <v>52</v>
      </c>
      <c r="B849" s="5973" t="s">
        <v>10</v>
      </c>
      <c r="C849" s="5991" t="s">
        <v>10</v>
      </c>
      <c r="D849" s="696" t="s">
        <v>10</v>
      </c>
      <c r="E849" s="757"/>
      <c r="F849" s="6215" t="s">
        <v>276</v>
      </c>
      <c r="G849" s="5942" t="s">
        <v>254</v>
      </c>
      <c r="H849" s="5983" t="s">
        <v>18</v>
      </c>
      <c r="I849" s="5916" t="s">
        <v>265</v>
      </c>
      <c r="J849" s="694" t="s">
        <v>20</v>
      </c>
      <c r="K849" s="693"/>
      <c r="L849" s="756"/>
      <c r="M849" s="755"/>
      <c r="N849" s="754" t="s">
        <v>245</v>
      </c>
      <c r="O849" s="753" t="s">
        <v>138</v>
      </c>
      <c r="P849" s="837"/>
      <c r="Q849" s="836"/>
      <c r="X849" s="5865" t="s">
        <v>275</v>
      </c>
      <c r="Y849" s="5866"/>
      <c r="Z849" s="539"/>
      <c r="AA849" s="539"/>
    </row>
    <row r="850" spans="1:32" ht="14.45" customHeight="1" x14ac:dyDescent="0.2">
      <c r="A850" s="6023"/>
      <c r="B850" s="5974"/>
      <c r="C850" s="5992"/>
      <c r="D850" s="690"/>
      <c r="E850" s="736"/>
      <c r="F850" s="6216"/>
      <c r="G850" s="5943"/>
      <c r="H850" s="5936"/>
      <c r="I850" s="5917"/>
      <c r="J850" s="599" t="s">
        <v>235</v>
      </c>
      <c r="K850" s="691"/>
      <c r="L850" s="750"/>
      <c r="M850" s="749"/>
      <c r="N850" s="748"/>
      <c r="O850" s="747"/>
      <c r="P850" s="811"/>
      <c r="Q850" s="810"/>
      <c r="X850" s="5867"/>
      <c r="Y850" s="5868"/>
      <c r="Z850" s="539"/>
      <c r="AA850" s="539"/>
    </row>
    <row r="851" spans="1:32" ht="14.45" customHeight="1" x14ac:dyDescent="0.2">
      <c r="A851" s="6023"/>
      <c r="B851" s="5974"/>
      <c r="C851" s="5992"/>
      <c r="D851" s="690"/>
      <c r="E851" s="736"/>
      <c r="F851" s="6216"/>
      <c r="G851" s="5943"/>
      <c r="H851" s="5936"/>
      <c r="I851" s="5917"/>
      <c r="J851" s="689" t="s">
        <v>23</v>
      </c>
      <c r="K851" s="840">
        <v>2</v>
      </c>
      <c r="L851" s="750">
        <v>2</v>
      </c>
      <c r="M851" s="749">
        <v>0</v>
      </c>
      <c r="N851" s="742"/>
      <c r="O851" s="741"/>
      <c r="P851" s="811"/>
      <c r="Q851" s="810"/>
      <c r="X851" s="5867"/>
      <c r="Y851" s="5868"/>
      <c r="Z851" s="539"/>
      <c r="AA851" s="539"/>
      <c r="AF851" s="516"/>
    </row>
    <row r="852" spans="1:32" ht="14.45" customHeight="1" x14ac:dyDescent="0.2">
      <c r="A852" s="6023"/>
      <c r="B852" s="5974"/>
      <c r="C852" s="5992"/>
      <c r="D852" s="681"/>
      <c r="E852" s="736"/>
      <c r="F852" s="6216"/>
      <c r="G852" s="5943"/>
      <c r="H852" s="5936"/>
      <c r="I852" s="5917"/>
      <c r="J852" s="689" t="s">
        <v>234</v>
      </c>
      <c r="K852" s="744"/>
      <c r="L852" s="750"/>
      <c r="M852" s="749"/>
      <c r="N852" s="769"/>
      <c r="O852" s="812"/>
      <c r="P852" s="811"/>
      <c r="Q852" s="810"/>
      <c r="X852" s="5867"/>
      <c r="Y852" s="5868"/>
      <c r="Z852" s="539"/>
      <c r="AA852" s="539"/>
    </row>
    <row r="853" spans="1:32" ht="14.45" customHeight="1" x14ac:dyDescent="0.2">
      <c r="A853" s="6023"/>
      <c r="B853" s="5974"/>
      <c r="C853" s="5992"/>
      <c r="D853" s="681"/>
      <c r="E853" s="736"/>
      <c r="F853" s="6216"/>
      <c r="G853" s="5943"/>
      <c r="H853" s="5936"/>
      <c r="I853" s="5917"/>
      <c r="J853" s="689" t="s">
        <v>233</v>
      </c>
      <c r="K853" s="744"/>
      <c r="L853" s="750">
        <v>64.3</v>
      </c>
      <c r="M853" s="749">
        <v>64.3</v>
      </c>
      <c r="N853" s="769"/>
      <c r="O853" s="812"/>
      <c r="P853" s="811"/>
      <c r="Q853" s="810"/>
      <c r="X853" s="5867"/>
      <c r="Y853" s="5868"/>
      <c r="Z853" s="539"/>
      <c r="AA853" s="539"/>
    </row>
    <row r="854" spans="1:32" ht="14.45" customHeight="1" x14ac:dyDescent="0.2">
      <c r="A854" s="6023"/>
      <c r="B854" s="5974"/>
      <c r="C854" s="5992"/>
      <c r="D854" s="681"/>
      <c r="E854" s="736"/>
      <c r="F854" s="6216"/>
      <c r="G854" s="5943"/>
      <c r="H854" s="5936"/>
      <c r="I854" s="5917"/>
      <c r="J854" s="679" t="s">
        <v>232</v>
      </c>
      <c r="K854" s="734"/>
      <c r="L854" s="763"/>
      <c r="M854" s="762"/>
      <c r="N854" s="732"/>
      <c r="O854" s="731"/>
      <c r="P854" s="829"/>
      <c r="Q854" s="828"/>
      <c r="X854" s="5867"/>
      <c r="Y854" s="5868"/>
      <c r="Z854" s="539"/>
      <c r="AA854" s="539"/>
    </row>
    <row r="855" spans="1:32" ht="14.45" customHeight="1" x14ac:dyDescent="0.2">
      <c r="A855" s="6023"/>
      <c r="B855" s="5974"/>
      <c r="C855" s="5992"/>
      <c r="D855" s="681"/>
      <c r="E855" s="736"/>
      <c r="F855" s="6216"/>
      <c r="G855" s="5943"/>
      <c r="H855" s="5936"/>
      <c r="I855" s="5917"/>
      <c r="J855" s="689" t="s">
        <v>22</v>
      </c>
      <c r="K855" s="688"/>
      <c r="L855" s="835"/>
      <c r="M855" s="834"/>
      <c r="N855" s="833"/>
      <c r="O855" s="766"/>
      <c r="P855" s="832"/>
      <c r="Q855" s="831"/>
      <c r="X855" s="5867"/>
      <c r="Y855" s="5868"/>
      <c r="Z855" s="539"/>
      <c r="AA855" s="539"/>
    </row>
    <row r="856" spans="1:32" ht="15" customHeight="1" thickBot="1" x14ac:dyDescent="0.25">
      <c r="A856" s="6023"/>
      <c r="B856" s="5974"/>
      <c r="C856" s="5992"/>
      <c r="D856" s="681"/>
      <c r="E856" s="736"/>
      <c r="F856" s="6216"/>
      <c r="G856" s="5943"/>
      <c r="H856" s="5936"/>
      <c r="I856" s="5917"/>
      <c r="J856" s="764" t="s">
        <v>231</v>
      </c>
      <c r="K856" s="708"/>
      <c r="L856" s="763"/>
      <c r="M856" s="762"/>
      <c r="N856" s="732"/>
      <c r="O856" s="731"/>
      <c r="P856" s="829"/>
      <c r="Q856" s="828"/>
      <c r="X856" s="5869"/>
      <c r="Y856" s="5870"/>
      <c r="Z856" s="539"/>
      <c r="AA856" s="539"/>
    </row>
    <row r="857" spans="1:32" ht="13.5" customHeight="1" thickBot="1" x14ac:dyDescent="0.25">
      <c r="A857" s="6024"/>
      <c r="B857" s="5975"/>
      <c r="C857" s="5993"/>
      <c r="D857" s="671"/>
      <c r="E857" s="641"/>
      <c r="F857" s="6217"/>
      <c r="G857" s="5944"/>
      <c r="H857" s="5984"/>
      <c r="I857" s="5918"/>
      <c r="J857" s="573" t="s">
        <v>24</v>
      </c>
      <c r="K857" s="571">
        <f>SUM(K849:K855)</f>
        <v>2</v>
      </c>
      <c r="L857" s="571">
        <f>SUM(L849:L855)</f>
        <v>66.3</v>
      </c>
      <c r="M857" s="571">
        <f>SUM(M849:M855)</f>
        <v>64.3</v>
      </c>
      <c r="N857" s="759"/>
      <c r="O857" s="799"/>
      <c r="P857" s="798"/>
      <c r="Q857" s="797"/>
      <c r="R857" s="637"/>
      <c r="S857" s="637"/>
      <c r="T857" s="637"/>
      <c r="U857" s="637"/>
      <c r="V857" s="637"/>
      <c r="W857" s="637"/>
      <c r="X857" s="5863"/>
      <c r="Y857" s="5864"/>
      <c r="Z857" s="539"/>
      <c r="AA857" s="539"/>
    </row>
    <row r="858" spans="1:32" ht="14.45" customHeight="1" x14ac:dyDescent="0.2">
      <c r="A858" s="6022" t="s">
        <v>52</v>
      </c>
      <c r="B858" s="5973" t="s">
        <v>10</v>
      </c>
      <c r="C858" s="5991" t="s">
        <v>10</v>
      </c>
      <c r="D858" s="758" t="s">
        <v>25</v>
      </c>
      <c r="E858" s="757"/>
      <c r="F858" s="6215" t="s">
        <v>274</v>
      </c>
      <c r="G858" s="5942" t="s">
        <v>254</v>
      </c>
      <c r="H858" s="6243" t="s">
        <v>18</v>
      </c>
      <c r="I858" s="6146" t="s">
        <v>262</v>
      </c>
      <c r="J858" s="694" t="s">
        <v>20</v>
      </c>
      <c r="K858" s="838">
        <v>0</v>
      </c>
      <c r="L858" s="756">
        <v>0</v>
      </c>
      <c r="M858" s="755">
        <v>0</v>
      </c>
      <c r="N858" s="754" t="s">
        <v>245</v>
      </c>
      <c r="O858" s="753" t="s">
        <v>138</v>
      </c>
      <c r="P858" s="837"/>
      <c r="Q858" s="836"/>
      <c r="R858" s="827"/>
      <c r="T858" s="516"/>
      <c r="X858" s="5865" t="s">
        <v>273</v>
      </c>
      <c r="Y858" s="5866"/>
      <c r="Z858" s="539"/>
      <c r="AA858" s="539"/>
    </row>
    <row r="859" spans="1:32" ht="14.45" customHeight="1" x14ac:dyDescent="0.2">
      <c r="A859" s="6023"/>
      <c r="B859" s="5974"/>
      <c r="C859" s="5992"/>
      <c r="D859" s="681"/>
      <c r="E859" s="736"/>
      <c r="F859" s="6216"/>
      <c r="G859" s="5943"/>
      <c r="H859" s="5938"/>
      <c r="I859" s="6147"/>
      <c r="J859" s="599" t="s">
        <v>235</v>
      </c>
      <c r="K859" s="691"/>
      <c r="L859" s="750"/>
      <c r="M859" s="749"/>
      <c r="N859" s="748"/>
      <c r="O859" s="747"/>
      <c r="P859" s="811"/>
      <c r="Q859" s="810"/>
      <c r="R859" s="827"/>
      <c r="T859" s="516"/>
      <c r="X859" s="5867"/>
      <c r="Y859" s="5868"/>
      <c r="Z859" s="539"/>
      <c r="AA859" s="539"/>
    </row>
    <row r="860" spans="1:32" ht="14.45" customHeight="1" x14ac:dyDescent="0.2">
      <c r="A860" s="6023"/>
      <c r="B860" s="5974"/>
      <c r="C860" s="5992"/>
      <c r="D860" s="681"/>
      <c r="E860" s="736"/>
      <c r="F860" s="6216"/>
      <c r="G860" s="5943"/>
      <c r="H860" s="5938"/>
      <c r="I860" s="6147"/>
      <c r="J860" s="689" t="s">
        <v>23</v>
      </c>
      <c r="K860" s="744"/>
      <c r="L860" s="750"/>
      <c r="M860" s="749"/>
      <c r="N860" s="742"/>
      <c r="O860" s="741"/>
      <c r="P860" s="811"/>
      <c r="Q860" s="810"/>
      <c r="X860" s="5867"/>
      <c r="Y860" s="5868"/>
      <c r="Z860" s="539"/>
      <c r="AA860" s="539"/>
    </row>
    <row r="861" spans="1:32" ht="14.45" customHeight="1" x14ac:dyDescent="0.2">
      <c r="A861" s="6023"/>
      <c r="B861" s="5974"/>
      <c r="C861" s="5992"/>
      <c r="D861" s="681"/>
      <c r="E861" s="736"/>
      <c r="F861" s="6216"/>
      <c r="G861" s="5943"/>
      <c r="H861" s="5938"/>
      <c r="I861" s="6147"/>
      <c r="J861" s="689" t="s">
        <v>234</v>
      </c>
      <c r="K861" s="744"/>
      <c r="L861" s="750"/>
      <c r="M861" s="749"/>
      <c r="N861" s="769"/>
      <c r="O861" s="812"/>
      <c r="P861" s="811"/>
      <c r="Q861" s="810"/>
      <c r="X861" s="5867"/>
      <c r="Y861" s="5868"/>
      <c r="Z861" s="539"/>
      <c r="AA861" s="539"/>
    </row>
    <row r="862" spans="1:32" ht="14.45" customHeight="1" x14ac:dyDescent="0.2">
      <c r="A862" s="6023"/>
      <c r="B862" s="5974"/>
      <c r="C862" s="5992"/>
      <c r="D862" s="681"/>
      <c r="E862" s="736"/>
      <c r="F862" s="6216"/>
      <c r="G862" s="5943"/>
      <c r="H862" s="5938"/>
      <c r="I862" s="6147"/>
      <c r="J862" s="689" t="s">
        <v>233</v>
      </c>
      <c r="K862" s="744"/>
      <c r="L862" s="750"/>
      <c r="M862" s="749"/>
      <c r="N862" s="769"/>
      <c r="O862" s="812"/>
      <c r="P862" s="811"/>
      <c r="Q862" s="810"/>
      <c r="X862" s="5867"/>
      <c r="Y862" s="5868"/>
      <c r="Z862" s="539"/>
      <c r="AA862" s="539"/>
    </row>
    <row r="863" spans="1:32" ht="14.45" customHeight="1" x14ac:dyDescent="0.2">
      <c r="A863" s="6023"/>
      <c r="B863" s="5974"/>
      <c r="C863" s="5992"/>
      <c r="D863" s="681"/>
      <c r="E863" s="736"/>
      <c r="F863" s="6216"/>
      <c r="G863" s="5943"/>
      <c r="H863" s="5938"/>
      <c r="I863" s="6147"/>
      <c r="J863" s="689" t="s">
        <v>232</v>
      </c>
      <c r="K863" s="744"/>
      <c r="L863" s="750"/>
      <c r="M863" s="749"/>
      <c r="N863" s="769"/>
      <c r="O863" s="812"/>
      <c r="P863" s="811"/>
      <c r="Q863" s="810"/>
      <c r="X863" s="5867"/>
      <c r="Y863" s="5868"/>
      <c r="Z863" s="539"/>
      <c r="AA863" s="539"/>
    </row>
    <row r="864" spans="1:32" ht="14.45" customHeight="1" x14ac:dyDescent="0.2">
      <c r="A864" s="6023"/>
      <c r="B864" s="5974"/>
      <c r="C864" s="5992"/>
      <c r="D864" s="681"/>
      <c r="E864" s="736"/>
      <c r="F864" s="6216"/>
      <c r="G864" s="5943"/>
      <c r="H864" s="5938"/>
      <c r="I864" s="6147"/>
      <c r="J864" s="689" t="s">
        <v>22</v>
      </c>
      <c r="K864" s="688"/>
      <c r="L864" s="835"/>
      <c r="M864" s="834"/>
      <c r="N864" s="833"/>
      <c r="O864" s="766"/>
      <c r="P864" s="832"/>
      <c r="Q864" s="831"/>
      <c r="X864" s="5867"/>
      <c r="Y864" s="5868"/>
      <c r="Z864" s="539"/>
      <c r="AA864" s="539"/>
    </row>
    <row r="865" spans="1:34" ht="15" customHeight="1" thickBot="1" x14ac:dyDescent="0.25">
      <c r="A865" s="6023"/>
      <c r="B865" s="5974"/>
      <c r="C865" s="5992"/>
      <c r="D865" s="681"/>
      <c r="E865" s="736"/>
      <c r="F865" s="6216"/>
      <c r="G865" s="5943"/>
      <c r="H865" s="5938"/>
      <c r="I865" s="6147"/>
      <c r="J865" s="764" t="s">
        <v>231</v>
      </c>
      <c r="K865" s="708"/>
      <c r="L865" s="763"/>
      <c r="M865" s="762"/>
      <c r="N865" s="732"/>
      <c r="O865" s="731"/>
      <c r="P865" s="829"/>
      <c r="Q865" s="828"/>
      <c r="R865" s="827"/>
      <c r="T865" s="516"/>
      <c r="X865" s="5869"/>
      <c r="Y865" s="5870"/>
      <c r="Z865" s="539"/>
      <c r="AA865" s="539"/>
    </row>
    <row r="866" spans="1:34" ht="15" customHeight="1" thickBot="1" x14ac:dyDescent="0.25">
      <c r="A866" s="6024"/>
      <c r="B866" s="5975"/>
      <c r="C866" s="5993"/>
      <c r="D866" s="671"/>
      <c r="E866" s="641"/>
      <c r="F866" s="6217"/>
      <c r="G866" s="5944"/>
      <c r="H866" s="6244"/>
      <c r="I866" s="6148"/>
      <c r="J866" s="573" t="s">
        <v>24</v>
      </c>
      <c r="K866" s="571">
        <f>SUM(K858:K865)</f>
        <v>0</v>
      </c>
      <c r="L866" s="571">
        <f>SUM(L858:L865)</f>
        <v>0</v>
      </c>
      <c r="M866" s="571">
        <f>SUM(M858:M865)</f>
        <v>0</v>
      </c>
      <c r="N866" s="759"/>
      <c r="O866" s="799"/>
      <c r="P866" s="798"/>
      <c r="Q866" s="797"/>
      <c r="R866" s="637"/>
      <c r="S866" s="637"/>
      <c r="T866" s="637"/>
      <c r="U866" s="637"/>
      <c r="V866" s="637"/>
      <c r="W866" s="637"/>
      <c r="X866" s="5863"/>
      <c r="Y866" s="5864"/>
      <c r="Z866" s="539"/>
      <c r="AA866" s="539"/>
    </row>
    <row r="867" spans="1:34" ht="15" customHeight="1" x14ac:dyDescent="0.2">
      <c r="A867" s="6022" t="s">
        <v>52</v>
      </c>
      <c r="B867" s="5973" t="s">
        <v>10</v>
      </c>
      <c r="C867" s="5991" t="s">
        <v>10</v>
      </c>
      <c r="D867" s="825" t="s">
        <v>27</v>
      </c>
      <c r="E867" s="6218"/>
      <c r="F867" s="6215" t="s">
        <v>272</v>
      </c>
      <c r="G867" s="5925" t="s">
        <v>254</v>
      </c>
      <c r="H867" s="5937" t="s">
        <v>18</v>
      </c>
      <c r="I867" s="5916" t="s">
        <v>271</v>
      </c>
      <c r="J867" s="793" t="s">
        <v>20</v>
      </c>
      <c r="K867" s="824">
        <v>40</v>
      </c>
      <c r="L867" s="692">
        <v>40</v>
      </c>
      <c r="M867" s="823">
        <v>20.98</v>
      </c>
      <c r="N867" s="822" t="s">
        <v>270</v>
      </c>
      <c r="O867" s="821" t="s">
        <v>138</v>
      </c>
      <c r="P867" s="820">
        <v>5</v>
      </c>
      <c r="Q867" s="819">
        <v>8</v>
      </c>
      <c r="X867" s="5865" t="s">
        <v>269</v>
      </c>
      <c r="Y867" s="5893"/>
      <c r="Z867" s="539"/>
      <c r="AA867" s="539"/>
    </row>
    <row r="868" spans="1:34" ht="15" customHeight="1" x14ac:dyDescent="0.2">
      <c r="A868" s="6023"/>
      <c r="B868" s="5974"/>
      <c r="C868" s="5992"/>
      <c r="D868" s="818"/>
      <c r="E868" s="6219"/>
      <c r="F868" s="6216"/>
      <c r="G868" s="5926"/>
      <c r="H868" s="5938"/>
      <c r="I868" s="5917"/>
      <c r="J868" s="599" t="s">
        <v>235</v>
      </c>
      <c r="K868" s="691"/>
      <c r="L868" s="583"/>
      <c r="M868" s="743"/>
      <c r="N868" s="817"/>
      <c r="O868" s="816"/>
      <c r="P868" s="815"/>
      <c r="Q868" s="814"/>
      <c r="X868" s="5894"/>
      <c r="Y868" s="5895"/>
      <c r="Z868" s="539"/>
      <c r="AA868" s="539"/>
    </row>
    <row r="869" spans="1:34" ht="14.45" customHeight="1" x14ac:dyDescent="0.2">
      <c r="A869" s="6023"/>
      <c r="B869" s="5974"/>
      <c r="C869" s="5992"/>
      <c r="D869" s="809"/>
      <c r="E869" s="6219"/>
      <c r="F869" s="6216"/>
      <c r="G869" s="5926"/>
      <c r="H869" s="5938"/>
      <c r="I869" s="5917"/>
      <c r="J869" s="787" t="s">
        <v>23</v>
      </c>
      <c r="K869" s="813"/>
      <c r="L869" s="583">
        <v>30</v>
      </c>
      <c r="M869" s="743">
        <v>13.42</v>
      </c>
      <c r="N869" s="742"/>
      <c r="O869" s="741"/>
      <c r="P869" s="811"/>
      <c r="Q869" s="810"/>
      <c r="X869" s="5894"/>
      <c r="Y869" s="5895"/>
      <c r="Z869" s="539"/>
      <c r="AA869" s="539"/>
    </row>
    <row r="870" spans="1:34" ht="14.45" customHeight="1" x14ac:dyDescent="0.2">
      <c r="A870" s="6023"/>
      <c r="B870" s="5974"/>
      <c r="C870" s="5992"/>
      <c r="D870" s="809"/>
      <c r="E870" s="6219"/>
      <c r="F870" s="6216"/>
      <c r="G870" s="5926"/>
      <c r="H870" s="5938"/>
      <c r="I870" s="5917"/>
      <c r="J870" s="787" t="s">
        <v>234</v>
      </c>
      <c r="K870" s="813"/>
      <c r="L870" s="583"/>
      <c r="M870" s="743"/>
      <c r="N870" s="769"/>
      <c r="O870" s="812"/>
      <c r="P870" s="811"/>
      <c r="Q870" s="810"/>
      <c r="X870" s="5894"/>
      <c r="Y870" s="5895"/>
      <c r="Z870" s="539"/>
      <c r="AA870" s="539"/>
    </row>
    <row r="871" spans="1:34" ht="21" customHeight="1" thickBot="1" x14ac:dyDescent="0.25">
      <c r="A871" s="6023"/>
      <c r="B871" s="5974"/>
      <c r="C871" s="5992"/>
      <c r="D871" s="809"/>
      <c r="E871" s="6219"/>
      <c r="F871" s="6216"/>
      <c r="G871" s="5926"/>
      <c r="H871" s="5938"/>
      <c r="I871" s="5917"/>
      <c r="J871" s="808"/>
      <c r="K871" s="807"/>
      <c r="L871" s="806"/>
      <c r="M871" s="805"/>
      <c r="N871" s="804"/>
      <c r="O871" s="803"/>
      <c r="P871" s="802"/>
      <c r="Q871" s="801"/>
      <c r="X871" s="5896"/>
      <c r="Y871" s="5897"/>
      <c r="Z871" s="539"/>
      <c r="AA871" s="539"/>
    </row>
    <row r="872" spans="1:34" ht="19.899999999999999" customHeight="1" thickBot="1" x14ac:dyDescent="0.25">
      <c r="A872" s="6024"/>
      <c r="B872" s="5975"/>
      <c r="C872" s="5993"/>
      <c r="D872" s="800"/>
      <c r="E872" s="6220"/>
      <c r="F872" s="6217"/>
      <c r="G872" s="5926"/>
      <c r="H872" s="5938"/>
      <c r="I872" s="5918"/>
      <c r="J872" s="573" t="s">
        <v>24</v>
      </c>
      <c r="K872" s="571">
        <f>SUM(K867:K871)</f>
        <v>40</v>
      </c>
      <c r="L872" s="571">
        <f>SUM(L867:L871)</f>
        <v>70</v>
      </c>
      <c r="M872" s="571">
        <f>SUM(M867:M871)</f>
        <v>34.4</v>
      </c>
      <c r="N872" s="570"/>
      <c r="O872" s="799"/>
      <c r="P872" s="798"/>
      <c r="Q872" s="797"/>
      <c r="R872" s="637"/>
      <c r="S872" s="637"/>
      <c r="T872" s="637"/>
      <c r="U872" s="637"/>
      <c r="V872" s="637"/>
      <c r="W872" s="637"/>
      <c r="X872" s="5863"/>
      <c r="Y872" s="5864"/>
      <c r="Z872" s="539"/>
      <c r="AA872" s="539"/>
    </row>
    <row r="873" spans="1:34" ht="25.9" hidden="1" customHeight="1" thickBot="1" x14ac:dyDescent="0.25">
      <c r="A873" s="590" t="s">
        <v>52</v>
      </c>
      <c r="B873" s="589" t="s">
        <v>10</v>
      </c>
      <c r="C873" s="682" t="s">
        <v>10</v>
      </c>
      <c r="D873" s="796" t="s">
        <v>27</v>
      </c>
      <c r="E873" s="5958" t="s">
        <v>10</v>
      </c>
      <c r="F873" s="795"/>
      <c r="G873" s="5926"/>
      <c r="H873" s="5938"/>
      <c r="I873" s="794"/>
      <c r="J873" s="793" t="s">
        <v>20</v>
      </c>
      <c r="K873" s="793"/>
      <c r="L873" s="721"/>
      <c r="M873" s="792"/>
      <c r="N873" s="791"/>
      <c r="O873" s="790"/>
      <c r="P873" s="789"/>
      <c r="Q873" s="788"/>
      <c r="X873" s="548"/>
      <c r="Y873" s="548"/>
      <c r="Z873" s="539"/>
      <c r="AA873" s="539"/>
      <c r="AB873" s="516"/>
      <c r="AC873" s="516"/>
      <c r="AD873" s="516"/>
    </row>
    <row r="874" spans="1:34" ht="18" hidden="1" customHeight="1" x14ac:dyDescent="0.2">
      <c r="A874" s="590"/>
      <c r="B874" s="589"/>
      <c r="C874" s="682"/>
      <c r="D874" s="777"/>
      <c r="E874" s="5958"/>
      <c r="F874" s="735"/>
      <c r="G874" s="5926"/>
      <c r="H874" s="5938"/>
      <c r="I874" s="586"/>
      <c r="J874" s="787" t="s">
        <v>23</v>
      </c>
      <c r="K874" s="787"/>
      <c r="L874" s="687"/>
      <c r="M874" s="786"/>
      <c r="N874" s="619"/>
      <c r="O874" s="785"/>
      <c r="P874" s="784"/>
      <c r="Q874" s="783"/>
      <c r="X874" s="548"/>
      <c r="Y874" s="548"/>
      <c r="Z874" s="539"/>
      <c r="AA874" s="539"/>
      <c r="AB874" s="516"/>
      <c r="AC874" s="516"/>
      <c r="AD874" s="516"/>
    </row>
    <row r="875" spans="1:34" ht="15.75" hidden="1" customHeight="1" x14ac:dyDescent="0.2">
      <c r="A875" s="590"/>
      <c r="B875" s="589"/>
      <c r="C875" s="682"/>
      <c r="D875" s="777"/>
      <c r="E875" s="5958"/>
      <c r="F875" s="735"/>
      <c r="G875" s="5926"/>
      <c r="H875" s="5938"/>
      <c r="I875" s="586"/>
      <c r="J875" s="585" t="s">
        <v>234</v>
      </c>
      <c r="K875" s="585"/>
      <c r="L875" s="677"/>
      <c r="M875" s="781"/>
      <c r="N875" s="613"/>
      <c r="O875" s="780"/>
      <c r="P875" s="779"/>
      <c r="Q875" s="778"/>
      <c r="X875" s="548"/>
      <c r="Y875" s="548"/>
      <c r="Z875" s="539"/>
      <c r="AA875" s="539"/>
    </row>
    <row r="876" spans="1:34" ht="16.5" hidden="1" customHeight="1" x14ac:dyDescent="0.2">
      <c r="A876" s="590"/>
      <c r="B876" s="589"/>
      <c r="C876" s="682"/>
      <c r="D876" s="777"/>
      <c r="E876" s="5959"/>
      <c r="F876" s="735"/>
      <c r="G876" s="5927"/>
      <c r="H876" s="5939"/>
      <c r="I876" s="586"/>
      <c r="J876" s="723" t="s">
        <v>24</v>
      </c>
      <c r="K876" s="723"/>
      <c r="L876" s="775">
        <f>SUM(L873:L875)</f>
        <v>0</v>
      </c>
      <c r="M876" s="774"/>
      <c r="N876" s="773"/>
      <c r="O876" s="772"/>
      <c r="P876" s="771"/>
      <c r="Q876" s="770"/>
      <c r="X876" s="548"/>
      <c r="Y876" s="548"/>
      <c r="Z876" s="539"/>
      <c r="AA876" s="539"/>
    </row>
    <row r="877" spans="1:34" ht="15" customHeight="1" x14ac:dyDescent="0.2">
      <c r="A877" s="6022" t="s">
        <v>52</v>
      </c>
      <c r="B877" s="5973" t="s">
        <v>10</v>
      </c>
      <c r="C877" s="5991" t="s">
        <v>10</v>
      </c>
      <c r="D877" s="758" t="s">
        <v>28</v>
      </c>
      <c r="E877" s="757"/>
      <c r="F877" s="6215" t="s">
        <v>268</v>
      </c>
      <c r="G877" s="5942" t="s">
        <v>254</v>
      </c>
      <c r="H877" s="5983" t="s">
        <v>18</v>
      </c>
      <c r="I877" s="5916" t="s">
        <v>265</v>
      </c>
      <c r="J877" s="693" t="s">
        <v>20</v>
      </c>
      <c r="K877" s="744">
        <v>40.6</v>
      </c>
      <c r="L877" s="750">
        <v>40.6</v>
      </c>
      <c r="M877" s="749">
        <v>0</v>
      </c>
      <c r="N877" s="754"/>
      <c r="O877" s="768"/>
      <c r="P877" s="746"/>
      <c r="Q877" s="745"/>
      <c r="X877" s="5867" t="s">
        <v>267</v>
      </c>
      <c r="Y877" s="5868"/>
      <c r="Z877" s="539"/>
      <c r="AA877" s="539"/>
      <c r="AE877" s="516"/>
      <c r="AF877" s="516"/>
      <c r="AG877" s="516"/>
      <c r="AH877" s="516"/>
    </row>
    <row r="878" spans="1:34" ht="15" customHeight="1" x14ac:dyDescent="0.2">
      <c r="A878" s="6023"/>
      <c r="B878" s="5974"/>
      <c r="C878" s="5992"/>
      <c r="D878" s="681"/>
      <c r="E878" s="736"/>
      <c r="F878" s="6216"/>
      <c r="G878" s="5943"/>
      <c r="H878" s="5936"/>
      <c r="I878" s="5917"/>
      <c r="J878" s="599" t="s">
        <v>235</v>
      </c>
      <c r="K878" s="691"/>
      <c r="L878" s="750"/>
      <c r="M878" s="749"/>
      <c r="N878" s="769"/>
      <c r="O878" s="768"/>
      <c r="P878" s="746"/>
      <c r="Q878" s="745"/>
      <c r="X878" s="5867"/>
      <c r="Y878" s="5868"/>
      <c r="Z878" s="539"/>
      <c r="AA878" s="539"/>
      <c r="AE878" s="516"/>
      <c r="AF878" s="516"/>
      <c r="AG878" s="516"/>
      <c r="AH878" s="516"/>
    </row>
    <row r="879" spans="1:34" ht="14.45" customHeight="1" x14ac:dyDescent="0.2">
      <c r="A879" s="6023"/>
      <c r="B879" s="5974"/>
      <c r="C879" s="5992"/>
      <c r="D879" s="681"/>
      <c r="E879" s="736"/>
      <c r="F879" s="6216"/>
      <c r="G879" s="5943"/>
      <c r="H879" s="5936"/>
      <c r="I879" s="5917"/>
      <c r="J879" s="689" t="s">
        <v>23</v>
      </c>
      <c r="K879" s="744"/>
      <c r="L879" s="750"/>
      <c r="M879" s="749"/>
      <c r="N879" s="767"/>
      <c r="O879" s="766"/>
      <c r="P879" s="740"/>
      <c r="Q879" s="739"/>
      <c r="X879" s="5867"/>
      <c r="Y879" s="5868"/>
      <c r="Z879" s="539"/>
      <c r="AA879" s="539"/>
      <c r="AE879" s="516"/>
      <c r="AF879" s="516"/>
      <c r="AG879" s="516"/>
      <c r="AH879" s="516"/>
    </row>
    <row r="880" spans="1:34" ht="15" customHeight="1" thickBot="1" x14ac:dyDescent="0.25">
      <c r="A880" s="6023"/>
      <c r="B880" s="5974"/>
      <c r="C880" s="5992"/>
      <c r="D880" s="681"/>
      <c r="E880" s="736"/>
      <c r="F880" s="765"/>
      <c r="G880" s="5943"/>
      <c r="H880" s="5936"/>
      <c r="I880" s="5917"/>
      <c r="J880" s="764" t="s">
        <v>234</v>
      </c>
      <c r="K880" s="708"/>
      <c r="L880" s="763"/>
      <c r="M880" s="762"/>
      <c r="N880" s="761"/>
      <c r="O880" s="731"/>
      <c r="P880" s="730"/>
      <c r="Q880" s="729"/>
      <c r="X880" s="5869"/>
      <c r="Y880" s="5870"/>
      <c r="Z880" s="539"/>
      <c r="AA880" s="539"/>
      <c r="AE880" s="516"/>
      <c r="AF880" s="516"/>
      <c r="AG880" s="516"/>
      <c r="AH880" s="516"/>
    </row>
    <row r="881" spans="1:34" ht="16.5" customHeight="1" thickBot="1" x14ac:dyDescent="0.25">
      <c r="A881" s="6024"/>
      <c r="B881" s="5975"/>
      <c r="C881" s="5993"/>
      <c r="D881" s="671"/>
      <c r="E881" s="641"/>
      <c r="F881" s="760"/>
      <c r="G881" s="5944"/>
      <c r="H881" s="5984"/>
      <c r="I881" s="5918"/>
      <c r="J881" s="573" t="s">
        <v>24</v>
      </c>
      <c r="K881" s="571">
        <f>SUM(K877:K880)</f>
        <v>40.6</v>
      </c>
      <c r="L881" s="571">
        <f>SUM(L877:L880)</f>
        <v>40.6</v>
      </c>
      <c r="M881" s="571">
        <f>SUM(M877:M880)</f>
        <v>0</v>
      </c>
      <c r="N881" s="759"/>
      <c r="O881" s="667"/>
      <c r="P881" s="726"/>
      <c r="Q881" s="665"/>
      <c r="R881" s="637"/>
      <c r="S881" s="637"/>
      <c r="T881" s="637"/>
      <c r="U881" s="637"/>
      <c r="V881" s="637"/>
      <c r="W881" s="637"/>
      <c r="X881" s="5871"/>
      <c r="Y881" s="5872"/>
      <c r="Z881" s="539"/>
      <c r="AA881" s="539"/>
      <c r="AE881" s="516"/>
      <c r="AF881" s="516"/>
      <c r="AG881" s="516"/>
      <c r="AH881" s="516"/>
    </row>
    <row r="882" spans="1:34" ht="13.9" customHeight="1" x14ac:dyDescent="0.2">
      <c r="A882" s="6022" t="s">
        <v>52</v>
      </c>
      <c r="B882" s="5973" t="s">
        <v>10</v>
      </c>
      <c r="C882" s="5991" t="s">
        <v>10</v>
      </c>
      <c r="D882" s="758" t="s">
        <v>30</v>
      </c>
      <c r="E882" s="757"/>
      <c r="F882" s="6215" t="s">
        <v>266</v>
      </c>
      <c r="G882" s="5942" t="s">
        <v>254</v>
      </c>
      <c r="H882" s="5983" t="s">
        <v>18</v>
      </c>
      <c r="I882" s="5916" t="s">
        <v>265</v>
      </c>
      <c r="J882" s="694" t="s">
        <v>20</v>
      </c>
      <c r="K882" s="693"/>
      <c r="L882" s="756">
        <v>0</v>
      </c>
      <c r="M882" s="755"/>
      <c r="N882" s="754"/>
      <c r="O882" s="753"/>
      <c r="P882" s="752"/>
      <c r="Q882" s="751"/>
      <c r="X882" s="5865" t="s">
        <v>264</v>
      </c>
      <c r="Y882" s="5866"/>
      <c r="Z882" s="539"/>
      <c r="AA882" s="539"/>
      <c r="AE882" s="516"/>
      <c r="AF882" s="516"/>
      <c r="AG882" s="516"/>
      <c r="AH882" s="516"/>
    </row>
    <row r="883" spans="1:34" ht="14.45" customHeight="1" x14ac:dyDescent="0.2">
      <c r="A883" s="6023"/>
      <c r="B883" s="5974"/>
      <c r="C883" s="5992"/>
      <c r="D883" s="681"/>
      <c r="E883" s="736"/>
      <c r="F883" s="6216"/>
      <c r="G883" s="5943"/>
      <c r="H883" s="5936"/>
      <c r="I883" s="5917"/>
      <c r="J883" s="599" t="s">
        <v>235</v>
      </c>
      <c r="K883" s="691"/>
      <c r="L883" s="750">
        <v>34.200000000000003</v>
      </c>
      <c r="M883" s="749">
        <v>0</v>
      </c>
      <c r="N883" s="748"/>
      <c r="O883" s="747"/>
      <c r="P883" s="746"/>
      <c r="Q883" s="745"/>
      <c r="X883" s="5867"/>
      <c r="Y883" s="5868"/>
      <c r="Z883" s="539"/>
      <c r="AA883" s="539"/>
      <c r="AE883" s="516"/>
      <c r="AF883" s="516"/>
      <c r="AG883" s="516"/>
      <c r="AH883" s="516"/>
    </row>
    <row r="884" spans="1:34" ht="14.45" customHeight="1" x14ac:dyDescent="0.2">
      <c r="A884" s="6023"/>
      <c r="B884" s="5974"/>
      <c r="C884" s="5992"/>
      <c r="D884" s="681"/>
      <c r="E884" s="736"/>
      <c r="F884" s="6216"/>
      <c r="G884" s="5943"/>
      <c r="H884" s="5936"/>
      <c r="I884" s="5917"/>
      <c r="J884" s="689" t="s">
        <v>23</v>
      </c>
      <c r="K884" s="744">
        <v>140.1</v>
      </c>
      <c r="L884" s="583">
        <v>13.1</v>
      </c>
      <c r="M884" s="743">
        <v>0</v>
      </c>
      <c r="N884" s="742"/>
      <c r="O884" s="741"/>
      <c r="P884" s="740"/>
      <c r="Q884" s="739"/>
      <c r="S884" s="738"/>
      <c r="V884" s="521"/>
      <c r="W884" s="737">
        <v>0</v>
      </c>
      <c r="X884" s="5867"/>
      <c r="Y884" s="5868"/>
      <c r="Z884" s="539"/>
      <c r="AA884" s="539"/>
      <c r="AE884" s="516"/>
      <c r="AF884" s="516"/>
      <c r="AG884" s="516"/>
      <c r="AH884" s="516"/>
    </row>
    <row r="885" spans="1:34" ht="15" customHeight="1" thickBot="1" x14ac:dyDescent="0.25">
      <c r="A885" s="6023"/>
      <c r="B885" s="5974"/>
      <c r="C885" s="5992"/>
      <c r="D885" s="690"/>
      <c r="E885" s="736"/>
      <c r="F885" s="6216"/>
      <c r="G885" s="5943"/>
      <c r="H885" s="5936"/>
      <c r="I885" s="5917"/>
      <c r="J885" s="679" t="s">
        <v>234</v>
      </c>
      <c r="K885" s="734"/>
      <c r="L885" s="652">
        <v>0</v>
      </c>
      <c r="M885" s="733"/>
      <c r="N885" s="732"/>
      <c r="O885" s="731"/>
      <c r="P885" s="730"/>
      <c r="Q885" s="729"/>
      <c r="X885" s="5869"/>
      <c r="Y885" s="5870"/>
      <c r="Z885" s="539"/>
      <c r="AA885" s="539"/>
    </row>
    <row r="886" spans="1:34" ht="20.25" customHeight="1" thickBot="1" x14ac:dyDescent="0.25">
      <c r="A886" s="6024"/>
      <c r="B886" s="5975"/>
      <c r="C886" s="5993"/>
      <c r="D886" s="728"/>
      <c r="E886" s="641"/>
      <c r="F886" s="6217"/>
      <c r="G886" s="5944"/>
      <c r="H886" s="5984"/>
      <c r="I886" s="5918"/>
      <c r="J886" s="573" t="s">
        <v>24</v>
      </c>
      <c r="K886" s="571">
        <f>SUM(K882:K885)</f>
        <v>140.1</v>
      </c>
      <c r="L886" s="571">
        <f>SUM(L882:L885)</f>
        <v>47.300000000000004</v>
      </c>
      <c r="M886" s="571">
        <f>SUM(M882:M885)</f>
        <v>0</v>
      </c>
      <c r="N886" s="668"/>
      <c r="O886" s="667"/>
      <c r="P886" s="726"/>
      <c r="Q886" s="665"/>
      <c r="R886" s="637"/>
      <c r="S886" s="637"/>
      <c r="T886" s="637"/>
      <c r="U886" s="637"/>
      <c r="V886" s="637"/>
      <c r="W886" s="637"/>
      <c r="X886" s="5871"/>
      <c r="Y886" s="5872"/>
      <c r="Z886" s="539"/>
      <c r="AA886" s="539"/>
    </row>
    <row r="887" spans="1:34" ht="24" hidden="1" customHeight="1" thickBot="1" x14ac:dyDescent="0.25">
      <c r="A887" s="6022" t="s">
        <v>52</v>
      </c>
      <c r="B887" s="5973" t="s">
        <v>10</v>
      </c>
      <c r="C887" s="5991" t="s">
        <v>10</v>
      </c>
      <c r="D887" s="696" t="s">
        <v>32</v>
      </c>
      <c r="E887" s="655"/>
      <c r="F887" s="6131" t="s">
        <v>263</v>
      </c>
      <c r="G887" s="5925" t="s">
        <v>254</v>
      </c>
      <c r="H887" s="5983" t="s">
        <v>18</v>
      </c>
      <c r="I887" s="604" t="s">
        <v>262</v>
      </c>
      <c r="J887" s="693" t="s">
        <v>20</v>
      </c>
      <c r="K887" s="693"/>
      <c r="L887" s="721"/>
      <c r="M887" s="721"/>
      <c r="N887" s="720"/>
      <c r="O887" s="719"/>
      <c r="P887" s="718"/>
      <c r="Q887" s="717"/>
      <c r="X887" s="548"/>
      <c r="Y887" s="548"/>
      <c r="Z887" s="539"/>
      <c r="AA887" s="539"/>
    </row>
    <row r="888" spans="1:34" ht="24" hidden="1" customHeight="1" thickBot="1" x14ac:dyDescent="0.25">
      <c r="A888" s="6023"/>
      <c r="B888" s="5974"/>
      <c r="C888" s="5992"/>
      <c r="D888" s="690"/>
      <c r="E888" s="647"/>
      <c r="F888" s="6132"/>
      <c r="G888" s="5926"/>
      <c r="H888" s="5936"/>
      <c r="I888" s="586"/>
      <c r="J888" s="716" t="s">
        <v>256</v>
      </c>
      <c r="K888" s="716"/>
      <c r="L888" s="715"/>
      <c r="M888" s="715"/>
      <c r="N888" s="714"/>
      <c r="O888" s="713"/>
      <c r="P888" s="712"/>
      <c r="Q888" s="711"/>
      <c r="X888" s="548"/>
      <c r="Y888" s="548"/>
      <c r="Z888" s="539"/>
      <c r="AA888" s="539"/>
    </row>
    <row r="889" spans="1:34" ht="22.5" hidden="1" customHeight="1" thickBot="1" x14ac:dyDescent="0.25">
      <c r="A889" s="6023"/>
      <c r="B889" s="5974"/>
      <c r="C889" s="5992"/>
      <c r="D889" s="690"/>
      <c r="E889" s="647"/>
      <c r="F889" s="6132"/>
      <c r="G889" s="5926"/>
      <c r="H889" s="5936"/>
      <c r="I889" s="586"/>
      <c r="J889" s="688" t="s">
        <v>23</v>
      </c>
      <c r="K889" s="688"/>
      <c r="L889" s="687"/>
      <c r="M889" s="687"/>
      <c r="N889" s="686"/>
      <c r="O889" s="710"/>
      <c r="P889" s="709"/>
      <c r="Q889" s="683"/>
      <c r="X889" s="548"/>
      <c r="Y889" s="548"/>
      <c r="Z889" s="539"/>
      <c r="AA889" s="539"/>
    </row>
    <row r="890" spans="1:34" ht="27.75" hidden="1" customHeight="1" thickBot="1" x14ac:dyDescent="0.25">
      <c r="A890" s="6023"/>
      <c r="B890" s="5974"/>
      <c r="C890" s="5992"/>
      <c r="D890" s="681"/>
      <c r="E890" s="647"/>
      <c r="F890" s="6132"/>
      <c r="G890" s="5926"/>
      <c r="H890" s="5936"/>
      <c r="I890" s="586"/>
      <c r="J890" s="688" t="s">
        <v>234</v>
      </c>
      <c r="K890" s="688"/>
      <c r="L890" s="687"/>
      <c r="M890" s="687"/>
      <c r="N890" s="686"/>
      <c r="O890" s="710"/>
      <c r="P890" s="709"/>
      <c r="Q890" s="683"/>
      <c r="X890" s="548"/>
      <c r="Y890" s="548"/>
      <c r="Z890" s="539"/>
      <c r="AA890" s="539"/>
    </row>
    <row r="891" spans="1:34" ht="25.5" hidden="1" customHeight="1" thickBot="1" x14ac:dyDescent="0.25">
      <c r="A891" s="6023"/>
      <c r="B891" s="5974"/>
      <c r="C891" s="5992"/>
      <c r="D891" s="681"/>
      <c r="E891" s="647"/>
      <c r="F891" s="6132"/>
      <c r="G891" s="5926"/>
      <c r="H891" s="5936"/>
      <c r="I891" s="586"/>
      <c r="J891" s="688" t="s">
        <v>233</v>
      </c>
      <c r="K891" s="688"/>
      <c r="L891" s="687"/>
      <c r="M891" s="687"/>
      <c r="N891" s="686"/>
      <c r="O891" s="710"/>
      <c r="P891" s="709"/>
      <c r="Q891" s="683"/>
      <c r="X891" s="548"/>
      <c r="Y891" s="548"/>
      <c r="Z891" s="539"/>
      <c r="AA891" s="539"/>
    </row>
    <row r="892" spans="1:34" ht="27" hidden="1" customHeight="1" thickBot="1" x14ac:dyDescent="0.25">
      <c r="A892" s="6023"/>
      <c r="B892" s="5974"/>
      <c r="C892" s="5992"/>
      <c r="D892" s="681"/>
      <c r="E892" s="647"/>
      <c r="F892" s="6132"/>
      <c r="G892" s="5926"/>
      <c r="H892" s="5936"/>
      <c r="I892" s="586"/>
      <c r="J892" s="688" t="s">
        <v>232</v>
      </c>
      <c r="K892" s="688"/>
      <c r="L892" s="687"/>
      <c r="M892" s="687"/>
      <c r="N892" s="686"/>
      <c r="O892" s="710"/>
      <c r="P892" s="709"/>
      <c r="Q892" s="683"/>
      <c r="X892" s="548"/>
      <c r="Y892" s="548"/>
      <c r="Z892" s="539"/>
      <c r="AA892" s="539"/>
    </row>
    <row r="893" spans="1:34" ht="22.5" hidden="1" customHeight="1" thickBot="1" x14ac:dyDescent="0.25">
      <c r="A893" s="6023"/>
      <c r="B893" s="5974"/>
      <c r="C893" s="5992"/>
      <c r="D893" s="681"/>
      <c r="E893" s="647"/>
      <c r="F893" s="6132"/>
      <c r="G893" s="5926"/>
      <c r="H893" s="5936"/>
      <c r="I893" s="586"/>
      <c r="J893" s="688" t="s">
        <v>22</v>
      </c>
      <c r="K893" s="688"/>
      <c r="L893" s="687"/>
      <c r="M893" s="687"/>
      <c r="N893" s="686"/>
      <c r="O893" s="710"/>
      <c r="P893" s="709"/>
      <c r="Q893" s="683"/>
      <c r="X893" s="548"/>
      <c r="Y893" s="548"/>
      <c r="Z893" s="539"/>
      <c r="AA893" s="539"/>
    </row>
    <row r="894" spans="1:34" ht="21" hidden="1" customHeight="1" thickBot="1" x14ac:dyDescent="0.25">
      <c r="A894" s="6023"/>
      <c r="B894" s="5974"/>
      <c r="C894" s="5992"/>
      <c r="D894" s="681"/>
      <c r="E894" s="647"/>
      <c r="F894" s="6132"/>
      <c r="G894" s="5926"/>
      <c r="H894" s="5936"/>
      <c r="I894" s="586"/>
      <c r="J894" s="708" t="s">
        <v>231</v>
      </c>
      <c r="K894" s="708"/>
      <c r="L894" s="707"/>
      <c r="M894" s="707"/>
      <c r="N894" s="676"/>
      <c r="O894" s="706"/>
      <c r="P894" s="705"/>
      <c r="Q894" s="704"/>
      <c r="X894" s="548"/>
      <c r="Y894" s="548"/>
      <c r="Z894" s="539"/>
      <c r="AA894" s="539"/>
    </row>
    <row r="895" spans="1:34" ht="28.5" hidden="1" customHeight="1" thickBot="1" x14ac:dyDescent="0.25">
      <c r="A895" s="6024"/>
      <c r="B895" s="5975"/>
      <c r="C895" s="5993"/>
      <c r="D895" s="671"/>
      <c r="E895" s="641"/>
      <c r="F895" s="6133"/>
      <c r="G895" s="5927"/>
      <c r="H895" s="5984"/>
      <c r="I895" s="574"/>
      <c r="J895" s="723" t="s">
        <v>24</v>
      </c>
      <c r="K895" s="703"/>
      <c r="L895" s="702"/>
      <c r="M895" s="702"/>
      <c r="N895" s="725"/>
      <c r="O895" s="700"/>
      <c r="P895" s="699"/>
      <c r="Q895" s="698"/>
      <c r="X895" s="548"/>
      <c r="Y895" s="548"/>
      <c r="Z895" s="539"/>
      <c r="AA895" s="539"/>
    </row>
    <row r="896" spans="1:34" ht="24" hidden="1" customHeight="1" thickBot="1" x14ac:dyDescent="0.25">
      <c r="A896" s="6022" t="s">
        <v>52</v>
      </c>
      <c r="B896" s="5973" t="s">
        <v>10</v>
      </c>
      <c r="C896" s="5991" t="s">
        <v>10</v>
      </c>
      <c r="D896" s="696" t="s">
        <v>47</v>
      </c>
      <c r="E896" s="655"/>
      <c r="F896" s="6131" t="s">
        <v>261</v>
      </c>
      <c r="G896" s="5925" t="s">
        <v>254</v>
      </c>
      <c r="H896" s="5983" t="s">
        <v>18</v>
      </c>
      <c r="I896" s="604" t="s">
        <v>260</v>
      </c>
      <c r="J896" s="693" t="s">
        <v>20</v>
      </c>
      <c r="K896" s="693"/>
      <c r="L896" s="721"/>
      <c r="M896" s="721"/>
      <c r="N896" s="720"/>
      <c r="O896" s="719"/>
      <c r="P896" s="718"/>
      <c r="Q896" s="717"/>
      <c r="X896" s="548"/>
      <c r="Y896" s="548"/>
      <c r="Z896" s="539"/>
      <c r="AA896" s="539"/>
    </row>
    <row r="897" spans="1:32" ht="21.75" hidden="1" customHeight="1" thickBot="1" x14ac:dyDescent="0.25">
      <c r="A897" s="6023"/>
      <c r="B897" s="5974"/>
      <c r="C897" s="5992"/>
      <c r="D897" s="690"/>
      <c r="E897" s="647"/>
      <c r="F897" s="6132"/>
      <c r="G897" s="5926"/>
      <c r="H897" s="5936"/>
      <c r="I897" s="586"/>
      <c r="J897" s="716" t="s">
        <v>256</v>
      </c>
      <c r="K897" s="716"/>
      <c r="L897" s="715"/>
      <c r="M897" s="715"/>
      <c r="N897" s="714"/>
      <c r="O897" s="713"/>
      <c r="P897" s="712"/>
      <c r="Q897" s="711"/>
      <c r="X897" s="548"/>
      <c r="Y897" s="548"/>
      <c r="Z897" s="539"/>
      <c r="AA897" s="539"/>
    </row>
    <row r="898" spans="1:32" ht="22.5" hidden="1" customHeight="1" thickBot="1" x14ac:dyDescent="0.25">
      <c r="A898" s="6023"/>
      <c r="B898" s="5974"/>
      <c r="C898" s="5992"/>
      <c r="D898" s="690"/>
      <c r="E898" s="647"/>
      <c r="F898" s="6132"/>
      <c r="G898" s="5926"/>
      <c r="H898" s="5936"/>
      <c r="I898" s="586"/>
      <c r="J898" s="688" t="s">
        <v>23</v>
      </c>
      <c r="K898" s="688"/>
      <c r="L898" s="687"/>
      <c r="M898" s="687"/>
      <c r="N898" s="686"/>
      <c r="O898" s="710"/>
      <c r="P898" s="709"/>
      <c r="Q898" s="683"/>
      <c r="X898" s="548"/>
      <c r="Y898" s="548"/>
      <c r="Z898" s="539"/>
      <c r="AA898" s="539"/>
    </row>
    <row r="899" spans="1:32" ht="21" hidden="1" customHeight="1" thickBot="1" x14ac:dyDescent="0.25">
      <c r="A899" s="6023"/>
      <c r="B899" s="5974"/>
      <c r="C899" s="5992"/>
      <c r="D899" s="681"/>
      <c r="E899" s="647"/>
      <c r="F899" s="6132"/>
      <c r="G899" s="5926"/>
      <c r="H899" s="5936"/>
      <c r="I899" s="586"/>
      <c r="J899" s="688" t="s">
        <v>234</v>
      </c>
      <c r="K899" s="688"/>
      <c r="L899" s="687"/>
      <c r="M899" s="687"/>
      <c r="N899" s="686"/>
      <c r="O899" s="710"/>
      <c r="P899" s="709"/>
      <c r="Q899" s="683"/>
      <c r="X899" s="548"/>
      <c r="Y899" s="548"/>
      <c r="Z899" s="539"/>
      <c r="AA899" s="539"/>
    </row>
    <row r="900" spans="1:32" ht="19.5" hidden="1" customHeight="1" thickBot="1" x14ac:dyDescent="0.25">
      <c r="A900" s="6023"/>
      <c r="B900" s="5974"/>
      <c r="C900" s="5992"/>
      <c r="D900" s="681"/>
      <c r="E900" s="647"/>
      <c r="F900" s="6132"/>
      <c r="G900" s="5926"/>
      <c r="H900" s="5936"/>
      <c r="I900" s="586"/>
      <c r="J900" s="688" t="s">
        <v>233</v>
      </c>
      <c r="K900" s="688"/>
      <c r="L900" s="687"/>
      <c r="M900" s="687"/>
      <c r="N900" s="686"/>
      <c r="O900" s="710"/>
      <c r="P900" s="709"/>
      <c r="Q900" s="683"/>
      <c r="X900" s="548"/>
      <c r="Y900" s="548"/>
      <c r="Z900" s="539"/>
      <c r="AA900" s="539"/>
    </row>
    <row r="901" spans="1:32" ht="19.5" hidden="1" customHeight="1" thickBot="1" x14ac:dyDescent="0.25">
      <c r="A901" s="6023"/>
      <c r="B901" s="5974"/>
      <c r="C901" s="5992"/>
      <c r="D901" s="681"/>
      <c r="E901" s="647"/>
      <c r="F901" s="6132"/>
      <c r="G901" s="5926"/>
      <c r="H901" s="5936"/>
      <c r="I901" s="586"/>
      <c r="J901" s="678" t="s">
        <v>232</v>
      </c>
      <c r="K901" s="678"/>
      <c r="L901" s="687"/>
      <c r="M901" s="687"/>
      <c r="N901" s="686"/>
      <c r="O901" s="710"/>
      <c r="P901" s="709"/>
      <c r="Q901" s="683"/>
      <c r="X901" s="548"/>
      <c r="Y901" s="548"/>
      <c r="Z901" s="539"/>
      <c r="AA901" s="539"/>
    </row>
    <row r="902" spans="1:32" ht="23.25" hidden="1" customHeight="1" thickBot="1" x14ac:dyDescent="0.25">
      <c r="A902" s="6023"/>
      <c r="B902" s="5974"/>
      <c r="C902" s="5992"/>
      <c r="D902" s="681"/>
      <c r="E902" s="647"/>
      <c r="F902" s="6132"/>
      <c r="G902" s="5926"/>
      <c r="H902" s="5936"/>
      <c r="I902" s="586"/>
      <c r="J902" s="688" t="s">
        <v>22</v>
      </c>
      <c r="K902" s="688"/>
      <c r="L902" s="687"/>
      <c r="M902" s="687"/>
      <c r="N902" s="686"/>
      <c r="O902" s="710"/>
      <c r="P902" s="709"/>
      <c r="Q902" s="683"/>
      <c r="X902" s="548"/>
      <c r="Y902" s="548"/>
      <c r="Z902" s="539"/>
      <c r="AA902" s="539"/>
      <c r="AF902" s="496" t="s">
        <v>259</v>
      </c>
    </row>
    <row r="903" spans="1:32" ht="21" hidden="1" customHeight="1" thickBot="1" x14ac:dyDescent="0.25">
      <c r="A903" s="6023"/>
      <c r="B903" s="5974"/>
      <c r="C903" s="5992"/>
      <c r="D903" s="681"/>
      <c r="E903" s="647"/>
      <c r="F903" s="6132"/>
      <c r="G903" s="5926"/>
      <c r="H903" s="5936"/>
      <c r="I903" s="586"/>
      <c r="J903" s="708" t="s">
        <v>231</v>
      </c>
      <c r="K903" s="708"/>
      <c r="L903" s="707"/>
      <c r="M903" s="707"/>
      <c r="N903" s="724"/>
      <c r="O903" s="706"/>
      <c r="P903" s="705"/>
      <c r="Q903" s="704"/>
      <c r="X903" s="548"/>
      <c r="Y903" s="548"/>
      <c r="Z903" s="539"/>
      <c r="AA903" s="539"/>
    </row>
    <row r="904" spans="1:32" ht="19.5" hidden="1" customHeight="1" thickBot="1" x14ac:dyDescent="0.25">
      <c r="A904" s="6024"/>
      <c r="B904" s="5975"/>
      <c r="C904" s="5993"/>
      <c r="D904" s="671"/>
      <c r="E904" s="641"/>
      <c r="F904" s="6133"/>
      <c r="G904" s="5927"/>
      <c r="H904" s="5984"/>
      <c r="I904" s="574"/>
      <c r="J904" s="723" t="s">
        <v>24</v>
      </c>
      <c r="K904" s="703"/>
      <c r="L904" s="702"/>
      <c r="M904" s="702"/>
      <c r="N904" s="722"/>
      <c r="O904" s="700"/>
      <c r="P904" s="699"/>
      <c r="Q904" s="698"/>
      <c r="X904" s="548"/>
      <c r="Y904" s="548"/>
      <c r="Z904" s="539"/>
      <c r="AA904" s="539"/>
    </row>
    <row r="905" spans="1:32" ht="30" hidden="1" customHeight="1" thickBot="1" x14ac:dyDescent="0.25">
      <c r="A905" s="6022" t="s">
        <v>52</v>
      </c>
      <c r="B905" s="5973" t="s">
        <v>10</v>
      </c>
      <c r="C905" s="5991" t="s">
        <v>10</v>
      </c>
      <c r="D905" s="696" t="s">
        <v>50</v>
      </c>
      <c r="E905" s="655"/>
      <c r="F905" s="6131" t="s">
        <v>258</v>
      </c>
      <c r="G905" s="5925" t="s">
        <v>254</v>
      </c>
      <c r="H905" s="5983" t="s">
        <v>18</v>
      </c>
      <c r="I905" s="680" t="s">
        <v>257</v>
      </c>
      <c r="J905" s="693" t="s">
        <v>20</v>
      </c>
      <c r="K905" s="693"/>
      <c r="L905" s="721"/>
      <c r="M905" s="721"/>
      <c r="N905" s="720"/>
      <c r="O905" s="719"/>
      <c r="P905" s="718"/>
      <c r="Q905" s="717"/>
      <c r="X905" s="548"/>
      <c r="Y905" s="548"/>
      <c r="Z905" s="539"/>
      <c r="AA905" s="539"/>
    </row>
    <row r="906" spans="1:32" ht="24.75" hidden="1" customHeight="1" thickBot="1" x14ac:dyDescent="0.25">
      <c r="A906" s="6023"/>
      <c r="B906" s="5974"/>
      <c r="C906" s="5992"/>
      <c r="D906" s="690"/>
      <c r="E906" s="647"/>
      <c r="F906" s="6132"/>
      <c r="G906" s="5926"/>
      <c r="H906" s="5936"/>
      <c r="I906" s="680"/>
      <c r="J906" s="716" t="s">
        <v>256</v>
      </c>
      <c r="K906" s="716"/>
      <c r="L906" s="715"/>
      <c r="M906" s="715"/>
      <c r="N906" s="714"/>
      <c r="O906" s="713"/>
      <c r="P906" s="712"/>
      <c r="Q906" s="711"/>
      <c r="X906" s="548"/>
      <c r="Y906" s="548"/>
      <c r="Z906" s="539"/>
      <c r="AA906" s="539"/>
    </row>
    <row r="907" spans="1:32" ht="17.25" hidden="1" customHeight="1" thickBot="1" x14ac:dyDescent="0.25">
      <c r="A907" s="6023"/>
      <c r="B907" s="5974"/>
      <c r="C907" s="5992"/>
      <c r="D907" s="690"/>
      <c r="E907" s="647"/>
      <c r="F907" s="6132"/>
      <c r="G907" s="5926"/>
      <c r="H907" s="5936"/>
      <c r="I907" s="680"/>
      <c r="J907" s="688" t="s">
        <v>23</v>
      </c>
      <c r="K907" s="688"/>
      <c r="L907" s="687"/>
      <c r="M907" s="687"/>
      <c r="N907" s="686"/>
      <c r="O907" s="710"/>
      <c r="P907" s="709"/>
      <c r="Q907" s="683"/>
      <c r="X907" s="548"/>
      <c r="Y907" s="548"/>
      <c r="Z907" s="539"/>
      <c r="AA907" s="539"/>
    </row>
    <row r="908" spans="1:32" ht="28.5" hidden="1" customHeight="1" thickBot="1" x14ac:dyDescent="0.25">
      <c r="A908" s="6023"/>
      <c r="B908" s="5974"/>
      <c r="C908" s="5992"/>
      <c r="D908" s="681"/>
      <c r="E908" s="647"/>
      <c r="F908" s="6132"/>
      <c r="G908" s="5926"/>
      <c r="H908" s="5936"/>
      <c r="I908" s="680"/>
      <c r="J908" s="688" t="s">
        <v>234</v>
      </c>
      <c r="K908" s="688"/>
      <c r="L908" s="687"/>
      <c r="M908" s="687"/>
      <c r="N908" s="686"/>
      <c r="O908" s="710"/>
      <c r="P908" s="709"/>
      <c r="Q908" s="683"/>
      <c r="X908" s="548"/>
      <c r="Y908" s="548"/>
      <c r="Z908" s="539"/>
      <c r="AA908" s="539"/>
    </row>
    <row r="909" spans="1:32" ht="18" hidden="1" customHeight="1" thickBot="1" x14ac:dyDescent="0.25">
      <c r="A909" s="6023"/>
      <c r="B909" s="5974"/>
      <c r="C909" s="5992"/>
      <c r="D909" s="681"/>
      <c r="E909" s="647"/>
      <c r="F909" s="6132"/>
      <c r="G909" s="5926"/>
      <c r="H909" s="5936"/>
      <c r="I909" s="680"/>
      <c r="J909" s="688" t="s">
        <v>233</v>
      </c>
      <c r="K909" s="688"/>
      <c r="L909" s="687"/>
      <c r="M909" s="687"/>
      <c r="N909" s="686"/>
      <c r="O909" s="710"/>
      <c r="P909" s="709"/>
      <c r="Q909" s="683"/>
      <c r="X909" s="548"/>
      <c r="Y909" s="548"/>
      <c r="Z909" s="539"/>
      <c r="AA909" s="539"/>
    </row>
    <row r="910" spans="1:32" ht="18" hidden="1" customHeight="1" thickBot="1" x14ac:dyDescent="0.25">
      <c r="A910" s="6023"/>
      <c r="B910" s="5974"/>
      <c r="C910" s="5992"/>
      <c r="D910" s="681"/>
      <c r="E910" s="647"/>
      <c r="F910" s="6132"/>
      <c r="G910" s="5926"/>
      <c r="H910" s="5936"/>
      <c r="I910" s="680"/>
      <c r="J910" s="688" t="s">
        <v>232</v>
      </c>
      <c r="K910" s="688"/>
      <c r="L910" s="687"/>
      <c r="M910" s="687"/>
      <c r="N910" s="686"/>
      <c r="O910" s="710"/>
      <c r="P910" s="709"/>
      <c r="Q910" s="683"/>
      <c r="X910" s="548"/>
      <c r="Y910" s="548"/>
      <c r="Z910" s="539"/>
      <c r="AA910" s="539"/>
    </row>
    <row r="911" spans="1:32" ht="21" hidden="1" customHeight="1" thickBot="1" x14ac:dyDescent="0.25">
      <c r="A911" s="6023"/>
      <c r="B911" s="5974"/>
      <c r="C911" s="5992"/>
      <c r="D911" s="681"/>
      <c r="E911" s="647"/>
      <c r="F911" s="6132"/>
      <c r="G911" s="5926"/>
      <c r="H911" s="5936"/>
      <c r="I911" s="680"/>
      <c r="J911" s="688" t="s">
        <v>22</v>
      </c>
      <c r="K911" s="688"/>
      <c r="L911" s="687"/>
      <c r="M911" s="687"/>
      <c r="N911" s="686"/>
      <c r="O911" s="710"/>
      <c r="P911" s="709"/>
      <c r="Q911" s="683"/>
      <c r="X911" s="548"/>
      <c r="Y911" s="548"/>
      <c r="Z911" s="539"/>
      <c r="AA911" s="539"/>
    </row>
    <row r="912" spans="1:32" ht="21" hidden="1" customHeight="1" thickBot="1" x14ac:dyDescent="0.25">
      <c r="A912" s="6023"/>
      <c r="B912" s="5974"/>
      <c r="C912" s="5992"/>
      <c r="D912" s="681"/>
      <c r="E912" s="647"/>
      <c r="F912" s="6132"/>
      <c r="G912" s="5926"/>
      <c r="H912" s="5936"/>
      <c r="I912" s="680"/>
      <c r="J912" s="708" t="s">
        <v>231</v>
      </c>
      <c r="K912" s="708"/>
      <c r="L912" s="707"/>
      <c r="M912" s="707"/>
      <c r="N912" s="676"/>
      <c r="O912" s="706"/>
      <c r="P912" s="705"/>
      <c r="Q912" s="704"/>
      <c r="X912" s="548"/>
      <c r="Y912" s="548"/>
      <c r="Z912" s="539"/>
      <c r="AA912" s="539"/>
    </row>
    <row r="913" spans="1:31" ht="0.75" customHeight="1" thickBot="1" x14ac:dyDescent="0.25">
      <c r="A913" s="6024"/>
      <c r="B913" s="5975"/>
      <c r="C913" s="5993"/>
      <c r="D913" s="671"/>
      <c r="E913" s="641"/>
      <c r="F913" s="6133"/>
      <c r="G913" s="5927"/>
      <c r="H913" s="6211"/>
      <c r="I913" s="680"/>
      <c r="J913" s="703" t="s">
        <v>24</v>
      </c>
      <c r="K913" s="703"/>
      <c r="L913" s="702"/>
      <c r="M913" s="702"/>
      <c r="N913" s="701"/>
      <c r="O913" s="700"/>
      <c r="P913" s="699"/>
      <c r="Q913" s="698"/>
      <c r="X913" s="548"/>
      <c r="Y913" s="548"/>
      <c r="Z913" s="539"/>
      <c r="AA913" s="539"/>
    </row>
    <row r="914" spans="1:31" ht="16.5" customHeight="1" x14ac:dyDescent="0.2">
      <c r="A914" s="6022" t="s">
        <v>52</v>
      </c>
      <c r="B914" s="5973" t="s">
        <v>10</v>
      </c>
      <c r="C914" s="5991" t="s">
        <v>10</v>
      </c>
      <c r="D914" s="696" t="s">
        <v>52</v>
      </c>
      <c r="E914" s="5922"/>
      <c r="F914" s="5783" t="s">
        <v>255</v>
      </c>
      <c r="G914" s="5925" t="s">
        <v>254</v>
      </c>
      <c r="H914" s="5983" t="s">
        <v>18</v>
      </c>
      <c r="I914" s="695" t="s">
        <v>19</v>
      </c>
      <c r="J914" s="694" t="s">
        <v>20</v>
      </c>
      <c r="K914" s="693">
        <v>0</v>
      </c>
      <c r="L914" s="692">
        <v>0</v>
      </c>
      <c r="M914" s="583">
        <v>0</v>
      </c>
      <c r="N914" s="595" t="s">
        <v>253</v>
      </c>
      <c r="O914" s="594" t="s">
        <v>138</v>
      </c>
      <c r="P914" s="684"/>
      <c r="Q914" s="683"/>
      <c r="X914" s="5867" t="s">
        <v>252</v>
      </c>
      <c r="Y914" s="5868"/>
      <c r="Z914" s="539"/>
      <c r="AA914" s="539"/>
      <c r="AE914" s="507"/>
    </row>
    <row r="915" spans="1:31" ht="20.25" customHeight="1" x14ac:dyDescent="0.2">
      <c r="A915" s="6023"/>
      <c r="B915" s="5974"/>
      <c r="C915" s="5992"/>
      <c r="D915" s="690"/>
      <c r="E915" s="5923"/>
      <c r="F915" s="5949"/>
      <c r="G915" s="5926"/>
      <c r="H915" s="5936"/>
      <c r="I915" s="680"/>
      <c r="J915" s="599" t="s">
        <v>235</v>
      </c>
      <c r="K915" s="691"/>
      <c r="L915" s="687"/>
      <c r="M915" s="687"/>
      <c r="N915" s="686"/>
      <c r="O915" s="685"/>
      <c r="P915" s="684"/>
      <c r="Q915" s="683"/>
      <c r="X915" s="5867"/>
      <c r="Y915" s="5868"/>
      <c r="Z915" s="539"/>
      <c r="AA915" s="539"/>
    </row>
    <row r="916" spans="1:31" ht="20.25" customHeight="1" x14ac:dyDescent="0.2">
      <c r="A916" s="6023"/>
      <c r="B916" s="5974"/>
      <c r="C916" s="5992"/>
      <c r="D916" s="690"/>
      <c r="E916" s="5923"/>
      <c r="F916" s="5949"/>
      <c r="G916" s="5926"/>
      <c r="H916" s="5936"/>
      <c r="I916" s="680"/>
      <c r="J916" s="689" t="s">
        <v>23</v>
      </c>
      <c r="K916" s="688"/>
      <c r="L916" s="687"/>
      <c r="M916" s="687"/>
      <c r="N916" s="686"/>
      <c r="O916" s="685"/>
      <c r="P916" s="684"/>
      <c r="Q916" s="683"/>
      <c r="X916" s="5867"/>
      <c r="Y916" s="5868"/>
      <c r="Z916" s="539"/>
      <c r="AA916" s="539"/>
    </row>
    <row r="917" spans="1:31" ht="18" customHeight="1" x14ac:dyDescent="0.2">
      <c r="A917" s="6023"/>
      <c r="B917" s="5974"/>
      <c r="C917" s="5992"/>
      <c r="D917" s="681"/>
      <c r="E917" s="5923"/>
      <c r="F917" s="5949"/>
      <c r="G917" s="5926"/>
      <c r="H917" s="5936"/>
      <c r="I917" s="680"/>
      <c r="J917" s="689" t="s">
        <v>234</v>
      </c>
      <c r="K917" s="688"/>
      <c r="L917" s="687"/>
      <c r="M917" s="687"/>
      <c r="N917" s="686"/>
      <c r="O917" s="685"/>
      <c r="P917" s="684"/>
      <c r="Q917" s="683"/>
      <c r="X917" s="5867"/>
      <c r="Y917" s="5868"/>
      <c r="Z917" s="539"/>
      <c r="AA917" s="539"/>
    </row>
    <row r="918" spans="1:31" ht="16.5" customHeight="1" x14ac:dyDescent="0.2">
      <c r="A918" s="6023"/>
      <c r="B918" s="5974"/>
      <c r="C918" s="5992"/>
      <c r="D918" s="681"/>
      <c r="E918" s="5923"/>
      <c r="F918" s="5949"/>
      <c r="G918" s="5926"/>
      <c r="H918" s="5936"/>
      <c r="I918" s="680"/>
      <c r="J918" s="689" t="s">
        <v>233</v>
      </c>
      <c r="K918" s="688"/>
      <c r="L918" s="687"/>
      <c r="M918" s="687"/>
      <c r="N918" s="686"/>
      <c r="O918" s="685"/>
      <c r="P918" s="684"/>
      <c r="Q918" s="683"/>
      <c r="X918" s="5867"/>
      <c r="Y918" s="5868"/>
      <c r="Z918" s="539"/>
      <c r="AA918" s="539"/>
    </row>
    <row r="919" spans="1:31" ht="18.75" customHeight="1" thickBot="1" x14ac:dyDescent="0.25">
      <c r="A919" s="6023"/>
      <c r="B919" s="5974"/>
      <c r="C919" s="5992"/>
      <c r="D919" s="681"/>
      <c r="E919" s="5923"/>
      <c r="F919" s="5949"/>
      <c r="G919" s="5926"/>
      <c r="H919" s="5936"/>
      <c r="I919" s="680"/>
      <c r="J919" s="679" t="s">
        <v>232</v>
      </c>
      <c r="K919" s="678"/>
      <c r="L919" s="677"/>
      <c r="M919" s="677"/>
      <c r="N919" s="676"/>
      <c r="O919" s="675"/>
      <c r="P919" s="674"/>
      <c r="Q919" s="673"/>
      <c r="X919" s="5869"/>
      <c r="Y919" s="5870"/>
      <c r="Z919" s="539"/>
      <c r="AA919" s="539"/>
    </row>
    <row r="920" spans="1:31" ht="21.75" customHeight="1" thickBot="1" x14ac:dyDescent="0.25">
      <c r="A920" s="6024"/>
      <c r="B920" s="5975"/>
      <c r="C920" s="5993"/>
      <c r="D920" s="671"/>
      <c r="E920" s="5924"/>
      <c r="F920" s="5762"/>
      <c r="G920" s="5927"/>
      <c r="H920" s="5984"/>
      <c r="I920" s="670"/>
      <c r="J920" s="669" t="s">
        <v>24</v>
      </c>
      <c r="K920" s="571">
        <f>SUM(K914:K919)</f>
        <v>0</v>
      </c>
      <c r="L920" s="571">
        <f>SUM(L914:L919)</f>
        <v>0</v>
      </c>
      <c r="M920" s="571">
        <f>SUM(M914:M919)</f>
        <v>0</v>
      </c>
      <c r="N920" s="668"/>
      <c r="O920" s="667"/>
      <c r="P920" s="666"/>
      <c r="Q920" s="665"/>
      <c r="R920" s="637"/>
      <c r="S920" s="637"/>
      <c r="T920" s="637"/>
      <c r="U920" s="637"/>
      <c r="V920" s="637"/>
      <c r="W920" s="637"/>
      <c r="X920" s="5863"/>
      <c r="Y920" s="5864"/>
      <c r="Z920" s="539"/>
      <c r="AA920" s="539"/>
    </row>
    <row r="921" spans="1:31" ht="18" customHeight="1" thickBot="1" x14ac:dyDescent="0.25">
      <c r="A921" s="565" t="s">
        <v>52</v>
      </c>
      <c r="B921" s="664" t="s">
        <v>10</v>
      </c>
      <c r="C921" s="5981" t="s">
        <v>35</v>
      </c>
      <c r="D921" s="5981"/>
      <c r="E921" s="5981"/>
      <c r="F921" s="5981"/>
      <c r="G921" s="5981"/>
      <c r="H921" s="5981"/>
      <c r="I921" s="5982"/>
      <c r="J921" s="663" t="s">
        <v>24</v>
      </c>
      <c r="K921" s="662">
        <f>K848*1</f>
        <v>222.7</v>
      </c>
      <c r="L921" s="662">
        <f>L848*1</f>
        <v>224.2</v>
      </c>
      <c r="M921" s="662">
        <f>M848*1</f>
        <v>98.699999999999989</v>
      </c>
      <c r="N921" s="6077"/>
      <c r="O921" s="6078"/>
      <c r="P921" s="6078"/>
      <c r="Q921" s="6079"/>
      <c r="X921" s="5887"/>
      <c r="Y921" s="5888"/>
      <c r="Z921" s="539"/>
      <c r="AA921" s="539"/>
    </row>
    <row r="922" spans="1:31" ht="18" customHeight="1" thickBot="1" x14ac:dyDescent="0.25">
      <c r="A922" s="565" t="s">
        <v>52</v>
      </c>
      <c r="B922" s="661"/>
      <c r="C922" s="5940" t="s">
        <v>68</v>
      </c>
      <c r="D922" s="5940"/>
      <c r="E922" s="5940"/>
      <c r="F922" s="5940"/>
      <c r="G922" s="5940"/>
      <c r="H922" s="5940"/>
      <c r="I922" s="5941"/>
      <c r="J922" s="660" t="s">
        <v>24</v>
      </c>
      <c r="K922" s="659">
        <f>K921*1</f>
        <v>222.7</v>
      </c>
      <c r="L922" s="659">
        <f>L921*1</f>
        <v>224.2</v>
      </c>
      <c r="M922" s="659">
        <f>M921*1</f>
        <v>98.699999999999989</v>
      </c>
      <c r="N922" s="6080"/>
      <c r="O922" s="6078"/>
      <c r="P922" s="6078"/>
      <c r="Q922" s="6079"/>
      <c r="X922" s="5889"/>
      <c r="Y922" s="5890"/>
      <c r="Z922" s="539"/>
      <c r="AA922" s="539"/>
    </row>
    <row r="923" spans="1:31" ht="18" customHeight="1" thickBot="1" x14ac:dyDescent="0.25">
      <c r="A923" s="559" t="s">
        <v>55</v>
      </c>
      <c r="B923" s="6135" t="s">
        <v>251</v>
      </c>
      <c r="C923" s="6136"/>
      <c r="D923" s="6136"/>
      <c r="E923" s="6136"/>
      <c r="F923" s="6136"/>
      <c r="G923" s="6136"/>
      <c r="H923" s="6136"/>
      <c r="I923" s="6136"/>
      <c r="J923" s="6136"/>
      <c r="K923" s="6136"/>
      <c r="L923" s="6136"/>
      <c r="M923" s="6136"/>
      <c r="N923" s="6136"/>
      <c r="O923" s="6136"/>
      <c r="P923" s="6136"/>
      <c r="Q923" s="6137"/>
      <c r="X923" s="5889"/>
      <c r="Y923" s="5890"/>
      <c r="Z923" s="539"/>
      <c r="AA923" s="539"/>
    </row>
    <row r="924" spans="1:31" ht="26.25" customHeight="1" thickBot="1" x14ac:dyDescent="0.25">
      <c r="A924" s="657"/>
      <c r="B924" s="6140"/>
      <c r="C924" s="6141"/>
      <c r="D924" s="6141"/>
      <c r="E924" s="6141"/>
      <c r="F924" s="6141"/>
      <c r="G924" s="6141"/>
      <c r="H924" s="6141"/>
      <c r="I924" s="6141"/>
      <c r="J924" s="6141"/>
      <c r="K924" s="6141"/>
      <c r="L924" s="6141"/>
      <c r="M924" s="6141"/>
      <c r="N924" s="6141"/>
      <c r="O924" s="6141"/>
      <c r="P924" s="6141"/>
      <c r="Q924" s="6142"/>
      <c r="X924" s="5879"/>
      <c r="Y924" s="5880"/>
      <c r="Z924" s="539"/>
      <c r="AA924" s="539"/>
    </row>
    <row r="925" spans="1:31" ht="27.75" customHeight="1" thickBot="1" x14ac:dyDescent="0.25">
      <c r="A925" s="559" t="s">
        <v>55</v>
      </c>
      <c r="B925" s="564" t="s">
        <v>10</v>
      </c>
      <c r="C925" s="636"/>
      <c r="D925" s="6081" t="s">
        <v>250</v>
      </c>
      <c r="E925" s="6081"/>
      <c r="F925" s="6081"/>
      <c r="G925" s="6081"/>
      <c r="H925" s="6081"/>
      <c r="I925" s="6081"/>
      <c r="J925" s="6081"/>
      <c r="K925" s="6081"/>
      <c r="L925" s="6081"/>
      <c r="M925" s="6081"/>
      <c r="N925" s="6081"/>
      <c r="O925" s="6081"/>
      <c r="P925" s="6081"/>
      <c r="Q925" s="6082"/>
      <c r="X925" s="5873"/>
      <c r="Y925" s="5874"/>
      <c r="Z925" s="539"/>
      <c r="AA925" s="539"/>
    </row>
    <row r="926" spans="1:31" ht="26.25" customHeight="1" thickBot="1" x14ac:dyDescent="0.25">
      <c r="A926" s="559"/>
      <c r="B926" s="635"/>
      <c r="C926" s="6074"/>
      <c r="D926" s="6075"/>
      <c r="E926" s="6075"/>
      <c r="F926" s="6075"/>
      <c r="G926" s="6075"/>
      <c r="H926" s="6075"/>
      <c r="I926" s="6075"/>
      <c r="J926" s="6075"/>
      <c r="K926" s="6075"/>
      <c r="L926" s="6075"/>
      <c r="M926" s="6075"/>
      <c r="N926" s="6075"/>
      <c r="O926" s="6075"/>
      <c r="P926" s="6075"/>
      <c r="Q926" s="6076"/>
      <c r="X926" s="5891"/>
      <c r="Y926" s="5892"/>
      <c r="Z926" s="539"/>
      <c r="AA926" s="539"/>
    </row>
    <row r="927" spans="1:31" ht="18" customHeight="1" x14ac:dyDescent="0.2">
      <c r="A927" s="6022" t="s">
        <v>55</v>
      </c>
      <c r="B927" s="5973" t="s">
        <v>10</v>
      </c>
      <c r="C927" s="606" t="s">
        <v>10</v>
      </c>
      <c r="D927" s="634"/>
      <c r="E927" s="633"/>
      <c r="F927" s="5945" t="s">
        <v>249</v>
      </c>
      <c r="G927" s="5925" t="s">
        <v>247</v>
      </c>
      <c r="H927" s="5935" t="s">
        <v>18</v>
      </c>
      <c r="I927" s="5916" t="s">
        <v>19</v>
      </c>
      <c r="J927" s="631" t="s">
        <v>20</v>
      </c>
      <c r="K927" s="630">
        <f t="shared" ref="K927:M934" si="18">K936</f>
        <v>9.5</v>
      </c>
      <c r="L927" s="630">
        <f t="shared" si="18"/>
        <v>9.5</v>
      </c>
      <c r="M927" s="630">
        <f t="shared" si="18"/>
        <v>9.43</v>
      </c>
      <c r="N927" s="629"/>
      <c r="O927" s="628"/>
      <c r="P927" s="627"/>
      <c r="Q927" s="626"/>
      <c r="X927" s="5881"/>
      <c r="Y927" s="5882"/>
      <c r="Z927" s="539"/>
      <c r="AA927" s="539"/>
    </row>
    <row r="928" spans="1:31" ht="18" customHeight="1" x14ac:dyDescent="0.2">
      <c r="A928" s="6023"/>
      <c r="B928" s="5974"/>
      <c r="C928" s="588"/>
      <c r="D928" s="618"/>
      <c r="E928" s="617"/>
      <c r="F928" s="5946"/>
      <c r="G928" s="5926"/>
      <c r="H928" s="5936"/>
      <c r="I928" s="5917"/>
      <c r="J928" s="625" t="s">
        <v>235</v>
      </c>
      <c r="K928" s="620">
        <f t="shared" si="18"/>
        <v>0</v>
      </c>
      <c r="L928" s="620">
        <f t="shared" si="18"/>
        <v>0</v>
      </c>
      <c r="M928" s="620">
        <f t="shared" si="18"/>
        <v>0</v>
      </c>
      <c r="N928" s="624"/>
      <c r="O928" s="602"/>
      <c r="P928" s="601"/>
      <c r="Q928" s="600"/>
      <c r="X928" s="5883"/>
      <c r="Y928" s="5884"/>
      <c r="Z928" s="539"/>
      <c r="AA928" s="539"/>
    </row>
    <row r="929" spans="1:27" ht="18" customHeight="1" x14ac:dyDescent="0.2">
      <c r="A929" s="6023"/>
      <c r="B929" s="5974"/>
      <c r="C929" s="588"/>
      <c r="D929" s="618"/>
      <c r="E929" s="617"/>
      <c r="F929" s="5946"/>
      <c r="G929" s="5926"/>
      <c r="H929" s="5936"/>
      <c r="I929" s="5917"/>
      <c r="J929" s="621" t="s">
        <v>23</v>
      </c>
      <c r="K929" s="623">
        <f t="shared" si="18"/>
        <v>136.5</v>
      </c>
      <c r="L929" s="623">
        <f t="shared" si="18"/>
        <v>136.5</v>
      </c>
      <c r="M929" s="623">
        <f t="shared" si="18"/>
        <v>22.48</v>
      </c>
      <c r="N929" s="619"/>
      <c r="O929" s="594"/>
      <c r="P929" s="593"/>
      <c r="Q929" s="592"/>
      <c r="X929" s="5883"/>
      <c r="Y929" s="5884"/>
      <c r="Z929" s="539"/>
      <c r="AA929" s="539"/>
    </row>
    <row r="930" spans="1:27" ht="18" customHeight="1" x14ac:dyDescent="0.2">
      <c r="A930" s="6023"/>
      <c r="B930" s="5974"/>
      <c r="C930" s="588"/>
      <c r="D930" s="618"/>
      <c r="E930" s="617"/>
      <c r="F930" s="5946"/>
      <c r="G930" s="5926"/>
      <c r="H930" s="5936"/>
      <c r="I930" s="5917"/>
      <c r="J930" s="621" t="s">
        <v>234</v>
      </c>
      <c r="K930" s="620">
        <f t="shared" si="18"/>
        <v>0</v>
      </c>
      <c r="L930" s="620">
        <f t="shared" si="18"/>
        <v>0</v>
      </c>
      <c r="M930" s="620">
        <f t="shared" si="18"/>
        <v>0</v>
      </c>
      <c r="N930" s="619"/>
      <c r="O930" s="594"/>
      <c r="P930" s="593"/>
      <c r="Q930" s="592"/>
      <c r="X930" s="5883"/>
      <c r="Y930" s="5884"/>
      <c r="Z930" s="539"/>
      <c r="AA930" s="539"/>
    </row>
    <row r="931" spans="1:27" ht="18" customHeight="1" x14ac:dyDescent="0.2">
      <c r="A931" s="6023"/>
      <c r="B931" s="5974"/>
      <c r="C931" s="588"/>
      <c r="D931" s="618"/>
      <c r="E931" s="617"/>
      <c r="F931" s="5946"/>
      <c r="G931" s="5926"/>
      <c r="H931" s="5936"/>
      <c r="I931" s="5917"/>
      <c r="J931" s="621" t="s">
        <v>233</v>
      </c>
      <c r="K931" s="623">
        <f t="shared" si="18"/>
        <v>77</v>
      </c>
      <c r="L931" s="623">
        <f t="shared" si="18"/>
        <v>77</v>
      </c>
      <c r="M931" s="623">
        <f t="shared" si="18"/>
        <v>41.7</v>
      </c>
      <c r="N931" s="619"/>
      <c r="O931" s="594"/>
      <c r="P931" s="593"/>
      <c r="Q931" s="592"/>
      <c r="X931" s="5883"/>
      <c r="Y931" s="5884"/>
      <c r="Z931" s="539"/>
      <c r="AA931" s="539"/>
    </row>
    <row r="932" spans="1:27" ht="18" customHeight="1" x14ac:dyDescent="0.2">
      <c r="A932" s="6023"/>
      <c r="B932" s="5974"/>
      <c r="C932" s="588"/>
      <c r="D932" s="618"/>
      <c r="E932" s="617"/>
      <c r="F932" s="5946"/>
      <c r="G932" s="5926"/>
      <c r="H932" s="5936"/>
      <c r="I932" s="5917"/>
      <c r="J932" s="621" t="s">
        <v>232</v>
      </c>
      <c r="K932" s="623">
        <f t="shared" si="18"/>
        <v>0</v>
      </c>
      <c r="L932" s="623">
        <f t="shared" si="18"/>
        <v>0</v>
      </c>
      <c r="M932" s="623">
        <f t="shared" si="18"/>
        <v>0</v>
      </c>
      <c r="N932" s="619"/>
      <c r="O932" s="594"/>
      <c r="P932" s="593"/>
      <c r="Q932" s="592"/>
      <c r="X932" s="5883"/>
      <c r="Y932" s="5884"/>
      <c r="Z932" s="539"/>
      <c r="AA932" s="539"/>
    </row>
    <row r="933" spans="1:27" ht="18" customHeight="1" x14ac:dyDescent="0.2">
      <c r="A933" s="6023"/>
      <c r="B933" s="5974"/>
      <c r="C933" s="588"/>
      <c r="D933" s="618"/>
      <c r="E933" s="617"/>
      <c r="F933" s="5946"/>
      <c r="G933" s="5926"/>
      <c r="H933" s="5936"/>
      <c r="I933" s="5917"/>
      <c r="J933" s="621" t="s">
        <v>22</v>
      </c>
      <c r="K933" s="623">
        <f t="shared" si="18"/>
        <v>0</v>
      </c>
      <c r="L933" s="623">
        <f t="shared" si="18"/>
        <v>0</v>
      </c>
      <c r="M933" s="623">
        <f t="shared" si="18"/>
        <v>0</v>
      </c>
      <c r="N933" s="619"/>
      <c r="O933" s="594"/>
      <c r="P933" s="593"/>
      <c r="Q933" s="592"/>
      <c r="X933" s="5883"/>
      <c r="Y933" s="5884"/>
      <c r="Z933" s="539"/>
      <c r="AA933" s="539"/>
    </row>
    <row r="934" spans="1:27" ht="18" customHeight="1" thickBot="1" x14ac:dyDescent="0.25">
      <c r="A934" s="6023"/>
      <c r="B934" s="5974"/>
      <c r="C934" s="588"/>
      <c r="D934" s="618"/>
      <c r="E934" s="617"/>
      <c r="F934" s="616"/>
      <c r="G934" s="5926"/>
      <c r="H934" s="5936"/>
      <c r="I934" s="5917"/>
      <c r="J934" s="615" t="s">
        <v>231</v>
      </c>
      <c r="K934" s="614">
        <f t="shared" si="18"/>
        <v>0</v>
      </c>
      <c r="L934" s="614">
        <f t="shared" si="18"/>
        <v>0</v>
      </c>
      <c r="M934" s="614">
        <f t="shared" si="18"/>
        <v>0</v>
      </c>
      <c r="N934" s="613"/>
      <c r="O934" s="581"/>
      <c r="P934" s="580"/>
      <c r="Q934" s="579"/>
      <c r="X934" s="5885"/>
      <c r="Y934" s="5886"/>
      <c r="Z934" s="539"/>
      <c r="AA934" s="539"/>
    </row>
    <row r="935" spans="1:27" ht="21.6" customHeight="1" thickBot="1" x14ac:dyDescent="0.25">
      <c r="A935" s="6024"/>
      <c r="B935" s="5975"/>
      <c r="C935" s="575"/>
      <c r="D935" s="612"/>
      <c r="E935" s="611"/>
      <c r="F935" s="610"/>
      <c r="G935" s="5927"/>
      <c r="H935" s="5950"/>
      <c r="I935" s="5918"/>
      <c r="J935" s="573" t="s">
        <v>24</v>
      </c>
      <c r="K935" s="571">
        <f>SUM(K927:K934)</f>
        <v>223</v>
      </c>
      <c r="L935" s="571">
        <f>SUM(L927:L934)</f>
        <v>223</v>
      </c>
      <c r="M935" s="571">
        <f>SUM(M927:M934)</f>
        <v>73.61</v>
      </c>
      <c r="N935" s="609"/>
      <c r="O935" s="569"/>
      <c r="P935" s="568"/>
      <c r="Q935" s="567"/>
      <c r="R935" s="566"/>
      <c r="S935" s="566"/>
      <c r="T935" s="566"/>
      <c r="U935" s="566"/>
      <c r="V935" s="566"/>
      <c r="W935" s="566"/>
      <c r="X935" s="5871"/>
      <c r="Y935" s="5872"/>
      <c r="Z935" s="539"/>
      <c r="AA935" s="539"/>
    </row>
    <row r="936" spans="1:27" ht="18" customHeight="1" x14ac:dyDescent="0.2">
      <c r="A936" s="6022" t="s">
        <v>55</v>
      </c>
      <c r="B936" s="5973" t="s">
        <v>10</v>
      </c>
      <c r="C936" s="606" t="s">
        <v>10</v>
      </c>
      <c r="D936" s="656" t="s">
        <v>10</v>
      </c>
      <c r="E936" s="655"/>
      <c r="F936" s="6085" t="s">
        <v>248</v>
      </c>
      <c r="G936" s="5925" t="s">
        <v>247</v>
      </c>
      <c r="H936" s="5935" t="s">
        <v>18</v>
      </c>
      <c r="I936" s="5916" t="s">
        <v>246</v>
      </c>
      <c r="J936" s="599" t="s">
        <v>20</v>
      </c>
      <c r="K936" s="583">
        <v>9.5</v>
      </c>
      <c r="L936" s="583">
        <v>9.5</v>
      </c>
      <c r="M936" s="583">
        <v>9.43</v>
      </c>
      <c r="N936" s="654" t="s">
        <v>245</v>
      </c>
      <c r="O936" s="650" t="s">
        <v>138</v>
      </c>
      <c r="P936" s="649"/>
      <c r="Q936" s="600"/>
      <c r="X936" s="5865" t="s">
        <v>244</v>
      </c>
      <c r="Y936" s="5866"/>
      <c r="Z936" s="539"/>
      <c r="AA936" s="539"/>
    </row>
    <row r="937" spans="1:27" ht="18" customHeight="1" x14ac:dyDescent="0.2">
      <c r="A937" s="6023"/>
      <c r="B937" s="5974"/>
      <c r="C937" s="588"/>
      <c r="D937" s="653"/>
      <c r="E937" s="647"/>
      <c r="F937" s="6086"/>
      <c r="G937" s="5926"/>
      <c r="H937" s="5936"/>
      <c r="I937" s="5917"/>
      <c r="J937" s="599" t="s">
        <v>235</v>
      </c>
      <c r="K937" s="583"/>
      <c r="L937" s="583"/>
      <c r="M937" s="652"/>
      <c r="N937" s="651"/>
      <c r="O937" s="650"/>
      <c r="P937" s="649"/>
      <c r="Q937" s="600"/>
      <c r="X937" s="5867"/>
      <c r="Y937" s="5868"/>
      <c r="Z937" s="539"/>
      <c r="AA937" s="539"/>
    </row>
    <row r="938" spans="1:27" ht="22.5" customHeight="1" x14ac:dyDescent="0.2">
      <c r="A938" s="6023"/>
      <c r="B938" s="5974"/>
      <c r="C938" s="588"/>
      <c r="D938" s="648"/>
      <c r="E938" s="647"/>
      <c r="F938" s="6086"/>
      <c r="G938" s="5926"/>
      <c r="H938" s="5936"/>
      <c r="I938" s="5917"/>
      <c r="J938" s="597" t="s">
        <v>23</v>
      </c>
      <c r="K938" s="596">
        <v>136.5</v>
      </c>
      <c r="L938" s="596">
        <v>136.5</v>
      </c>
      <c r="M938" s="596">
        <v>22.48</v>
      </c>
      <c r="N938" s="6083" t="s">
        <v>243</v>
      </c>
      <c r="O938" s="594" t="s">
        <v>242</v>
      </c>
      <c r="P938" s="593"/>
      <c r="Q938" s="592"/>
      <c r="X938" s="5867"/>
      <c r="Y938" s="5868"/>
      <c r="Z938" s="539"/>
      <c r="AA938" s="539"/>
    </row>
    <row r="939" spans="1:27" ht="18" customHeight="1" x14ac:dyDescent="0.2">
      <c r="A939" s="6023"/>
      <c r="B939" s="5974"/>
      <c r="C939" s="588"/>
      <c r="D939" s="648"/>
      <c r="E939" s="647"/>
      <c r="F939" s="6086"/>
      <c r="G939" s="5926"/>
      <c r="H939" s="5936"/>
      <c r="I939" s="5917"/>
      <c r="J939" s="597" t="s">
        <v>234</v>
      </c>
      <c r="K939" s="596"/>
      <c r="L939" s="596"/>
      <c r="M939" s="583"/>
      <c r="N939" s="6084"/>
      <c r="O939" s="594"/>
      <c r="P939" s="593"/>
      <c r="Q939" s="592"/>
      <c r="X939" s="5867"/>
      <c r="Y939" s="5868"/>
      <c r="Z939" s="539"/>
      <c r="AA939" s="539"/>
    </row>
    <row r="940" spans="1:27" ht="18" customHeight="1" x14ac:dyDescent="0.2">
      <c r="A940" s="6023"/>
      <c r="B940" s="5974"/>
      <c r="C940" s="588"/>
      <c r="D940" s="648"/>
      <c r="E940" s="647"/>
      <c r="F940" s="6086"/>
      <c r="G940" s="5926"/>
      <c r="H940" s="5936"/>
      <c r="I940" s="5917"/>
      <c r="J940" s="597" t="s">
        <v>233</v>
      </c>
      <c r="K940" s="596">
        <v>77</v>
      </c>
      <c r="L940" s="596">
        <v>77</v>
      </c>
      <c r="M940" s="596">
        <v>41.7</v>
      </c>
      <c r="N940" s="595"/>
      <c r="O940" s="594"/>
      <c r="P940" s="593"/>
      <c r="Q940" s="592"/>
      <c r="X940" s="5867"/>
      <c r="Y940" s="5868"/>
      <c r="Z940" s="539"/>
      <c r="AA940" s="539"/>
    </row>
    <row r="941" spans="1:27" ht="18" customHeight="1" x14ac:dyDescent="0.2">
      <c r="A941" s="6023"/>
      <c r="B941" s="5974"/>
      <c r="C941" s="588"/>
      <c r="D941" s="648"/>
      <c r="E941" s="647"/>
      <c r="F941" s="6086"/>
      <c r="G941" s="5926"/>
      <c r="H941" s="5936"/>
      <c r="I941" s="5917"/>
      <c r="J941" s="597" t="s">
        <v>232</v>
      </c>
      <c r="K941" s="596"/>
      <c r="L941" s="596"/>
      <c r="M941" s="596"/>
      <c r="N941" s="595"/>
      <c r="O941" s="594"/>
      <c r="P941" s="593"/>
      <c r="Q941" s="592"/>
      <c r="X941" s="5867"/>
      <c r="Y941" s="5868"/>
      <c r="Z941" s="539"/>
      <c r="AA941" s="539"/>
    </row>
    <row r="942" spans="1:27" ht="18" customHeight="1" x14ac:dyDescent="0.2">
      <c r="A942" s="6023"/>
      <c r="B942" s="5974"/>
      <c r="C942" s="588"/>
      <c r="D942" s="648"/>
      <c r="E942" s="647"/>
      <c r="F942" s="6086"/>
      <c r="G942" s="5926"/>
      <c r="H942" s="5936"/>
      <c r="I942" s="5917"/>
      <c r="J942" s="597" t="s">
        <v>22</v>
      </c>
      <c r="K942" s="596"/>
      <c r="L942" s="596"/>
      <c r="M942" s="596"/>
      <c r="N942" s="595"/>
      <c r="O942" s="594"/>
      <c r="P942" s="593"/>
      <c r="Q942" s="592"/>
      <c r="X942" s="5867"/>
      <c r="Y942" s="5868"/>
      <c r="Z942" s="539"/>
      <c r="AA942" s="539"/>
    </row>
    <row r="943" spans="1:27" ht="18" customHeight="1" thickBot="1" x14ac:dyDescent="0.25">
      <c r="A943" s="6023"/>
      <c r="B943" s="5974"/>
      <c r="C943" s="588"/>
      <c r="D943" s="648"/>
      <c r="E943" s="647"/>
      <c r="F943" s="6086"/>
      <c r="G943" s="5926"/>
      <c r="H943" s="5936"/>
      <c r="I943" s="5917"/>
      <c r="J943" s="585" t="s">
        <v>231</v>
      </c>
      <c r="K943" s="584"/>
      <c r="L943" s="584"/>
      <c r="M943" s="584"/>
      <c r="N943" s="646"/>
      <c r="O943" s="645"/>
      <c r="P943" s="644"/>
      <c r="Q943" s="643"/>
      <c r="X943" s="5869"/>
      <c r="Y943" s="5870"/>
      <c r="Z943" s="539"/>
      <c r="AA943" s="539"/>
    </row>
    <row r="944" spans="1:27" ht="18" customHeight="1" thickBot="1" x14ac:dyDescent="0.25">
      <c r="A944" s="6024"/>
      <c r="B944" s="5975"/>
      <c r="C944" s="575"/>
      <c r="D944" s="642"/>
      <c r="E944" s="641"/>
      <c r="F944" s="6087"/>
      <c r="G944" s="5927"/>
      <c r="H944" s="5950"/>
      <c r="I944" s="5918"/>
      <c r="J944" s="573" t="s">
        <v>24</v>
      </c>
      <c r="K944" s="571">
        <f>SUM(K936:K943)</f>
        <v>223</v>
      </c>
      <c r="L944" s="572">
        <f>SUM(L936:L943)</f>
        <v>223</v>
      </c>
      <c r="M944" s="572">
        <f>SUM(M936:M943)</f>
        <v>73.61</v>
      </c>
      <c r="N944" s="640"/>
      <c r="O944" s="639"/>
      <c r="P944" s="639"/>
      <c r="Q944" s="638"/>
      <c r="R944" s="637"/>
      <c r="S944" s="637"/>
      <c r="T944" s="637"/>
      <c r="U944" s="637"/>
      <c r="V944" s="637"/>
      <c r="W944" s="637"/>
      <c r="X944" s="5863"/>
      <c r="Y944" s="5864"/>
      <c r="Z944" s="539"/>
      <c r="AA944" s="539"/>
    </row>
    <row r="945" spans="1:37" ht="21" customHeight="1" thickBot="1" x14ac:dyDescent="0.25">
      <c r="A945" s="559" t="s">
        <v>55</v>
      </c>
      <c r="B945" s="564" t="s">
        <v>25</v>
      </c>
      <c r="C945" s="636"/>
      <c r="D945" s="6081" t="s">
        <v>241</v>
      </c>
      <c r="E945" s="6081"/>
      <c r="F945" s="6081"/>
      <c r="G945" s="6081"/>
      <c r="H945" s="6081"/>
      <c r="I945" s="6081"/>
      <c r="J945" s="6081"/>
      <c r="K945" s="6081"/>
      <c r="L945" s="6081"/>
      <c r="M945" s="6081"/>
      <c r="N945" s="6081"/>
      <c r="O945" s="6081"/>
      <c r="P945" s="6081"/>
      <c r="Q945" s="6082"/>
      <c r="X945" s="5873"/>
      <c r="Y945" s="5874"/>
      <c r="Z945" s="539"/>
      <c r="AA945" s="539"/>
      <c r="AE945" s="516"/>
      <c r="AF945" s="516"/>
      <c r="AG945" s="516"/>
      <c r="AH945" s="516"/>
      <c r="AI945" s="516"/>
      <c r="AJ945" s="516"/>
      <c r="AK945" s="516"/>
    </row>
    <row r="946" spans="1:37" ht="28.5" customHeight="1" thickBot="1" x14ac:dyDescent="0.25">
      <c r="A946" s="559"/>
      <c r="B946" s="635"/>
      <c r="C946" s="6074"/>
      <c r="D946" s="6075"/>
      <c r="E946" s="6075"/>
      <c r="F946" s="6075"/>
      <c r="G946" s="6075"/>
      <c r="H946" s="6075"/>
      <c r="I946" s="6075"/>
      <c r="J946" s="6075"/>
      <c r="K946" s="6075"/>
      <c r="L946" s="6075"/>
      <c r="M946" s="6075"/>
      <c r="N946" s="6075"/>
      <c r="O946" s="6075"/>
      <c r="P946" s="6075"/>
      <c r="Q946" s="6076"/>
      <c r="X946" s="5879"/>
      <c r="Y946" s="5880"/>
      <c r="Z946" s="539"/>
      <c r="AA946" s="539"/>
      <c r="AE946" s="522"/>
      <c r="AF946" s="522"/>
      <c r="AG946" s="522"/>
    </row>
    <row r="947" spans="1:37" ht="18" customHeight="1" x14ac:dyDescent="0.2">
      <c r="A947" s="6022" t="s">
        <v>55</v>
      </c>
      <c r="B947" s="5973" t="s">
        <v>25</v>
      </c>
      <c r="C947" s="606" t="s">
        <v>10</v>
      </c>
      <c r="D947" s="634"/>
      <c r="E947" s="633"/>
      <c r="F947" s="632" t="s">
        <v>240</v>
      </c>
      <c r="G947" s="5925" t="s">
        <v>238</v>
      </c>
      <c r="H947" s="5935" t="s">
        <v>18</v>
      </c>
      <c r="I947" s="5916" t="s">
        <v>19</v>
      </c>
      <c r="J947" s="631" t="s">
        <v>20</v>
      </c>
      <c r="K947" s="630">
        <f t="shared" ref="K947:M954" si="19">K956</f>
        <v>0</v>
      </c>
      <c r="L947" s="630">
        <f t="shared" si="19"/>
        <v>0</v>
      </c>
      <c r="M947" s="630">
        <f t="shared" si="19"/>
        <v>0</v>
      </c>
      <c r="N947" s="629"/>
      <c r="O947" s="628"/>
      <c r="P947" s="627"/>
      <c r="Q947" s="626"/>
      <c r="X947" s="5881"/>
      <c r="Y947" s="5882"/>
      <c r="Z947" s="539"/>
      <c r="AA947" s="539"/>
      <c r="AE947" s="522"/>
      <c r="AF947" s="522"/>
      <c r="AG947" s="522"/>
    </row>
    <row r="948" spans="1:37" ht="18" customHeight="1" x14ac:dyDescent="0.2">
      <c r="A948" s="6023"/>
      <c r="B948" s="5974"/>
      <c r="C948" s="588"/>
      <c r="D948" s="618"/>
      <c r="E948" s="617"/>
      <c r="F948" s="622"/>
      <c r="G948" s="5926"/>
      <c r="H948" s="5936"/>
      <c r="I948" s="5917"/>
      <c r="J948" s="625" t="s">
        <v>235</v>
      </c>
      <c r="K948" s="623">
        <f t="shared" si="19"/>
        <v>0</v>
      </c>
      <c r="L948" s="623">
        <f t="shared" si="19"/>
        <v>0</v>
      </c>
      <c r="M948" s="623">
        <f t="shared" si="19"/>
        <v>0</v>
      </c>
      <c r="N948" s="624"/>
      <c r="O948" s="602"/>
      <c r="P948" s="601"/>
      <c r="Q948" s="600"/>
      <c r="X948" s="5883"/>
      <c r="Y948" s="5884"/>
      <c r="Z948" s="539"/>
      <c r="AA948" s="539"/>
    </row>
    <row r="949" spans="1:37" ht="18" customHeight="1" x14ac:dyDescent="0.2">
      <c r="A949" s="6023"/>
      <c r="B949" s="5974"/>
      <c r="C949" s="588"/>
      <c r="D949" s="618"/>
      <c r="E949" s="617"/>
      <c r="F949" s="622"/>
      <c r="G949" s="5926"/>
      <c r="H949" s="5936"/>
      <c r="I949" s="5917"/>
      <c r="J949" s="621" t="s">
        <v>23</v>
      </c>
      <c r="K949" s="623">
        <f t="shared" si="19"/>
        <v>0</v>
      </c>
      <c r="L949" s="623">
        <f t="shared" si="19"/>
        <v>0</v>
      </c>
      <c r="M949" s="623">
        <f t="shared" si="19"/>
        <v>0</v>
      </c>
      <c r="N949" s="619"/>
      <c r="O949" s="594"/>
      <c r="P949" s="593"/>
      <c r="Q949" s="592"/>
      <c r="X949" s="5883"/>
      <c r="Y949" s="5884"/>
      <c r="Z949" s="539"/>
      <c r="AA949" s="539"/>
    </row>
    <row r="950" spans="1:37" ht="18" customHeight="1" x14ac:dyDescent="0.2">
      <c r="A950" s="6023"/>
      <c r="B950" s="5974"/>
      <c r="C950" s="588"/>
      <c r="D950" s="618"/>
      <c r="E950" s="617"/>
      <c r="F950" s="622"/>
      <c r="G950" s="5926"/>
      <c r="H950" s="5936"/>
      <c r="I950" s="5917"/>
      <c r="J950" s="621" t="s">
        <v>234</v>
      </c>
      <c r="K950" s="620">
        <f t="shared" si="19"/>
        <v>0</v>
      </c>
      <c r="L950" s="620">
        <f t="shared" si="19"/>
        <v>0</v>
      </c>
      <c r="M950" s="620">
        <f t="shared" si="19"/>
        <v>0</v>
      </c>
      <c r="N950" s="619"/>
      <c r="O950" s="594"/>
      <c r="P950" s="593"/>
      <c r="Q950" s="592"/>
      <c r="X950" s="5883"/>
      <c r="Y950" s="5884"/>
      <c r="Z950" s="539"/>
      <c r="AA950" s="539"/>
    </row>
    <row r="951" spans="1:37" ht="18" customHeight="1" x14ac:dyDescent="0.2">
      <c r="A951" s="6023"/>
      <c r="B951" s="5974"/>
      <c r="C951" s="588"/>
      <c r="D951" s="618"/>
      <c r="E951" s="617"/>
      <c r="F951" s="622"/>
      <c r="G951" s="5926"/>
      <c r="H951" s="5936"/>
      <c r="I951" s="5917"/>
      <c r="J951" s="621" t="s">
        <v>233</v>
      </c>
      <c r="K951" s="620">
        <f t="shared" si="19"/>
        <v>0</v>
      </c>
      <c r="L951" s="620">
        <f t="shared" si="19"/>
        <v>0</v>
      </c>
      <c r="M951" s="620">
        <f t="shared" si="19"/>
        <v>0</v>
      </c>
      <c r="N951" s="619"/>
      <c r="O951" s="594"/>
      <c r="P951" s="593"/>
      <c r="Q951" s="592"/>
      <c r="X951" s="5883"/>
      <c r="Y951" s="5884"/>
      <c r="Z951" s="539"/>
      <c r="AA951" s="539"/>
    </row>
    <row r="952" spans="1:37" ht="18" customHeight="1" x14ac:dyDescent="0.2">
      <c r="A952" s="6023"/>
      <c r="B952" s="5974"/>
      <c r="C952" s="588"/>
      <c r="D952" s="618"/>
      <c r="E952" s="617"/>
      <c r="F952" s="622"/>
      <c r="G952" s="5926"/>
      <c r="H952" s="5936"/>
      <c r="I952" s="5917"/>
      <c r="J952" s="621" t="s">
        <v>232</v>
      </c>
      <c r="K952" s="623">
        <f t="shared" si="19"/>
        <v>0</v>
      </c>
      <c r="L952" s="623">
        <f t="shared" si="19"/>
        <v>0</v>
      </c>
      <c r="M952" s="623">
        <f t="shared" si="19"/>
        <v>0</v>
      </c>
      <c r="N952" s="619"/>
      <c r="O952" s="594"/>
      <c r="P952" s="593"/>
      <c r="Q952" s="592"/>
      <c r="X952" s="5883"/>
      <c r="Y952" s="5884"/>
      <c r="Z952" s="539"/>
      <c r="AA952" s="539"/>
    </row>
    <row r="953" spans="1:37" ht="18" customHeight="1" x14ac:dyDescent="0.2">
      <c r="A953" s="6023"/>
      <c r="B953" s="5974"/>
      <c r="C953" s="588"/>
      <c r="D953" s="618"/>
      <c r="E953" s="617"/>
      <c r="F953" s="622"/>
      <c r="G953" s="5926"/>
      <c r="H953" s="5936"/>
      <c r="I953" s="5917"/>
      <c r="J953" s="621" t="s">
        <v>22</v>
      </c>
      <c r="K953" s="620">
        <f t="shared" si="19"/>
        <v>0</v>
      </c>
      <c r="L953" s="620">
        <f t="shared" si="19"/>
        <v>0</v>
      </c>
      <c r="M953" s="620">
        <f t="shared" si="19"/>
        <v>0</v>
      </c>
      <c r="N953" s="619"/>
      <c r="O953" s="594"/>
      <c r="P953" s="593"/>
      <c r="Q953" s="592"/>
      <c r="X953" s="5883"/>
      <c r="Y953" s="5884"/>
      <c r="Z953" s="539"/>
      <c r="AA953" s="539"/>
    </row>
    <row r="954" spans="1:37" ht="18" customHeight="1" thickBot="1" x14ac:dyDescent="0.25">
      <c r="A954" s="6023"/>
      <c r="B954" s="5974"/>
      <c r="C954" s="588"/>
      <c r="D954" s="618"/>
      <c r="E954" s="617"/>
      <c r="F954" s="616"/>
      <c r="G954" s="5926"/>
      <c r="H954" s="5936"/>
      <c r="I954" s="5917"/>
      <c r="J954" s="615" t="s">
        <v>231</v>
      </c>
      <c r="K954" s="614">
        <f t="shared" si="19"/>
        <v>0</v>
      </c>
      <c r="L954" s="614">
        <f t="shared" si="19"/>
        <v>0</v>
      </c>
      <c r="M954" s="614">
        <f t="shared" si="19"/>
        <v>0</v>
      </c>
      <c r="N954" s="613"/>
      <c r="O954" s="581"/>
      <c r="P954" s="580"/>
      <c r="Q954" s="579"/>
      <c r="X954" s="5885"/>
      <c r="Y954" s="5886"/>
      <c r="Z954" s="539"/>
      <c r="AA954" s="539"/>
    </row>
    <row r="955" spans="1:37" ht="18" customHeight="1" thickBot="1" x14ac:dyDescent="0.25">
      <c r="A955" s="6024"/>
      <c r="B955" s="5975"/>
      <c r="C955" s="575"/>
      <c r="D955" s="612"/>
      <c r="E955" s="611"/>
      <c r="F955" s="610"/>
      <c r="G955" s="5927"/>
      <c r="H955" s="5950"/>
      <c r="I955" s="5918"/>
      <c r="J955" s="573" t="s">
        <v>24</v>
      </c>
      <c r="K955" s="571">
        <f>SUM(K947:K954)</f>
        <v>0</v>
      </c>
      <c r="L955" s="571">
        <f>SUM(L947:L954)</f>
        <v>0</v>
      </c>
      <c r="M955" s="571">
        <f>SUM(M947:M954)</f>
        <v>0</v>
      </c>
      <c r="N955" s="609"/>
      <c r="O955" s="569"/>
      <c r="P955" s="568"/>
      <c r="Q955" s="567"/>
      <c r="R955" s="566"/>
      <c r="S955" s="566"/>
      <c r="T955" s="566"/>
      <c r="U955" s="566"/>
      <c r="V955" s="566"/>
      <c r="W955" s="566"/>
      <c r="X955" s="5863"/>
      <c r="Y955" s="5864"/>
      <c r="Z955" s="539"/>
      <c r="AA955" s="539"/>
    </row>
    <row r="956" spans="1:37" ht="18" customHeight="1" x14ac:dyDescent="0.2">
      <c r="A956" s="6022" t="s">
        <v>55</v>
      </c>
      <c r="B956" s="5973" t="s">
        <v>25</v>
      </c>
      <c r="C956" s="606" t="s">
        <v>10</v>
      </c>
      <c r="D956" s="6263" t="s">
        <v>10</v>
      </c>
      <c r="E956" s="6260"/>
      <c r="F956" s="5783" t="s">
        <v>239</v>
      </c>
      <c r="G956" s="5925" t="s">
        <v>238</v>
      </c>
      <c r="H956" s="5935" t="s">
        <v>18</v>
      </c>
      <c r="I956" s="5916" t="s">
        <v>19</v>
      </c>
      <c r="J956" s="599" t="s">
        <v>20</v>
      </c>
      <c r="K956" s="583">
        <v>0</v>
      </c>
      <c r="L956" s="583">
        <v>0</v>
      </c>
      <c r="M956" s="583">
        <v>0</v>
      </c>
      <c r="N956" s="603" t="s">
        <v>237</v>
      </c>
      <c r="O956" s="602" t="s">
        <v>138</v>
      </c>
      <c r="P956" s="601"/>
      <c r="Q956" s="600"/>
      <c r="X956" s="5865" t="s">
        <v>236</v>
      </c>
      <c r="Y956" s="5866"/>
      <c r="Z956" s="539"/>
      <c r="AA956" s="539"/>
    </row>
    <row r="957" spans="1:37" ht="18" customHeight="1" x14ac:dyDescent="0.2">
      <c r="A957" s="6023"/>
      <c r="B957" s="5974"/>
      <c r="C957" s="588"/>
      <c r="D957" s="6264"/>
      <c r="E957" s="6261"/>
      <c r="F957" s="5949"/>
      <c r="G957" s="5926"/>
      <c r="H957" s="5936"/>
      <c r="I957" s="5917"/>
      <c r="J957" s="599" t="s">
        <v>235</v>
      </c>
      <c r="K957" s="596">
        <v>0</v>
      </c>
      <c r="L957" s="596">
        <v>0</v>
      </c>
      <c r="M957" s="583">
        <v>0</v>
      </c>
      <c r="N957" s="595"/>
      <c r="O957" s="594"/>
      <c r="P957" s="593"/>
      <c r="Q957" s="592"/>
      <c r="X957" s="5867"/>
      <c r="Y957" s="5868"/>
      <c r="Z957" s="598"/>
      <c r="AA957" s="539"/>
    </row>
    <row r="958" spans="1:37" ht="18" customHeight="1" x14ac:dyDescent="0.2">
      <c r="A958" s="6023"/>
      <c r="B958" s="5974"/>
      <c r="C958" s="588"/>
      <c r="D958" s="6264"/>
      <c r="E958" s="6261"/>
      <c r="F958" s="5949"/>
      <c r="G958" s="5926"/>
      <c r="H958" s="5936"/>
      <c r="I958" s="5917"/>
      <c r="J958" s="597" t="s">
        <v>23</v>
      </c>
      <c r="K958" s="596">
        <v>0</v>
      </c>
      <c r="L958" s="596">
        <v>0</v>
      </c>
      <c r="M958" s="583">
        <v>0</v>
      </c>
      <c r="N958" s="595"/>
      <c r="O958" s="594"/>
      <c r="P958" s="593"/>
      <c r="Q958" s="592"/>
      <c r="X958" s="5867"/>
      <c r="Y958" s="5868"/>
      <c r="Z958" s="539"/>
      <c r="AA958" s="539"/>
    </row>
    <row r="959" spans="1:37" ht="18" customHeight="1" x14ac:dyDescent="0.2">
      <c r="A959" s="6023"/>
      <c r="B959" s="5974"/>
      <c r="C959" s="588"/>
      <c r="D959" s="6264"/>
      <c r="E959" s="6261"/>
      <c r="F959" s="5949"/>
      <c r="G959" s="5926"/>
      <c r="H959" s="5936"/>
      <c r="I959" s="5917"/>
      <c r="J959" s="597" t="s">
        <v>234</v>
      </c>
      <c r="K959" s="596">
        <v>0</v>
      </c>
      <c r="L959" s="596">
        <v>0</v>
      </c>
      <c r="M959" s="583">
        <v>0</v>
      </c>
      <c r="N959" s="595"/>
      <c r="O959" s="594"/>
      <c r="P959" s="593"/>
      <c r="Q959" s="592"/>
      <c r="X959" s="5867"/>
      <c r="Y959" s="5868"/>
      <c r="Z959" s="539"/>
      <c r="AA959" s="539"/>
    </row>
    <row r="960" spans="1:37" ht="18" customHeight="1" x14ac:dyDescent="0.2">
      <c r="A960" s="6023"/>
      <c r="B960" s="5974"/>
      <c r="C960" s="588"/>
      <c r="D960" s="6264"/>
      <c r="E960" s="6261"/>
      <c r="F960" s="5949"/>
      <c r="G960" s="5926"/>
      <c r="H960" s="5936"/>
      <c r="I960" s="5917"/>
      <c r="J960" s="597" t="s">
        <v>233</v>
      </c>
      <c r="K960" s="596">
        <v>0</v>
      </c>
      <c r="L960" s="596">
        <v>0</v>
      </c>
      <c r="M960" s="583">
        <v>0</v>
      </c>
      <c r="N960" s="595"/>
      <c r="O960" s="594"/>
      <c r="P960" s="593"/>
      <c r="Q960" s="592"/>
      <c r="X960" s="5867"/>
      <c r="Y960" s="5868"/>
      <c r="Z960" s="539"/>
      <c r="AA960" s="539"/>
    </row>
    <row r="961" spans="1:31" ht="18" customHeight="1" x14ac:dyDescent="0.2">
      <c r="A961" s="6023"/>
      <c r="B961" s="5974"/>
      <c r="C961" s="588"/>
      <c r="D961" s="6264"/>
      <c r="E961" s="6261"/>
      <c r="F961" s="5949"/>
      <c r="G961" s="5926"/>
      <c r="H961" s="5936"/>
      <c r="I961" s="5917"/>
      <c r="J961" s="597" t="s">
        <v>232</v>
      </c>
      <c r="K961" s="596">
        <v>0</v>
      </c>
      <c r="L961" s="596">
        <v>0</v>
      </c>
      <c r="M961" s="583">
        <v>0</v>
      </c>
      <c r="N961" s="595"/>
      <c r="O961" s="594"/>
      <c r="P961" s="593"/>
      <c r="Q961" s="592"/>
      <c r="X961" s="5867"/>
      <c r="Y961" s="5868"/>
      <c r="Z961" s="539"/>
      <c r="AA961" s="539"/>
    </row>
    <row r="962" spans="1:31" ht="18" customHeight="1" x14ac:dyDescent="0.2">
      <c r="A962" s="6023"/>
      <c r="B962" s="5974"/>
      <c r="C962" s="588"/>
      <c r="D962" s="6264"/>
      <c r="E962" s="6261"/>
      <c r="F962" s="5949"/>
      <c r="G962" s="5926"/>
      <c r="H962" s="5936"/>
      <c r="I962" s="5917"/>
      <c r="J962" s="597" t="s">
        <v>22</v>
      </c>
      <c r="K962" s="596">
        <v>0</v>
      </c>
      <c r="L962" s="596">
        <v>0</v>
      </c>
      <c r="M962" s="583">
        <v>0</v>
      </c>
      <c r="N962" s="595"/>
      <c r="O962" s="594"/>
      <c r="P962" s="593"/>
      <c r="Q962" s="592"/>
      <c r="X962" s="5867"/>
      <c r="Y962" s="5868"/>
      <c r="Z962" s="539"/>
      <c r="AA962" s="539"/>
    </row>
    <row r="963" spans="1:31" ht="18" customHeight="1" thickBot="1" x14ac:dyDescent="0.25">
      <c r="A963" s="6023"/>
      <c r="B963" s="5974"/>
      <c r="C963" s="588"/>
      <c r="D963" s="6264"/>
      <c r="E963" s="6261"/>
      <c r="F963" s="5949"/>
      <c r="G963" s="5926"/>
      <c r="H963" s="5936"/>
      <c r="I963" s="5917"/>
      <c r="J963" s="585" t="s">
        <v>231</v>
      </c>
      <c r="K963" s="584">
        <v>0</v>
      </c>
      <c r="L963" s="584">
        <v>0</v>
      </c>
      <c r="M963" s="583">
        <v>0</v>
      </c>
      <c r="N963" s="582"/>
      <c r="O963" s="581"/>
      <c r="P963" s="580"/>
      <c r="Q963" s="579"/>
      <c r="X963" s="5869"/>
      <c r="Y963" s="5870"/>
      <c r="Z963" s="539"/>
      <c r="AA963" s="539"/>
    </row>
    <row r="964" spans="1:31" ht="18" customHeight="1" thickBot="1" x14ac:dyDescent="0.25">
      <c r="A964" s="6024"/>
      <c r="B964" s="5975"/>
      <c r="C964" s="575"/>
      <c r="D964" s="6265"/>
      <c r="E964" s="6262"/>
      <c r="F964" s="5762"/>
      <c r="G964" s="5927"/>
      <c r="H964" s="5950"/>
      <c r="I964" s="5918"/>
      <c r="J964" s="573" t="s">
        <v>24</v>
      </c>
      <c r="K964" s="571">
        <f>SUM(K956:K963)</f>
        <v>0</v>
      </c>
      <c r="L964" s="572">
        <f>SUM(L956:L963)</f>
        <v>0</v>
      </c>
      <c r="M964" s="571">
        <f>SUM(M956:M963)</f>
        <v>0</v>
      </c>
      <c r="N964" s="570"/>
      <c r="O964" s="569"/>
      <c r="P964" s="568"/>
      <c r="Q964" s="567"/>
      <c r="R964" s="566"/>
      <c r="S964" s="566"/>
      <c r="T964" s="566"/>
      <c r="U964" s="566"/>
      <c r="V964" s="566"/>
      <c r="W964" s="566"/>
      <c r="X964" s="5863"/>
      <c r="Y964" s="5864"/>
      <c r="Z964" s="539"/>
      <c r="AA964" s="539"/>
    </row>
    <row r="965" spans="1:31" ht="17.25" customHeight="1" thickBot="1" x14ac:dyDescent="0.25">
      <c r="A965" s="565" t="s">
        <v>55</v>
      </c>
      <c r="B965" s="564" t="s">
        <v>10</v>
      </c>
      <c r="C965" s="5980" t="s">
        <v>35</v>
      </c>
      <c r="D965" s="5981"/>
      <c r="E965" s="5981"/>
      <c r="F965" s="5981"/>
      <c r="G965" s="5981"/>
      <c r="H965" s="5981"/>
      <c r="I965" s="5981"/>
      <c r="J965" s="563" t="s">
        <v>24</v>
      </c>
      <c r="K965" s="562">
        <f>K935*1</f>
        <v>223</v>
      </c>
      <c r="L965" s="562">
        <f>L935*1</f>
        <v>223</v>
      </c>
      <c r="M965" s="562">
        <f>M935*1</f>
        <v>73.61</v>
      </c>
      <c r="N965" s="561"/>
      <c r="O965" s="561"/>
      <c r="P965" s="561"/>
      <c r="Q965" s="560"/>
      <c r="X965" s="5873" t="s">
        <v>193</v>
      </c>
      <c r="Y965" s="5874"/>
      <c r="Z965" s="539"/>
      <c r="AA965" s="539"/>
    </row>
    <row r="966" spans="1:31" ht="20.45" customHeight="1" thickBot="1" x14ac:dyDescent="0.25">
      <c r="A966" s="559" t="s">
        <v>55</v>
      </c>
      <c r="B966" s="559"/>
      <c r="C966" s="6088" t="s">
        <v>68</v>
      </c>
      <c r="D966" s="6063"/>
      <c r="E966" s="6063"/>
      <c r="F966" s="6063"/>
      <c r="G966" s="6063"/>
      <c r="H966" s="6063"/>
      <c r="I966" s="6063"/>
      <c r="J966" s="558" t="s">
        <v>24</v>
      </c>
      <c r="K966" s="557">
        <f>K965*1</f>
        <v>223</v>
      </c>
      <c r="L966" s="557">
        <f>L965*1</f>
        <v>223</v>
      </c>
      <c r="M966" s="557">
        <f>M965*1</f>
        <v>73.61</v>
      </c>
      <c r="N966" s="556"/>
      <c r="O966" s="556"/>
      <c r="P966" s="556"/>
      <c r="Q966" s="555"/>
      <c r="R966" s="554"/>
      <c r="S966" s="554"/>
      <c r="T966" s="554"/>
      <c r="U966" s="554"/>
      <c r="V966" s="554"/>
      <c r="W966" s="554"/>
      <c r="X966" s="5875"/>
      <c r="Y966" s="5876"/>
      <c r="Z966" s="539"/>
      <c r="AA966" s="539"/>
    </row>
    <row r="967" spans="1:31" ht="18" hidden="1" customHeight="1" thickBot="1" x14ac:dyDescent="0.25">
      <c r="A967" s="553"/>
      <c r="B967" s="553"/>
      <c r="C967" s="6089" t="s">
        <v>69</v>
      </c>
      <c r="D967" s="6089"/>
      <c r="E967" s="6089"/>
      <c r="F967" s="6089"/>
      <c r="G967" s="6089"/>
      <c r="H967" s="6089"/>
      <c r="I967" s="6090"/>
      <c r="J967" s="552" t="s">
        <v>24</v>
      </c>
      <c r="K967" s="551" t="e">
        <f>K968-#REF!</f>
        <v>#REF!</v>
      </c>
      <c r="L967" s="551" t="e">
        <f>L968-#REF!</f>
        <v>#REF!</v>
      </c>
      <c r="M967" s="551" t="e">
        <f>M968-#REF!</f>
        <v>#REF!</v>
      </c>
      <c r="N967" s="550"/>
      <c r="O967" s="550"/>
      <c r="P967" s="550"/>
      <c r="Q967" s="549"/>
      <c r="X967" s="548"/>
      <c r="Y967" s="548"/>
      <c r="Z967" s="539"/>
      <c r="AA967" s="539"/>
    </row>
    <row r="968" spans="1:31" ht="15.75" customHeight="1" thickBot="1" x14ac:dyDescent="0.25">
      <c r="A968" s="6091" t="s">
        <v>230</v>
      </c>
      <c r="B968" s="6092"/>
      <c r="C968" s="6092"/>
      <c r="D968" s="6092"/>
      <c r="E968" s="6092"/>
      <c r="F968" s="6092"/>
      <c r="G968" s="6092"/>
      <c r="H968" s="6092"/>
      <c r="I968" s="6092"/>
      <c r="J968" s="547" t="s">
        <v>24</v>
      </c>
      <c r="K968" s="546">
        <f>K91+K187+K313+K420+K544+K715+K748+K835+K922+K966</f>
        <v>23534.000000000004</v>
      </c>
      <c r="L968" s="546">
        <f>L91+L187+L313+L420+L544+L715+L748+L835+L922+L966</f>
        <v>27882.499999999996</v>
      </c>
      <c r="M968" s="546">
        <f>M91+M187+M313+M420+M544+M715+M748+M835+M922+M966</f>
        <v>16747.509999999998</v>
      </c>
      <c r="N968" s="545"/>
      <c r="O968" s="545"/>
      <c r="P968" s="545"/>
      <c r="Q968" s="544"/>
      <c r="X968" s="5877"/>
      <c r="Y968" s="5878"/>
      <c r="Z968" s="539"/>
      <c r="AA968" s="539"/>
    </row>
    <row r="969" spans="1:31" ht="326.25" customHeight="1" x14ac:dyDescent="0.2">
      <c r="A969" s="542" t="s">
        <v>169</v>
      </c>
      <c r="B969" s="542"/>
      <c r="C969" s="542"/>
      <c r="D969" s="542"/>
      <c r="E969" s="542"/>
      <c r="F969" s="542"/>
      <c r="G969" s="542"/>
      <c r="H969" s="543"/>
      <c r="I969" s="542"/>
      <c r="J969" s="542"/>
      <c r="K969" s="542"/>
      <c r="L969" s="542"/>
      <c r="M969" s="542"/>
      <c r="N969" s="542"/>
      <c r="O969" s="541"/>
      <c r="P969" s="541"/>
      <c r="Q969" s="540"/>
      <c r="Z969" s="539"/>
      <c r="AA969" s="539"/>
    </row>
    <row r="970" spans="1:31" ht="21" customHeight="1" x14ac:dyDescent="0.2">
      <c r="A970" s="6134" t="s">
        <v>168</v>
      </c>
      <c r="B970" s="6134"/>
      <c r="C970" s="6134"/>
      <c r="D970" s="6134"/>
      <c r="E970" s="6134"/>
      <c r="F970" s="6134"/>
      <c r="G970" s="6134"/>
      <c r="H970" s="6134"/>
      <c r="I970" s="6134"/>
      <c r="J970" s="6134"/>
      <c r="K970" s="6134"/>
      <c r="L970" s="6134"/>
      <c r="M970" s="538"/>
      <c r="N970" s="519"/>
    </row>
    <row r="971" spans="1:31" ht="13.5" thickBot="1" x14ac:dyDescent="0.25">
      <c r="A971" s="537"/>
      <c r="B971" s="536"/>
      <c r="C971" s="536"/>
      <c r="D971" s="536"/>
      <c r="E971" s="536"/>
      <c r="F971" s="536"/>
      <c r="G971" s="536"/>
      <c r="H971" s="536"/>
      <c r="I971" s="536"/>
      <c r="J971" s="535"/>
      <c r="K971" s="535"/>
      <c r="L971" s="534" t="s">
        <v>111</v>
      </c>
      <c r="M971" s="534"/>
    </row>
    <row r="972" spans="1:31" ht="78.75" customHeight="1" thickBot="1" x14ac:dyDescent="0.25">
      <c r="A972" s="533"/>
      <c r="B972" s="532"/>
      <c r="C972" s="6119" t="s">
        <v>229</v>
      </c>
      <c r="D972" s="6119"/>
      <c r="E972" s="6119"/>
      <c r="F972" s="6119"/>
      <c r="G972" s="6119"/>
      <c r="H972" s="6119"/>
      <c r="I972" s="6119"/>
      <c r="J972" s="6119"/>
      <c r="K972" s="531" t="s">
        <v>180</v>
      </c>
      <c r="L972" s="531" t="s">
        <v>181</v>
      </c>
      <c r="M972" s="530" t="s">
        <v>176</v>
      </c>
      <c r="N972" s="519"/>
      <c r="Y972" s="529"/>
      <c r="AB972" s="528"/>
    </row>
    <row r="973" spans="1:31" ht="21.75" customHeight="1" thickBot="1" x14ac:dyDescent="0.25">
      <c r="A973" s="6120" t="s">
        <v>192</v>
      </c>
      <c r="B973" s="6121"/>
      <c r="C973" s="6121"/>
      <c r="D973" s="6121"/>
      <c r="E973" s="6121"/>
      <c r="F973" s="6121"/>
      <c r="G973" s="6121"/>
      <c r="H973" s="6121"/>
      <c r="I973" s="6121"/>
      <c r="J973" s="6122"/>
      <c r="K973" s="526">
        <f>K974+K978+K985+K987+K988+K989</f>
        <v>23534</v>
      </c>
      <c r="L973" s="527">
        <f>L974+L978+L985+L987+L988+L989</f>
        <v>27432.5</v>
      </c>
      <c r="M973" s="526">
        <f>M974+M978+M985+M987+M988+M989</f>
        <v>16571.509999999998</v>
      </c>
      <c r="N973" s="504"/>
      <c r="O973" s="516"/>
      <c r="P973" s="516"/>
      <c r="Q973" s="525"/>
    </row>
    <row r="974" spans="1:31" ht="15" customHeight="1" x14ac:dyDescent="0.2">
      <c r="A974" s="6123" t="s">
        <v>228</v>
      </c>
      <c r="B974" s="6124"/>
      <c r="C974" s="6124"/>
      <c r="D974" s="6124"/>
      <c r="E974" s="6124"/>
      <c r="F974" s="6124"/>
      <c r="G974" s="6124"/>
      <c r="H974" s="6124"/>
      <c r="I974" s="6124"/>
      <c r="J974" s="6125"/>
      <c r="K974" s="523">
        <f>K975+K976+K977</f>
        <v>160.79999999999998</v>
      </c>
      <c r="L974" s="524">
        <f>L975+L976+L977</f>
        <v>1637</v>
      </c>
      <c r="M974" s="523">
        <f>M975+M976+M977</f>
        <v>1148.3599999999999</v>
      </c>
      <c r="O974" s="516"/>
      <c r="P974" s="516"/>
    </row>
    <row r="975" spans="1:31" ht="15" customHeight="1" x14ac:dyDescent="0.2">
      <c r="A975" s="5752" t="s">
        <v>207</v>
      </c>
      <c r="B975" s="5753"/>
      <c r="C975" s="5753"/>
      <c r="D975" s="5753"/>
      <c r="E975" s="5753"/>
      <c r="F975" s="5753"/>
      <c r="G975" s="5753"/>
      <c r="H975" s="5753"/>
      <c r="I975" s="5753"/>
      <c r="J975" s="5754"/>
      <c r="K975" s="510">
        <f>K13+K76+K96+K142+K193+K212+K291+K318+K425+K491+K529+K549+K568+K592+K720+K734+K753+K840+K927</f>
        <v>160.79999999999998</v>
      </c>
      <c r="L975" s="511">
        <f>L13+L76+L96+L142+L193+L212+L291+L318+L425+L491+L529+L549+L568+L592+L720+L734+L753+L840+L927</f>
        <v>246.60000000000002</v>
      </c>
      <c r="M975" s="510">
        <f>M13+M76+M96+M142+M193+M212+M291+M318+M425+M491+M529+M549+M568+M592+M720+M734+M753+M840+M927</f>
        <v>171.83</v>
      </c>
      <c r="AE975" s="507"/>
    </row>
    <row r="976" spans="1:31" ht="15" customHeight="1" x14ac:dyDescent="0.2">
      <c r="A976" s="6093" t="s">
        <v>208</v>
      </c>
      <c r="B976" s="6094"/>
      <c r="C976" s="6094"/>
      <c r="D976" s="6094"/>
      <c r="E976" s="6099"/>
      <c r="F976" s="6099"/>
      <c r="G976" s="6099"/>
      <c r="H976" s="6099"/>
      <c r="I976" s="6099"/>
      <c r="J976" s="6100"/>
      <c r="K976" s="501"/>
      <c r="L976" s="517"/>
      <c r="M976" s="501"/>
      <c r="AE976" s="522"/>
    </row>
    <row r="977" spans="1:30" ht="27.75" customHeight="1" x14ac:dyDescent="0.2">
      <c r="A977" s="6093" t="s">
        <v>209</v>
      </c>
      <c r="B977" s="6094"/>
      <c r="C977" s="6094"/>
      <c r="D977" s="6094"/>
      <c r="E977" s="6094"/>
      <c r="F977" s="6094"/>
      <c r="G977" s="6094"/>
      <c r="H977" s="6094"/>
      <c r="I977" s="6094"/>
      <c r="J977" s="6095"/>
      <c r="K977" s="510">
        <f>K928+K841+K754+K735+K721+K593+K569+K550+K530+K492+K426+K319+K292+K213+K194+K143+K97+K58+K14</f>
        <v>0</v>
      </c>
      <c r="L977" s="511">
        <f>L928+L841+L754+L735+L721+L593+L569+L550+L530+L492+L426+L319+L292+L213+L194+L143+L97+L58+L14</f>
        <v>1390.4</v>
      </c>
      <c r="M977" s="510">
        <f>M928+M841+M754+M735+M721+M593+M569+M550+M530+M492+M426+M319+M292+M213+M194+M143+M97+M58+M14</f>
        <v>976.53</v>
      </c>
      <c r="N977" s="521"/>
    </row>
    <row r="978" spans="1:30" ht="17.25" customHeight="1" x14ac:dyDescent="0.2">
      <c r="A978" s="6096" t="s">
        <v>163</v>
      </c>
      <c r="B978" s="6097"/>
      <c r="C978" s="6097"/>
      <c r="D978" s="6097"/>
      <c r="E978" s="6097"/>
      <c r="F978" s="6097"/>
      <c r="G978" s="6097"/>
      <c r="H978" s="6097"/>
      <c r="I978" s="6097"/>
      <c r="J978" s="6098"/>
      <c r="K978" s="510">
        <f>K979+K980+K981+K982+K983+K984</f>
        <v>5292</v>
      </c>
      <c r="L978" s="511">
        <f>L979+L980+L981+L982+L983+L984</f>
        <v>6666</v>
      </c>
      <c r="M978" s="510">
        <f>M979+M980+M981+M982+M983+M984</f>
        <v>6661.41</v>
      </c>
      <c r="Q978" s="516"/>
    </row>
    <row r="979" spans="1:30" ht="15" customHeight="1" x14ac:dyDescent="0.2">
      <c r="A979" s="6093" t="s">
        <v>210</v>
      </c>
      <c r="B979" s="6094"/>
      <c r="C979" s="6094"/>
      <c r="D979" s="6094"/>
      <c r="E979" s="6094"/>
      <c r="F979" s="6094"/>
      <c r="G979" s="6094"/>
      <c r="H979" s="6094"/>
      <c r="I979" s="6094"/>
      <c r="J979" s="6095"/>
      <c r="K979" s="501"/>
      <c r="L979" s="517"/>
      <c r="M979" s="501"/>
    </row>
    <row r="980" spans="1:30" ht="15" customHeight="1" x14ac:dyDescent="0.2">
      <c r="A980" s="6093" t="s">
        <v>211</v>
      </c>
      <c r="B980" s="6094"/>
      <c r="C980" s="6094"/>
      <c r="D980" s="6094"/>
      <c r="E980" s="6094"/>
      <c r="F980" s="6094"/>
      <c r="G980" s="6094"/>
      <c r="H980" s="6094"/>
      <c r="I980" s="6094"/>
      <c r="J980" s="6095"/>
      <c r="K980" s="501"/>
      <c r="L980" s="517"/>
      <c r="M980" s="501"/>
    </row>
    <row r="981" spans="1:30" ht="15" customHeight="1" x14ac:dyDescent="0.2">
      <c r="A981" s="6093" t="s">
        <v>212</v>
      </c>
      <c r="B981" s="6094"/>
      <c r="C981" s="6094"/>
      <c r="D981" s="6094"/>
      <c r="E981" s="6094"/>
      <c r="F981" s="6094"/>
      <c r="G981" s="6094"/>
      <c r="H981" s="6094"/>
      <c r="I981" s="6094"/>
      <c r="J981" s="6095"/>
      <c r="K981" s="501"/>
      <c r="L981" s="517"/>
      <c r="M981" s="501"/>
    </row>
    <row r="982" spans="1:30" ht="15" customHeight="1" x14ac:dyDescent="0.2">
      <c r="A982" s="6093" t="s">
        <v>213</v>
      </c>
      <c r="B982" s="6094"/>
      <c r="C982" s="6094"/>
      <c r="D982" s="6094"/>
      <c r="E982" s="6094"/>
      <c r="F982" s="6094"/>
      <c r="G982" s="6094"/>
      <c r="H982" s="6094"/>
      <c r="I982" s="6094"/>
      <c r="J982" s="6095"/>
      <c r="K982" s="501"/>
      <c r="L982" s="517"/>
      <c r="M982" s="501"/>
      <c r="AB982" s="507"/>
      <c r="AC982" s="507"/>
      <c r="AD982" s="507"/>
    </row>
    <row r="983" spans="1:30" ht="27.75" customHeight="1" x14ac:dyDescent="0.2">
      <c r="A983" s="6093" t="s">
        <v>214</v>
      </c>
      <c r="B983" s="6094"/>
      <c r="C983" s="6094"/>
      <c r="D983" s="6094"/>
      <c r="E983" s="6099"/>
      <c r="F983" s="6099"/>
      <c r="G983" s="6099"/>
      <c r="H983" s="6099"/>
      <c r="I983" s="6099"/>
      <c r="J983" s="6100"/>
      <c r="K983" s="501"/>
      <c r="L983" s="517"/>
      <c r="M983" s="501"/>
      <c r="AB983" s="507"/>
      <c r="AC983" s="507"/>
      <c r="AD983" s="507"/>
    </row>
    <row r="984" spans="1:30" ht="19.5" customHeight="1" x14ac:dyDescent="0.2">
      <c r="A984" s="6138" t="s">
        <v>215</v>
      </c>
      <c r="B984" s="6139"/>
      <c r="C984" s="6139"/>
      <c r="D984" s="6139"/>
      <c r="E984" s="6099"/>
      <c r="F984" s="6099"/>
      <c r="G984" s="6099"/>
      <c r="H984" s="6099"/>
      <c r="I984" s="6099"/>
      <c r="J984" s="6100"/>
      <c r="K984" s="510">
        <f>K18+K147+K323+K759+K845+K932</f>
        <v>5292</v>
      </c>
      <c r="L984" s="511">
        <f>L18+L147+L323+L759+L845+L932</f>
        <v>6666</v>
      </c>
      <c r="M984" s="510">
        <f>M18+M147+M323+M759+M845+M932</f>
        <v>6661.41</v>
      </c>
      <c r="N984" s="507"/>
      <c r="O984" s="516"/>
      <c r="P984" s="516"/>
      <c r="AB984" s="507"/>
      <c r="AC984" s="507"/>
      <c r="AD984" s="507"/>
    </row>
    <row r="985" spans="1:30" ht="15" customHeight="1" x14ac:dyDescent="0.2">
      <c r="A985" s="6093" t="s">
        <v>195</v>
      </c>
      <c r="B985" s="6094"/>
      <c r="C985" s="6094"/>
      <c r="D985" s="6094"/>
      <c r="E985" s="6094"/>
      <c r="F985" s="6094"/>
      <c r="G985" s="6094"/>
      <c r="H985" s="6094"/>
      <c r="I985" s="6094"/>
      <c r="J985" s="6095"/>
      <c r="K985" s="501"/>
      <c r="L985" s="517"/>
      <c r="M985" s="501"/>
      <c r="N985" s="516"/>
      <c r="O985" s="516"/>
      <c r="P985" s="516"/>
      <c r="AB985" s="507"/>
      <c r="AC985" s="507"/>
      <c r="AD985" s="507"/>
    </row>
    <row r="986" spans="1:30" x14ac:dyDescent="0.2">
      <c r="A986" s="6093" t="s">
        <v>216</v>
      </c>
      <c r="B986" s="6094"/>
      <c r="C986" s="6094"/>
      <c r="D986" s="6094"/>
      <c r="E986" s="6094"/>
      <c r="F986" s="6094"/>
      <c r="G986" s="6094"/>
      <c r="H986" s="6094"/>
      <c r="I986" s="6094"/>
      <c r="J986" s="6095"/>
      <c r="K986" s="501"/>
      <c r="L986" s="517"/>
      <c r="M986" s="501"/>
      <c r="N986" s="516"/>
      <c r="O986" s="516"/>
      <c r="P986" s="516"/>
      <c r="AB986" s="507"/>
      <c r="AC986" s="507"/>
      <c r="AD986" s="507"/>
    </row>
    <row r="987" spans="1:30" ht="15" customHeight="1" x14ac:dyDescent="0.2">
      <c r="A987" s="5767" t="s">
        <v>217</v>
      </c>
      <c r="B987" s="5768"/>
      <c r="C987" s="5768"/>
      <c r="D987" s="5768"/>
      <c r="E987" s="5768"/>
      <c r="F987" s="5768"/>
      <c r="G987" s="5768"/>
      <c r="H987" s="5768"/>
      <c r="I987" s="5768"/>
      <c r="J987" s="5769"/>
      <c r="K987" s="510">
        <f>K17+K61+K100+K146+K197+K216+K295+K322+K429+K495+K533+K553+K572+K596+K724+K738+K757+K844+K931</f>
        <v>6563.5</v>
      </c>
      <c r="L987" s="511">
        <f>L17+L61+L100+L146+L197+L216+L295+L322+L429+L495+L533+L553+L572+L596+L724+L738+L757+L844+L931</f>
        <v>7918.5</v>
      </c>
      <c r="M987" s="510">
        <f>M17+M61+M100+M146+M197+M216+M295+M322+M429+M495+M533+M553+M572+M596+M724+M738+M757+M844+M931</f>
        <v>4780.4800000000005</v>
      </c>
      <c r="N987" s="520"/>
      <c r="Q987" s="518"/>
      <c r="AB987" s="507"/>
      <c r="AC987" s="507"/>
      <c r="AD987" s="507"/>
    </row>
    <row r="988" spans="1:30" ht="15" customHeight="1" x14ac:dyDescent="0.2">
      <c r="A988" s="5752" t="s">
        <v>218</v>
      </c>
      <c r="B988" s="5753"/>
      <c r="C988" s="5753"/>
      <c r="D988" s="5753"/>
      <c r="E988" s="5753"/>
      <c r="F988" s="5753"/>
      <c r="G988" s="5753"/>
      <c r="H988" s="5753"/>
      <c r="I988" s="5753"/>
      <c r="J988" s="5754"/>
      <c r="K988" s="510">
        <f>K930+K843+K756+K737+K723+K595+K571+K552+K532+K494+K428+K321+K294+K215+K196+K145+K99+K60+K16</f>
        <v>8103.5</v>
      </c>
      <c r="L988" s="511">
        <f>L930+L843+L756+L737+L723+L595+L571+L552+L532+L494+L428+L321+L294+L215+L196+L145+L99+L60+L16</f>
        <v>8103.5</v>
      </c>
      <c r="M988" s="510">
        <f>M930+M843+M756+M737+M723+M595+M571+M552+M532+M494+M428+M321+M294+M215+M196+M145+M99+M60+M16</f>
        <v>2058.92</v>
      </c>
      <c r="N988" s="519"/>
      <c r="Q988" s="518"/>
      <c r="AB988" s="507"/>
    </row>
    <row r="989" spans="1:30" ht="15" customHeight="1" x14ac:dyDescent="0.2">
      <c r="A989" s="6093" t="s">
        <v>196</v>
      </c>
      <c r="B989" s="6094"/>
      <c r="C989" s="6094"/>
      <c r="D989" s="6094"/>
      <c r="E989" s="6094"/>
      <c r="F989" s="6094"/>
      <c r="G989" s="6094"/>
      <c r="H989" s="6094"/>
      <c r="I989" s="6094"/>
      <c r="J989" s="6095"/>
      <c r="K989" s="510">
        <f>K990+K991</f>
        <v>3414.1999999999994</v>
      </c>
      <c r="L989" s="511">
        <f>L990+L991</f>
        <v>3107.4999999999995</v>
      </c>
      <c r="M989" s="510">
        <f>M990+M991</f>
        <v>1922.3399999999997</v>
      </c>
      <c r="N989" s="519"/>
      <c r="Q989" s="518"/>
      <c r="AB989" s="507"/>
    </row>
    <row r="990" spans="1:30" ht="20.25" customHeight="1" x14ac:dyDescent="0.2">
      <c r="A990" s="6093" t="s">
        <v>227</v>
      </c>
      <c r="B990" s="6094"/>
      <c r="C990" s="6094"/>
      <c r="D990" s="6094"/>
      <c r="E990" s="6099"/>
      <c r="F990" s="6099"/>
      <c r="G990" s="6099"/>
      <c r="H990" s="6099"/>
      <c r="I990" s="6099"/>
      <c r="J990" s="6100"/>
      <c r="K990" s="510">
        <f>K15+K59+K98+K144+K195+K214+K293+K320+K427+K493+K531+K551+K570+K594+K722+K736+K755+K842+K929</f>
        <v>3414.1999999999994</v>
      </c>
      <c r="L990" s="511">
        <f>L15+L59+L98+L144+L195+L214+L293+L320+L427+L493+L531+L551+L570+L594+L722+L736+L755+L842+L929</f>
        <v>3107.4999999999995</v>
      </c>
      <c r="M990" s="510">
        <f>M15+M59+M98+M144+M195+M214+M293+M320+M427+M493+M531+M551+M570+M594+M722+M736+M755+M842+M929</f>
        <v>1922.3399999999997</v>
      </c>
      <c r="N990" s="516"/>
    </row>
    <row r="991" spans="1:30" ht="24.75" customHeight="1" thickBot="1" x14ac:dyDescent="0.25">
      <c r="A991" s="6093" t="s">
        <v>226</v>
      </c>
      <c r="B991" s="6094"/>
      <c r="C991" s="6094"/>
      <c r="D991" s="6094"/>
      <c r="E991" s="6094"/>
      <c r="F991" s="6094"/>
      <c r="G991" s="6094"/>
      <c r="H991" s="6094"/>
      <c r="I991" s="6094"/>
      <c r="J991" s="6095"/>
      <c r="K991" s="501"/>
      <c r="L991" s="517"/>
      <c r="M991" s="501"/>
      <c r="N991" s="516"/>
    </row>
    <row r="992" spans="1:30" ht="30" customHeight="1" thickBot="1" x14ac:dyDescent="0.25">
      <c r="A992" s="5729" t="s">
        <v>164</v>
      </c>
      <c r="B992" s="5730"/>
      <c r="C992" s="5730"/>
      <c r="D992" s="5730"/>
      <c r="E992" s="5730"/>
      <c r="F992" s="5730"/>
      <c r="G992" s="5730"/>
      <c r="H992" s="5730"/>
      <c r="I992" s="5730"/>
      <c r="J992" s="5731"/>
      <c r="K992" s="514">
        <f>K993+K994</f>
        <v>0</v>
      </c>
      <c r="L992" s="515">
        <f>L993+L994</f>
        <v>450</v>
      </c>
      <c r="M992" s="514">
        <f>M993+M994</f>
        <v>176</v>
      </c>
    </row>
    <row r="993" spans="1:14" ht="15" customHeight="1" x14ac:dyDescent="0.2">
      <c r="A993" s="6123" t="s">
        <v>225</v>
      </c>
      <c r="B993" s="6124"/>
      <c r="C993" s="6124"/>
      <c r="D993" s="6124"/>
      <c r="E993" s="6129"/>
      <c r="F993" s="6129"/>
      <c r="G993" s="6129"/>
      <c r="H993" s="6129"/>
      <c r="I993" s="6129"/>
      <c r="J993" s="6130"/>
      <c r="K993" s="512">
        <f>K148</f>
        <v>0</v>
      </c>
      <c r="L993" s="513">
        <f>L148</f>
        <v>450</v>
      </c>
      <c r="M993" s="512">
        <f>M148</f>
        <v>176</v>
      </c>
    </row>
    <row r="994" spans="1:14" ht="15.75" customHeight="1" x14ac:dyDescent="0.2">
      <c r="A994" s="6126" t="s">
        <v>165</v>
      </c>
      <c r="B994" s="6127"/>
      <c r="C994" s="6127"/>
      <c r="D994" s="6127"/>
      <c r="E994" s="6127"/>
      <c r="F994" s="6127"/>
      <c r="G994" s="6127"/>
      <c r="H994" s="6127"/>
      <c r="I994" s="6127"/>
      <c r="J994" s="6128"/>
      <c r="K994" s="510">
        <v>0</v>
      </c>
      <c r="L994" s="511">
        <v>0</v>
      </c>
      <c r="M994" s="510"/>
      <c r="N994" s="507"/>
    </row>
    <row r="995" spans="1:14" x14ac:dyDescent="0.2">
      <c r="A995" s="6285" t="s">
        <v>221</v>
      </c>
      <c r="B995" s="6286"/>
      <c r="C995" s="6286"/>
      <c r="D995" s="6286"/>
      <c r="E995" s="6286"/>
      <c r="F995" s="6286"/>
      <c r="G995" s="6286"/>
      <c r="H995" s="6286"/>
      <c r="I995" s="6286"/>
      <c r="J995" s="6287"/>
      <c r="K995" s="510"/>
      <c r="L995" s="511"/>
      <c r="M995" s="510"/>
      <c r="N995" s="507"/>
    </row>
    <row r="996" spans="1:14" x14ac:dyDescent="0.2">
      <c r="A996" s="5785" t="s">
        <v>222</v>
      </c>
      <c r="B996" s="5788"/>
      <c r="C996" s="5788"/>
      <c r="D996" s="5788"/>
      <c r="E996" s="5788"/>
      <c r="F996" s="5788"/>
      <c r="G996" s="5788"/>
      <c r="H996" s="5788"/>
      <c r="I996" s="5788"/>
      <c r="J996" s="5789"/>
      <c r="K996" s="508"/>
      <c r="L996" s="509"/>
      <c r="M996" s="508"/>
      <c r="N996" s="507"/>
    </row>
    <row r="997" spans="1:14" ht="13.5" thickBot="1" x14ac:dyDescent="0.25">
      <c r="A997" s="5790" t="s">
        <v>197</v>
      </c>
      <c r="B997" s="5791"/>
      <c r="C997" s="5791"/>
      <c r="D997" s="5791"/>
      <c r="E997" s="5791"/>
      <c r="F997" s="5791"/>
      <c r="G997" s="5791"/>
      <c r="H997" s="5791"/>
      <c r="I997" s="5791"/>
      <c r="J997" s="5792"/>
      <c r="K997" s="500"/>
      <c r="L997" s="499"/>
      <c r="M997" s="500"/>
      <c r="N997" s="507"/>
    </row>
    <row r="998" spans="1:14" ht="15" customHeight="1" thickBot="1" x14ac:dyDescent="0.25">
      <c r="A998" s="5739" t="s">
        <v>223</v>
      </c>
      <c r="B998" s="5740"/>
      <c r="C998" s="5740"/>
      <c r="D998" s="5740"/>
      <c r="E998" s="5740"/>
      <c r="F998" s="5740"/>
      <c r="G998" s="5740"/>
      <c r="H998" s="5740"/>
      <c r="I998" s="5740"/>
      <c r="J998" s="5741"/>
      <c r="K998" s="505">
        <f>K973+K992</f>
        <v>23534</v>
      </c>
      <c r="L998" s="506">
        <f>L973+L992</f>
        <v>27882.5</v>
      </c>
      <c r="M998" s="505">
        <f>M973+M992</f>
        <v>16747.509999999998</v>
      </c>
      <c r="N998" s="504"/>
    </row>
    <row r="999" spans="1:14" ht="15" customHeight="1" x14ac:dyDescent="0.2">
      <c r="A999" s="5742" t="s">
        <v>166</v>
      </c>
      <c r="B999" s="5743"/>
      <c r="C999" s="5743"/>
      <c r="D999" s="5743"/>
      <c r="E999" s="5743"/>
      <c r="F999" s="5743"/>
      <c r="G999" s="5743"/>
      <c r="H999" s="5743"/>
      <c r="I999" s="5743"/>
      <c r="J999" s="5744"/>
      <c r="K999" s="503"/>
      <c r="L999" s="502"/>
      <c r="M999" s="501"/>
    </row>
    <row r="1000" spans="1:14" ht="15.75" customHeight="1" thickBot="1" x14ac:dyDescent="0.25">
      <c r="A1000" s="5745" t="s">
        <v>167</v>
      </c>
      <c r="B1000" s="5746"/>
      <c r="C1000" s="5746"/>
      <c r="D1000" s="5746"/>
      <c r="E1000" s="5746"/>
      <c r="F1000" s="5746"/>
      <c r="G1000" s="5746"/>
      <c r="H1000" s="5746"/>
      <c r="I1000" s="5746"/>
      <c r="J1000" s="5747"/>
      <c r="K1000" s="500">
        <v>-2095.8000000000002</v>
      </c>
      <c r="L1000" s="499" t="s">
        <v>183</v>
      </c>
      <c r="M1000" s="498" t="s">
        <v>183</v>
      </c>
    </row>
  </sheetData>
  <mergeCells count="1175">
    <mergeCell ref="N287:Q287"/>
    <mergeCell ref="N565:Q565"/>
    <mergeCell ref="C566:Q566"/>
    <mergeCell ref="N589:Q589"/>
    <mergeCell ref="C590:Q590"/>
    <mergeCell ref="N714:Q714"/>
    <mergeCell ref="N715:Q715"/>
    <mergeCell ref="H686:H692"/>
    <mergeCell ref="H693:H699"/>
    <mergeCell ref="H700:H706"/>
    <mergeCell ref="H679:H685"/>
    <mergeCell ref="G128:G134"/>
    <mergeCell ref="G135:G141"/>
    <mergeCell ref="G49:G56"/>
    <mergeCell ref="N544:Q544"/>
    <mergeCell ref="B545:Q545"/>
    <mergeCell ref="C547:Q547"/>
    <mergeCell ref="N288:Q288"/>
    <mergeCell ref="N312:Q312"/>
    <mergeCell ref="N313:Q313"/>
    <mergeCell ref="C314:Q314"/>
    <mergeCell ref="N90:Q90"/>
    <mergeCell ref="B693:B699"/>
    <mergeCell ref="H274:H280"/>
    <mergeCell ref="B179:B185"/>
    <mergeCell ref="C179:C185"/>
    <mergeCell ref="C290:M290"/>
    <mergeCell ref="C192:M192"/>
    <mergeCell ref="H239:H245"/>
    <mergeCell ref="F179:F185"/>
    <mergeCell ref="X557:Y563"/>
    <mergeCell ref="X564:Y564"/>
    <mergeCell ref="X565:Y565"/>
    <mergeCell ref="X566:Y566"/>
    <mergeCell ref="X567:Y567"/>
    <mergeCell ref="X544:Y544"/>
    <mergeCell ref="X545:Y545"/>
    <mergeCell ref="X546:Y546"/>
    <mergeCell ref="X547:Y547"/>
    <mergeCell ref="N420:Q420"/>
    <mergeCell ref="N419:Q419"/>
    <mergeCell ref="B421:Q421"/>
    <mergeCell ref="C423:Q423"/>
    <mergeCell ref="B189:M190"/>
    <mergeCell ref="B253:B259"/>
    <mergeCell ref="B260:B266"/>
    <mergeCell ref="C274:C280"/>
    <mergeCell ref="B274:B280"/>
    <mergeCell ref="E253:E259"/>
    <mergeCell ref="G498:G504"/>
    <mergeCell ref="C489:Q489"/>
    <mergeCell ref="E281:E287"/>
    <mergeCell ref="H351:H356"/>
    <mergeCell ref="H344:H350"/>
    <mergeCell ref="G305:G311"/>
    <mergeCell ref="Q551:Q552"/>
    <mergeCell ref="I549:I556"/>
    <mergeCell ref="B439:B445"/>
    <mergeCell ref="I338:I343"/>
    <mergeCell ref="F212:F218"/>
    <mergeCell ref="I193:I199"/>
    <mergeCell ref="G193:G199"/>
    <mergeCell ref="AA800:AB800"/>
    <mergeCell ref="A3:Y3"/>
    <mergeCell ref="A4:Y4"/>
    <mergeCell ref="X605:Y605"/>
    <mergeCell ref="X612:Y612"/>
    <mergeCell ref="X613:Y618"/>
    <mergeCell ref="X535:Y535"/>
    <mergeCell ref="X536:Y541"/>
    <mergeCell ref="X542:Y542"/>
    <mergeCell ref="X543:Y543"/>
    <mergeCell ref="C490:M490"/>
    <mergeCell ref="G512:G518"/>
    <mergeCell ref="G627:G633"/>
    <mergeCell ref="F627:F633"/>
    <mergeCell ref="G613:G619"/>
    <mergeCell ref="I599:I605"/>
    <mergeCell ref="G599:G605"/>
    <mergeCell ref="F599:F605"/>
    <mergeCell ref="F557:F564"/>
    <mergeCell ref="H536:H542"/>
    <mergeCell ref="B720:B726"/>
    <mergeCell ref="N488:Q488"/>
    <mergeCell ref="C528:M528"/>
    <mergeCell ref="N526:Q526"/>
    <mergeCell ref="B679:B685"/>
    <mergeCell ref="D491:F497"/>
    <mergeCell ref="X568:Y573"/>
    <mergeCell ref="P551:P552"/>
    <mergeCell ref="D549:F556"/>
    <mergeCell ref="G549:G556"/>
    <mergeCell ref="D795:D801"/>
    <mergeCell ref="E795:E801"/>
    <mergeCell ref="Y1:Y2"/>
    <mergeCell ref="A986:J986"/>
    <mergeCell ref="A995:J995"/>
    <mergeCell ref="A996:J996"/>
    <mergeCell ref="X633:Y633"/>
    <mergeCell ref="X640:Y640"/>
    <mergeCell ref="X659:Y664"/>
    <mergeCell ref="X665:Y665"/>
    <mergeCell ref="X94:Y94"/>
    <mergeCell ref="X424:Y424"/>
    <mergeCell ref="X422:Y422"/>
    <mergeCell ref="X412:Y417"/>
    <mergeCell ref="X405:Y410"/>
    <mergeCell ref="X425:Y430"/>
    <mergeCell ref="X134:Y134"/>
    <mergeCell ref="X135:Y140"/>
    <mergeCell ref="X142:Y148"/>
    <mergeCell ref="X141:Y141"/>
    <mergeCell ref="X548:Y548"/>
    <mergeCell ref="X549:Y555"/>
    <mergeCell ref="X556:Y556"/>
    <mergeCell ref="N543:Q543"/>
    <mergeCell ref="X83:Y88"/>
    <mergeCell ref="X89:Y89"/>
    <mergeCell ref="X90:Y90"/>
    <mergeCell ref="X91:Y91"/>
    <mergeCell ref="X92:Y92"/>
    <mergeCell ref="X93:Y93"/>
    <mergeCell ref="E810:E817"/>
    <mergeCell ref="D810:D817"/>
    <mergeCell ref="F810:F817"/>
    <mergeCell ref="C810:C817"/>
    <mergeCell ref="A997:J997"/>
    <mergeCell ref="X699:Y699"/>
    <mergeCell ref="X700:Y705"/>
    <mergeCell ref="X706:Y706"/>
    <mergeCell ref="X707:Y712"/>
    <mergeCell ref="X619:Y619"/>
    <mergeCell ref="X620:Y625"/>
    <mergeCell ref="X626:Y626"/>
    <mergeCell ref="X627:Y632"/>
    <mergeCell ref="X634:Y639"/>
    <mergeCell ref="I672:I678"/>
    <mergeCell ref="I679:I685"/>
    <mergeCell ref="X672:Y677"/>
    <mergeCell ref="X678:Y678"/>
    <mergeCell ref="B716:Q716"/>
    <mergeCell ref="N748:Q748"/>
    <mergeCell ref="B749:Q749"/>
    <mergeCell ref="N834:Q834"/>
    <mergeCell ref="N835:Q835"/>
    <mergeCell ref="C896:C904"/>
    <mergeCell ref="D720:F726"/>
    <mergeCell ref="G720:G726"/>
    <mergeCell ref="X225:Y230"/>
    <mergeCell ref="X231:Y231"/>
    <mergeCell ref="X185:Y185"/>
    <mergeCell ref="X186:Y186"/>
    <mergeCell ref="X187:Y187"/>
    <mergeCell ref="X188:Y188"/>
    <mergeCell ref="X439:Y444"/>
    <mergeCell ref="X445:Y445"/>
    <mergeCell ref="X446:Y451"/>
    <mergeCell ref="X95:Y101"/>
    <mergeCell ref="X102:Y102"/>
    <mergeCell ref="X127:Y127"/>
    <mergeCell ref="X128:Y133"/>
    <mergeCell ref="X121:Y126"/>
    <mergeCell ref="X377:Y377"/>
    <mergeCell ref="X390:Y390"/>
    <mergeCell ref="X397:Y397"/>
    <mergeCell ref="X391:Y396"/>
    <mergeCell ref="X398:Y403"/>
    <mergeCell ref="X421:Y421"/>
    <mergeCell ref="X423:Y423"/>
    <mergeCell ref="X199:Y199"/>
    <mergeCell ref="X260:Y265"/>
    <mergeCell ref="X259:Y259"/>
    <mergeCell ref="X344:Y349"/>
    <mergeCell ref="X325:Y330"/>
    <mergeCell ref="X318:Y323"/>
    <mergeCell ref="X324:Y324"/>
    <mergeCell ref="X404:Y404"/>
    <mergeCell ref="X411:Y411"/>
    <mergeCell ref="X418:Y418"/>
    <mergeCell ref="X420:Y420"/>
    <mergeCell ref="X419:Y419"/>
    <mergeCell ref="X370:Y370"/>
    <mergeCell ref="X246:Y251"/>
    <mergeCell ref="X245:Y245"/>
    <mergeCell ref="X252:Y252"/>
    <mergeCell ref="X13:Y19"/>
    <mergeCell ref="X20:Y20"/>
    <mergeCell ref="X27:Y27"/>
    <mergeCell ref="X40:Y40"/>
    <mergeCell ref="X57:Y62"/>
    <mergeCell ref="X63:Y63"/>
    <mergeCell ref="Z6:Z8"/>
    <mergeCell ref="X6:X8"/>
    <mergeCell ref="Y6:Y8"/>
    <mergeCell ref="X49:Y55"/>
    <mergeCell ref="X48:Y48"/>
    <mergeCell ref="X10:Y10"/>
    <mergeCell ref="X11:Y11"/>
    <mergeCell ref="X12:Y12"/>
    <mergeCell ref="X371:Y376"/>
    <mergeCell ref="X384:Y389"/>
    <mergeCell ref="X157:Y162"/>
    <mergeCell ref="X56:Y56"/>
    <mergeCell ref="X76:Y81"/>
    <mergeCell ref="X253:Y258"/>
    <mergeCell ref="X193:Y198"/>
    <mergeCell ref="X212:Y217"/>
    <mergeCell ref="X150:Y155"/>
    <mergeCell ref="I795:I801"/>
    <mergeCell ref="I818:I825"/>
    <mergeCell ref="I775:I780"/>
    <mergeCell ref="I734:I740"/>
    <mergeCell ref="E686:E692"/>
    <mergeCell ref="D405:D411"/>
    <mergeCell ref="H425:H431"/>
    <mergeCell ref="F432:F438"/>
    <mergeCell ref="C398:C404"/>
    <mergeCell ref="H432:H438"/>
    <mergeCell ref="C391:C397"/>
    <mergeCell ref="D391:D397"/>
    <mergeCell ref="H391:H397"/>
    <mergeCell ref="E405:E411"/>
    <mergeCell ref="G425:G431"/>
    <mergeCell ref="I398:I404"/>
    <mergeCell ref="H505:H511"/>
    <mergeCell ref="G505:G511"/>
    <mergeCell ref="E481:E487"/>
    <mergeCell ref="G446:G452"/>
    <mergeCell ref="F481:F487"/>
    <mergeCell ref="G474:G480"/>
    <mergeCell ref="C672:C678"/>
    <mergeCell ref="F693:F699"/>
    <mergeCell ref="F700:F706"/>
    <mergeCell ref="F707:F713"/>
    <mergeCell ref="F672:F678"/>
    <mergeCell ref="I707:I713"/>
    <mergeCell ref="E707:E713"/>
    <mergeCell ref="G686:G692"/>
    <mergeCell ref="D707:D713"/>
    <mergeCell ref="E672:E678"/>
    <mergeCell ref="I882:I886"/>
    <mergeCell ref="O551:O552"/>
    <mergeCell ref="C680:C685"/>
    <mergeCell ref="F620:F626"/>
    <mergeCell ref="H467:H473"/>
    <mergeCell ref="A274:A280"/>
    <mergeCell ref="I481:I487"/>
    <mergeCell ref="A956:A964"/>
    <mergeCell ref="B956:B964"/>
    <mergeCell ref="F956:F964"/>
    <mergeCell ref="G956:G964"/>
    <mergeCell ref="E956:E964"/>
    <mergeCell ref="D956:D964"/>
    <mergeCell ref="I956:I964"/>
    <mergeCell ref="H956:H964"/>
    <mergeCell ref="B647:B652"/>
    <mergeCell ref="A802:A809"/>
    <mergeCell ref="H795:H801"/>
    <mergeCell ref="C882:C886"/>
    <mergeCell ref="F882:F886"/>
    <mergeCell ref="B707:B713"/>
    <mergeCell ref="A707:A713"/>
    <mergeCell ref="B672:B678"/>
    <mergeCell ref="G693:G699"/>
    <mergeCell ref="H672:H678"/>
    <mergeCell ref="A887:A895"/>
    <mergeCell ref="B887:B895"/>
    <mergeCell ref="C887:C895"/>
    <mergeCell ref="H707:H713"/>
    <mergeCell ref="G641:G646"/>
    <mergeCell ref="D672:D678"/>
    <mergeCell ref="D679:D685"/>
    <mergeCell ref="A679:A685"/>
    <mergeCell ref="G491:G497"/>
    <mergeCell ref="F498:F504"/>
    <mergeCell ref="G467:G473"/>
    <mergeCell ref="A568:A574"/>
    <mergeCell ref="H653:H658"/>
    <mergeCell ref="C549:C556"/>
    <mergeCell ref="G557:G564"/>
    <mergeCell ref="E679:E685"/>
    <mergeCell ref="H599:H605"/>
    <mergeCell ref="D481:D487"/>
    <mergeCell ref="B481:B487"/>
    <mergeCell ref="A947:A955"/>
    <mergeCell ref="B947:B955"/>
    <mergeCell ref="G947:G955"/>
    <mergeCell ref="H947:H955"/>
    <mergeCell ref="A914:A920"/>
    <mergeCell ref="B914:B920"/>
    <mergeCell ref="H887:H895"/>
    <mergeCell ref="H896:H904"/>
    <mergeCell ref="C686:C692"/>
    <mergeCell ref="B686:B692"/>
    <mergeCell ref="A686:A692"/>
    <mergeCell ref="C693:C699"/>
    <mergeCell ref="A818:A825"/>
    <mergeCell ref="H727:H732"/>
    <mergeCell ref="H769:H774"/>
    <mergeCell ref="G810:G817"/>
    <mergeCell ref="E826:E833"/>
    <mergeCell ref="A672:A678"/>
    <mergeCell ref="I529:I535"/>
    <mergeCell ref="F582:F588"/>
    <mergeCell ref="E582:E588"/>
    <mergeCell ref="G582:G588"/>
    <mergeCell ref="H582:H588"/>
    <mergeCell ref="F666:F671"/>
    <mergeCell ref="G536:G542"/>
    <mergeCell ref="B641:B646"/>
    <mergeCell ref="H549:H556"/>
    <mergeCell ref="H882:H886"/>
    <mergeCell ref="G592:G598"/>
    <mergeCell ref="G568:G574"/>
    <mergeCell ref="G620:G626"/>
    <mergeCell ref="D592:F598"/>
    <mergeCell ref="I613:I619"/>
    <mergeCell ref="H627:H633"/>
    <mergeCell ref="H620:H626"/>
    <mergeCell ref="I620:I626"/>
    <mergeCell ref="I627:I633"/>
    <mergeCell ref="G672:G678"/>
    <mergeCell ref="G679:G685"/>
    <mergeCell ref="E700:E706"/>
    <mergeCell ref="G707:G713"/>
    <mergeCell ref="F818:F825"/>
    <mergeCell ref="C565:I565"/>
    <mergeCell ref="G647:G652"/>
    <mergeCell ref="I720:I726"/>
    <mergeCell ref="C707:C713"/>
    <mergeCell ref="I686:I692"/>
    <mergeCell ref="I693:I699"/>
    <mergeCell ref="I700:I706"/>
    <mergeCell ref="A905:A913"/>
    <mergeCell ref="A867:A872"/>
    <mergeCell ref="A840:A848"/>
    <mergeCell ref="B840:B848"/>
    <mergeCell ref="A849:A857"/>
    <mergeCell ref="B849:B857"/>
    <mergeCell ref="C849:C857"/>
    <mergeCell ref="C835:I835"/>
    <mergeCell ref="I826:I833"/>
    <mergeCell ref="C748:I748"/>
    <mergeCell ref="C788:C794"/>
    <mergeCell ref="H840:H848"/>
    <mergeCell ref="H781:H787"/>
    <mergeCell ref="H761:H768"/>
    <mergeCell ref="G788:G794"/>
    <mergeCell ref="D840:F848"/>
    <mergeCell ref="I773:I774"/>
    <mergeCell ref="E818:E825"/>
    <mergeCell ref="B896:B904"/>
    <mergeCell ref="F896:F904"/>
    <mergeCell ref="F761:F768"/>
    <mergeCell ref="I761:I768"/>
    <mergeCell ref="G858:G866"/>
    <mergeCell ref="G877:G881"/>
    <mergeCell ref="F858:F866"/>
    <mergeCell ref="H858:H866"/>
    <mergeCell ref="G775:G780"/>
    <mergeCell ref="G840:G848"/>
    <mergeCell ref="G849:G857"/>
    <mergeCell ref="F849:F857"/>
    <mergeCell ref="H753:H760"/>
    <mergeCell ref="I769:I770"/>
    <mergeCell ref="G867:G876"/>
    <mergeCell ref="H877:H881"/>
    <mergeCell ref="G727:G733"/>
    <mergeCell ref="I849:I857"/>
    <mergeCell ref="C826:C833"/>
    <mergeCell ref="F877:F879"/>
    <mergeCell ref="I575:I581"/>
    <mergeCell ref="F634:F637"/>
    <mergeCell ref="G634:G640"/>
    <mergeCell ref="B613:B619"/>
    <mergeCell ref="B291:B297"/>
    <mergeCell ref="F291:F297"/>
    <mergeCell ref="H291:H297"/>
    <mergeCell ref="I164:I171"/>
    <mergeCell ref="D172:D178"/>
    <mergeCell ref="F172:F178"/>
    <mergeCell ref="H364:H370"/>
    <mergeCell ref="E873:E876"/>
    <mergeCell ref="H867:H876"/>
    <mergeCell ref="I858:I866"/>
    <mergeCell ref="I657:I658"/>
    <mergeCell ref="F659:F662"/>
    <mergeCell ref="H659:H665"/>
    <mergeCell ref="I267:I273"/>
    <mergeCell ref="B246:B252"/>
    <mergeCell ref="F274:F280"/>
    <mergeCell ref="F253:F259"/>
    <mergeCell ref="H225:H231"/>
    <mergeCell ref="I219:I224"/>
    <mergeCell ref="G291:G297"/>
    <mergeCell ref="H212:H218"/>
    <mergeCell ref="B836:Q836"/>
    <mergeCell ref="N1:Q2"/>
    <mergeCell ref="F325:F331"/>
    <mergeCell ref="H325:H331"/>
    <mergeCell ref="A6:A8"/>
    <mergeCell ref="B6:B8"/>
    <mergeCell ref="C6:C8"/>
    <mergeCell ref="D6:D8"/>
    <mergeCell ref="F6:F8"/>
    <mergeCell ref="B239:B245"/>
    <mergeCell ref="H446:H452"/>
    <mergeCell ref="B391:B397"/>
    <mergeCell ref="E446:E452"/>
    <mergeCell ref="B351:B356"/>
    <mergeCell ref="B357:B363"/>
    <mergeCell ref="B344:B350"/>
    <mergeCell ref="B378:B383"/>
    <mergeCell ref="E384:E390"/>
    <mergeCell ref="D384:D390"/>
    <mergeCell ref="G405:G411"/>
    <mergeCell ref="F391:F397"/>
    <mergeCell ref="F398:F404"/>
    <mergeCell ref="F405:F411"/>
    <mergeCell ref="G391:G397"/>
    <mergeCell ref="G398:G404"/>
    <mergeCell ref="F412:F418"/>
    <mergeCell ref="B338:B343"/>
    <mergeCell ref="B318:B324"/>
    <mergeCell ref="B325:B331"/>
    <mergeCell ref="B332:B337"/>
    <mergeCell ref="I318:I324"/>
    <mergeCell ref="I328:I331"/>
    <mergeCell ref="G179:G185"/>
    <mergeCell ref="B877:B881"/>
    <mergeCell ref="H905:H913"/>
    <mergeCell ref="B905:B913"/>
    <mergeCell ref="G795:G801"/>
    <mergeCell ref="H826:H833"/>
    <mergeCell ref="A693:A699"/>
    <mergeCell ref="D686:D692"/>
    <mergeCell ref="D693:D699"/>
    <mergeCell ref="D945:Q945"/>
    <mergeCell ref="B727:B733"/>
    <mergeCell ref="F867:F872"/>
    <mergeCell ref="E867:E872"/>
    <mergeCell ref="C834:I834"/>
    <mergeCell ref="C747:I747"/>
    <mergeCell ref="C818:C825"/>
    <mergeCell ref="F460:F466"/>
    <mergeCell ref="F467:F473"/>
    <mergeCell ref="B568:B574"/>
    <mergeCell ref="B634:B640"/>
    <mergeCell ref="I647:I652"/>
    <mergeCell ref="H647:H652"/>
    <mergeCell ref="I641:I646"/>
    <mergeCell ref="F647:F649"/>
    <mergeCell ref="F575:F581"/>
    <mergeCell ref="G575:G581"/>
    <mergeCell ref="F905:F913"/>
    <mergeCell ref="F741:F746"/>
    <mergeCell ref="G700:G706"/>
    <mergeCell ref="D753:F760"/>
    <mergeCell ref="B653:B658"/>
    <mergeCell ref="F653:F655"/>
    <mergeCell ref="G653:G658"/>
    <mergeCell ref="H481:H487"/>
    <mergeCell ref="G481:G487"/>
    <mergeCell ref="F536:F542"/>
    <mergeCell ref="H557:H564"/>
    <mergeCell ref="H641:H646"/>
    <mergeCell ref="F641:F643"/>
    <mergeCell ref="I741:I746"/>
    <mergeCell ref="F505:F511"/>
    <mergeCell ref="E512:E518"/>
    <mergeCell ref="A810:A817"/>
    <mergeCell ref="B659:B665"/>
    <mergeCell ref="E505:E511"/>
    <mergeCell ref="D519:D525"/>
    <mergeCell ref="C519:C525"/>
    <mergeCell ref="I634:I640"/>
    <mergeCell ref="C575:C581"/>
    <mergeCell ref="I867:I872"/>
    <mergeCell ref="F781:F787"/>
    <mergeCell ref="D818:D825"/>
    <mergeCell ref="C867:C872"/>
    <mergeCell ref="C795:C801"/>
    <mergeCell ref="F795:F801"/>
    <mergeCell ref="C714:I714"/>
    <mergeCell ref="C715:I715"/>
    <mergeCell ref="E666:E671"/>
    <mergeCell ref="H720:H726"/>
    <mergeCell ref="F679:F685"/>
    <mergeCell ref="I840:I848"/>
    <mergeCell ref="G741:G746"/>
    <mergeCell ref="B753:B760"/>
    <mergeCell ref="H666:H671"/>
    <mergeCell ref="A557:A564"/>
    <mergeCell ref="O5:Q5"/>
    <mergeCell ref="K6:M6"/>
    <mergeCell ref="K7:K8"/>
    <mergeCell ref="L7:L8"/>
    <mergeCell ref="M7:M8"/>
    <mergeCell ref="C90:I90"/>
    <mergeCell ref="F76:F82"/>
    <mergeCell ref="G41:G48"/>
    <mergeCell ref="I76:I82"/>
    <mergeCell ref="F49:F56"/>
    <mergeCell ref="H49:H56"/>
    <mergeCell ref="E83:E89"/>
    <mergeCell ref="G57:G63"/>
    <mergeCell ref="E70:E75"/>
    <mergeCell ref="C83:C88"/>
    <mergeCell ref="H57:H63"/>
    <mergeCell ref="F28:F33"/>
    <mergeCell ref="H28:H33"/>
    <mergeCell ref="I28:I33"/>
    <mergeCell ref="E28:E33"/>
    <mergeCell ref="G28:G33"/>
    <mergeCell ref="F57:F63"/>
    <mergeCell ref="N15:N16"/>
    <mergeCell ref="I34:I40"/>
    <mergeCell ref="E64:E69"/>
    <mergeCell ref="F34:F40"/>
    <mergeCell ref="H34:H40"/>
    <mergeCell ref="G83:G89"/>
    <mergeCell ref="I83:I89"/>
    <mergeCell ref="H83:H89"/>
    <mergeCell ref="B13:B20"/>
    <mergeCell ref="F13:F20"/>
    <mergeCell ref="H13:H20"/>
    <mergeCell ref="I13:I20"/>
    <mergeCell ref="E21:E27"/>
    <mergeCell ref="G13:G20"/>
    <mergeCell ref="G21:G27"/>
    <mergeCell ref="P7:P8"/>
    <mergeCell ref="Q7:Q8"/>
    <mergeCell ref="I6:I8"/>
    <mergeCell ref="J6:J8"/>
    <mergeCell ref="H6:H8"/>
    <mergeCell ref="G6:G8"/>
    <mergeCell ref="B93:M93"/>
    <mergeCell ref="N7:N8"/>
    <mergeCell ref="O7:O8"/>
    <mergeCell ref="N6:Q6"/>
    <mergeCell ref="E6:E8"/>
    <mergeCell ref="B57:B63"/>
    <mergeCell ref="B70:B75"/>
    <mergeCell ref="N91:Q91"/>
    <mergeCell ref="B92:Q92"/>
    <mergeCell ref="H41:H48"/>
    <mergeCell ref="F83:F89"/>
    <mergeCell ref="F727:F733"/>
    <mergeCell ref="H568:H574"/>
    <mergeCell ref="D568:F574"/>
    <mergeCell ref="F613:F616"/>
    <mergeCell ref="C589:I589"/>
    <mergeCell ref="H491:H497"/>
    <mergeCell ref="I21:I27"/>
    <mergeCell ref="F21:F27"/>
    <mergeCell ref="D83:D88"/>
    <mergeCell ref="B64:B69"/>
    <mergeCell ref="E34:E40"/>
    <mergeCell ref="E41:E48"/>
    <mergeCell ref="G34:G40"/>
    <mergeCell ref="F41:F48"/>
    <mergeCell ref="H70:H75"/>
    <mergeCell ref="B83:B88"/>
    <mergeCell ref="H21:H27"/>
    <mergeCell ref="I70:I75"/>
    <mergeCell ref="F70:F75"/>
    <mergeCell ref="B606:B612"/>
    <mergeCell ref="F164:F171"/>
    <mergeCell ref="F96:F102"/>
    <mergeCell ref="H96:H102"/>
    <mergeCell ref="H109:H114"/>
    <mergeCell ref="I109:I114"/>
    <mergeCell ref="F157:F163"/>
    <mergeCell ref="I498:I504"/>
    <mergeCell ref="I727:I733"/>
    <mergeCell ref="E693:E699"/>
    <mergeCell ref="G659:G665"/>
    <mergeCell ref="H634:H640"/>
    <mergeCell ref="B627:B633"/>
    <mergeCell ref="B453:B459"/>
    <mergeCell ref="G70:G75"/>
    <mergeCell ref="B536:B542"/>
    <mergeCell ref="B491:B497"/>
    <mergeCell ref="B474:B480"/>
    <mergeCell ref="G225:G231"/>
    <mergeCell ref="E453:E459"/>
    <mergeCell ref="G432:G438"/>
    <mergeCell ref="G412:G418"/>
    <mergeCell ref="B592:B598"/>
    <mergeCell ref="B620:B626"/>
    <mergeCell ref="C384:C390"/>
    <mergeCell ref="B398:B404"/>
    <mergeCell ref="F384:F390"/>
    <mergeCell ref="G384:G390"/>
    <mergeCell ref="B529:B535"/>
    <mergeCell ref="E439:E445"/>
    <mergeCell ref="F439:F445"/>
    <mergeCell ref="G439:G445"/>
    <mergeCell ref="B405:B411"/>
    <mergeCell ref="C405:C411"/>
    <mergeCell ref="E467:E473"/>
    <mergeCell ref="D179:D185"/>
    <mergeCell ref="B225:B231"/>
    <mergeCell ref="F225:F231"/>
    <mergeCell ref="B96:B102"/>
    <mergeCell ref="F109:F114"/>
    <mergeCell ref="E109:E114"/>
    <mergeCell ref="B109:B114"/>
    <mergeCell ref="G298:G304"/>
    <mergeCell ref="G281:G287"/>
    <mergeCell ref="F128:F134"/>
    <mergeCell ref="A76:A82"/>
    <mergeCell ref="B76:B82"/>
    <mergeCell ref="C76:C82"/>
    <mergeCell ref="E76:E82"/>
    <mergeCell ref="D76:D82"/>
    <mergeCell ref="H76:H82"/>
    <mergeCell ref="G76:G82"/>
    <mergeCell ref="I378:I383"/>
    <mergeCell ref="I391:I397"/>
    <mergeCell ref="H378:H382"/>
    <mergeCell ref="H384:H389"/>
    <mergeCell ref="I239:I245"/>
    <mergeCell ref="D398:D404"/>
    <mergeCell ref="F267:F273"/>
    <mergeCell ref="G378:G383"/>
    <mergeCell ref="D246:D252"/>
    <mergeCell ref="F239:F245"/>
    <mergeCell ref="H398:H403"/>
    <mergeCell ref="F219:F224"/>
    <mergeCell ref="C288:I288"/>
    <mergeCell ref="I225:I231"/>
    <mergeCell ref="E225:E231"/>
    <mergeCell ref="F232:F238"/>
    <mergeCell ref="H232:H238"/>
    <mergeCell ref="B364:B370"/>
    <mergeCell ref="H206:H211"/>
    <mergeCell ref="H281:H287"/>
    <mergeCell ref="H128:H134"/>
    <mergeCell ref="H135:H141"/>
    <mergeCell ref="F135:F141"/>
    <mergeCell ref="I246:I252"/>
    <mergeCell ref="G274:G280"/>
    <mergeCell ref="A83:A88"/>
    <mergeCell ref="A1000:J1000"/>
    <mergeCell ref="A983:J983"/>
    <mergeCell ref="A984:J984"/>
    <mergeCell ref="A985:J985"/>
    <mergeCell ref="A987:J987"/>
    <mergeCell ref="A988:J988"/>
    <mergeCell ref="A989:J989"/>
    <mergeCell ref="A990:J990"/>
    <mergeCell ref="A991:J991"/>
    <mergeCell ref="B128:B134"/>
    <mergeCell ref="C91:I91"/>
    <mergeCell ref="B425:B431"/>
    <mergeCell ref="A877:A881"/>
    <mergeCell ref="A936:A944"/>
    <mergeCell ref="C877:C881"/>
    <mergeCell ref="B867:B872"/>
    <mergeCell ref="B924:Q924"/>
    <mergeCell ref="A575:A581"/>
    <mergeCell ref="B575:B581"/>
    <mergeCell ref="A281:A287"/>
    <mergeCell ref="B281:B287"/>
    <mergeCell ref="C281:C287"/>
    <mergeCell ref="A172:A178"/>
    <mergeCell ref="B172:B178"/>
    <mergeCell ref="C172:C178"/>
    <mergeCell ref="A179:A185"/>
    <mergeCell ref="B187:I187"/>
    <mergeCell ref="B193:B199"/>
    <mergeCell ref="I179:I185"/>
    <mergeCell ref="F121:F127"/>
    <mergeCell ref="B121:B127"/>
    <mergeCell ref="C972:J972"/>
    <mergeCell ref="A980:J980"/>
    <mergeCell ref="A981:J981"/>
    <mergeCell ref="A973:J973"/>
    <mergeCell ref="A974:J974"/>
    <mergeCell ref="A975:J975"/>
    <mergeCell ref="A979:J979"/>
    <mergeCell ref="A992:J992"/>
    <mergeCell ref="A994:J994"/>
    <mergeCell ref="A998:J998"/>
    <mergeCell ref="A999:J999"/>
    <mergeCell ref="A993:J993"/>
    <mergeCell ref="A882:A886"/>
    <mergeCell ref="B882:B886"/>
    <mergeCell ref="F887:F895"/>
    <mergeCell ref="A982:J982"/>
    <mergeCell ref="A970:L970"/>
    <mergeCell ref="C921:I921"/>
    <mergeCell ref="C922:I922"/>
    <mergeCell ref="B923:Q923"/>
    <mergeCell ref="F927:F933"/>
    <mergeCell ref="H914:H920"/>
    <mergeCell ref="G914:G920"/>
    <mergeCell ref="C914:C920"/>
    <mergeCell ref="F914:F920"/>
    <mergeCell ref="E914:E920"/>
    <mergeCell ref="G887:G895"/>
    <mergeCell ref="G896:G904"/>
    <mergeCell ref="G905:G913"/>
    <mergeCell ref="A896:A904"/>
    <mergeCell ref="G882:G886"/>
    <mergeCell ref="C905:C913"/>
    <mergeCell ref="C966:I966"/>
    <mergeCell ref="C967:I967"/>
    <mergeCell ref="A968:I968"/>
    <mergeCell ref="A977:J977"/>
    <mergeCell ref="A978:J978"/>
    <mergeCell ref="A976:J976"/>
    <mergeCell ref="F474:F480"/>
    <mergeCell ref="B467:B473"/>
    <mergeCell ref="B557:B564"/>
    <mergeCell ref="I491:I497"/>
    <mergeCell ref="I467:I473"/>
    <mergeCell ref="I474:I480"/>
    <mergeCell ref="H498:H504"/>
    <mergeCell ref="H512:H518"/>
    <mergeCell ref="H519:H525"/>
    <mergeCell ref="D512:D518"/>
    <mergeCell ref="H606:H612"/>
    <mergeCell ref="I606:I612"/>
    <mergeCell ref="G606:G612"/>
    <mergeCell ref="A549:A556"/>
    <mergeCell ref="B498:B504"/>
    <mergeCell ref="B505:B511"/>
    <mergeCell ref="C568:C574"/>
    <mergeCell ref="H575:H581"/>
    <mergeCell ref="I582:I588"/>
    <mergeCell ref="C488:I488"/>
    <mergeCell ref="F802:F808"/>
    <mergeCell ref="G802:G809"/>
    <mergeCell ref="I877:I881"/>
    <mergeCell ref="H802:H809"/>
    <mergeCell ref="H592:H598"/>
    <mergeCell ref="I666:I671"/>
    <mergeCell ref="C926:Q926"/>
    <mergeCell ref="C946:Q946"/>
    <mergeCell ref="C965:I965"/>
    <mergeCell ref="G927:G935"/>
    <mergeCell ref="G936:G944"/>
    <mergeCell ref="N921:Q921"/>
    <mergeCell ref="N922:Q922"/>
    <mergeCell ref="A927:A935"/>
    <mergeCell ref="I936:I944"/>
    <mergeCell ref="D925:Q925"/>
    <mergeCell ref="N938:N939"/>
    <mergeCell ref="B936:B944"/>
    <mergeCell ref="F936:F944"/>
    <mergeCell ref="H927:H935"/>
    <mergeCell ref="H936:H944"/>
    <mergeCell ref="I927:I935"/>
    <mergeCell ref="B927:B935"/>
    <mergeCell ref="I947:I955"/>
    <mergeCell ref="A412:A418"/>
    <mergeCell ref="B412:B418"/>
    <mergeCell ref="C412:C418"/>
    <mergeCell ref="D412:D418"/>
    <mergeCell ref="E412:E418"/>
    <mergeCell ref="A858:A866"/>
    <mergeCell ref="D734:F740"/>
    <mergeCell ref="D802:D809"/>
    <mergeCell ref="E788:E794"/>
    <mergeCell ref="B810:B817"/>
    <mergeCell ref="A164:A171"/>
    <mergeCell ref="B549:B556"/>
    <mergeCell ref="B446:B452"/>
    <mergeCell ref="F446:F452"/>
    <mergeCell ref="F371:F377"/>
    <mergeCell ref="C312:I312"/>
    <mergeCell ref="I446:I452"/>
    <mergeCell ref="I384:I390"/>
    <mergeCell ref="F206:F211"/>
    <mergeCell ref="F246:F252"/>
    <mergeCell ref="E460:E466"/>
    <mergeCell ref="I439:I445"/>
    <mergeCell ref="F686:F692"/>
    <mergeCell ref="F519:F525"/>
    <mergeCell ref="F512:F518"/>
    <mergeCell ref="E519:E525"/>
    <mergeCell ref="C543:I543"/>
    <mergeCell ref="C544:I544"/>
    <mergeCell ref="C526:I526"/>
    <mergeCell ref="D529:F535"/>
    <mergeCell ref="I659:I665"/>
    <mergeCell ref="I592:I598"/>
    <mergeCell ref="H818:H825"/>
    <mergeCell ref="F775:F780"/>
    <mergeCell ref="B858:B866"/>
    <mergeCell ref="H810:H817"/>
    <mergeCell ref="I802:I809"/>
    <mergeCell ref="I810:I817"/>
    <mergeCell ref="B734:B740"/>
    <mergeCell ref="B818:B825"/>
    <mergeCell ref="H849:H857"/>
    <mergeCell ref="G753:G760"/>
    <mergeCell ref="B788:B794"/>
    <mergeCell ref="A826:A833"/>
    <mergeCell ref="B826:B833"/>
    <mergeCell ref="B795:B801"/>
    <mergeCell ref="B802:B809"/>
    <mergeCell ref="E802:E809"/>
    <mergeCell ref="G781:G787"/>
    <mergeCell ref="F788:F794"/>
    <mergeCell ref="D788:D794"/>
    <mergeCell ref="G826:G833"/>
    <mergeCell ref="D826:D833"/>
    <mergeCell ref="I753:I760"/>
    <mergeCell ref="H734:H740"/>
    <mergeCell ref="H741:H746"/>
    <mergeCell ref="G761:G768"/>
    <mergeCell ref="C802:C809"/>
    <mergeCell ref="I781:I787"/>
    <mergeCell ref="B741:B746"/>
    <mergeCell ref="G734:G740"/>
    <mergeCell ref="C858:C866"/>
    <mergeCell ref="A795:A801"/>
    <mergeCell ref="A788:A794"/>
    <mergeCell ref="B599:B605"/>
    <mergeCell ref="A582:A588"/>
    <mergeCell ref="B582:B588"/>
    <mergeCell ref="C582:C588"/>
    <mergeCell ref="C557:C564"/>
    <mergeCell ref="B371:B377"/>
    <mergeCell ref="F193:F199"/>
    <mergeCell ref="F200:F205"/>
    <mergeCell ref="F826:F833"/>
    <mergeCell ref="X34:Y39"/>
    <mergeCell ref="X21:Y26"/>
    <mergeCell ref="A391:A397"/>
    <mergeCell ref="A398:A404"/>
    <mergeCell ref="A405:A411"/>
    <mergeCell ref="A384:A390"/>
    <mergeCell ref="B384:B390"/>
    <mergeCell ref="F378:F383"/>
    <mergeCell ref="E179:E185"/>
    <mergeCell ref="B135:B141"/>
    <mergeCell ref="E150:E156"/>
    <mergeCell ref="E164:E171"/>
    <mergeCell ref="E157:E163"/>
    <mergeCell ref="E128:E134"/>
    <mergeCell ref="B164:B171"/>
    <mergeCell ref="C157:C163"/>
    <mergeCell ref="B150:B156"/>
    <mergeCell ref="B157:B163"/>
    <mergeCell ref="H775:H780"/>
    <mergeCell ref="F769:F774"/>
    <mergeCell ref="H788:H794"/>
    <mergeCell ref="I788:I794"/>
    <mergeCell ref="G818:G825"/>
    <mergeCell ref="I41:I48"/>
    <mergeCell ref="X41:Y47"/>
    <mergeCell ref="I57:I63"/>
    <mergeCell ref="G172:G178"/>
    <mergeCell ref="G206:G211"/>
    <mergeCell ref="G219:G224"/>
    <mergeCell ref="I157:I163"/>
    <mergeCell ref="H172:H178"/>
    <mergeCell ref="H179:H185"/>
    <mergeCell ref="F150:F155"/>
    <mergeCell ref="H121:H127"/>
    <mergeCell ref="G121:G127"/>
    <mergeCell ref="F103:F108"/>
    <mergeCell ref="H103:H108"/>
    <mergeCell ref="B115:B120"/>
    <mergeCell ref="E115:E120"/>
    <mergeCell ref="G115:G120"/>
    <mergeCell ref="B103:B108"/>
    <mergeCell ref="I103:I108"/>
    <mergeCell ref="I142:I149"/>
    <mergeCell ref="X82:Y82"/>
    <mergeCell ref="X149:Y149"/>
    <mergeCell ref="X156:Y156"/>
    <mergeCell ref="X218:Y218"/>
    <mergeCell ref="N187:Q187"/>
    <mergeCell ref="B188:Q188"/>
    <mergeCell ref="I96:I102"/>
    <mergeCell ref="C95:L95"/>
    <mergeCell ref="I119:I120"/>
    <mergeCell ref="E103:E108"/>
    <mergeCell ref="F332:F337"/>
    <mergeCell ref="I281:I287"/>
    <mergeCell ref="I212:I218"/>
    <mergeCell ref="H219:H224"/>
    <mergeCell ref="F64:F69"/>
    <mergeCell ref="H64:H69"/>
    <mergeCell ref="I64:I69"/>
    <mergeCell ref="G64:G69"/>
    <mergeCell ref="H332:H337"/>
    <mergeCell ref="I206:I211"/>
    <mergeCell ref="I172:I178"/>
    <mergeCell ref="H260:H266"/>
    <mergeCell ref="H267:H273"/>
    <mergeCell ref="I274:I280"/>
    <mergeCell ref="H142:H149"/>
    <mergeCell ref="F142:F149"/>
    <mergeCell ref="D239:D245"/>
    <mergeCell ref="D157:D163"/>
    <mergeCell ref="I128:I134"/>
    <mergeCell ref="I135:I141"/>
    <mergeCell ref="E260:E266"/>
    <mergeCell ref="G325:G331"/>
    <mergeCell ref="I291:I297"/>
    <mergeCell ref="H305:H311"/>
    <mergeCell ref="G96:G102"/>
    <mergeCell ref="F115:F120"/>
    <mergeCell ref="C313:I313"/>
    <mergeCell ref="F298:F304"/>
    <mergeCell ref="H193:H199"/>
    <mergeCell ref="H200:H205"/>
    <mergeCell ref="G103:G108"/>
    <mergeCell ref="B142:B149"/>
    <mergeCell ref="G109:G114"/>
    <mergeCell ref="G164:G171"/>
    <mergeCell ref="H164:H171"/>
    <mergeCell ref="G212:G218"/>
    <mergeCell ref="D164:D171"/>
    <mergeCell ref="C164:C171"/>
    <mergeCell ref="H115:H120"/>
    <mergeCell ref="G142:G149"/>
    <mergeCell ref="G150:G156"/>
    <mergeCell ref="H157:H163"/>
    <mergeCell ref="G200:G205"/>
    <mergeCell ref="B200:B205"/>
    <mergeCell ref="I200:I205"/>
    <mergeCell ref="G157:G163"/>
    <mergeCell ref="C186:I186"/>
    <mergeCell ref="H150:H156"/>
    <mergeCell ref="I150:I156"/>
    <mergeCell ref="I232:I238"/>
    <mergeCell ref="E232:E238"/>
    <mergeCell ref="G232:G238"/>
    <mergeCell ref="G253:G259"/>
    <mergeCell ref="G260:G266"/>
    <mergeCell ref="G267:G273"/>
    <mergeCell ref="B219:B224"/>
    <mergeCell ref="E246:E252"/>
    <mergeCell ref="H246:H252"/>
    <mergeCell ref="G246:G252"/>
    <mergeCell ref="F260:F266"/>
    <mergeCell ref="G239:G245"/>
    <mergeCell ref="B206:B211"/>
    <mergeCell ref="B212:B218"/>
    <mergeCell ref="B232:B238"/>
    <mergeCell ref="G666:G671"/>
    <mergeCell ref="G529:G535"/>
    <mergeCell ref="G519:G525"/>
    <mergeCell ref="C419:I419"/>
    <mergeCell ref="I536:I542"/>
    <mergeCell ref="H613:H619"/>
    <mergeCell ref="G351:G356"/>
    <mergeCell ref="I298:I304"/>
    <mergeCell ref="F281:F287"/>
    <mergeCell ref="F305:F311"/>
    <mergeCell ref="F351:F356"/>
    <mergeCell ref="B432:B438"/>
    <mergeCell ref="I405:I411"/>
    <mergeCell ref="I432:I438"/>
    <mergeCell ref="I412:I418"/>
    <mergeCell ref="H253:H259"/>
    <mergeCell ref="B460:B466"/>
    <mergeCell ref="X331:Y331"/>
    <mergeCell ref="G332:G337"/>
    <mergeCell ref="G338:G343"/>
    <mergeCell ref="X179:Y184"/>
    <mergeCell ref="X266:Y266"/>
    <mergeCell ref="X267:Y272"/>
    <mergeCell ref="E239:E245"/>
    <mergeCell ref="I253:I259"/>
    <mergeCell ref="I260:I266"/>
    <mergeCell ref="E172:E178"/>
    <mergeCell ref="F606:F609"/>
    <mergeCell ref="I453:I459"/>
    <mergeCell ref="I460:I466"/>
    <mergeCell ref="H453:H459"/>
    <mergeCell ref="H460:H466"/>
    <mergeCell ref="N578:N579"/>
    <mergeCell ref="N551:N552"/>
    <mergeCell ref="I568:I574"/>
    <mergeCell ref="I557:I564"/>
    <mergeCell ref="H529:H535"/>
    <mergeCell ref="I357:I363"/>
    <mergeCell ref="I425:I431"/>
    <mergeCell ref="H298:H304"/>
    <mergeCell ref="I336:I337"/>
    <mergeCell ref="H371:H377"/>
    <mergeCell ref="H405:H411"/>
    <mergeCell ref="H412:H418"/>
    <mergeCell ref="I364:I370"/>
    <mergeCell ref="I344:I350"/>
    <mergeCell ref="X189:Y189"/>
    <mergeCell ref="X190:Y190"/>
    <mergeCell ref="X192:Y192"/>
    <mergeCell ref="X163:Y163"/>
    <mergeCell ref="X164:Y170"/>
    <mergeCell ref="X171:Y171"/>
    <mergeCell ref="X172:Y177"/>
    <mergeCell ref="X178:Y178"/>
    <mergeCell ref="E474:E480"/>
    <mergeCell ref="G453:G459"/>
    <mergeCell ref="G460:G466"/>
    <mergeCell ref="F338:F343"/>
    <mergeCell ref="F318:F324"/>
    <mergeCell ref="H338:H342"/>
    <mergeCell ref="H439:H445"/>
    <mergeCell ref="C420:I420"/>
    <mergeCell ref="E391:E397"/>
    <mergeCell ref="E398:E404"/>
    <mergeCell ref="X350:Y350"/>
    <mergeCell ref="X363:Y363"/>
    <mergeCell ref="X364:Y369"/>
    <mergeCell ref="G357:G363"/>
    <mergeCell ref="H357:H363"/>
    <mergeCell ref="F425:F431"/>
    <mergeCell ref="F453:F459"/>
    <mergeCell ref="I305:I311"/>
    <mergeCell ref="G364:G370"/>
    <mergeCell ref="H318:H324"/>
    <mergeCell ref="F344:F350"/>
    <mergeCell ref="G371:G377"/>
    <mergeCell ref="G344:G350"/>
    <mergeCell ref="G318:G324"/>
    <mergeCell ref="H474:H480"/>
    <mergeCell ref="X453:Y458"/>
    <mergeCell ref="X432:Y437"/>
    <mergeCell ref="X473:Y473"/>
    <mergeCell ref="X459:Y459"/>
    <mergeCell ref="X481:Y486"/>
    <mergeCell ref="X717:Y717"/>
    <mergeCell ref="X718:Y718"/>
    <mergeCell ref="X719:Y719"/>
    <mergeCell ref="X720:Y725"/>
    <mergeCell ref="X191:Y191"/>
    <mergeCell ref="X273:Y273"/>
    <mergeCell ref="I351:I356"/>
    <mergeCell ref="X281:Y286"/>
    <mergeCell ref="X280:Y280"/>
    <mergeCell ref="W288:Y288"/>
    <mergeCell ref="X289:Y289"/>
    <mergeCell ref="I371:I377"/>
    <mergeCell ref="X274:Y279"/>
    <mergeCell ref="X232:Y237"/>
    <mergeCell ref="X239:Y244"/>
    <mergeCell ref="X238:Y238"/>
    <mergeCell ref="X431:Y431"/>
    <mergeCell ref="X311:Y311"/>
    <mergeCell ref="X312:Y312"/>
    <mergeCell ref="X313:Y313"/>
    <mergeCell ref="X314:Y314"/>
    <mergeCell ref="X315:Y315"/>
    <mergeCell ref="X316:Y316"/>
    <mergeCell ref="X290:Y290"/>
    <mergeCell ref="X291:Y296"/>
    <mergeCell ref="X297:Y297"/>
    <mergeCell ref="X298:Y303"/>
    <mergeCell ref="X304:Y304"/>
    <mergeCell ref="X305:Y310"/>
    <mergeCell ref="X317:Y317"/>
    <mergeCell ref="X438:Y438"/>
    <mergeCell ref="X713:Y713"/>
    <mergeCell ref="X714:Y714"/>
    <mergeCell ref="X715:Y715"/>
    <mergeCell ref="X716:Y716"/>
    <mergeCell ref="X526:Y526"/>
    <mergeCell ref="X527:Y527"/>
    <mergeCell ref="X528:Y528"/>
    <mergeCell ref="X529:Y534"/>
    <mergeCell ref="X574:Y574"/>
    <mergeCell ref="X575:Y579"/>
    <mergeCell ref="X357:Y362"/>
    <mergeCell ref="X511:Y511"/>
    <mergeCell ref="X512:Y517"/>
    <mergeCell ref="X518:Y518"/>
    <mergeCell ref="X519:Y524"/>
    <mergeCell ref="X525:Y525"/>
    <mergeCell ref="X505:Y510"/>
    <mergeCell ref="X497:Y497"/>
    <mergeCell ref="X598:Y598"/>
    <mergeCell ref="X606:Y611"/>
    <mergeCell ref="X480:Y480"/>
    <mergeCell ref="X488:Y488"/>
    <mergeCell ref="X489:Y489"/>
    <mergeCell ref="X490:Y490"/>
    <mergeCell ref="X491:Y496"/>
    <mergeCell ref="X452:Y452"/>
    <mergeCell ref="X460:Y465"/>
    <mergeCell ref="X467:Y472"/>
    <mergeCell ref="X466:Y466"/>
    <mergeCell ref="X474:Y479"/>
    <mergeCell ref="X733:Y733"/>
    <mergeCell ref="X734:Y739"/>
    <mergeCell ref="X740:Y740"/>
    <mergeCell ref="X747:Y747"/>
    <mergeCell ref="X748:Y748"/>
    <mergeCell ref="X857:Y857"/>
    <mergeCell ref="X781:Y786"/>
    <mergeCell ref="X788:Y793"/>
    <mergeCell ref="X787:Y787"/>
    <mergeCell ref="X794:Y794"/>
    <mergeCell ref="X826:Y832"/>
    <mergeCell ref="X818:Y824"/>
    <mergeCell ref="X726:Y726"/>
    <mergeCell ref="X727:Y732"/>
    <mergeCell ref="X581:Y581"/>
    <mergeCell ref="X582:Y587"/>
    <mergeCell ref="X588:Y588"/>
    <mergeCell ref="X810:Y815"/>
    <mergeCell ref="X795:Y800"/>
    <mergeCell ref="X802:Y808"/>
    <mergeCell ref="X801:Y801"/>
    <mergeCell ref="X809:Y809"/>
    <mergeCell ref="X679:Y684"/>
    <mergeCell ref="X685:Y685"/>
    <mergeCell ref="X686:Y691"/>
    <mergeCell ref="X692:Y692"/>
    <mergeCell ref="X693:Y698"/>
    <mergeCell ref="X589:Y589"/>
    <mergeCell ref="X590:Y590"/>
    <mergeCell ref="X591:Y591"/>
    <mergeCell ref="X592:Y597"/>
    <mergeCell ref="X599:Y604"/>
    <mergeCell ref="X935:Y935"/>
    <mergeCell ref="X936:Y943"/>
    <mergeCell ref="X947:Y954"/>
    <mergeCell ref="X946:Y946"/>
    <mergeCell ref="X945:Y945"/>
    <mergeCell ref="X867:Y871"/>
    <mergeCell ref="X877:Y880"/>
    <mergeCell ref="X816:Y816"/>
    <mergeCell ref="X817:Y817"/>
    <mergeCell ref="X858:Y865"/>
    <mergeCell ref="X866:Y866"/>
    <mergeCell ref="X749:Y749"/>
    <mergeCell ref="X750:Y750"/>
    <mergeCell ref="X751:Y751"/>
    <mergeCell ref="X752:Y752"/>
    <mergeCell ref="X753:Y759"/>
    <mergeCell ref="X760:Y760"/>
    <mergeCell ref="X761:Y767"/>
    <mergeCell ref="X768:Y768"/>
    <mergeCell ref="X872:Y872"/>
    <mergeCell ref="X882:Y885"/>
    <mergeCell ref="X881:Y881"/>
    <mergeCell ref="X886:Y886"/>
    <mergeCell ref="X914:Y919"/>
    <mergeCell ref="X964:Y964"/>
    <mergeCell ref="Z2:Z4"/>
    <mergeCell ref="X965:Y965"/>
    <mergeCell ref="X966:Y966"/>
    <mergeCell ref="X968:Y968"/>
    <mergeCell ref="X956:Y963"/>
    <mergeCell ref="X955:Y955"/>
    <mergeCell ref="X838:Y838"/>
    <mergeCell ref="X839:Y839"/>
    <mergeCell ref="X840:Y847"/>
    <mergeCell ref="X848:Y848"/>
    <mergeCell ref="X849:Y856"/>
    <mergeCell ref="X944:Y944"/>
    <mergeCell ref="X920:Y920"/>
    <mergeCell ref="X921:Y921"/>
    <mergeCell ref="X922:Y922"/>
    <mergeCell ref="X923:Y923"/>
    <mergeCell ref="X825:Y825"/>
    <mergeCell ref="X833:Y833"/>
    <mergeCell ref="X834:Y834"/>
    <mergeCell ref="X835:Y835"/>
    <mergeCell ref="X836:Y836"/>
    <mergeCell ref="X837:Y837"/>
    <mergeCell ref="X924:Y924"/>
    <mergeCell ref="X925:Y925"/>
    <mergeCell ref="X926:Y926"/>
    <mergeCell ref="X927:Y934"/>
  </mergeCells>
  <printOptions horizontalCentered="1" verticalCentered="1"/>
  <pageMargins left="0.25" right="0.25" top="0.75" bottom="0.75" header="0.3" footer="0.3"/>
  <pageSetup paperSize="9" scale="41" firstPageNumber="6" fitToHeight="0" pageOrder="overThenDown" orientation="landscape" useFirstPageNumber="1" r:id="rId1"/>
  <headerFooter>
    <oddHeader>&amp;C&amp;P</oddHeader>
  </headerFooter>
  <colBreaks count="1" manualBreakCount="1">
    <brk id="24" max="100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34EC9-E57D-4C0F-8C75-BB339187D470}">
  <sheetPr>
    <pageSetUpPr fitToPage="1"/>
  </sheetPr>
  <dimension ref="A1:Z176"/>
  <sheetViews>
    <sheetView zoomScale="90" zoomScaleNormal="90" workbookViewId="0">
      <selection activeCell="S1" sqref="S1"/>
    </sheetView>
  </sheetViews>
  <sheetFormatPr defaultRowHeight="12.75" x14ac:dyDescent="0.2"/>
  <cols>
    <col min="1" max="1" width="3.5703125" style="496" customWidth="1"/>
    <col min="2" max="2" width="2.5703125" style="496" customWidth="1"/>
    <col min="3" max="4" width="3.7109375" style="496" customWidth="1"/>
    <col min="5" max="5" width="2.5703125" style="496" customWidth="1"/>
    <col min="6" max="6" width="47.28515625" style="496" customWidth="1"/>
    <col min="7" max="7" width="5.7109375" style="496" customWidth="1"/>
    <col min="8" max="8" width="6.140625" style="496" customWidth="1"/>
    <col min="9" max="9" width="4.42578125" style="496" customWidth="1"/>
    <col min="10" max="10" width="7.28515625" style="496" customWidth="1"/>
    <col min="11" max="13" width="12.85546875" style="496" customWidth="1"/>
    <col min="14" max="14" width="39" style="496" customWidth="1"/>
    <col min="15" max="15" width="11.7109375" style="496" customWidth="1"/>
    <col min="16" max="16" width="9.140625" style="496" customWidth="1"/>
    <col min="17" max="17" width="9" style="496" customWidth="1"/>
    <col min="18" max="18" width="23.42578125" style="521" customWidth="1"/>
    <col min="19" max="19" width="32.85546875" style="496" customWidth="1"/>
    <col min="20" max="20" width="16.5703125" style="496" customWidth="1"/>
    <col min="21" max="26" width="9.140625" style="496"/>
    <col min="27" max="27" width="4.7109375" style="496" customWidth="1"/>
    <col min="28" max="16384" width="9.140625" style="496"/>
  </cols>
  <sheetData>
    <row r="1" spans="1:25" ht="80.25" customHeight="1" x14ac:dyDescent="0.2">
      <c r="N1" s="494"/>
      <c r="O1" s="494"/>
      <c r="P1" s="494"/>
      <c r="Q1" s="494"/>
      <c r="R1" s="1997"/>
      <c r="S1" s="147" t="s">
        <v>1987</v>
      </c>
      <c r="U1" s="147"/>
      <c r="V1" s="147"/>
      <c r="W1" s="147"/>
      <c r="X1" s="147"/>
    </row>
    <row r="2" spans="1:25" ht="21" customHeight="1" x14ac:dyDescent="0.2">
      <c r="A2" s="6449" t="s">
        <v>172</v>
      </c>
      <c r="B2" s="6449"/>
      <c r="C2" s="6449"/>
      <c r="D2" s="6449"/>
      <c r="E2" s="6449"/>
      <c r="F2" s="6449"/>
      <c r="G2" s="6449"/>
      <c r="H2" s="6449"/>
      <c r="I2" s="6449"/>
      <c r="J2" s="6449"/>
      <c r="K2" s="6449"/>
      <c r="L2" s="6449"/>
      <c r="M2" s="6449"/>
      <c r="N2" s="6449"/>
      <c r="O2" s="6449"/>
      <c r="P2" s="6449"/>
      <c r="Q2" s="6449"/>
      <c r="R2" s="6449"/>
      <c r="S2" s="6449"/>
      <c r="T2" s="1996"/>
      <c r="U2" s="1996"/>
      <c r="V2" s="1996"/>
      <c r="W2" s="1996"/>
      <c r="X2" s="1996"/>
      <c r="Y2" s="1996"/>
    </row>
    <row r="3" spans="1:25" ht="18" customHeight="1" x14ac:dyDescent="0.2">
      <c r="A3" s="6293" t="s">
        <v>703</v>
      </c>
      <c r="B3" s="6293"/>
      <c r="C3" s="6293"/>
      <c r="D3" s="6293"/>
      <c r="E3" s="6293"/>
      <c r="F3" s="6293"/>
      <c r="G3" s="6293"/>
      <c r="H3" s="6293"/>
      <c r="I3" s="6293"/>
      <c r="J3" s="6293"/>
      <c r="K3" s="6293"/>
      <c r="L3" s="6293"/>
      <c r="M3" s="6293"/>
      <c r="N3" s="6293"/>
      <c r="O3" s="6293"/>
      <c r="P3" s="6293"/>
      <c r="Q3" s="6293"/>
      <c r="R3" s="6293"/>
      <c r="S3" s="6293"/>
      <c r="T3" s="1583"/>
      <c r="U3" s="147"/>
      <c r="V3" s="147"/>
      <c r="W3" s="147"/>
      <c r="X3" s="147"/>
    </row>
    <row r="4" spans="1:25" ht="16.5" thickBot="1" x14ac:dyDescent="0.25">
      <c r="A4" s="1582"/>
      <c r="B4" s="1582"/>
      <c r="C4" s="1582"/>
      <c r="D4" s="1582"/>
      <c r="E4" s="1582"/>
      <c r="F4" s="1582"/>
      <c r="G4" s="1582"/>
      <c r="H4" s="1582"/>
      <c r="I4" s="1582"/>
      <c r="J4" s="1582"/>
      <c r="K4" s="1582"/>
      <c r="L4" s="1582"/>
      <c r="M4" s="1582"/>
      <c r="N4" s="1581"/>
      <c r="O4" s="1582"/>
      <c r="P4" s="1582"/>
      <c r="Q4" s="1995"/>
      <c r="R4" s="1994"/>
      <c r="S4" s="1993"/>
      <c r="T4" s="1993"/>
    </row>
    <row r="5" spans="1:25" ht="25.5" customHeight="1" thickBot="1" x14ac:dyDescent="0.25">
      <c r="A5" s="6222" t="s">
        <v>0</v>
      </c>
      <c r="B5" s="6225" t="s">
        <v>1</v>
      </c>
      <c r="C5" s="6228" t="s">
        <v>2</v>
      </c>
      <c r="D5" s="6436" t="s">
        <v>71</v>
      </c>
      <c r="E5" s="6182" t="s">
        <v>3</v>
      </c>
      <c r="F5" s="6231" t="s">
        <v>4</v>
      </c>
      <c r="G5" s="6439" t="s">
        <v>2</v>
      </c>
      <c r="H5" s="6169" t="s">
        <v>5</v>
      </c>
      <c r="I5" s="6166" t="s">
        <v>6</v>
      </c>
      <c r="J5" s="6169" t="s">
        <v>7</v>
      </c>
      <c r="K5" s="6444" t="s">
        <v>173</v>
      </c>
      <c r="L5" s="6445"/>
      <c r="M5" s="6446"/>
      <c r="N5" s="5810" t="s">
        <v>72</v>
      </c>
      <c r="O5" s="5811"/>
      <c r="P5" s="5811"/>
      <c r="Q5" s="5812"/>
      <c r="R5" s="6429" t="s">
        <v>178</v>
      </c>
      <c r="S5" s="6431" t="s">
        <v>179</v>
      </c>
      <c r="T5" s="1991"/>
    </row>
    <row r="6" spans="1:25" ht="12.75" customHeight="1" x14ac:dyDescent="0.2">
      <c r="A6" s="6223"/>
      <c r="B6" s="6226"/>
      <c r="C6" s="6229"/>
      <c r="D6" s="6437"/>
      <c r="E6" s="6183"/>
      <c r="F6" s="6232"/>
      <c r="G6" s="6440"/>
      <c r="H6" s="6170"/>
      <c r="I6" s="6167"/>
      <c r="J6" s="6170"/>
      <c r="K6" s="6389" t="s">
        <v>174</v>
      </c>
      <c r="L6" s="6389" t="s">
        <v>175</v>
      </c>
      <c r="M6" s="6384" t="s">
        <v>176</v>
      </c>
      <c r="N6" s="6175" t="s">
        <v>8</v>
      </c>
      <c r="O6" s="6177" t="s">
        <v>9</v>
      </c>
      <c r="P6" s="6447" t="s">
        <v>73</v>
      </c>
      <c r="Q6" s="6442" t="s">
        <v>177</v>
      </c>
      <c r="R6" s="6430"/>
      <c r="S6" s="6432"/>
      <c r="T6" s="1989"/>
    </row>
    <row r="7" spans="1:25" ht="168" customHeight="1" thickBot="1" x14ac:dyDescent="0.25">
      <c r="A7" s="6224"/>
      <c r="B7" s="6227"/>
      <c r="C7" s="6230"/>
      <c r="D7" s="6438"/>
      <c r="E7" s="6184"/>
      <c r="F7" s="6233"/>
      <c r="G7" s="6441"/>
      <c r="H7" s="6171"/>
      <c r="I7" s="6168"/>
      <c r="J7" s="6171"/>
      <c r="K7" s="6390"/>
      <c r="L7" s="6390"/>
      <c r="M7" s="6385"/>
      <c r="N7" s="6176"/>
      <c r="O7" s="6178"/>
      <c r="P7" s="6448"/>
      <c r="Q7" s="6443"/>
      <c r="R7" s="6430"/>
      <c r="S7" s="6432"/>
      <c r="T7" s="1989"/>
    </row>
    <row r="8" spans="1:25" ht="16.899999999999999" customHeight="1" thickBot="1" x14ac:dyDescent="0.25">
      <c r="A8" s="1410" t="s">
        <v>10</v>
      </c>
      <c r="B8" s="1988"/>
      <c r="C8" s="1987" t="s">
        <v>394</v>
      </c>
      <c r="D8" s="1987"/>
      <c r="E8" s="1985"/>
      <c r="F8" s="1986"/>
      <c r="G8" s="1986"/>
      <c r="H8" s="1985"/>
      <c r="I8" s="1985"/>
      <c r="J8" s="1985"/>
      <c r="K8" s="1984"/>
      <c r="L8" s="1984"/>
      <c r="M8" s="1984"/>
      <c r="N8" s="1573"/>
      <c r="O8" s="1573"/>
      <c r="P8" s="1573"/>
      <c r="Q8" s="1984"/>
      <c r="R8" s="1983"/>
      <c r="S8" s="1982"/>
      <c r="T8" s="1981"/>
    </row>
    <row r="9" spans="1:25" ht="18" customHeight="1" thickBot="1" x14ac:dyDescent="0.25">
      <c r="A9" s="1980"/>
      <c r="B9" s="1979"/>
      <c r="C9" s="1977"/>
      <c r="D9" s="1977"/>
      <c r="E9" s="1977"/>
      <c r="F9" s="1978"/>
      <c r="G9" s="1978"/>
      <c r="H9" s="1977"/>
      <c r="I9" s="1977"/>
      <c r="J9" s="1977"/>
      <c r="K9" s="1976"/>
      <c r="L9" s="1976"/>
      <c r="M9" s="1976"/>
      <c r="N9" s="1217" t="s">
        <v>702</v>
      </c>
      <c r="O9" s="850" t="s">
        <v>16</v>
      </c>
      <c r="P9" s="1074">
        <v>76.25</v>
      </c>
      <c r="Q9" s="1879">
        <v>76.430000000000007</v>
      </c>
      <c r="R9" s="619"/>
      <c r="S9" s="1776"/>
      <c r="T9" s="908"/>
    </row>
    <row r="10" spans="1:25" ht="28.5" customHeight="1" thickBot="1" x14ac:dyDescent="0.25">
      <c r="A10" s="6327" t="s">
        <v>10</v>
      </c>
      <c r="B10" s="6382" t="s">
        <v>10</v>
      </c>
      <c r="C10" s="859" t="s">
        <v>701</v>
      </c>
      <c r="D10" s="858"/>
      <c r="E10" s="858"/>
      <c r="F10" s="858"/>
      <c r="G10" s="858"/>
      <c r="H10" s="858"/>
      <c r="I10" s="858"/>
      <c r="J10" s="858"/>
      <c r="K10" s="858"/>
      <c r="L10" s="858"/>
      <c r="M10" s="858"/>
      <c r="N10" s="858"/>
      <c r="O10" s="858"/>
      <c r="P10" s="857"/>
      <c r="Q10" s="858"/>
      <c r="R10" s="1874"/>
      <c r="S10" s="1873"/>
      <c r="T10" s="1872"/>
    </row>
    <row r="11" spans="1:25" ht="30" customHeight="1" thickBot="1" x14ac:dyDescent="0.25">
      <c r="A11" s="6328"/>
      <c r="B11" s="6386"/>
      <c r="C11" s="6433"/>
      <c r="D11" s="6434"/>
      <c r="E11" s="6434"/>
      <c r="F11" s="6434"/>
      <c r="G11" s="6434"/>
      <c r="H11" s="6434"/>
      <c r="I11" s="6434"/>
      <c r="J11" s="6434"/>
      <c r="K11" s="6434"/>
      <c r="L11" s="6434"/>
      <c r="M11" s="6435"/>
      <c r="N11" s="1217" t="s">
        <v>700</v>
      </c>
      <c r="O11" s="850" t="s">
        <v>17</v>
      </c>
      <c r="P11" s="1074">
        <v>1</v>
      </c>
      <c r="Q11" s="1879">
        <v>0</v>
      </c>
      <c r="R11" s="6380" t="s">
        <v>699</v>
      </c>
      <c r="S11" s="6381"/>
      <c r="T11" s="908"/>
    </row>
    <row r="12" spans="1:25" ht="27.6" customHeight="1" thickBot="1" x14ac:dyDescent="0.25">
      <c r="A12" s="6329"/>
      <c r="B12" s="6383"/>
      <c r="C12" s="6405"/>
      <c r="D12" s="6406"/>
      <c r="E12" s="6406"/>
      <c r="F12" s="6406"/>
      <c r="G12" s="6406"/>
      <c r="H12" s="6406"/>
      <c r="I12" s="6406"/>
      <c r="J12" s="6406"/>
      <c r="K12" s="6406"/>
      <c r="L12" s="6406"/>
      <c r="M12" s="6407"/>
      <c r="N12" s="1877" t="s">
        <v>698</v>
      </c>
      <c r="O12" s="1878" t="s">
        <v>17</v>
      </c>
      <c r="P12" s="1975"/>
      <c r="Q12" s="1974"/>
      <c r="R12" s="619"/>
      <c r="S12" s="1703"/>
      <c r="T12" s="1702"/>
    </row>
    <row r="13" spans="1:25" ht="30.75" customHeight="1" x14ac:dyDescent="0.2">
      <c r="A13" s="6346" t="s">
        <v>10</v>
      </c>
      <c r="B13" s="6015" t="s">
        <v>10</v>
      </c>
      <c r="C13" s="6018" t="s">
        <v>10</v>
      </c>
      <c r="D13" s="6044" t="s">
        <v>695</v>
      </c>
      <c r="E13" s="6359"/>
      <c r="F13" s="6360"/>
      <c r="G13" s="6338" t="s">
        <v>74</v>
      </c>
      <c r="H13" s="6330" t="s">
        <v>18</v>
      </c>
      <c r="I13" s="5964" t="s">
        <v>63</v>
      </c>
      <c r="J13" s="631" t="s">
        <v>20</v>
      </c>
      <c r="K13" s="1922">
        <f>K16</f>
        <v>0</v>
      </c>
      <c r="L13" s="1922">
        <f>L16</f>
        <v>0</v>
      </c>
      <c r="M13" s="1922">
        <f>M16</f>
        <v>0</v>
      </c>
      <c r="N13" s="1051" t="s">
        <v>697</v>
      </c>
      <c r="O13" s="1050" t="s">
        <v>17</v>
      </c>
      <c r="P13" s="1316"/>
      <c r="Q13" s="1829"/>
      <c r="R13" s="1677"/>
      <c r="S13" s="1676"/>
      <c r="T13" s="1828"/>
    </row>
    <row r="14" spans="1:25" ht="16.149999999999999" customHeight="1" thickBot="1" x14ac:dyDescent="0.25">
      <c r="A14" s="6377"/>
      <c r="B14" s="6016"/>
      <c r="C14" s="6019"/>
      <c r="D14" s="6047"/>
      <c r="E14" s="6361"/>
      <c r="F14" s="6362"/>
      <c r="G14" s="6339"/>
      <c r="H14" s="6331"/>
      <c r="I14" s="5965"/>
      <c r="J14" s="679"/>
      <c r="K14" s="1154"/>
      <c r="L14" s="1154"/>
      <c r="M14" s="1154"/>
      <c r="N14" s="742" t="s">
        <v>696</v>
      </c>
      <c r="O14" s="1046" t="s">
        <v>594</v>
      </c>
      <c r="P14" s="1039"/>
      <c r="Q14" s="1920"/>
      <c r="R14" s="1677"/>
      <c r="S14" s="1676"/>
      <c r="T14" s="1828"/>
    </row>
    <row r="15" spans="1:25" ht="26.25" customHeight="1" thickBot="1" x14ac:dyDescent="0.25">
      <c r="A15" s="6347"/>
      <c r="B15" s="6017"/>
      <c r="C15" s="6020"/>
      <c r="D15" s="6373"/>
      <c r="E15" s="6363"/>
      <c r="F15" s="6364"/>
      <c r="G15" s="6339"/>
      <c r="H15" s="6331"/>
      <c r="I15" s="5965"/>
      <c r="J15" s="1784" t="s">
        <v>24</v>
      </c>
      <c r="K15" s="1783">
        <f>SUM(K13:K14)</f>
        <v>0</v>
      </c>
      <c r="L15" s="1783">
        <f>SUM(L13:L14)</f>
        <v>0</v>
      </c>
      <c r="M15" s="1783">
        <f>SUM(M13:M14)</f>
        <v>0</v>
      </c>
      <c r="N15" s="1959"/>
      <c r="O15" s="1958"/>
      <c r="P15" s="1823"/>
      <c r="Q15" s="1822"/>
      <c r="R15" s="1655"/>
      <c r="S15" s="1654"/>
      <c r="T15" s="1812"/>
    </row>
    <row r="16" spans="1:25" ht="24.75" customHeight="1" x14ac:dyDescent="0.2">
      <c r="A16" s="1674" t="s">
        <v>10</v>
      </c>
      <c r="B16" s="1036" t="s">
        <v>10</v>
      </c>
      <c r="C16" s="1973" t="s">
        <v>10</v>
      </c>
      <c r="D16" s="6387" t="s">
        <v>10</v>
      </c>
      <c r="E16" s="1666"/>
      <c r="F16" s="1972" t="s">
        <v>695</v>
      </c>
      <c r="G16" s="6339"/>
      <c r="H16" s="6331"/>
      <c r="I16" s="5965"/>
      <c r="J16" s="1052" t="s">
        <v>20</v>
      </c>
      <c r="K16" s="1110">
        <v>0</v>
      </c>
      <c r="L16" s="1094">
        <v>0</v>
      </c>
      <c r="M16" s="1110">
        <v>0</v>
      </c>
      <c r="N16" s="1815"/>
      <c r="O16" s="1967"/>
      <c r="P16" s="1966"/>
      <c r="Q16" s="1812"/>
      <c r="R16" s="1655"/>
      <c r="S16" s="1654"/>
      <c r="T16" s="1812"/>
    </row>
    <row r="17" spans="1:23" ht="18.75" customHeight="1" thickBot="1" x14ac:dyDescent="0.25">
      <c r="A17" s="1674"/>
      <c r="B17" s="1036"/>
      <c r="C17" s="1971"/>
      <c r="D17" s="6388"/>
      <c r="E17" s="1021"/>
      <c r="F17" s="1970"/>
      <c r="G17" s="6340"/>
      <c r="H17" s="6332"/>
      <c r="I17" s="5966"/>
      <c r="J17" s="1969" t="s">
        <v>24</v>
      </c>
      <c r="K17" s="1968">
        <f>SUM(K16)</f>
        <v>0</v>
      </c>
      <c r="L17" s="1968">
        <f>SUM(L16)</f>
        <v>0</v>
      </c>
      <c r="M17" s="1968">
        <f>SUM(M16)</f>
        <v>0</v>
      </c>
      <c r="N17" s="1815"/>
      <c r="O17" s="1967"/>
      <c r="P17" s="1966"/>
      <c r="Q17" s="1812"/>
      <c r="R17" s="1655"/>
      <c r="S17" s="1654"/>
      <c r="T17" s="1812"/>
    </row>
    <row r="18" spans="1:23" ht="27.75" customHeight="1" x14ac:dyDescent="0.2">
      <c r="A18" s="6346" t="s">
        <v>10</v>
      </c>
      <c r="B18" s="6015" t="s">
        <v>10</v>
      </c>
      <c r="C18" s="6018" t="s">
        <v>25</v>
      </c>
      <c r="D18" s="6359" t="s">
        <v>694</v>
      </c>
      <c r="E18" s="6359"/>
      <c r="F18" s="6360"/>
      <c r="G18" s="6338" t="s">
        <v>75</v>
      </c>
      <c r="H18" s="6330" t="s">
        <v>18</v>
      </c>
      <c r="I18" s="5964" t="s">
        <v>63</v>
      </c>
      <c r="J18" s="631" t="s">
        <v>20</v>
      </c>
      <c r="K18" s="1922">
        <f>K21+K22+K23+K24+K25</f>
        <v>140</v>
      </c>
      <c r="L18" s="1922">
        <f>L21+L22+L23+L24+L25</f>
        <v>95</v>
      </c>
      <c r="M18" s="1922">
        <f>M21+M22+M23+M24+M25</f>
        <v>89.7</v>
      </c>
      <c r="N18" s="1965"/>
      <c r="O18" s="1964"/>
      <c r="P18" s="1963"/>
      <c r="Q18" s="1866"/>
      <c r="R18" s="619"/>
      <c r="S18" s="1776"/>
      <c r="T18" s="1862"/>
    </row>
    <row r="19" spans="1:23" ht="18" customHeight="1" thickBot="1" x14ac:dyDescent="0.25">
      <c r="A19" s="6377"/>
      <c r="B19" s="6016"/>
      <c r="C19" s="6019"/>
      <c r="D19" s="6361"/>
      <c r="E19" s="6361"/>
      <c r="F19" s="6362"/>
      <c r="G19" s="6339"/>
      <c r="H19" s="6331"/>
      <c r="I19" s="5965"/>
      <c r="J19" s="1063"/>
      <c r="K19" s="1962"/>
      <c r="L19" s="1962"/>
      <c r="M19" s="1231"/>
      <c r="N19" s="742"/>
      <c r="O19" s="1046"/>
      <c r="P19" s="1961"/>
      <c r="Q19" s="1920"/>
      <c r="R19" s="1677"/>
      <c r="S19" s="1676"/>
      <c r="T19" s="1828"/>
    </row>
    <row r="20" spans="1:23" ht="24.6" customHeight="1" thickBot="1" x14ac:dyDescent="0.25">
      <c r="A20" s="6347"/>
      <c r="B20" s="6017"/>
      <c r="C20" s="6020"/>
      <c r="D20" s="6363"/>
      <c r="E20" s="6363"/>
      <c r="F20" s="6364"/>
      <c r="G20" s="6340"/>
      <c r="H20" s="6331"/>
      <c r="I20" s="5965"/>
      <c r="J20" s="1784" t="s">
        <v>24</v>
      </c>
      <c r="K20" s="1960">
        <f>SUM(K18:K19)</f>
        <v>140</v>
      </c>
      <c r="L20" s="1960">
        <f>SUM(L18:L19)</f>
        <v>95</v>
      </c>
      <c r="M20" s="1783">
        <f>SUM(M18:M19)</f>
        <v>89.7</v>
      </c>
      <c r="N20" s="1959"/>
      <c r="O20" s="1958"/>
      <c r="P20" s="1957"/>
      <c r="Q20" s="1822"/>
      <c r="R20" s="1655"/>
      <c r="S20" s="1654"/>
      <c r="T20" s="1812"/>
      <c r="W20" s="516"/>
    </row>
    <row r="21" spans="1:23" ht="51" customHeight="1" thickBot="1" x14ac:dyDescent="0.25">
      <c r="A21" s="6327" t="s">
        <v>10</v>
      </c>
      <c r="B21" s="6037" t="s">
        <v>10</v>
      </c>
      <c r="C21" s="1956" t="s">
        <v>25</v>
      </c>
      <c r="D21" s="6387" t="s">
        <v>10</v>
      </c>
      <c r="E21" s="1955"/>
      <c r="F21" s="6393" t="s">
        <v>693</v>
      </c>
      <c r="G21" s="6338" t="s">
        <v>75</v>
      </c>
      <c r="H21" s="6331"/>
      <c r="I21" s="5965"/>
      <c r="J21" s="1052" t="s">
        <v>20</v>
      </c>
      <c r="K21" s="1860">
        <v>25</v>
      </c>
      <c r="L21" s="1860">
        <v>30</v>
      </c>
      <c r="M21" s="1859">
        <v>27</v>
      </c>
      <c r="N21" s="769" t="s">
        <v>692</v>
      </c>
      <c r="O21" s="768" t="s">
        <v>17</v>
      </c>
      <c r="P21" s="811">
        <v>1</v>
      </c>
      <c r="Q21" s="1105">
        <v>5</v>
      </c>
      <c r="R21" s="6455" t="s">
        <v>691</v>
      </c>
      <c r="S21" s="6456"/>
      <c r="T21" s="1670"/>
      <c r="W21" s="516"/>
    </row>
    <row r="22" spans="1:23" ht="24" customHeight="1" thickBot="1" x14ac:dyDescent="0.25">
      <c r="A22" s="6329"/>
      <c r="B22" s="6038"/>
      <c r="C22" s="1954"/>
      <c r="D22" s="6388"/>
      <c r="E22" s="1931"/>
      <c r="F22" s="6394"/>
      <c r="G22" s="6339"/>
      <c r="H22" s="6331"/>
      <c r="I22" s="5965"/>
      <c r="J22" s="1930" t="s">
        <v>20</v>
      </c>
      <c r="K22" s="1929">
        <v>0</v>
      </c>
      <c r="L22" s="1929">
        <v>0</v>
      </c>
      <c r="M22" s="1928">
        <v>0</v>
      </c>
      <c r="N22" s="1953"/>
      <c r="O22" s="1952" t="s">
        <v>17</v>
      </c>
      <c r="P22" s="1951"/>
      <c r="Q22" s="1440"/>
      <c r="R22" s="6457"/>
      <c r="S22" s="6458"/>
      <c r="T22" s="1670"/>
      <c r="V22" s="827"/>
      <c r="W22" s="516"/>
    </row>
    <row r="23" spans="1:23" ht="69" customHeight="1" thickBot="1" x14ac:dyDescent="0.25">
      <c r="A23" s="1935" t="s">
        <v>10</v>
      </c>
      <c r="B23" s="1934" t="s">
        <v>10</v>
      </c>
      <c r="C23" s="1933" t="s">
        <v>25</v>
      </c>
      <c r="D23" s="1950" t="s">
        <v>25</v>
      </c>
      <c r="E23" s="1949"/>
      <c r="F23" s="1855" t="s">
        <v>690</v>
      </c>
      <c r="G23" s="6340"/>
      <c r="H23" s="6331"/>
      <c r="I23" s="5965"/>
      <c r="J23" s="1930" t="s">
        <v>20</v>
      </c>
      <c r="K23" s="1854">
        <v>25</v>
      </c>
      <c r="L23" s="1854">
        <v>35</v>
      </c>
      <c r="M23" s="1948">
        <v>32.700000000000003</v>
      </c>
      <c r="N23" s="1947" t="s">
        <v>689</v>
      </c>
      <c r="O23" s="1946" t="s">
        <v>17</v>
      </c>
      <c r="P23" s="1945">
        <v>3</v>
      </c>
      <c r="Q23" s="1944">
        <v>6</v>
      </c>
      <c r="R23" s="6459" t="s">
        <v>688</v>
      </c>
      <c r="S23" s="6460"/>
      <c r="T23" s="1923"/>
      <c r="W23" s="516"/>
    </row>
    <row r="24" spans="1:23" ht="28.5" customHeight="1" thickBot="1" x14ac:dyDescent="0.25">
      <c r="A24" s="1943" t="s">
        <v>10</v>
      </c>
      <c r="B24" s="1942" t="s">
        <v>10</v>
      </c>
      <c r="C24" s="1941" t="s">
        <v>25</v>
      </c>
      <c r="D24" s="1932" t="s">
        <v>27</v>
      </c>
      <c r="E24" s="1839"/>
      <c r="F24" s="1940" t="s">
        <v>687</v>
      </c>
      <c r="G24" s="6338" t="s">
        <v>75</v>
      </c>
      <c r="H24" s="6331"/>
      <c r="I24" s="5965"/>
      <c r="J24" s="1052" t="s">
        <v>20</v>
      </c>
      <c r="K24" s="1854">
        <v>30</v>
      </c>
      <c r="L24" s="1849">
        <v>30</v>
      </c>
      <c r="M24" s="1939">
        <v>30</v>
      </c>
      <c r="N24" s="1938" t="s">
        <v>686</v>
      </c>
      <c r="O24" s="1907" t="s">
        <v>685</v>
      </c>
      <c r="P24" s="1937">
        <v>2</v>
      </c>
      <c r="Q24" s="1936">
        <v>2</v>
      </c>
      <c r="R24" s="6459" t="s">
        <v>684</v>
      </c>
      <c r="S24" s="6460"/>
      <c r="T24" s="1923"/>
    </row>
    <row r="25" spans="1:23" ht="40.5" customHeight="1" thickBot="1" x14ac:dyDescent="0.25">
      <c r="A25" s="1935" t="s">
        <v>10</v>
      </c>
      <c r="B25" s="1934" t="s">
        <v>10</v>
      </c>
      <c r="C25" s="1933" t="s">
        <v>25</v>
      </c>
      <c r="D25" s="1932" t="s">
        <v>28</v>
      </c>
      <c r="E25" s="1931"/>
      <c r="F25" s="1855" t="s">
        <v>683</v>
      </c>
      <c r="G25" s="6339"/>
      <c r="H25" s="6332"/>
      <c r="I25" s="5966"/>
      <c r="J25" s="1930" t="s">
        <v>20</v>
      </c>
      <c r="K25" s="1929">
        <v>60</v>
      </c>
      <c r="L25" s="1929">
        <v>0</v>
      </c>
      <c r="M25" s="1928">
        <v>0</v>
      </c>
      <c r="N25" s="1927" t="s">
        <v>245</v>
      </c>
      <c r="O25" s="1926" t="s">
        <v>17</v>
      </c>
      <c r="P25" s="1925">
        <v>1</v>
      </c>
      <c r="Q25" s="1924">
        <v>0</v>
      </c>
      <c r="R25" s="6459" t="s">
        <v>682</v>
      </c>
      <c r="S25" s="6460"/>
      <c r="T25" s="1923"/>
      <c r="U25" s="520"/>
      <c r="V25" s="520"/>
      <c r="W25" s="516"/>
    </row>
    <row r="26" spans="1:23" ht="19.5" customHeight="1" x14ac:dyDescent="0.2">
      <c r="A26" s="6346" t="s">
        <v>10</v>
      </c>
      <c r="B26" s="6015" t="s">
        <v>10</v>
      </c>
      <c r="C26" s="6018" t="s">
        <v>27</v>
      </c>
      <c r="D26" s="6044" t="s">
        <v>681</v>
      </c>
      <c r="E26" s="6359"/>
      <c r="F26" s="6360"/>
      <c r="G26" s="6338" t="s">
        <v>679</v>
      </c>
      <c r="H26" s="6330" t="s">
        <v>18</v>
      </c>
      <c r="I26" s="5964" t="s">
        <v>63</v>
      </c>
      <c r="J26" s="631" t="s">
        <v>20</v>
      </c>
      <c r="K26" s="1922">
        <f>K30+K31+K32</f>
        <v>60</v>
      </c>
      <c r="L26" s="1922">
        <f>L30+L31+L32</f>
        <v>34.4</v>
      </c>
      <c r="M26" s="1922">
        <f>M30+M31+M32</f>
        <v>34.299999999999997</v>
      </c>
      <c r="N26" s="1051"/>
      <c r="O26" s="1050"/>
      <c r="P26" s="1316"/>
      <c r="Q26" s="1829"/>
      <c r="R26" s="1677"/>
      <c r="S26" s="1676"/>
      <c r="T26" s="1828"/>
      <c r="W26" s="516"/>
    </row>
    <row r="27" spans="1:23" x14ac:dyDescent="0.2">
      <c r="A27" s="6377"/>
      <c r="B27" s="6016"/>
      <c r="C27" s="6019"/>
      <c r="D27" s="6047"/>
      <c r="E27" s="6361"/>
      <c r="F27" s="6362"/>
      <c r="G27" s="6339"/>
      <c r="H27" s="6331"/>
      <c r="I27" s="5965"/>
      <c r="J27" s="621"/>
      <c r="K27" s="1921"/>
      <c r="L27" s="1921"/>
      <c r="M27" s="1921"/>
      <c r="N27" s="742"/>
      <c r="O27" s="1046"/>
      <c r="P27" s="1039"/>
      <c r="Q27" s="1920"/>
      <c r="R27" s="1677"/>
      <c r="S27" s="1676"/>
      <c r="T27" s="1828"/>
    </row>
    <row r="28" spans="1:23" ht="14.25" customHeight="1" x14ac:dyDescent="0.2">
      <c r="A28" s="6377"/>
      <c r="B28" s="6016"/>
      <c r="C28" s="6019"/>
      <c r="D28" s="6047"/>
      <c r="E28" s="6361"/>
      <c r="F28" s="6362"/>
      <c r="G28" s="6339"/>
      <c r="H28" s="6331"/>
      <c r="I28" s="5965"/>
      <c r="J28" s="621"/>
      <c r="K28" s="1919"/>
      <c r="L28" s="1919"/>
      <c r="M28" s="1919"/>
      <c r="N28" s="1209"/>
      <c r="O28" s="1918"/>
      <c r="P28" s="1207"/>
      <c r="Q28" s="1102"/>
      <c r="R28" s="1672"/>
      <c r="S28" s="1671"/>
      <c r="T28" s="1832"/>
    </row>
    <row r="29" spans="1:23" ht="22.5" customHeight="1" thickBot="1" x14ac:dyDescent="0.25">
      <c r="A29" s="6347"/>
      <c r="B29" s="6017"/>
      <c r="C29" s="6020"/>
      <c r="D29" s="6373"/>
      <c r="E29" s="6363"/>
      <c r="F29" s="6364"/>
      <c r="G29" s="6340"/>
      <c r="H29" s="6331"/>
      <c r="I29" s="5966"/>
      <c r="J29" s="1827" t="s">
        <v>24</v>
      </c>
      <c r="K29" s="1917">
        <f>SUM(K26:K28)</f>
        <v>60</v>
      </c>
      <c r="L29" s="1917">
        <f>SUM(L26:L28)</f>
        <v>34.4</v>
      </c>
      <c r="M29" s="1917">
        <f>SUM(M26:M28)</f>
        <v>34.299999999999997</v>
      </c>
      <c r="N29" s="1916"/>
      <c r="O29" s="1915"/>
      <c r="P29" s="1914"/>
      <c r="Q29" s="1913"/>
      <c r="R29" s="1655"/>
      <c r="S29" s="1654"/>
      <c r="T29" s="1812"/>
    </row>
    <row r="30" spans="1:23" ht="28.5" customHeight="1" thickBot="1" x14ac:dyDescent="0.25">
      <c r="A30" s="1903" t="s">
        <v>10</v>
      </c>
      <c r="B30" s="1024" t="s">
        <v>10</v>
      </c>
      <c r="C30" s="1912" t="s">
        <v>27</v>
      </c>
      <c r="D30" s="1911" t="s">
        <v>10</v>
      </c>
      <c r="E30" s="1240"/>
      <c r="F30" s="1910" t="s">
        <v>680</v>
      </c>
      <c r="G30" s="6453" t="s">
        <v>679</v>
      </c>
      <c r="H30" s="6331"/>
      <c r="I30" s="5965"/>
      <c r="J30" s="1042" t="s">
        <v>20</v>
      </c>
      <c r="K30" s="1854">
        <v>50</v>
      </c>
      <c r="L30" s="1904">
        <v>34.4</v>
      </c>
      <c r="M30" s="1854">
        <v>34.299999999999997</v>
      </c>
      <c r="N30" s="1909" t="s">
        <v>678</v>
      </c>
      <c r="O30" s="1908" t="s">
        <v>594</v>
      </c>
      <c r="P30" s="1907">
        <v>80</v>
      </c>
      <c r="Q30" s="1906">
        <v>64</v>
      </c>
      <c r="R30" s="6423" t="s">
        <v>677</v>
      </c>
      <c r="S30" s="6450"/>
      <c r="T30" s="1905"/>
      <c r="W30" s="516"/>
    </row>
    <row r="31" spans="1:23" ht="42.75" customHeight="1" thickBot="1" x14ac:dyDescent="0.25">
      <c r="A31" s="1903" t="s">
        <v>10</v>
      </c>
      <c r="B31" s="1024" t="s">
        <v>10</v>
      </c>
      <c r="C31" s="1902" t="s">
        <v>27</v>
      </c>
      <c r="D31" s="1667" t="s">
        <v>25</v>
      </c>
      <c r="E31" s="1240"/>
      <c r="F31" s="1855" t="s">
        <v>676</v>
      </c>
      <c r="G31" s="6453"/>
      <c r="H31" s="6331"/>
      <c r="I31" s="5965"/>
      <c r="J31" s="1052" t="s">
        <v>20</v>
      </c>
      <c r="K31" s="1900">
        <v>0</v>
      </c>
      <c r="L31" s="1904">
        <v>0</v>
      </c>
      <c r="M31" s="1854">
        <v>0</v>
      </c>
      <c r="N31" s="833" t="s">
        <v>675</v>
      </c>
      <c r="O31" s="766" t="s">
        <v>17</v>
      </c>
      <c r="P31" s="832"/>
      <c r="Q31" s="1108"/>
      <c r="R31" s="1672"/>
      <c r="S31" s="1671"/>
      <c r="T31" s="1670"/>
      <c r="W31" s="516"/>
    </row>
    <row r="32" spans="1:23" ht="24.75" customHeight="1" thickBot="1" x14ac:dyDescent="0.25">
      <c r="A32" s="1903" t="s">
        <v>10</v>
      </c>
      <c r="B32" s="1024" t="s">
        <v>10</v>
      </c>
      <c r="C32" s="1902" t="s">
        <v>27</v>
      </c>
      <c r="D32" s="1667" t="s">
        <v>27</v>
      </c>
      <c r="E32" s="1240"/>
      <c r="F32" s="1901" t="s">
        <v>674</v>
      </c>
      <c r="G32" s="6454"/>
      <c r="H32" s="6332"/>
      <c r="I32" s="5966"/>
      <c r="J32" s="1052" t="s">
        <v>20</v>
      </c>
      <c r="K32" s="1900">
        <v>10</v>
      </c>
      <c r="L32" s="1774">
        <v>0</v>
      </c>
      <c r="M32" s="1774">
        <v>0</v>
      </c>
      <c r="N32" s="1899" t="s">
        <v>673</v>
      </c>
      <c r="O32" s="1898" t="s">
        <v>17</v>
      </c>
      <c r="P32" s="1897">
        <v>1</v>
      </c>
      <c r="Q32" s="1896">
        <v>0</v>
      </c>
      <c r="R32" s="6423" t="s">
        <v>672</v>
      </c>
      <c r="S32" s="6450"/>
      <c r="T32" s="1670"/>
      <c r="W32" s="516"/>
    </row>
    <row r="33" spans="1:20" ht="13.5" customHeight="1" thickBot="1" x14ac:dyDescent="0.25">
      <c r="A33" s="1891" t="s">
        <v>10</v>
      </c>
      <c r="B33" s="1014" t="s">
        <v>10</v>
      </c>
      <c r="C33" s="6358" t="s">
        <v>35</v>
      </c>
      <c r="D33" s="6058"/>
      <c r="E33" s="6058"/>
      <c r="F33" s="6058"/>
      <c r="G33" s="6058"/>
      <c r="H33" s="6058"/>
      <c r="I33" s="6058"/>
      <c r="J33" s="1170" t="s">
        <v>24</v>
      </c>
      <c r="K33" s="1895">
        <f>K15+K20+K29</f>
        <v>200</v>
      </c>
      <c r="L33" s="1895">
        <f>L15+L20+L29</f>
        <v>129.4</v>
      </c>
      <c r="M33" s="1895">
        <f>M15+M20+M29</f>
        <v>124</v>
      </c>
      <c r="N33" s="1894"/>
      <c r="O33" s="1892"/>
      <c r="P33" s="1893"/>
      <c r="Q33" s="1892"/>
      <c r="R33" s="1648"/>
      <c r="S33" s="1647"/>
      <c r="T33" s="1591"/>
    </row>
    <row r="34" spans="1:20" ht="13.5" customHeight="1" thickBot="1" x14ac:dyDescent="0.25">
      <c r="A34" s="1891" t="s">
        <v>10</v>
      </c>
      <c r="B34" s="1890"/>
      <c r="C34" s="6143" t="s">
        <v>68</v>
      </c>
      <c r="D34" s="6144"/>
      <c r="E34" s="6144"/>
      <c r="F34" s="6144"/>
      <c r="G34" s="6144"/>
      <c r="H34" s="6144"/>
      <c r="I34" s="6144"/>
      <c r="J34" s="1008" t="s">
        <v>24</v>
      </c>
      <c r="K34" s="1075">
        <f>K15+K20+K29</f>
        <v>200</v>
      </c>
      <c r="L34" s="1075">
        <f>L15+L20+L29</f>
        <v>129.4</v>
      </c>
      <c r="M34" s="1075">
        <f>M15+M20+M29</f>
        <v>124</v>
      </c>
      <c r="N34" s="1889"/>
      <c r="O34" s="556"/>
      <c r="P34" s="1888"/>
      <c r="Q34" s="556"/>
      <c r="R34" s="1642"/>
      <c r="S34" s="1641"/>
      <c r="T34" s="1634"/>
    </row>
    <row r="35" spans="1:20" ht="27" customHeight="1" thickBot="1" x14ac:dyDescent="0.25">
      <c r="A35" s="6327" t="s">
        <v>25</v>
      </c>
      <c r="B35" s="1887"/>
      <c r="C35" s="1886" t="s">
        <v>671</v>
      </c>
      <c r="D35" s="1883"/>
      <c r="E35" s="1883"/>
      <c r="F35" s="1883"/>
      <c r="G35" s="1883"/>
      <c r="H35" s="1883"/>
      <c r="I35" s="1883"/>
      <c r="J35" s="1883"/>
      <c r="K35" s="1885"/>
      <c r="L35" s="1885"/>
      <c r="M35" s="1885"/>
      <c r="N35" s="1883"/>
      <c r="O35" s="1883"/>
      <c r="P35" s="1884"/>
      <c r="Q35" s="1883"/>
      <c r="R35" s="1882"/>
      <c r="S35" s="1881"/>
      <c r="T35" s="1872"/>
    </row>
    <row r="36" spans="1:20" ht="28.5" customHeight="1" thickBot="1" x14ac:dyDescent="0.25">
      <c r="A36" s="6328"/>
      <c r="B36" s="6382"/>
      <c r="C36" s="6433"/>
      <c r="D36" s="6434"/>
      <c r="E36" s="6434"/>
      <c r="F36" s="6434"/>
      <c r="G36" s="6434"/>
      <c r="H36" s="6434"/>
      <c r="I36" s="6434"/>
      <c r="J36" s="6434"/>
      <c r="K36" s="6434"/>
      <c r="L36" s="6434"/>
      <c r="M36" s="6435"/>
      <c r="N36" s="1217" t="s">
        <v>670</v>
      </c>
      <c r="O36" s="1880" t="s">
        <v>623</v>
      </c>
      <c r="P36" s="1074">
        <v>1</v>
      </c>
      <c r="Q36" s="1879">
        <v>1</v>
      </c>
      <c r="R36" s="6451" t="s">
        <v>669</v>
      </c>
      <c r="S36" s="6452"/>
      <c r="T36" s="1593"/>
    </row>
    <row r="37" spans="1:20" ht="22.5" customHeight="1" thickBot="1" x14ac:dyDescent="0.25">
      <c r="A37" s="6328"/>
      <c r="B37" s="6386"/>
      <c r="C37" s="6402"/>
      <c r="D37" s="6403"/>
      <c r="E37" s="6403"/>
      <c r="F37" s="6403"/>
      <c r="G37" s="6403"/>
      <c r="H37" s="6403"/>
      <c r="I37" s="6403"/>
      <c r="J37" s="6403"/>
      <c r="K37" s="6403"/>
      <c r="L37" s="6403"/>
      <c r="M37" s="6404"/>
      <c r="N37" s="1877" t="s">
        <v>600</v>
      </c>
      <c r="O37" s="1878" t="s">
        <v>594</v>
      </c>
      <c r="P37" s="1875"/>
      <c r="Q37" s="903"/>
      <c r="R37" s="619"/>
      <c r="S37" s="1776"/>
      <c r="T37" s="908"/>
    </row>
    <row r="38" spans="1:20" ht="20.25" customHeight="1" thickBot="1" x14ac:dyDescent="0.25">
      <c r="A38" s="6328"/>
      <c r="B38" s="6386"/>
      <c r="C38" s="6402"/>
      <c r="D38" s="6403"/>
      <c r="E38" s="6403"/>
      <c r="F38" s="6403"/>
      <c r="G38" s="6403"/>
      <c r="H38" s="6403"/>
      <c r="I38" s="6403"/>
      <c r="J38" s="6403"/>
      <c r="K38" s="6403"/>
      <c r="L38" s="6403"/>
      <c r="M38" s="6404"/>
      <c r="N38" s="1877" t="s">
        <v>668</v>
      </c>
      <c r="O38" s="1878" t="s">
        <v>17</v>
      </c>
      <c r="P38" s="1875"/>
      <c r="Q38" s="903"/>
      <c r="R38" s="619"/>
      <c r="S38" s="1776"/>
      <c r="T38" s="908"/>
    </row>
    <row r="39" spans="1:20" ht="37.5" customHeight="1" thickBot="1" x14ac:dyDescent="0.25">
      <c r="A39" s="6328"/>
      <c r="B39" s="6386"/>
      <c r="C39" s="6402"/>
      <c r="D39" s="6403"/>
      <c r="E39" s="6403"/>
      <c r="F39" s="6403"/>
      <c r="G39" s="6403"/>
      <c r="H39" s="6403"/>
      <c r="I39" s="6403"/>
      <c r="J39" s="6403"/>
      <c r="K39" s="6403"/>
      <c r="L39" s="6403"/>
      <c r="M39" s="6404"/>
      <c r="N39" s="1877" t="s">
        <v>667</v>
      </c>
      <c r="O39" s="1878" t="s">
        <v>17</v>
      </c>
      <c r="P39" s="1875"/>
      <c r="Q39" s="903"/>
      <c r="R39" s="619"/>
      <c r="S39" s="1776"/>
      <c r="T39" s="908"/>
    </row>
    <row r="40" spans="1:20" ht="24.75" customHeight="1" thickBot="1" x14ac:dyDescent="0.25">
      <c r="A40" s="6329"/>
      <c r="B40" s="6383"/>
      <c r="C40" s="6405"/>
      <c r="D40" s="6406"/>
      <c r="E40" s="6406"/>
      <c r="F40" s="6406"/>
      <c r="G40" s="6406"/>
      <c r="H40" s="6406"/>
      <c r="I40" s="6406"/>
      <c r="J40" s="6406"/>
      <c r="K40" s="6406"/>
      <c r="L40" s="6406"/>
      <c r="M40" s="6407"/>
      <c r="N40" s="1877" t="s">
        <v>666</v>
      </c>
      <c r="O40" s="1876" t="s">
        <v>623</v>
      </c>
      <c r="P40" s="1875">
        <v>90</v>
      </c>
      <c r="Q40" s="903">
        <v>70</v>
      </c>
      <c r="R40" s="619" t="s">
        <v>665</v>
      </c>
      <c r="S40" s="1776"/>
      <c r="T40" s="908"/>
    </row>
    <row r="41" spans="1:20" ht="25.5" customHeight="1" thickBot="1" x14ac:dyDescent="0.25">
      <c r="A41" s="1713" t="s">
        <v>25</v>
      </c>
      <c r="B41" s="1712" t="s">
        <v>10</v>
      </c>
      <c r="C41" s="859" t="s">
        <v>330</v>
      </c>
      <c r="D41" s="858"/>
      <c r="E41" s="858"/>
      <c r="F41" s="858"/>
      <c r="G41" s="858"/>
      <c r="H41" s="858"/>
      <c r="I41" s="858"/>
      <c r="J41" s="858"/>
      <c r="K41" s="858"/>
      <c r="L41" s="858"/>
      <c r="M41" s="858"/>
      <c r="N41" s="858"/>
      <c r="O41" s="858"/>
      <c r="P41" s="857"/>
      <c r="Q41" s="858"/>
      <c r="R41" s="1874"/>
      <c r="S41" s="1873"/>
      <c r="T41" s="1872"/>
    </row>
    <row r="42" spans="1:20" ht="29.25" customHeight="1" thickBot="1" x14ac:dyDescent="0.25">
      <c r="A42" s="1713"/>
      <c r="B42" s="1712"/>
      <c r="C42" s="5996"/>
      <c r="D42" s="5997"/>
      <c r="E42" s="5997"/>
      <c r="F42" s="5997"/>
      <c r="G42" s="5997"/>
      <c r="H42" s="5997"/>
      <c r="I42" s="5997"/>
      <c r="J42" s="5997"/>
      <c r="K42" s="5997"/>
      <c r="L42" s="5997"/>
      <c r="M42" s="6294"/>
      <c r="N42" s="1871" t="s">
        <v>664</v>
      </c>
      <c r="O42" s="1534" t="s">
        <v>663</v>
      </c>
      <c r="P42" s="1870">
        <v>1137.5899999999999</v>
      </c>
      <c r="Q42" s="1869" t="s">
        <v>662</v>
      </c>
      <c r="R42" s="619"/>
      <c r="S42" s="1776"/>
      <c r="T42" s="1868"/>
    </row>
    <row r="43" spans="1:20" ht="30.6" customHeight="1" x14ac:dyDescent="0.2">
      <c r="A43" s="6346" t="s">
        <v>25</v>
      </c>
      <c r="B43" s="6015" t="s">
        <v>10</v>
      </c>
      <c r="C43" s="6018" t="s">
        <v>10</v>
      </c>
      <c r="D43" s="6044" t="s">
        <v>661</v>
      </c>
      <c r="E43" s="6359"/>
      <c r="F43" s="6360"/>
      <c r="G43" s="6338" t="s">
        <v>539</v>
      </c>
      <c r="H43" s="6391" t="s">
        <v>18</v>
      </c>
      <c r="I43" s="5964" t="s">
        <v>63</v>
      </c>
      <c r="J43" s="631" t="s">
        <v>20</v>
      </c>
      <c r="K43" s="1164">
        <f>K46+K47+K48+K49+K50+K51</f>
        <v>78</v>
      </c>
      <c r="L43" s="1164">
        <f>L46+L47+L48+L49+L50+L51</f>
        <v>63</v>
      </c>
      <c r="M43" s="1164">
        <f>M46+M47+M48+M49+M50+M51</f>
        <v>54.8</v>
      </c>
      <c r="N43" s="822"/>
      <c r="O43" s="1793"/>
      <c r="P43" s="1867"/>
      <c r="Q43" s="1866"/>
      <c r="R43" s="619"/>
      <c r="S43" s="1776"/>
      <c r="T43" s="1862"/>
    </row>
    <row r="44" spans="1:20" ht="13.5" thickBot="1" x14ac:dyDescent="0.25">
      <c r="A44" s="6377"/>
      <c r="B44" s="6016"/>
      <c r="C44" s="6019"/>
      <c r="D44" s="6047"/>
      <c r="E44" s="6361"/>
      <c r="F44" s="6362"/>
      <c r="G44" s="6339"/>
      <c r="H44" s="6331"/>
      <c r="I44" s="5965"/>
      <c r="J44" s="1063"/>
      <c r="K44" s="1159"/>
      <c r="L44" s="1159"/>
      <c r="M44" s="1159"/>
      <c r="N44" s="1751"/>
      <c r="O44" s="1865"/>
      <c r="P44" s="1864"/>
      <c r="Q44" s="1863"/>
      <c r="R44" s="619"/>
      <c r="S44" s="1776"/>
      <c r="T44" s="1862"/>
    </row>
    <row r="45" spans="1:20" ht="13.5" thickBot="1" x14ac:dyDescent="0.25">
      <c r="A45" s="6347"/>
      <c r="B45" s="6017"/>
      <c r="C45" s="6020"/>
      <c r="D45" s="6373"/>
      <c r="E45" s="6363"/>
      <c r="F45" s="6364"/>
      <c r="G45" s="6340"/>
      <c r="H45" s="6392"/>
      <c r="I45" s="5965"/>
      <c r="J45" s="1784" t="s">
        <v>24</v>
      </c>
      <c r="K45" s="1783">
        <f>K43*1</f>
        <v>78</v>
      </c>
      <c r="L45" s="1783">
        <f>L43*1</f>
        <v>63</v>
      </c>
      <c r="M45" s="1783">
        <f>M43*1</f>
        <v>54.8</v>
      </c>
      <c r="N45" s="804"/>
      <c r="O45" s="1861"/>
      <c r="P45" s="1207"/>
      <c r="Q45" s="1102"/>
      <c r="R45" s="1672"/>
      <c r="S45" s="1671"/>
      <c r="T45" s="1832"/>
    </row>
    <row r="46" spans="1:20" ht="41.25" customHeight="1" thickBot="1" x14ac:dyDescent="0.25">
      <c r="A46" s="1840" t="s">
        <v>25</v>
      </c>
      <c r="B46" s="1416" t="s">
        <v>10</v>
      </c>
      <c r="C46" s="1246" t="s">
        <v>10</v>
      </c>
      <c r="D46" s="1667" t="s">
        <v>10</v>
      </c>
      <c r="E46" s="1845"/>
      <c r="F46" s="1844" t="s">
        <v>660</v>
      </c>
      <c r="G46" s="6338" t="s">
        <v>539</v>
      </c>
      <c r="H46" s="6330" t="s">
        <v>18</v>
      </c>
      <c r="I46" s="5965"/>
      <c r="J46" s="1843" t="s">
        <v>20</v>
      </c>
      <c r="K46" s="1860">
        <v>10</v>
      </c>
      <c r="L46" s="1743">
        <v>10</v>
      </c>
      <c r="M46" s="1859">
        <v>4.3</v>
      </c>
      <c r="N46" s="1209" t="s">
        <v>659</v>
      </c>
      <c r="O46" s="1207" t="s">
        <v>623</v>
      </c>
      <c r="P46" s="1045">
        <v>2</v>
      </c>
      <c r="Q46" s="1426">
        <v>3</v>
      </c>
      <c r="R46" s="6423" t="s">
        <v>658</v>
      </c>
      <c r="S46" s="6450"/>
      <c r="T46" s="1832"/>
    </row>
    <row r="47" spans="1:20" ht="38.25" customHeight="1" thickBot="1" x14ac:dyDescent="0.25">
      <c r="A47" s="1840" t="s">
        <v>25</v>
      </c>
      <c r="B47" s="1416" t="s">
        <v>10</v>
      </c>
      <c r="C47" s="1246" t="s">
        <v>10</v>
      </c>
      <c r="D47" s="1667" t="s">
        <v>25</v>
      </c>
      <c r="E47" s="1845"/>
      <c r="F47" s="1855" t="s">
        <v>657</v>
      </c>
      <c r="G47" s="6339"/>
      <c r="H47" s="6331"/>
      <c r="I47" s="5965"/>
      <c r="J47" s="1858" t="s">
        <v>20</v>
      </c>
      <c r="K47" s="1857">
        <v>6</v>
      </c>
      <c r="L47" s="1857">
        <v>0</v>
      </c>
      <c r="M47" s="1856">
        <v>0</v>
      </c>
      <c r="N47" s="1029" t="s">
        <v>656</v>
      </c>
      <c r="O47" s="1027" t="s">
        <v>623</v>
      </c>
      <c r="P47" s="1846">
        <v>5</v>
      </c>
      <c r="Q47" s="1832">
        <v>0</v>
      </c>
      <c r="R47" s="6423" t="s">
        <v>655</v>
      </c>
      <c r="S47" s="6450"/>
      <c r="T47" s="1832"/>
    </row>
    <row r="48" spans="1:20" ht="53.25" customHeight="1" thickBot="1" x14ac:dyDescent="0.25">
      <c r="A48" s="1840" t="s">
        <v>25</v>
      </c>
      <c r="B48" s="1416" t="s">
        <v>10</v>
      </c>
      <c r="C48" s="1246" t="s">
        <v>10</v>
      </c>
      <c r="D48" s="1667" t="s">
        <v>27</v>
      </c>
      <c r="E48" s="1845"/>
      <c r="F48" s="1855" t="s">
        <v>654</v>
      </c>
      <c r="G48" s="6340"/>
      <c r="H48" s="6331"/>
      <c r="I48" s="5965"/>
      <c r="J48" s="1837" t="s">
        <v>20</v>
      </c>
      <c r="K48" s="1854">
        <v>5</v>
      </c>
      <c r="L48" s="1854">
        <v>8</v>
      </c>
      <c r="M48" s="1854">
        <v>7.3</v>
      </c>
      <c r="N48" s="1853" t="s">
        <v>653</v>
      </c>
      <c r="O48" s="1852" t="s">
        <v>623</v>
      </c>
      <c r="P48" s="1852">
        <v>5</v>
      </c>
      <c r="Q48" s="1851">
        <v>3</v>
      </c>
      <c r="R48" s="6423" t="s">
        <v>652</v>
      </c>
      <c r="S48" s="6450"/>
      <c r="T48" s="1832"/>
    </row>
    <row r="49" spans="1:26" ht="24" customHeight="1" thickBot="1" x14ac:dyDescent="0.25">
      <c r="A49" s="1840" t="s">
        <v>25</v>
      </c>
      <c r="B49" s="1416" t="s">
        <v>10</v>
      </c>
      <c r="C49" s="1246" t="s">
        <v>10</v>
      </c>
      <c r="D49" s="1667" t="s">
        <v>28</v>
      </c>
      <c r="E49" s="1845"/>
      <c r="F49" s="1844" t="s">
        <v>651</v>
      </c>
      <c r="G49" s="6338" t="s">
        <v>539</v>
      </c>
      <c r="H49" s="6331"/>
      <c r="I49" s="5965"/>
      <c r="J49" s="1850" t="s">
        <v>20</v>
      </c>
      <c r="K49" s="1732">
        <v>3</v>
      </c>
      <c r="L49" s="1849">
        <v>2.1</v>
      </c>
      <c r="M49" s="1848">
        <v>2</v>
      </c>
      <c r="N49" s="1847" t="s">
        <v>650</v>
      </c>
      <c r="O49" s="1797" t="s">
        <v>623</v>
      </c>
      <c r="P49" s="1846">
        <v>1</v>
      </c>
      <c r="Q49" s="1832">
        <v>1</v>
      </c>
      <c r="R49" s="6423" t="s">
        <v>649</v>
      </c>
      <c r="S49" s="6450"/>
      <c r="T49" s="1832"/>
    </row>
    <row r="50" spans="1:26" ht="45" customHeight="1" thickBot="1" x14ac:dyDescent="0.25">
      <c r="A50" s="1840" t="s">
        <v>25</v>
      </c>
      <c r="B50" s="1416" t="s">
        <v>10</v>
      </c>
      <c r="C50" s="1246" t="s">
        <v>10</v>
      </c>
      <c r="D50" s="1667" t="s">
        <v>30</v>
      </c>
      <c r="E50" s="1845"/>
      <c r="F50" s="1844" t="s">
        <v>648</v>
      </c>
      <c r="G50" s="6339"/>
      <c r="H50" s="6331"/>
      <c r="I50" s="5965"/>
      <c r="J50" s="1843" t="s">
        <v>20</v>
      </c>
      <c r="K50" s="1110">
        <v>50</v>
      </c>
      <c r="L50" s="1110">
        <v>35</v>
      </c>
      <c r="M50" s="1842">
        <v>34.799999999999997</v>
      </c>
      <c r="N50" s="1260" t="s">
        <v>647</v>
      </c>
      <c r="O50" s="1049" t="s">
        <v>623</v>
      </c>
      <c r="P50" s="1049">
        <v>3</v>
      </c>
      <c r="Q50" s="1841">
        <v>3</v>
      </c>
      <c r="R50" s="6423" t="s">
        <v>646</v>
      </c>
      <c r="S50" s="6450"/>
      <c r="T50" s="1832"/>
      <c r="U50" s="516"/>
    </row>
    <row r="51" spans="1:26" ht="55.5" customHeight="1" thickBot="1" x14ac:dyDescent="0.25">
      <c r="A51" s="1840" t="s">
        <v>25</v>
      </c>
      <c r="B51" s="1416" t="s">
        <v>10</v>
      </c>
      <c r="C51" s="1246" t="s">
        <v>10</v>
      </c>
      <c r="D51" s="1667" t="s">
        <v>32</v>
      </c>
      <c r="E51" s="1839"/>
      <c r="F51" s="1838" t="s">
        <v>645</v>
      </c>
      <c r="G51" s="6339"/>
      <c r="H51" s="6332"/>
      <c r="I51" s="5966"/>
      <c r="J51" s="1837" t="s">
        <v>20</v>
      </c>
      <c r="K51" s="1090">
        <v>4</v>
      </c>
      <c r="L51" s="1090">
        <v>7.9</v>
      </c>
      <c r="M51" s="1836">
        <v>6.4</v>
      </c>
      <c r="N51" s="1835" t="s">
        <v>644</v>
      </c>
      <c r="O51" s="1247" t="s">
        <v>623</v>
      </c>
      <c r="P51" s="1834">
        <v>1</v>
      </c>
      <c r="Q51" s="1833">
        <v>2</v>
      </c>
      <c r="R51" s="6423" t="s">
        <v>643</v>
      </c>
      <c r="S51" s="6450"/>
      <c r="T51" s="1832"/>
    </row>
    <row r="52" spans="1:26" ht="24" customHeight="1" x14ac:dyDescent="0.2">
      <c r="A52" s="6346" t="s">
        <v>25</v>
      </c>
      <c r="B52" s="6015" t="s">
        <v>10</v>
      </c>
      <c r="C52" s="6341" t="s">
        <v>25</v>
      </c>
      <c r="D52" s="6044" t="s">
        <v>641</v>
      </c>
      <c r="E52" s="6359"/>
      <c r="F52" s="6360"/>
      <c r="G52" s="6338" t="s">
        <v>518</v>
      </c>
      <c r="H52" s="6330" t="s">
        <v>18</v>
      </c>
      <c r="I52" s="5964" t="s">
        <v>63</v>
      </c>
      <c r="J52" s="1831" t="s">
        <v>20</v>
      </c>
      <c r="K52" s="1164">
        <v>0</v>
      </c>
      <c r="L52" s="1164">
        <v>0</v>
      </c>
      <c r="M52" s="1164">
        <v>0</v>
      </c>
      <c r="N52" s="1830" t="s">
        <v>642</v>
      </c>
      <c r="O52" s="1808" t="s">
        <v>17</v>
      </c>
      <c r="P52" s="1316"/>
      <c r="Q52" s="1829"/>
      <c r="R52" s="1677"/>
      <c r="S52" s="1676"/>
      <c r="T52" s="1828"/>
    </row>
    <row r="53" spans="1:26" ht="18.75" customHeight="1" thickBot="1" x14ac:dyDescent="0.25">
      <c r="A53" s="6347"/>
      <c r="B53" s="6017"/>
      <c r="C53" s="6342"/>
      <c r="D53" s="6373"/>
      <c r="E53" s="6363"/>
      <c r="F53" s="6364"/>
      <c r="G53" s="6339"/>
      <c r="H53" s="6331"/>
      <c r="I53" s="5965"/>
      <c r="J53" s="1827" t="s">
        <v>24</v>
      </c>
      <c r="K53" s="1826">
        <f>SUM(K52)</f>
        <v>0</v>
      </c>
      <c r="L53" s="1826">
        <f>SUM(L52)</f>
        <v>0</v>
      </c>
      <c r="M53" s="1826">
        <f>SUM(M52)</f>
        <v>0</v>
      </c>
      <c r="N53" s="1825"/>
      <c r="O53" s="1824"/>
      <c r="P53" s="1823"/>
      <c r="Q53" s="1822"/>
      <c r="R53" s="1655"/>
      <c r="S53" s="1654"/>
      <c r="T53" s="1812"/>
    </row>
    <row r="54" spans="1:26" ht="26.25" customHeight="1" x14ac:dyDescent="0.2">
      <c r="A54" s="6346" t="s">
        <v>25</v>
      </c>
      <c r="B54" s="6015" t="s">
        <v>10</v>
      </c>
      <c r="C54" s="6341" t="s">
        <v>25</v>
      </c>
      <c r="D54" s="1667" t="s">
        <v>10</v>
      </c>
      <c r="E54" s="1692"/>
      <c r="F54" s="1130" t="s">
        <v>641</v>
      </c>
      <c r="G54" s="6339"/>
      <c r="H54" s="6331"/>
      <c r="I54" s="5965"/>
      <c r="J54" s="1821" t="s">
        <v>20</v>
      </c>
      <c r="K54" s="1110">
        <v>0</v>
      </c>
      <c r="L54" s="1125">
        <v>0</v>
      </c>
      <c r="M54" s="1125">
        <v>0</v>
      </c>
      <c r="N54" s="1820"/>
      <c r="O54" s="1819"/>
      <c r="P54" s="1818"/>
      <c r="Q54" s="1817"/>
      <c r="R54" s="1655"/>
      <c r="S54" s="1654"/>
      <c r="T54" s="1812"/>
    </row>
    <row r="55" spans="1:26" ht="16.5" customHeight="1" thickBot="1" x14ac:dyDescent="0.25">
      <c r="A55" s="6347"/>
      <c r="B55" s="6017"/>
      <c r="C55" s="6342"/>
      <c r="D55" s="1420"/>
      <c r="E55" s="1692"/>
      <c r="F55" s="1091"/>
      <c r="G55" s="6340"/>
      <c r="H55" s="6332"/>
      <c r="I55" s="5966"/>
      <c r="J55" s="1816" t="s">
        <v>24</v>
      </c>
      <c r="K55" s="1696">
        <f>SUM(K54)</f>
        <v>0</v>
      </c>
      <c r="L55" s="1696">
        <f>SUM(L54)</f>
        <v>0</v>
      </c>
      <c r="M55" s="1696">
        <f>SUM(M54)</f>
        <v>0</v>
      </c>
      <c r="N55" s="1815"/>
      <c r="O55" s="1814"/>
      <c r="P55" s="1813"/>
      <c r="Q55" s="1812"/>
      <c r="R55" s="1655"/>
      <c r="S55" s="1654"/>
      <c r="T55" s="1812"/>
    </row>
    <row r="56" spans="1:26" ht="25.5" customHeight="1" thickBot="1" x14ac:dyDescent="0.25">
      <c r="A56" s="6346" t="s">
        <v>25</v>
      </c>
      <c r="B56" s="6015" t="s">
        <v>10</v>
      </c>
      <c r="C56" s="6343" t="s">
        <v>27</v>
      </c>
      <c r="D56" s="6044" t="s">
        <v>638</v>
      </c>
      <c r="E56" s="6359"/>
      <c r="F56" s="6360"/>
      <c r="G56" s="6338" t="s">
        <v>640</v>
      </c>
      <c r="H56" s="6330" t="s">
        <v>18</v>
      </c>
      <c r="I56" s="5964" t="s">
        <v>63</v>
      </c>
      <c r="J56" s="1811" t="s">
        <v>20</v>
      </c>
      <c r="K56" s="1810">
        <v>0</v>
      </c>
      <c r="L56" s="1810"/>
      <c r="M56" s="1810"/>
      <c r="N56" s="1809" t="s">
        <v>639</v>
      </c>
      <c r="O56" s="1808" t="s">
        <v>17</v>
      </c>
      <c r="P56" s="1807"/>
      <c r="Q56" s="1806"/>
      <c r="R56" s="833"/>
      <c r="S56" s="1805"/>
      <c r="T56" s="1804"/>
    </row>
    <row r="57" spans="1:26" ht="25.5" customHeight="1" thickBot="1" x14ac:dyDescent="0.25">
      <c r="A57" s="6347"/>
      <c r="B57" s="6017"/>
      <c r="C57" s="6344"/>
      <c r="D57" s="6373"/>
      <c r="E57" s="6363"/>
      <c r="F57" s="6364"/>
      <c r="G57" s="6339"/>
      <c r="H57" s="6331"/>
      <c r="I57" s="5965"/>
      <c r="J57" s="1784" t="s">
        <v>24</v>
      </c>
      <c r="K57" s="1783">
        <f>SUM(K56:K56)</f>
        <v>0</v>
      </c>
      <c r="L57" s="1783">
        <f>SUM(L56:L56)</f>
        <v>0</v>
      </c>
      <c r="M57" s="1783">
        <f>SUM(M56:M56)</f>
        <v>0</v>
      </c>
      <c r="N57" s="1802"/>
      <c r="O57" s="1801"/>
      <c r="P57" s="1741"/>
      <c r="Q57" s="1728"/>
      <c r="R57" s="1723"/>
      <c r="S57" s="1722"/>
      <c r="T57" s="1721"/>
    </row>
    <row r="58" spans="1:26" ht="25.5" customHeight="1" x14ac:dyDescent="0.2">
      <c r="A58" s="6346" t="s">
        <v>25</v>
      </c>
      <c r="B58" s="6015" t="s">
        <v>10</v>
      </c>
      <c r="C58" s="6343" t="s">
        <v>27</v>
      </c>
      <c r="D58" s="1667" t="s">
        <v>10</v>
      </c>
      <c r="E58" s="1666"/>
      <c r="F58" s="960" t="s">
        <v>638</v>
      </c>
      <c r="G58" s="6339"/>
      <c r="H58" s="6331"/>
      <c r="I58" s="5965"/>
      <c r="J58" s="1803" t="s">
        <v>20</v>
      </c>
      <c r="K58" s="1110">
        <v>0</v>
      </c>
      <c r="L58" s="1110">
        <v>0</v>
      </c>
      <c r="M58" s="1110">
        <v>0</v>
      </c>
      <c r="N58" s="1802"/>
      <c r="O58" s="1801"/>
      <c r="P58" s="1729"/>
      <c r="Q58" s="1800"/>
      <c r="R58" s="1723"/>
      <c r="S58" s="1722"/>
      <c r="T58" s="1721"/>
    </row>
    <row r="59" spans="1:26" ht="25.5" customHeight="1" thickBot="1" x14ac:dyDescent="0.25">
      <c r="A59" s="6347"/>
      <c r="B59" s="6017"/>
      <c r="C59" s="6344"/>
      <c r="D59" s="1022"/>
      <c r="E59" s="1021"/>
      <c r="F59" s="1799"/>
      <c r="G59" s="6340"/>
      <c r="H59" s="6332"/>
      <c r="I59" s="5966"/>
      <c r="J59" s="1662" t="s">
        <v>24</v>
      </c>
      <c r="K59" s="1696">
        <f>SUM(K58)</f>
        <v>0</v>
      </c>
      <c r="L59" s="1696">
        <f>SUM(L58)</f>
        <v>0</v>
      </c>
      <c r="M59" s="1696">
        <f>SUM(M58)</f>
        <v>0</v>
      </c>
      <c r="N59" s="1798"/>
      <c r="O59" s="1797"/>
      <c r="P59" s="1796"/>
      <c r="Q59" s="1721"/>
      <c r="R59" s="1723"/>
      <c r="S59" s="1722"/>
      <c r="T59" s="1721"/>
    </row>
    <row r="60" spans="1:26" ht="36.75" customHeight="1" x14ac:dyDescent="0.2">
      <c r="A60" s="6327" t="s">
        <v>25</v>
      </c>
      <c r="B60" s="6037" t="s">
        <v>10</v>
      </c>
      <c r="C60" s="1246" t="s">
        <v>28</v>
      </c>
      <c r="D60" s="6359" t="s">
        <v>637</v>
      </c>
      <c r="E60" s="6359"/>
      <c r="F60" s="6360"/>
      <c r="G60" s="6338" t="s">
        <v>614</v>
      </c>
      <c r="H60" s="6330" t="s">
        <v>18</v>
      </c>
      <c r="I60" s="6354" t="s">
        <v>63</v>
      </c>
      <c r="J60" s="631" t="s">
        <v>20</v>
      </c>
      <c r="K60" s="1164">
        <f>K64+K67+K71+K74+K76+K79+K82+K85</f>
        <v>42.5</v>
      </c>
      <c r="L60" s="1164">
        <f>L64+L67+L71+L74+L76+L79+L82+L85</f>
        <v>42.5</v>
      </c>
      <c r="M60" s="1164">
        <f>M64+M67+M71+M74+M76+M79+M82+M85</f>
        <v>42.4</v>
      </c>
      <c r="N60" s="1795"/>
      <c r="O60" s="1794"/>
      <c r="P60" s="1793"/>
      <c r="Q60" s="1792"/>
      <c r="R60" s="1751"/>
      <c r="S60" s="1791"/>
      <c r="T60" s="1790"/>
    </row>
    <row r="61" spans="1:26" x14ac:dyDescent="0.2">
      <c r="A61" s="6328"/>
      <c r="B61" s="6016"/>
      <c r="C61" s="1242"/>
      <c r="D61" s="6361"/>
      <c r="E61" s="6361"/>
      <c r="F61" s="6362"/>
      <c r="G61" s="6339"/>
      <c r="H61" s="6331"/>
      <c r="I61" s="6355"/>
      <c r="J61" s="621" t="s">
        <v>23</v>
      </c>
      <c r="K61" s="1789">
        <f>K65+K68+K70+K73+K77+K80+K83+K86</f>
        <v>330.5</v>
      </c>
      <c r="L61" s="1789">
        <f>L65+L68+L70+L73+L77+L80+L83+L86</f>
        <v>330.5</v>
      </c>
      <c r="M61" s="1789">
        <f>M65+M68+M70+M73+M77+M80+M83+M86</f>
        <v>18.700000000000003</v>
      </c>
      <c r="N61" s="1788"/>
      <c r="O61" s="1786"/>
      <c r="P61" s="1786"/>
      <c r="R61" s="1779"/>
      <c r="S61" s="1778"/>
      <c r="U61" s="516"/>
    </row>
    <row r="62" spans="1:26" ht="13.5" thickBot="1" x14ac:dyDescent="0.25">
      <c r="A62" s="6328"/>
      <c r="B62" s="6016"/>
      <c r="C62" s="1242"/>
      <c r="D62" s="6361"/>
      <c r="E62" s="6361"/>
      <c r="F62" s="6362"/>
      <c r="G62" s="6339"/>
      <c r="H62" s="6331"/>
      <c r="I62" s="6355"/>
      <c r="J62" s="1063"/>
      <c r="K62" s="1159"/>
      <c r="L62" s="1159"/>
      <c r="M62" s="1159"/>
      <c r="N62" s="1787"/>
      <c r="O62" s="1786"/>
      <c r="P62" s="1786"/>
      <c r="R62" s="1779"/>
      <c r="S62" s="1778"/>
    </row>
    <row r="63" spans="1:26" ht="13.5" thickBot="1" x14ac:dyDescent="0.25">
      <c r="A63" s="6329"/>
      <c r="B63" s="6038"/>
      <c r="C63" s="1785"/>
      <c r="D63" s="6363"/>
      <c r="E63" s="6363"/>
      <c r="F63" s="6364"/>
      <c r="G63" s="6340"/>
      <c r="H63" s="6332"/>
      <c r="I63" s="6355"/>
      <c r="J63" s="1784" t="s">
        <v>24</v>
      </c>
      <c r="K63" s="1783">
        <f>SUM(K60:K61)</f>
        <v>373</v>
      </c>
      <c r="L63" s="1783">
        <f>SUM(L60:L61)</f>
        <v>373</v>
      </c>
      <c r="M63" s="1783">
        <f>SUM(M60:M61)</f>
        <v>61.1</v>
      </c>
      <c r="N63" s="1782"/>
      <c r="O63" s="1781"/>
      <c r="P63" s="1781"/>
      <c r="Q63" s="1780"/>
      <c r="R63" s="1779"/>
      <c r="S63" s="1778"/>
    </row>
    <row r="64" spans="1:26" ht="27" customHeight="1" x14ac:dyDescent="0.2">
      <c r="A64" s="6327" t="s">
        <v>25</v>
      </c>
      <c r="B64" s="6037" t="s">
        <v>10</v>
      </c>
      <c r="C64" s="6018" t="s">
        <v>28</v>
      </c>
      <c r="D64" s="6348" t="s">
        <v>10</v>
      </c>
      <c r="E64" s="6350"/>
      <c r="F64" s="6335" t="s">
        <v>636</v>
      </c>
      <c r="G64" s="6345" t="s">
        <v>614</v>
      </c>
      <c r="H64" s="6330" t="s">
        <v>18</v>
      </c>
      <c r="I64" s="6356"/>
      <c r="J64" s="1052" t="s">
        <v>20</v>
      </c>
      <c r="K64" s="1737">
        <v>0</v>
      </c>
      <c r="L64" s="1737">
        <v>0</v>
      </c>
      <c r="M64" s="1743">
        <v>0</v>
      </c>
      <c r="N64" s="1354" t="s">
        <v>635</v>
      </c>
      <c r="O64" s="1777" t="s">
        <v>623</v>
      </c>
      <c r="P64" s="815">
        <v>0</v>
      </c>
      <c r="Q64" s="906">
        <v>0</v>
      </c>
      <c r="R64" s="619"/>
      <c r="S64" s="1776"/>
      <c r="T64" s="908"/>
      <c r="U64" s="520"/>
      <c r="V64" s="516"/>
      <c r="Z64" s="516"/>
    </row>
    <row r="65" spans="1:23" ht="17.25" customHeight="1" thickBot="1" x14ac:dyDescent="0.25">
      <c r="A65" s="6328"/>
      <c r="B65" s="6016"/>
      <c r="C65" s="6019"/>
      <c r="D65" s="6349"/>
      <c r="E65" s="6351"/>
      <c r="F65" s="6336"/>
      <c r="G65" s="6333"/>
      <c r="H65" s="6331"/>
      <c r="I65" s="6356"/>
      <c r="J65" s="1775" t="s">
        <v>23</v>
      </c>
      <c r="K65" s="1774"/>
      <c r="L65" s="1731"/>
      <c r="M65" s="1731"/>
      <c r="N65" s="1751"/>
      <c r="O65" s="1750"/>
      <c r="P65" s="784"/>
      <c r="Q65" s="1749"/>
      <c r="R65" s="1748"/>
      <c r="S65" s="592"/>
      <c r="T65" s="1747"/>
    </row>
    <row r="66" spans="1:23" ht="15.75" customHeight="1" thickBot="1" x14ac:dyDescent="0.25">
      <c r="A66" s="6329"/>
      <c r="B66" s="6038"/>
      <c r="C66" s="6365"/>
      <c r="D66" s="6353"/>
      <c r="E66" s="6352"/>
      <c r="F66" s="6337"/>
      <c r="G66" s="6334"/>
      <c r="H66" s="6331"/>
      <c r="I66" s="6356"/>
      <c r="J66" s="1773" t="s">
        <v>24</v>
      </c>
      <c r="K66" s="1772">
        <f>SUM(K64:K65)</f>
        <v>0</v>
      </c>
      <c r="L66" s="1684">
        <f>SUM(L64:L65)</f>
        <v>0</v>
      </c>
      <c r="M66" s="1668">
        <f>SUM(M64:M65)</f>
        <v>0</v>
      </c>
      <c r="N66" s="1751"/>
      <c r="O66" s="1750"/>
      <c r="P66" s="784"/>
      <c r="Q66" s="1749"/>
      <c r="R66" s="1748"/>
      <c r="S66" s="592"/>
      <c r="T66" s="1747"/>
    </row>
    <row r="67" spans="1:23" ht="27.75" customHeight="1" x14ac:dyDescent="0.2">
      <c r="A67" s="6327" t="s">
        <v>25</v>
      </c>
      <c r="B67" s="6037" t="s">
        <v>10</v>
      </c>
      <c r="C67" s="6018" t="s">
        <v>28</v>
      </c>
      <c r="D67" s="6348" t="s">
        <v>25</v>
      </c>
      <c r="E67" s="6350"/>
      <c r="F67" s="6393" t="s">
        <v>634</v>
      </c>
      <c r="G67" s="6345" t="s">
        <v>614</v>
      </c>
      <c r="H67" s="6330" t="s">
        <v>18</v>
      </c>
      <c r="I67" s="6356"/>
      <c r="J67" s="1052" t="s">
        <v>20</v>
      </c>
      <c r="K67" s="1737">
        <v>0</v>
      </c>
      <c r="L67" s="1737">
        <v>0</v>
      </c>
      <c r="M67" s="1743">
        <v>0</v>
      </c>
      <c r="N67" s="1751"/>
      <c r="O67" s="1750"/>
      <c r="P67" s="784"/>
      <c r="Q67" s="1749"/>
      <c r="R67" s="1748"/>
      <c r="S67" s="592"/>
      <c r="T67" s="1747"/>
      <c r="V67" s="516"/>
      <c r="W67" s="516"/>
    </row>
    <row r="68" spans="1:23" ht="37.5" customHeight="1" thickBot="1" x14ac:dyDescent="0.25">
      <c r="A68" s="6328"/>
      <c r="B68" s="6016"/>
      <c r="C68" s="6019"/>
      <c r="D68" s="6349"/>
      <c r="E68" s="6351"/>
      <c r="F68" s="6463"/>
      <c r="G68" s="6333"/>
      <c r="H68" s="6331"/>
      <c r="I68" s="6356"/>
      <c r="J68" s="1124" t="s">
        <v>23</v>
      </c>
      <c r="K68" s="1731">
        <v>300</v>
      </c>
      <c r="L68" s="1731">
        <v>300</v>
      </c>
      <c r="M68" s="1731">
        <v>11.4</v>
      </c>
      <c r="N68" s="1751" t="s">
        <v>633</v>
      </c>
      <c r="O68" s="1750" t="s">
        <v>623</v>
      </c>
      <c r="P68" s="942">
        <v>2</v>
      </c>
      <c r="Q68" s="904">
        <v>1</v>
      </c>
      <c r="R68" s="6380" t="s">
        <v>632</v>
      </c>
      <c r="S68" s="6381"/>
      <c r="T68" s="908"/>
    </row>
    <row r="69" spans="1:23" ht="21" customHeight="1" thickBot="1" x14ac:dyDescent="0.25">
      <c r="A69" s="6329"/>
      <c r="B69" s="6038"/>
      <c r="C69" s="6365"/>
      <c r="D69" s="6353"/>
      <c r="E69" s="6352"/>
      <c r="F69" s="6394"/>
      <c r="G69" s="6334"/>
      <c r="H69" s="6332"/>
      <c r="I69" s="6356"/>
      <c r="J69" s="1669" t="s">
        <v>24</v>
      </c>
      <c r="K69" s="1684">
        <f>SUM(K67:K68)</f>
        <v>300</v>
      </c>
      <c r="L69" s="1684">
        <f>SUM(L67:L68)</f>
        <v>300</v>
      </c>
      <c r="M69" s="1684">
        <f>SUM(M67:M68)</f>
        <v>11.4</v>
      </c>
      <c r="N69" s="1751"/>
      <c r="O69" s="1750"/>
      <c r="P69" s="784"/>
      <c r="Q69" s="1749"/>
      <c r="R69" s="1748"/>
      <c r="S69" s="592"/>
      <c r="T69" s="1747"/>
    </row>
    <row r="70" spans="1:23" ht="56.25" customHeight="1" x14ac:dyDescent="0.2">
      <c r="A70" s="6327" t="s">
        <v>25</v>
      </c>
      <c r="B70" s="6037" t="s">
        <v>10</v>
      </c>
      <c r="C70" s="6018" t="s">
        <v>28</v>
      </c>
      <c r="D70" s="6348" t="s">
        <v>27</v>
      </c>
      <c r="E70" s="6350"/>
      <c r="F70" s="6393" t="s">
        <v>631</v>
      </c>
      <c r="G70" s="6345" t="s">
        <v>614</v>
      </c>
      <c r="H70" s="6330" t="s">
        <v>18</v>
      </c>
      <c r="I70" s="6356"/>
      <c r="J70" s="1052" t="s">
        <v>23</v>
      </c>
      <c r="K70" s="1737">
        <v>1.5</v>
      </c>
      <c r="L70" s="1737">
        <v>5</v>
      </c>
      <c r="M70" s="1743">
        <v>0</v>
      </c>
      <c r="N70" s="1771" t="s">
        <v>630</v>
      </c>
      <c r="O70" s="1770" t="s">
        <v>623</v>
      </c>
      <c r="P70" s="1706">
        <v>1</v>
      </c>
      <c r="Q70" s="1769">
        <v>0</v>
      </c>
      <c r="R70" s="6380" t="s">
        <v>629</v>
      </c>
      <c r="S70" s="6381"/>
      <c r="T70" s="1768"/>
    </row>
    <row r="71" spans="1:23" ht="13.5" customHeight="1" thickBot="1" x14ac:dyDescent="0.25">
      <c r="A71" s="6328"/>
      <c r="B71" s="6016"/>
      <c r="C71" s="6019"/>
      <c r="D71" s="6349"/>
      <c r="E71" s="6351"/>
      <c r="F71" s="6463"/>
      <c r="G71" s="6333"/>
      <c r="H71" s="6331"/>
      <c r="I71" s="6356"/>
      <c r="J71" s="1124" t="s">
        <v>20</v>
      </c>
      <c r="K71" s="1731"/>
      <c r="L71" s="1731"/>
      <c r="M71" s="1731"/>
      <c r="N71" s="1751"/>
      <c r="O71" s="1705"/>
      <c r="P71" s="784"/>
      <c r="Q71" s="1749"/>
      <c r="R71" s="1748"/>
      <c r="S71" s="592"/>
      <c r="T71" s="1747"/>
    </row>
    <row r="72" spans="1:23" ht="16.5" customHeight="1" thickBot="1" x14ac:dyDescent="0.25">
      <c r="A72" s="6328"/>
      <c r="B72" s="6016"/>
      <c r="C72" s="6019"/>
      <c r="D72" s="6349"/>
      <c r="E72" s="6351"/>
      <c r="F72" s="6463"/>
      <c r="G72" s="6333"/>
      <c r="H72" s="6331"/>
      <c r="I72" s="6356"/>
      <c r="J72" s="1669" t="s">
        <v>24</v>
      </c>
      <c r="K72" s="1684">
        <f>SUM(K70:K71)</f>
        <v>1.5</v>
      </c>
      <c r="L72" s="1684">
        <f>SUM(L70:L71)</f>
        <v>5</v>
      </c>
      <c r="M72" s="1684">
        <f>SUM(M70:M71)</f>
        <v>0</v>
      </c>
      <c r="N72" s="1767"/>
      <c r="O72" s="1766"/>
      <c r="P72" s="779"/>
      <c r="Q72" s="1765"/>
      <c r="R72" s="1748"/>
      <c r="S72" s="592"/>
      <c r="T72" s="1747"/>
    </row>
    <row r="73" spans="1:23" ht="41.25" customHeight="1" x14ac:dyDescent="0.2">
      <c r="A73" s="6327" t="s">
        <v>25</v>
      </c>
      <c r="B73" s="6037" t="s">
        <v>10</v>
      </c>
      <c r="C73" s="6018" t="s">
        <v>28</v>
      </c>
      <c r="D73" s="6348" t="s">
        <v>28</v>
      </c>
      <c r="E73" s="6350"/>
      <c r="F73" s="6393" t="s">
        <v>628</v>
      </c>
      <c r="G73" s="6345" t="s">
        <v>614</v>
      </c>
      <c r="H73" s="6330" t="s">
        <v>18</v>
      </c>
      <c r="I73" s="6356"/>
      <c r="J73" s="1052" t="s">
        <v>23</v>
      </c>
      <c r="K73" s="1737">
        <v>6</v>
      </c>
      <c r="L73" s="1737">
        <v>6</v>
      </c>
      <c r="M73" s="1743">
        <v>0.3</v>
      </c>
      <c r="N73" s="1764" t="s">
        <v>627</v>
      </c>
      <c r="O73" s="1763" t="s">
        <v>623</v>
      </c>
      <c r="P73" s="1762">
        <v>50</v>
      </c>
      <c r="Q73" s="1761">
        <v>1521</v>
      </c>
      <c r="R73" s="6380" t="s">
        <v>626</v>
      </c>
      <c r="S73" s="6381"/>
    </row>
    <row r="74" spans="1:23" ht="19.5" customHeight="1" thickBot="1" x14ac:dyDescent="0.25">
      <c r="A74" s="6328"/>
      <c r="B74" s="6016"/>
      <c r="C74" s="6019"/>
      <c r="D74" s="6349"/>
      <c r="E74" s="6351"/>
      <c r="F74" s="6463"/>
      <c r="G74" s="6333"/>
      <c r="H74" s="6331"/>
      <c r="I74" s="6356"/>
      <c r="J74" s="1124" t="s">
        <v>20</v>
      </c>
      <c r="K74" s="1731"/>
      <c r="L74" s="1731"/>
      <c r="M74" s="1731"/>
      <c r="N74" s="1751"/>
      <c r="O74" s="1705"/>
      <c r="P74" s="784"/>
      <c r="Q74" s="783"/>
      <c r="S74" s="1760"/>
    </row>
    <row r="75" spans="1:23" ht="31.5" customHeight="1" thickBot="1" x14ac:dyDescent="0.25">
      <c r="A75" s="6329"/>
      <c r="B75" s="6038"/>
      <c r="C75" s="6365"/>
      <c r="D75" s="6353"/>
      <c r="E75" s="6352"/>
      <c r="F75" s="6394"/>
      <c r="G75" s="6334"/>
      <c r="H75" s="6332"/>
      <c r="I75" s="6356"/>
      <c r="J75" s="1669" t="s">
        <v>24</v>
      </c>
      <c r="K75" s="1684">
        <f>SUM(K73:K74)</f>
        <v>6</v>
      </c>
      <c r="L75" s="1684">
        <f>SUM(L73:L74)</f>
        <v>6</v>
      </c>
      <c r="M75" s="1684">
        <f>SUM(M73:M74)</f>
        <v>0.3</v>
      </c>
      <c r="N75" s="1756"/>
      <c r="O75" s="1755"/>
      <c r="P75" s="1754"/>
      <c r="Q75" s="1759"/>
      <c r="R75" s="1758"/>
      <c r="S75" s="592"/>
      <c r="T75" s="1747"/>
    </row>
    <row r="76" spans="1:23" ht="26.25" customHeight="1" x14ac:dyDescent="0.2">
      <c r="A76" s="6327" t="s">
        <v>25</v>
      </c>
      <c r="B76" s="6037" t="s">
        <v>10</v>
      </c>
      <c r="C76" s="6018" t="s">
        <v>28</v>
      </c>
      <c r="D76" s="6348" t="s">
        <v>30</v>
      </c>
      <c r="E76" s="6350"/>
      <c r="F76" s="6335" t="s">
        <v>625</v>
      </c>
      <c r="G76" s="6345" t="s">
        <v>614</v>
      </c>
      <c r="H76" s="6330" t="s">
        <v>18</v>
      </c>
      <c r="I76" s="6356"/>
      <c r="J76" s="1052" t="s">
        <v>20</v>
      </c>
      <c r="K76" s="1737"/>
      <c r="L76" s="1737"/>
      <c r="M76" s="1743"/>
      <c r="N76" s="822"/>
      <c r="O76" s="1752"/>
      <c r="P76" s="1456"/>
      <c r="Q76" s="1757"/>
      <c r="R76" s="1748"/>
      <c r="S76" s="592"/>
      <c r="T76" s="1747"/>
    </row>
    <row r="77" spans="1:23" ht="24.75" customHeight="1" thickBot="1" x14ac:dyDescent="0.25">
      <c r="A77" s="6328"/>
      <c r="B77" s="6016"/>
      <c r="C77" s="6019"/>
      <c r="D77" s="6349"/>
      <c r="E77" s="6351"/>
      <c r="F77" s="6336"/>
      <c r="G77" s="6333"/>
      <c r="H77" s="6331"/>
      <c r="I77" s="6356"/>
      <c r="J77" s="1124" t="s">
        <v>23</v>
      </c>
      <c r="K77" s="1731">
        <v>23</v>
      </c>
      <c r="L77" s="1731">
        <v>19.5</v>
      </c>
      <c r="M77" s="1731">
        <v>7</v>
      </c>
      <c r="N77" s="1751" t="s">
        <v>624</v>
      </c>
      <c r="O77" s="1705" t="s">
        <v>623</v>
      </c>
      <c r="P77" s="942">
        <v>50</v>
      </c>
      <c r="Q77" s="904">
        <v>27</v>
      </c>
      <c r="R77" s="6380" t="s">
        <v>622</v>
      </c>
      <c r="S77" s="6381"/>
      <c r="T77" s="908"/>
    </row>
    <row r="78" spans="1:23" ht="24.75" customHeight="1" thickBot="1" x14ac:dyDescent="0.25">
      <c r="A78" s="6329"/>
      <c r="B78" s="6038"/>
      <c r="C78" s="6365"/>
      <c r="D78" s="6353"/>
      <c r="E78" s="6352"/>
      <c r="F78" s="6337"/>
      <c r="G78" s="6334"/>
      <c r="H78" s="6332"/>
      <c r="I78" s="6356"/>
      <c r="J78" s="1669" t="s">
        <v>24</v>
      </c>
      <c r="K78" s="1684">
        <f>SUM(K76:K77)</f>
        <v>23</v>
      </c>
      <c r="L78" s="1684">
        <f>SUM(L76:L77)</f>
        <v>19.5</v>
      </c>
      <c r="M78" s="1684">
        <f>SUM(M76:M77)</f>
        <v>7</v>
      </c>
      <c r="N78" s="1756"/>
      <c r="O78" s="1755"/>
      <c r="P78" s="1754"/>
      <c r="Q78" s="1753"/>
      <c r="R78" s="1748"/>
      <c r="S78" s="592"/>
      <c r="T78" s="1747"/>
    </row>
    <row r="79" spans="1:23" ht="25.5" customHeight="1" x14ac:dyDescent="0.2">
      <c r="A79" s="6327" t="s">
        <v>25</v>
      </c>
      <c r="B79" s="6037" t="s">
        <v>10</v>
      </c>
      <c r="C79" s="6018" t="s">
        <v>28</v>
      </c>
      <c r="D79" s="6348" t="s">
        <v>32</v>
      </c>
      <c r="E79" s="6350"/>
      <c r="F79" s="6335" t="s">
        <v>621</v>
      </c>
      <c r="G79" s="6345" t="s">
        <v>614</v>
      </c>
      <c r="H79" s="6330" t="s">
        <v>18</v>
      </c>
      <c r="I79" s="6356"/>
      <c r="J79" s="1052" t="s">
        <v>20</v>
      </c>
      <c r="K79" s="1737">
        <v>15</v>
      </c>
      <c r="L79" s="1737">
        <v>15</v>
      </c>
      <c r="M79" s="1743">
        <v>15</v>
      </c>
      <c r="N79" s="822" t="s">
        <v>619</v>
      </c>
      <c r="O79" s="1752" t="s">
        <v>620</v>
      </c>
      <c r="P79" s="820">
        <v>1</v>
      </c>
      <c r="Q79" s="910">
        <v>1</v>
      </c>
      <c r="R79" s="6380" t="s">
        <v>619</v>
      </c>
      <c r="S79" s="6381"/>
      <c r="T79" s="908"/>
    </row>
    <row r="80" spans="1:23" ht="17.25" customHeight="1" thickBot="1" x14ac:dyDescent="0.25">
      <c r="A80" s="6328"/>
      <c r="B80" s="6016"/>
      <c r="C80" s="6019"/>
      <c r="D80" s="6349"/>
      <c r="E80" s="6351"/>
      <c r="F80" s="6336"/>
      <c r="G80" s="6333"/>
      <c r="H80" s="6331"/>
      <c r="I80" s="6356"/>
      <c r="J80" s="1124" t="s">
        <v>23</v>
      </c>
      <c r="K80" s="1731"/>
      <c r="L80" s="1731"/>
      <c r="M80" s="1731"/>
      <c r="N80" s="1751"/>
      <c r="O80" s="1750"/>
      <c r="P80" s="784"/>
      <c r="Q80" s="1749"/>
      <c r="R80" s="1748"/>
      <c r="S80" s="592"/>
      <c r="T80" s="1747"/>
    </row>
    <row r="81" spans="1:20" ht="16.5" customHeight="1" thickBot="1" x14ac:dyDescent="0.25">
      <c r="A81" s="6329"/>
      <c r="B81" s="6038"/>
      <c r="C81" s="6365"/>
      <c r="D81" s="6353"/>
      <c r="E81" s="6352"/>
      <c r="F81" s="6337"/>
      <c r="G81" s="6334"/>
      <c r="H81" s="6332"/>
      <c r="I81" s="6356"/>
      <c r="J81" s="1669" t="s">
        <v>24</v>
      </c>
      <c r="K81" s="1684">
        <f>SUM(K79:K80)</f>
        <v>15</v>
      </c>
      <c r="L81" s="1684">
        <f>SUM(L79:L80)</f>
        <v>15</v>
      </c>
      <c r="M81" s="1684">
        <f>SUM(M79:M80)</f>
        <v>15</v>
      </c>
      <c r="N81" s="1067"/>
      <c r="O81" s="1740"/>
      <c r="P81" s="1746"/>
      <c r="Q81" s="1745"/>
      <c r="R81" s="1723"/>
      <c r="S81" s="1722"/>
      <c r="T81" s="1744"/>
    </row>
    <row r="82" spans="1:20" ht="15.75" customHeight="1" x14ac:dyDescent="0.2">
      <c r="A82" s="6327" t="s">
        <v>25</v>
      </c>
      <c r="B82" s="6037" t="s">
        <v>10</v>
      </c>
      <c r="C82" s="6018" t="s">
        <v>28</v>
      </c>
      <c r="D82" s="6348" t="s">
        <v>47</v>
      </c>
      <c r="E82" s="6350"/>
      <c r="F82" s="6335" t="s">
        <v>618</v>
      </c>
      <c r="G82" s="6345" t="s">
        <v>614</v>
      </c>
      <c r="H82" s="6330" t="s">
        <v>18</v>
      </c>
      <c r="I82" s="6356"/>
      <c r="J82" s="1052" t="s">
        <v>20</v>
      </c>
      <c r="K82" s="1737">
        <v>0.5</v>
      </c>
      <c r="L82" s="1737">
        <v>0.5</v>
      </c>
      <c r="M82" s="1743">
        <v>0.4</v>
      </c>
      <c r="N82" s="754" t="s">
        <v>616</v>
      </c>
      <c r="O82" s="1742"/>
      <c r="P82" s="837" t="s">
        <v>617</v>
      </c>
      <c r="Q82" s="1466" t="s">
        <v>617</v>
      </c>
      <c r="R82" s="1672" t="s">
        <v>616</v>
      </c>
      <c r="S82" s="1671"/>
      <c r="T82" s="1670"/>
    </row>
    <row r="83" spans="1:20" ht="12" customHeight="1" thickBot="1" x14ac:dyDescent="0.25">
      <c r="A83" s="6328"/>
      <c r="B83" s="6016"/>
      <c r="C83" s="6019"/>
      <c r="D83" s="6349"/>
      <c r="E83" s="6351"/>
      <c r="F83" s="6336"/>
      <c r="G83" s="6333"/>
      <c r="H83" s="6331"/>
      <c r="I83" s="6356"/>
      <c r="J83" s="1124" t="s">
        <v>23</v>
      </c>
      <c r="K83" s="1731"/>
      <c r="L83" s="1731"/>
      <c r="M83" s="1731"/>
      <c r="N83" s="833"/>
      <c r="O83" s="1730"/>
      <c r="P83" s="1741"/>
      <c r="Q83" s="1728"/>
      <c r="R83" s="1723"/>
      <c r="S83" s="1722"/>
      <c r="T83" s="1721"/>
    </row>
    <row r="84" spans="1:20" ht="24" customHeight="1" thickBot="1" x14ac:dyDescent="0.25">
      <c r="A84" s="6329"/>
      <c r="B84" s="6038"/>
      <c r="C84" s="6365"/>
      <c r="D84" s="6353"/>
      <c r="E84" s="6352"/>
      <c r="F84" s="6337"/>
      <c r="G84" s="6334"/>
      <c r="H84" s="6332"/>
      <c r="I84" s="6356"/>
      <c r="J84" s="1669" t="s">
        <v>24</v>
      </c>
      <c r="K84" s="1684">
        <f>SUM(K82:K83)</f>
        <v>0.5</v>
      </c>
      <c r="L84" s="1684">
        <f>SUM(L82:L83)</f>
        <v>0.5</v>
      </c>
      <c r="M84" s="1684">
        <f>SUM(M82:M83)</f>
        <v>0.4</v>
      </c>
      <c r="N84" s="1067"/>
      <c r="O84" s="1740"/>
      <c r="P84" s="1739"/>
      <c r="Q84" s="1738"/>
      <c r="R84" s="1723"/>
      <c r="S84" s="1722"/>
      <c r="T84" s="1721"/>
    </row>
    <row r="85" spans="1:20" ht="27.75" customHeight="1" x14ac:dyDescent="0.2">
      <c r="A85" s="6327" t="s">
        <v>25</v>
      </c>
      <c r="B85" s="6037" t="s">
        <v>10</v>
      </c>
      <c r="C85" s="6018" t="s">
        <v>28</v>
      </c>
      <c r="D85" s="6348" t="s">
        <v>50</v>
      </c>
      <c r="E85" s="6350"/>
      <c r="F85" s="6335" t="s">
        <v>615</v>
      </c>
      <c r="G85" s="6333" t="s">
        <v>614</v>
      </c>
      <c r="H85" s="6331" t="s">
        <v>18</v>
      </c>
      <c r="I85" s="6356"/>
      <c r="J85" s="1052" t="s">
        <v>20</v>
      </c>
      <c r="K85" s="1737">
        <v>27</v>
      </c>
      <c r="L85" s="1737">
        <v>27</v>
      </c>
      <c r="M85" s="1737">
        <v>27</v>
      </c>
      <c r="N85" s="769" t="s">
        <v>613</v>
      </c>
      <c r="O85" s="1736"/>
      <c r="P85" s="1735" t="s">
        <v>612</v>
      </c>
      <c r="Q85" s="1734" t="s">
        <v>612</v>
      </c>
      <c r="R85" s="1723" t="s">
        <v>611</v>
      </c>
      <c r="S85" s="1722"/>
      <c r="T85" s="1721"/>
    </row>
    <row r="86" spans="1:20" ht="13.5" thickBot="1" x14ac:dyDescent="0.25">
      <c r="A86" s="6328"/>
      <c r="B86" s="6016"/>
      <c r="C86" s="6019"/>
      <c r="D86" s="6349"/>
      <c r="E86" s="6351"/>
      <c r="F86" s="6336"/>
      <c r="G86" s="6333"/>
      <c r="H86" s="6331"/>
      <c r="I86" s="6356"/>
      <c r="J86" s="1124" t="s">
        <v>23</v>
      </c>
      <c r="K86" s="1732"/>
      <c r="L86" s="1731"/>
      <c r="M86" s="1731"/>
      <c r="N86" s="1603"/>
      <c r="O86" s="1730"/>
      <c r="P86" s="1729"/>
      <c r="Q86" s="1728"/>
      <c r="R86" s="1723"/>
      <c r="S86" s="1722"/>
      <c r="T86" s="1721"/>
    </row>
    <row r="87" spans="1:20" ht="15" customHeight="1" thickBot="1" x14ac:dyDescent="0.25">
      <c r="A87" s="6329"/>
      <c r="B87" s="6038"/>
      <c r="C87" s="6365"/>
      <c r="D87" s="6353"/>
      <c r="E87" s="6352"/>
      <c r="F87" s="6337"/>
      <c r="G87" s="6334"/>
      <c r="H87" s="6332"/>
      <c r="I87" s="6357"/>
      <c r="J87" s="1669" t="s">
        <v>24</v>
      </c>
      <c r="K87" s="1668">
        <f>SUM(K85:K86)</f>
        <v>27</v>
      </c>
      <c r="L87" s="1668">
        <f>SUM(L85:L86)</f>
        <v>27</v>
      </c>
      <c r="M87" s="1668">
        <f>SUM(M85:M86)</f>
        <v>27</v>
      </c>
      <c r="N87" s="1727"/>
      <c r="O87" s="1726"/>
      <c r="P87" s="1725"/>
      <c r="Q87" s="1724"/>
      <c r="R87" s="1723"/>
      <c r="S87" s="1722"/>
      <c r="T87" s="1721"/>
    </row>
    <row r="88" spans="1:20" ht="22.5" customHeight="1" thickBot="1" x14ac:dyDescent="0.25">
      <c r="A88" s="1640" t="s">
        <v>25</v>
      </c>
      <c r="B88" s="1171" t="s">
        <v>10</v>
      </c>
      <c r="C88" s="6368" t="s">
        <v>35</v>
      </c>
      <c r="D88" s="6369"/>
      <c r="E88" s="6369"/>
      <c r="F88" s="6369"/>
      <c r="G88" s="6369"/>
      <c r="H88" s="6369"/>
      <c r="I88" s="6370"/>
      <c r="J88" s="1720" t="s">
        <v>24</v>
      </c>
      <c r="K88" s="1719">
        <f>K45+K53+K57+K63</f>
        <v>451</v>
      </c>
      <c r="L88" s="1719">
        <f>L45+L53+L57+L63</f>
        <v>436</v>
      </c>
      <c r="M88" s="1719">
        <f>M45+M53+M57+M63</f>
        <v>115.9</v>
      </c>
      <c r="N88" s="1718"/>
      <c r="O88" s="1716"/>
      <c r="P88" s="1717"/>
      <c r="Q88" s="1716"/>
      <c r="R88" s="1715"/>
      <c r="S88" s="1714"/>
      <c r="T88" s="1591"/>
    </row>
    <row r="89" spans="1:20" ht="27" customHeight="1" thickBot="1" x14ac:dyDescent="0.25">
      <c r="A89" s="1713" t="s">
        <v>25</v>
      </c>
      <c r="B89" s="1712" t="s">
        <v>25</v>
      </c>
      <c r="C89" s="6283" t="s">
        <v>610</v>
      </c>
      <c r="D89" s="6378"/>
      <c r="E89" s="6378"/>
      <c r="F89" s="6378"/>
      <c r="G89" s="6378"/>
      <c r="H89" s="6378"/>
      <c r="I89" s="6378"/>
      <c r="J89" s="6378"/>
      <c r="K89" s="6378"/>
      <c r="L89" s="6378"/>
      <c r="M89" s="6378"/>
      <c r="N89" s="6378"/>
      <c r="O89" s="6378"/>
      <c r="P89" s="6378"/>
      <c r="Q89" s="6378"/>
      <c r="R89" s="6378"/>
      <c r="S89" s="6379"/>
      <c r="T89" s="1702"/>
    </row>
    <row r="90" spans="1:20" ht="39" customHeight="1" x14ac:dyDescent="0.2">
      <c r="A90" s="6327"/>
      <c r="B90" s="6382"/>
      <c r="C90" s="6402"/>
      <c r="D90" s="6403"/>
      <c r="E90" s="6403"/>
      <c r="F90" s="6403"/>
      <c r="G90" s="6403"/>
      <c r="H90" s="6403"/>
      <c r="I90" s="6403"/>
      <c r="J90" s="6403"/>
      <c r="K90" s="6403"/>
      <c r="L90" s="6403"/>
      <c r="M90" s="6404"/>
      <c r="N90" s="1686" t="s">
        <v>609</v>
      </c>
      <c r="O90" s="1711" t="s">
        <v>17</v>
      </c>
      <c r="P90" s="1710"/>
      <c r="Q90" s="1709"/>
      <c r="R90" s="624"/>
      <c r="S90" s="1708"/>
      <c r="T90" s="1702"/>
    </row>
    <row r="91" spans="1:20" ht="39.75" customHeight="1" thickBot="1" x14ac:dyDescent="0.25">
      <c r="A91" s="6329"/>
      <c r="B91" s="6383"/>
      <c r="C91" s="6405"/>
      <c r="D91" s="6406"/>
      <c r="E91" s="6406"/>
      <c r="F91" s="6406"/>
      <c r="G91" s="6406"/>
      <c r="H91" s="6406"/>
      <c r="I91" s="6406"/>
      <c r="J91" s="6406"/>
      <c r="K91" s="6406"/>
      <c r="L91" s="6406"/>
      <c r="M91" s="6407"/>
      <c r="N91" s="1707" t="s">
        <v>608</v>
      </c>
      <c r="O91" s="1706" t="s">
        <v>17</v>
      </c>
      <c r="P91" s="1705"/>
      <c r="Q91" s="1704"/>
      <c r="R91" s="619"/>
      <c r="S91" s="1703"/>
      <c r="T91" s="1702"/>
    </row>
    <row r="92" spans="1:20" ht="32.25" customHeight="1" x14ac:dyDescent="0.2">
      <c r="A92" s="6327" t="s">
        <v>25</v>
      </c>
      <c r="B92" s="6037" t="s">
        <v>25</v>
      </c>
      <c r="C92" s="1035" t="s">
        <v>10</v>
      </c>
      <c r="D92" s="6044" t="s">
        <v>604</v>
      </c>
      <c r="E92" s="6359"/>
      <c r="F92" s="6360"/>
      <c r="G92" s="6339" t="s">
        <v>607</v>
      </c>
      <c r="H92" s="6331" t="s">
        <v>18</v>
      </c>
      <c r="I92" s="5965" t="s">
        <v>63</v>
      </c>
      <c r="J92" s="1042" t="s">
        <v>20</v>
      </c>
      <c r="K92" s="1133">
        <f>K95</f>
        <v>0</v>
      </c>
      <c r="L92" s="1133">
        <f>L95</f>
        <v>0</v>
      </c>
      <c r="M92" s="1133">
        <f>M95</f>
        <v>0</v>
      </c>
      <c r="N92" s="1686" t="s">
        <v>606</v>
      </c>
      <c r="O92" s="650" t="s">
        <v>17</v>
      </c>
      <c r="P92" s="740"/>
      <c r="Q92" s="1678"/>
      <c r="R92" s="1677"/>
      <c r="S92" s="1676"/>
      <c r="T92" s="1675"/>
    </row>
    <row r="93" spans="1:20" ht="37.5" customHeight="1" thickBot="1" x14ac:dyDescent="0.25">
      <c r="A93" s="6328"/>
      <c r="B93" s="6016"/>
      <c r="C93" s="1035"/>
      <c r="D93" s="6047"/>
      <c r="E93" s="6361"/>
      <c r="F93" s="6362"/>
      <c r="G93" s="6339"/>
      <c r="H93" s="6331"/>
      <c r="I93" s="5965"/>
      <c r="J93" s="1031"/>
      <c r="K93" s="1128"/>
      <c r="L93" s="1155"/>
      <c r="M93" s="1155"/>
      <c r="N93" s="1685" t="s">
        <v>605</v>
      </c>
      <c r="O93" s="747" t="s">
        <v>17</v>
      </c>
      <c r="P93" s="1157"/>
      <c r="Q93" s="1693"/>
      <c r="R93" s="1677"/>
      <c r="S93" s="1676"/>
      <c r="T93" s="1675"/>
    </row>
    <row r="94" spans="1:20" ht="13.5" thickBot="1" x14ac:dyDescent="0.25">
      <c r="A94" s="6329"/>
      <c r="B94" s="6038"/>
      <c r="C94" s="1701"/>
      <c r="D94" s="6373"/>
      <c r="E94" s="6363"/>
      <c r="F94" s="6364"/>
      <c r="G94" s="6339"/>
      <c r="H94" s="6331"/>
      <c r="I94" s="5965"/>
      <c r="J94" s="1669" t="s">
        <v>24</v>
      </c>
      <c r="K94" s="1684">
        <f>SUM(K92:K93)</f>
        <v>0</v>
      </c>
      <c r="L94" s="1684">
        <f>SUM(L92:L93)</f>
        <v>0</v>
      </c>
      <c r="M94" s="1684">
        <f>SUM(M92:M93)</f>
        <v>0</v>
      </c>
      <c r="N94" s="1690"/>
      <c r="O94" s="1157"/>
      <c r="P94" s="1664"/>
      <c r="Q94" s="1663"/>
      <c r="R94" s="1655"/>
      <c r="S94" s="1654"/>
      <c r="T94" s="1653"/>
    </row>
    <row r="95" spans="1:20" ht="25.5" x14ac:dyDescent="0.2">
      <c r="A95" s="6327" t="s">
        <v>25</v>
      </c>
      <c r="B95" s="6037" t="s">
        <v>25</v>
      </c>
      <c r="C95" s="1055" t="s">
        <v>10</v>
      </c>
      <c r="D95" s="1667" t="s">
        <v>10</v>
      </c>
      <c r="E95" s="1692"/>
      <c r="F95" s="1691" t="s">
        <v>604</v>
      </c>
      <c r="G95" s="6339"/>
      <c r="H95" s="6331"/>
      <c r="I95" s="5965"/>
      <c r="J95" s="1052" t="s">
        <v>20</v>
      </c>
      <c r="K95" s="1110">
        <v>0</v>
      </c>
      <c r="L95" s="1094">
        <v>0</v>
      </c>
      <c r="M95" s="1110">
        <v>0</v>
      </c>
      <c r="N95" s="1700"/>
      <c r="O95" s="980"/>
      <c r="P95" s="1699"/>
      <c r="Q95" s="1698"/>
      <c r="R95" s="1655"/>
      <c r="S95" s="1654"/>
      <c r="T95" s="1653"/>
    </row>
    <row r="96" spans="1:20" ht="34.5" customHeight="1" thickBot="1" x14ac:dyDescent="0.25">
      <c r="A96" s="6328"/>
      <c r="B96" s="6016"/>
      <c r="C96" s="1418"/>
      <c r="D96" s="1420"/>
      <c r="E96" s="1692"/>
      <c r="F96" s="1091"/>
      <c r="G96" s="6339"/>
      <c r="H96" s="6331"/>
      <c r="I96" s="5965"/>
      <c r="J96" s="1697" t="s">
        <v>24</v>
      </c>
      <c r="K96" s="1696">
        <f>SUM(K95)</f>
        <v>0</v>
      </c>
      <c r="L96" s="1696">
        <f>SUM(L95)</f>
        <v>0</v>
      </c>
      <c r="M96" s="1696">
        <f>SUM(M95)</f>
        <v>0</v>
      </c>
      <c r="N96" s="1695"/>
      <c r="O96" s="730"/>
      <c r="P96" s="1694"/>
      <c r="Q96" s="1653"/>
      <c r="R96" s="1655"/>
      <c r="S96" s="1654"/>
      <c r="T96" s="1653"/>
    </row>
    <row r="97" spans="1:20" ht="26.25" customHeight="1" thickBot="1" x14ac:dyDescent="0.25">
      <c r="A97" s="6346" t="s">
        <v>25</v>
      </c>
      <c r="B97" s="6015" t="s">
        <v>25</v>
      </c>
      <c r="C97" s="6341" t="s">
        <v>25</v>
      </c>
      <c r="D97" s="6044" t="s">
        <v>600</v>
      </c>
      <c r="E97" s="6359"/>
      <c r="F97" s="6360"/>
      <c r="G97" s="6338" t="s">
        <v>603</v>
      </c>
      <c r="H97" s="6330" t="s">
        <v>18</v>
      </c>
      <c r="I97" s="5964" t="s">
        <v>63</v>
      </c>
      <c r="J97" s="1052" t="s">
        <v>20</v>
      </c>
      <c r="K97" s="1136">
        <f>K100</f>
        <v>0</v>
      </c>
      <c r="L97" s="1136">
        <f>L100</f>
        <v>0</v>
      </c>
      <c r="M97" s="1136">
        <f>M100</f>
        <v>0</v>
      </c>
      <c r="N97" s="1687" t="s">
        <v>602</v>
      </c>
      <c r="O97" s="1341" t="s">
        <v>17</v>
      </c>
      <c r="P97" s="972"/>
      <c r="Q97" s="1680"/>
      <c r="R97" s="1677"/>
      <c r="S97" s="1676"/>
      <c r="T97" s="1675"/>
    </row>
    <row r="98" spans="1:20" ht="42.75" customHeight="1" thickBot="1" x14ac:dyDescent="0.25">
      <c r="A98" s="6377"/>
      <c r="B98" s="6016"/>
      <c r="C98" s="6376"/>
      <c r="D98" s="6047"/>
      <c r="E98" s="6361"/>
      <c r="F98" s="6362"/>
      <c r="G98" s="6339"/>
      <c r="H98" s="6331"/>
      <c r="I98" s="5965"/>
      <c r="J98" s="1124"/>
      <c r="K98" s="1154"/>
      <c r="L98" s="1154"/>
      <c r="M98" s="1154"/>
      <c r="N98" s="1685" t="s">
        <v>601</v>
      </c>
      <c r="O98" s="747" t="s">
        <v>594</v>
      </c>
      <c r="P98" s="1157"/>
      <c r="Q98" s="1693"/>
      <c r="R98" s="1677"/>
      <c r="S98" s="1676"/>
      <c r="T98" s="1675"/>
    </row>
    <row r="99" spans="1:20" ht="21" customHeight="1" thickBot="1" x14ac:dyDescent="0.25">
      <c r="A99" s="6347"/>
      <c r="B99" s="6017"/>
      <c r="C99" s="6342"/>
      <c r="D99" s="6373"/>
      <c r="E99" s="6363"/>
      <c r="F99" s="6364"/>
      <c r="G99" s="6339"/>
      <c r="H99" s="6331"/>
      <c r="I99" s="5965"/>
      <c r="J99" s="1669" t="s">
        <v>24</v>
      </c>
      <c r="K99" s="1684">
        <f>SUM(K97:K98)</f>
        <v>0</v>
      </c>
      <c r="L99" s="1684">
        <f>SUM(L97:L98)</f>
        <v>0</v>
      </c>
      <c r="M99" s="1684">
        <f>SUM(M97:M98)</f>
        <v>0</v>
      </c>
      <c r="N99" s="1690"/>
      <c r="O99" s="1157"/>
      <c r="P99" s="1664"/>
      <c r="Q99" s="1663"/>
      <c r="R99" s="1655"/>
      <c r="S99" s="1654"/>
      <c r="T99" s="1653"/>
    </row>
    <row r="100" spans="1:20" ht="33" customHeight="1" x14ac:dyDescent="0.2">
      <c r="A100" s="6327" t="s">
        <v>25</v>
      </c>
      <c r="B100" s="6037" t="s">
        <v>25</v>
      </c>
      <c r="C100" s="1055" t="s">
        <v>25</v>
      </c>
      <c r="D100" s="1667" t="s">
        <v>10</v>
      </c>
      <c r="E100" s="1692"/>
      <c r="F100" s="1691" t="s">
        <v>600</v>
      </c>
      <c r="G100" s="6339"/>
      <c r="H100" s="6331"/>
      <c r="I100" s="5965"/>
      <c r="J100" s="1042" t="s">
        <v>20</v>
      </c>
      <c r="K100" s="1093">
        <v>0</v>
      </c>
      <c r="L100" s="1125">
        <v>0</v>
      </c>
      <c r="M100" s="1093">
        <v>0</v>
      </c>
      <c r="N100" s="1690"/>
      <c r="O100" s="1157"/>
      <c r="P100" s="1664"/>
      <c r="Q100" s="1689"/>
      <c r="R100" s="1655"/>
      <c r="S100" s="1654"/>
      <c r="T100" s="1653"/>
    </row>
    <row r="101" spans="1:20" ht="23.25" customHeight="1" thickBot="1" x14ac:dyDescent="0.25">
      <c r="A101" s="6329"/>
      <c r="B101" s="6038"/>
      <c r="C101" s="1427"/>
      <c r="D101" s="1022"/>
      <c r="E101" s="1240"/>
      <c r="F101" s="1088"/>
      <c r="G101" s="6340"/>
      <c r="H101" s="6332"/>
      <c r="I101" s="5966"/>
      <c r="J101" s="1662" t="s">
        <v>24</v>
      </c>
      <c r="K101" s="1660">
        <f>SUM(K100)</f>
        <v>0</v>
      </c>
      <c r="L101" s="1660">
        <f>SUM(L100)</f>
        <v>0</v>
      </c>
      <c r="M101" s="1660">
        <f>SUM(M100)</f>
        <v>0</v>
      </c>
      <c r="N101" s="1688"/>
      <c r="O101" s="1658"/>
      <c r="P101" s="1657"/>
      <c r="Q101" s="1656"/>
      <c r="R101" s="1655"/>
      <c r="S101" s="1654"/>
      <c r="T101" s="1653"/>
    </row>
    <row r="102" spans="1:20" ht="27.75" customHeight="1" thickBot="1" x14ac:dyDescent="0.25">
      <c r="A102" s="6346" t="s">
        <v>25</v>
      </c>
      <c r="B102" s="6015" t="s">
        <v>25</v>
      </c>
      <c r="C102" s="6341" t="s">
        <v>27</v>
      </c>
      <c r="D102" s="6044" t="s">
        <v>593</v>
      </c>
      <c r="E102" s="6359"/>
      <c r="F102" s="6360"/>
      <c r="G102" s="6338" t="s">
        <v>599</v>
      </c>
      <c r="H102" s="6330" t="s">
        <v>18</v>
      </c>
      <c r="I102" s="5964" t="s">
        <v>63</v>
      </c>
      <c r="J102" s="1052" t="s">
        <v>20</v>
      </c>
      <c r="K102" s="1136">
        <f>K107</f>
        <v>0</v>
      </c>
      <c r="L102" s="1136">
        <f>L107</f>
        <v>0</v>
      </c>
      <c r="M102" s="1136">
        <f>M107</f>
        <v>0</v>
      </c>
      <c r="N102" s="1687" t="s">
        <v>598</v>
      </c>
      <c r="O102" s="1341" t="s">
        <v>17</v>
      </c>
      <c r="P102" s="972"/>
      <c r="Q102" s="1680"/>
      <c r="R102" s="1677"/>
      <c r="S102" s="1676"/>
      <c r="T102" s="1675"/>
    </row>
    <row r="103" spans="1:20" ht="25.5" x14ac:dyDescent="0.2">
      <c r="A103" s="6377"/>
      <c r="B103" s="6016"/>
      <c r="C103" s="6376"/>
      <c r="D103" s="6047"/>
      <c r="E103" s="6361"/>
      <c r="F103" s="6362"/>
      <c r="G103" s="6339"/>
      <c r="H103" s="6331"/>
      <c r="I103" s="5965"/>
      <c r="J103" s="1042"/>
      <c r="K103" s="1133"/>
      <c r="L103" s="1133"/>
      <c r="M103" s="1133"/>
      <c r="N103" s="1686" t="s">
        <v>597</v>
      </c>
      <c r="O103" s="747" t="s">
        <v>594</v>
      </c>
      <c r="P103" s="740"/>
      <c r="Q103" s="1678"/>
      <c r="R103" s="1677"/>
      <c r="S103" s="1676"/>
      <c r="T103" s="1675"/>
    </row>
    <row r="104" spans="1:20" ht="26.25" thickBot="1" x14ac:dyDescent="0.25">
      <c r="A104" s="6377"/>
      <c r="B104" s="6016"/>
      <c r="C104" s="6376"/>
      <c r="D104" s="6047"/>
      <c r="E104" s="6361"/>
      <c r="F104" s="6362"/>
      <c r="G104" s="6339"/>
      <c r="H104" s="6331"/>
      <c r="I104" s="5965"/>
      <c r="J104" s="1043"/>
      <c r="K104" s="1229"/>
      <c r="L104" s="1229"/>
      <c r="M104" s="1206"/>
      <c r="N104" s="1685" t="s">
        <v>596</v>
      </c>
      <c r="O104" s="650" t="s">
        <v>17</v>
      </c>
      <c r="P104" s="740"/>
      <c r="Q104" s="1678"/>
      <c r="R104" s="1677"/>
      <c r="S104" s="1676"/>
      <c r="T104" s="1675"/>
    </row>
    <row r="105" spans="1:20" ht="31.5" customHeight="1" thickBot="1" x14ac:dyDescent="0.25">
      <c r="A105" s="6377"/>
      <c r="B105" s="6016"/>
      <c r="C105" s="6376"/>
      <c r="D105" s="6047"/>
      <c r="E105" s="6361"/>
      <c r="F105" s="6362"/>
      <c r="G105" s="6339"/>
      <c r="H105" s="6331"/>
      <c r="I105" s="5965"/>
      <c r="J105" s="1124"/>
      <c r="K105" s="1154"/>
      <c r="L105" s="1154"/>
      <c r="M105" s="1154"/>
      <c r="N105" s="6374" t="s">
        <v>595</v>
      </c>
      <c r="O105" s="747" t="s">
        <v>594</v>
      </c>
      <c r="P105" s="832"/>
      <c r="Q105" s="1108"/>
      <c r="R105" s="1672"/>
      <c r="S105" s="1671"/>
      <c r="T105" s="1670"/>
    </row>
    <row r="106" spans="1:20" ht="13.5" thickBot="1" x14ac:dyDescent="0.25">
      <c r="A106" s="6347"/>
      <c r="B106" s="6017"/>
      <c r="C106" s="6342"/>
      <c r="D106" s="6373"/>
      <c r="E106" s="6363"/>
      <c r="F106" s="6364"/>
      <c r="G106" s="6339"/>
      <c r="H106" s="6331"/>
      <c r="I106" s="5965"/>
      <c r="J106" s="1669" t="s">
        <v>24</v>
      </c>
      <c r="K106" s="1684">
        <f>SUM(K102:K105)</f>
        <v>0</v>
      </c>
      <c r="L106" s="1684">
        <f>SUM(L102:L105)</f>
        <v>0</v>
      </c>
      <c r="M106" s="1684">
        <f>SUM(M102:M105)</f>
        <v>0</v>
      </c>
      <c r="N106" s="6375"/>
      <c r="O106" s="1157"/>
      <c r="P106" s="1664"/>
      <c r="Q106" s="1663"/>
      <c r="R106" s="1655"/>
      <c r="S106" s="1654"/>
      <c r="T106" s="1653"/>
    </row>
    <row r="107" spans="1:20" ht="26.25" customHeight="1" x14ac:dyDescent="0.2">
      <c r="A107" s="6327" t="s">
        <v>25</v>
      </c>
      <c r="B107" s="6037" t="s">
        <v>25</v>
      </c>
      <c r="C107" s="1055" t="s">
        <v>27</v>
      </c>
      <c r="D107" s="1667" t="s">
        <v>10</v>
      </c>
      <c r="E107" s="6350"/>
      <c r="F107" s="6371" t="s">
        <v>593</v>
      </c>
      <c r="G107" s="6339"/>
      <c r="H107" s="6331"/>
      <c r="I107" s="5965"/>
      <c r="J107" s="1042" t="s">
        <v>20</v>
      </c>
      <c r="K107" s="1125">
        <v>0</v>
      </c>
      <c r="L107" s="1125">
        <v>0</v>
      </c>
      <c r="M107" s="1093">
        <v>0</v>
      </c>
      <c r="N107" s="1683"/>
      <c r="O107" s="1157"/>
      <c r="P107" s="1664"/>
      <c r="Q107" s="1663"/>
      <c r="R107" s="1655"/>
      <c r="S107" s="1654"/>
      <c r="T107" s="1653"/>
    </row>
    <row r="108" spans="1:20" ht="24" customHeight="1" thickBot="1" x14ac:dyDescent="0.25">
      <c r="A108" s="6329"/>
      <c r="B108" s="6038"/>
      <c r="C108" s="1427"/>
      <c r="D108" s="1022"/>
      <c r="E108" s="6352"/>
      <c r="F108" s="6372"/>
      <c r="G108" s="6340"/>
      <c r="H108" s="6332"/>
      <c r="I108" s="5966"/>
      <c r="J108" s="1662" t="s">
        <v>24</v>
      </c>
      <c r="K108" s="1661">
        <f>SUM(K107)</f>
        <v>0</v>
      </c>
      <c r="L108" s="1661">
        <f>SUM(L107)</f>
        <v>0</v>
      </c>
      <c r="M108" s="1661">
        <f>SUM(M107)</f>
        <v>0</v>
      </c>
      <c r="N108" s="1682"/>
      <c r="O108" s="1658"/>
      <c r="P108" s="1657"/>
      <c r="Q108" s="1656"/>
      <c r="R108" s="1655"/>
      <c r="S108" s="1654"/>
      <c r="T108" s="1653"/>
    </row>
    <row r="109" spans="1:20" ht="24" customHeight="1" x14ac:dyDescent="0.2">
      <c r="A109" s="6346" t="s">
        <v>25</v>
      </c>
      <c r="B109" s="6015" t="s">
        <v>25</v>
      </c>
      <c r="C109" s="6341" t="s">
        <v>28</v>
      </c>
      <c r="D109" s="6044" t="s">
        <v>590</v>
      </c>
      <c r="E109" s="6359"/>
      <c r="F109" s="6360"/>
      <c r="G109" s="6338" t="s">
        <v>592</v>
      </c>
      <c r="H109" s="6330" t="s">
        <v>18</v>
      </c>
      <c r="I109" s="5964" t="s">
        <v>63</v>
      </c>
      <c r="J109" s="1052" t="s">
        <v>20</v>
      </c>
      <c r="K109" s="1097">
        <f>K114</f>
        <v>0</v>
      </c>
      <c r="L109" s="1097">
        <f>L114</f>
        <v>0</v>
      </c>
      <c r="M109" s="1097">
        <f>M114</f>
        <v>0</v>
      </c>
      <c r="N109" s="1681" t="s">
        <v>591</v>
      </c>
      <c r="O109" s="753" t="s">
        <v>17</v>
      </c>
      <c r="P109" s="972"/>
      <c r="Q109" s="1680"/>
      <c r="R109" s="1677"/>
      <c r="S109" s="1676"/>
      <c r="T109" s="1675"/>
    </row>
    <row r="110" spans="1:20" ht="24" customHeight="1" x14ac:dyDescent="0.2">
      <c r="A110" s="6377"/>
      <c r="B110" s="6016"/>
      <c r="C110" s="6376"/>
      <c r="D110" s="6047"/>
      <c r="E110" s="6361"/>
      <c r="F110" s="6362"/>
      <c r="G110" s="6339"/>
      <c r="H110" s="6331"/>
      <c r="I110" s="5965"/>
      <c r="J110" s="1043"/>
      <c r="K110" s="1134"/>
      <c r="L110" s="1134"/>
      <c r="M110" s="1134"/>
      <c r="N110" s="1679"/>
      <c r="O110" s="747"/>
      <c r="P110" s="740"/>
      <c r="Q110" s="1678"/>
      <c r="R110" s="1677"/>
      <c r="S110" s="1676"/>
      <c r="T110" s="1675"/>
    </row>
    <row r="111" spans="1:20" ht="24" customHeight="1" thickBot="1" x14ac:dyDescent="0.25">
      <c r="A111" s="6377"/>
      <c r="B111" s="6016"/>
      <c r="C111" s="6376"/>
      <c r="D111" s="6047"/>
      <c r="E111" s="6361"/>
      <c r="F111" s="6362"/>
      <c r="G111" s="6339"/>
      <c r="H111" s="6331"/>
      <c r="I111" s="5965"/>
      <c r="J111" s="1043"/>
      <c r="K111" s="1134"/>
      <c r="L111" s="1206"/>
      <c r="M111" s="1206"/>
      <c r="N111" s="1673"/>
      <c r="O111" s="650"/>
      <c r="P111" s="740"/>
      <c r="Q111" s="1678"/>
      <c r="R111" s="1677"/>
      <c r="S111" s="1676"/>
      <c r="T111" s="1675"/>
    </row>
    <row r="112" spans="1:20" ht="24" customHeight="1" thickBot="1" x14ac:dyDescent="0.25">
      <c r="A112" s="6377"/>
      <c r="B112" s="6016"/>
      <c r="C112" s="6376"/>
      <c r="D112" s="6047"/>
      <c r="E112" s="6361"/>
      <c r="F112" s="6362"/>
      <c r="G112" s="6339"/>
      <c r="H112" s="6331"/>
      <c r="I112" s="5965"/>
      <c r="J112" s="1031"/>
      <c r="K112" s="1129"/>
      <c r="L112" s="1155"/>
      <c r="M112" s="1155"/>
      <c r="N112" s="1673"/>
      <c r="O112" s="747"/>
      <c r="P112" s="832"/>
      <c r="Q112" s="1108"/>
      <c r="R112" s="1672"/>
      <c r="S112" s="1671"/>
      <c r="T112" s="1670"/>
    </row>
    <row r="113" spans="1:20" ht="24" customHeight="1" thickBot="1" x14ac:dyDescent="0.25">
      <c r="A113" s="6347"/>
      <c r="B113" s="6017"/>
      <c r="C113" s="6342"/>
      <c r="D113" s="6373"/>
      <c r="E113" s="6363"/>
      <c r="F113" s="6364"/>
      <c r="G113" s="6339"/>
      <c r="H113" s="6331"/>
      <c r="I113" s="5965"/>
      <c r="J113" s="1669" t="s">
        <v>24</v>
      </c>
      <c r="K113" s="1668">
        <f>SUM(K109:K112)</f>
        <v>0</v>
      </c>
      <c r="L113" s="1668">
        <f>SUM(L109:L112)</f>
        <v>0</v>
      </c>
      <c r="M113" s="1668">
        <f>SUM(M109:M112)</f>
        <v>0</v>
      </c>
      <c r="N113" s="1665"/>
      <c r="O113" s="1157"/>
      <c r="P113" s="1664"/>
      <c r="Q113" s="1663"/>
      <c r="R113" s="1655"/>
      <c r="S113" s="1654"/>
      <c r="T113" s="1653"/>
    </row>
    <row r="114" spans="1:20" ht="24" customHeight="1" x14ac:dyDescent="0.2">
      <c r="A114" s="6327" t="s">
        <v>25</v>
      </c>
      <c r="B114" s="6037" t="s">
        <v>25</v>
      </c>
      <c r="C114" s="1055" t="s">
        <v>28</v>
      </c>
      <c r="D114" s="1667" t="s">
        <v>10</v>
      </c>
      <c r="E114" s="6350"/>
      <c r="F114" s="5928" t="s">
        <v>590</v>
      </c>
      <c r="G114" s="6339"/>
      <c r="H114" s="6331"/>
      <c r="I114" s="5965"/>
      <c r="J114" s="1042" t="s">
        <v>20</v>
      </c>
      <c r="K114" s="1125">
        <v>0</v>
      </c>
      <c r="L114" s="1093">
        <v>0</v>
      </c>
      <c r="M114" s="1093">
        <v>0</v>
      </c>
      <c r="N114" s="1665"/>
      <c r="O114" s="1157"/>
      <c r="P114" s="1664"/>
      <c r="Q114" s="1663"/>
      <c r="R114" s="1655"/>
      <c r="S114" s="1654"/>
      <c r="T114" s="1653"/>
    </row>
    <row r="115" spans="1:20" ht="24" customHeight="1" thickBot="1" x14ac:dyDescent="0.25">
      <c r="A115" s="6329"/>
      <c r="B115" s="6038"/>
      <c r="C115" s="1427"/>
      <c r="D115" s="1022"/>
      <c r="E115" s="6352"/>
      <c r="F115" s="5930"/>
      <c r="G115" s="6340"/>
      <c r="H115" s="6332"/>
      <c r="I115" s="5966"/>
      <c r="J115" s="1662" t="s">
        <v>24</v>
      </c>
      <c r="K115" s="1661">
        <f>SUM(K114)</f>
        <v>0</v>
      </c>
      <c r="L115" s="1661">
        <f>SUM(L114)</f>
        <v>0</v>
      </c>
      <c r="M115" s="1660">
        <f>SUM(M114)</f>
        <v>0</v>
      </c>
      <c r="N115" s="1659"/>
      <c r="O115" s="1658"/>
      <c r="P115" s="1657"/>
      <c r="Q115" s="1656"/>
      <c r="R115" s="1655"/>
      <c r="S115" s="1654"/>
      <c r="T115" s="1653"/>
    </row>
    <row r="116" spans="1:20" ht="13.5" customHeight="1" thickBot="1" x14ac:dyDescent="0.25">
      <c r="A116" s="1640" t="s">
        <v>25</v>
      </c>
      <c r="B116" s="1171" t="s">
        <v>25</v>
      </c>
      <c r="C116" s="6358" t="s">
        <v>35</v>
      </c>
      <c r="D116" s="6058"/>
      <c r="E116" s="6058"/>
      <c r="F116" s="6058"/>
      <c r="G116" s="6058"/>
      <c r="H116" s="6058"/>
      <c r="I116" s="6058"/>
      <c r="J116" s="1652" t="s">
        <v>24</v>
      </c>
      <c r="K116" s="1651">
        <f>K94+K99+K106+K113</f>
        <v>0</v>
      </c>
      <c r="L116" s="1651">
        <f>L94+L99+L106+L113</f>
        <v>0</v>
      </c>
      <c r="M116" s="1651">
        <f>M94+M99+M106+M113</f>
        <v>0</v>
      </c>
      <c r="N116" s="1650"/>
      <c r="O116" s="1649"/>
      <c r="P116" s="1649"/>
      <c r="Q116" s="1649"/>
      <c r="R116" s="1648"/>
      <c r="S116" s="1647"/>
      <c r="T116" s="1593"/>
    </row>
    <row r="117" spans="1:20" ht="13.5" customHeight="1" thickBot="1" x14ac:dyDescent="0.25">
      <c r="A117" s="1640" t="s">
        <v>25</v>
      </c>
      <c r="B117" s="1646"/>
      <c r="C117" s="6143" t="s">
        <v>68</v>
      </c>
      <c r="D117" s="6144"/>
      <c r="E117" s="6144"/>
      <c r="F117" s="6144"/>
      <c r="G117" s="6144"/>
      <c r="H117" s="6144"/>
      <c r="I117" s="6144"/>
      <c r="J117" s="1411" t="s">
        <v>24</v>
      </c>
      <c r="K117" s="1645">
        <f>K88+K116</f>
        <v>451</v>
      </c>
      <c r="L117" s="1645">
        <f>L88+L116</f>
        <v>436</v>
      </c>
      <c r="M117" s="1645">
        <f>M88+M116</f>
        <v>115.9</v>
      </c>
      <c r="N117" s="1644"/>
      <c r="O117" s="1643"/>
      <c r="P117" s="1643"/>
      <c r="Q117" s="1643"/>
      <c r="R117" s="1642"/>
      <c r="S117" s="1641"/>
      <c r="T117" s="1634"/>
    </row>
    <row r="118" spans="1:20" ht="13.5" customHeight="1" thickBot="1" x14ac:dyDescent="0.25">
      <c r="A118" s="1640" t="s">
        <v>25</v>
      </c>
      <c r="B118" s="1639" t="s">
        <v>25</v>
      </c>
      <c r="C118" s="6358" t="s">
        <v>69</v>
      </c>
      <c r="D118" s="6058"/>
      <c r="E118" s="6058"/>
      <c r="F118" s="6058"/>
      <c r="G118" s="6058"/>
      <c r="H118" s="6058"/>
      <c r="I118" s="6058"/>
      <c r="J118" s="1220" t="s">
        <v>24</v>
      </c>
      <c r="K118" s="1638">
        <f>K119-K61</f>
        <v>320.5</v>
      </c>
      <c r="L118" s="1638">
        <f>L119-L61</f>
        <v>234.89999999999998</v>
      </c>
      <c r="M118" s="1638">
        <f>M119-M61</f>
        <v>221.2</v>
      </c>
      <c r="N118" s="1637"/>
      <c r="O118" s="561"/>
      <c r="P118" s="561"/>
      <c r="Q118" s="561"/>
      <c r="R118" s="1636"/>
      <c r="S118" s="1635"/>
      <c r="T118" s="1634"/>
    </row>
    <row r="119" spans="1:20" ht="13.5" thickBot="1" x14ac:dyDescent="0.25">
      <c r="A119" s="6464" t="s">
        <v>70</v>
      </c>
      <c r="B119" s="6465"/>
      <c r="C119" s="6465"/>
      <c r="D119" s="6465"/>
      <c r="E119" s="6465"/>
      <c r="F119" s="6465"/>
      <c r="G119" s="6465"/>
      <c r="H119" s="6465"/>
      <c r="I119" s="6465"/>
      <c r="J119" s="6466"/>
      <c r="K119" s="1633">
        <f>K117+K34</f>
        <v>651</v>
      </c>
      <c r="L119" s="1633">
        <f>L117+L34</f>
        <v>565.4</v>
      </c>
      <c r="M119" s="1633">
        <f>M117+M34</f>
        <v>239.9</v>
      </c>
      <c r="N119" s="6366"/>
      <c r="O119" s="6367"/>
      <c r="P119" s="6367"/>
      <c r="Q119" s="6367"/>
      <c r="R119" s="1632"/>
      <c r="S119" s="1631"/>
      <c r="T119" s="908"/>
    </row>
    <row r="120" spans="1:20" ht="15" x14ac:dyDescent="0.2">
      <c r="A120" s="1629" t="s">
        <v>169</v>
      </c>
      <c r="B120" s="1629"/>
      <c r="C120" s="1629"/>
      <c r="D120" s="1629"/>
      <c r="E120" s="1629"/>
      <c r="F120" s="1629"/>
      <c r="G120" s="1629"/>
      <c r="H120" s="1630"/>
      <c r="I120" s="1629"/>
      <c r="J120" s="1629"/>
      <c r="K120" s="1629"/>
      <c r="L120" s="1629"/>
      <c r="M120" s="1629"/>
      <c r="N120" s="1629"/>
      <c r="O120" s="1628"/>
      <c r="P120" s="1628"/>
      <c r="Q120" s="1627"/>
      <c r="R120" s="724"/>
      <c r="S120" s="1593"/>
      <c r="T120" s="1627"/>
    </row>
    <row r="121" spans="1:20" ht="8.25" customHeight="1" x14ac:dyDescent="0.2">
      <c r="A121" s="1592"/>
      <c r="B121" s="1592"/>
      <c r="C121" s="1592"/>
      <c r="D121" s="1592"/>
      <c r="E121" s="1592"/>
      <c r="F121" s="1592"/>
      <c r="G121" s="1592"/>
      <c r="H121" s="1592"/>
      <c r="I121" s="1592"/>
      <c r="J121" s="1592"/>
      <c r="K121" s="1592"/>
      <c r="L121" s="1592"/>
      <c r="M121" s="1592"/>
      <c r="N121" s="1592"/>
      <c r="O121" s="1592"/>
      <c r="P121" s="1592"/>
      <c r="Q121" s="1591"/>
      <c r="R121" s="724"/>
      <c r="S121" s="1593"/>
      <c r="T121" s="1591"/>
    </row>
    <row r="122" spans="1:20" ht="15" customHeight="1" x14ac:dyDescent="0.2">
      <c r="A122" s="5862" t="s">
        <v>168</v>
      </c>
      <c r="B122" s="5862"/>
      <c r="C122" s="5862"/>
      <c r="D122" s="5862"/>
      <c r="E122" s="5862"/>
      <c r="F122" s="5862"/>
      <c r="G122" s="5862"/>
      <c r="H122" s="5862"/>
      <c r="I122" s="5862"/>
      <c r="J122" s="5862"/>
      <c r="K122" s="5862"/>
      <c r="L122" s="495"/>
      <c r="M122" s="495"/>
      <c r="N122" s="1592"/>
      <c r="O122" s="1592"/>
      <c r="P122" s="1592"/>
      <c r="Q122" s="1591"/>
      <c r="R122" s="724"/>
      <c r="S122" s="1593"/>
      <c r="T122" s="1591"/>
    </row>
    <row r="123" spans="1:20" ht="18.75" customHeight="1" thickBot="1" x14ac:dyDescent="0.25">
      <c r="A123" s="35"/>
      <c r="B123" s="37"/>
      <c r="C123" s="37"/>
      <c r="D123" s="37"/>
      <c r="E123" s="37"/>
      <c r="F123" s="37"/>
      <c r="G123" s="38"/>
      <c r="H123" s="37"/>
      <c r="I123" s="37"/>
      <c r="J123" s="36"/>
      <c r="K123" s="39" t="s">
        <v>111</v>
      </c>
      <c r="L123" s="1626"/>
      <c r="M123" s="1626"/>
      <c r="N123" s="1625"/>
      <c r="O123" s="1592"/>
      <c r="P123" s="1592"/>
      <c r="Q123" s="1591"/>
      <c r="R123" s="724"/>
      <c r="S123" s="1593"/>
      <c r="T123" s="1591"/>
    </row>
    <row r="124" spans="1:20" ht="73.5" customHeight="1" thickBot="1" x14ac:dyDescent="0.25">
      <c r="A124" s="1624"/>
      <c r="B124" s="1623"/>
      <c r="C124" s="6417" t="s">
        <v>589</v>
      </c>
      <c r="D124" s="6417"/>
      <c r="E124" s="6417"/>
      <c r="F124" s="6417"/>
      <c r="G124" s="6417"/>
      <c r="H124" s="6417"/>
      <c r="I124" s="6417"/>
      <c r="J124" s="6417"/>
      <c r="K124" s="1622" t="s">
        <v>180</v>
      </c>
      <c r="L124" s="1621" t="s">
        <v>181</v>
      </c>
      <c r="M124" s="1620" t="s">
        <v>176</v>
      </c>
      <c r="N124" s="1592"/>
      <c r="O124" s="1592"/>
      <c r="P124" s="1592"/>
      <c r="Q124" s="1591"/>
      <c r="R124" s="724"/>
      <c r="S124" s="1593"/>
      <c r="T124" s="1591"/>
    </row>
    <row r="125" spans="1:20" ht="17.25" customHeight="1" thickBot="1" x14ac:dyDescent="0.25">
      <c r="A125" s="5758" t="s">
        <v>192</v>
      </c>
      <c r="B125" s="5759"/>
      <c r="C125" s="5759"/>
      <c r="D125" s="5759"/>
      <c r="E125" s="5759"/>
      <c r="F125" s="5759"/>
      <c r="G125" s="5759"/>
      <c r="H125" s="5759"/>
      <c r="I125" s="5759"/>
      <c r="J125" s="5759"/>
      <c r="K125" s="1618">
        <f>K126+K130+K137+K139+K140+K141</f>
        <v>651</v>
      </c>
      <c r="L125" s="1619">
        <f>L126+L130+L137+L139+L140+L141</f>
        <v>565.4</v>
      </c>
      <c r="M125" s="1618">
        <f>M126+M130+M137+M139+M140+M141</f>
        <v>239.90000000000003</v>
      </c>
      <c r="N125" s="1592"/>
      <c r="O125" s="1592"/>
      <c r="P125" s="1592"/>
      <c r="Q125" s="1591"/>
      <c r="R125" s="724"/>
      <c r="S125" s="1593"/>
      <c r="T125" s="1591"/>
    </row>
    <row r="126" spans="1:20" ht="18.75" customHeight="1" x14ac:dyDescent="0.2">
      <c r="A126" s="6418" t="s">
        <v>228</v>
      </c>
      <c r="B126" s="6419"/>
      <c r="C126" s="6419"/>
      <c r="D126" s="6419"/>
      <c r="E126" s="6419"/>
      <c r="F126" s="6419"/>
      <c r="G126" s="6419"/>
      <c r="H126" s="6419"/>
      <c r="I126" s="6419"/>
      <c r="J126" s="6419"/>
      <c r="K126" s="201">
        <f>K127+K128</f>
        <v>320.5</v>
      </c>
      <c r="L126" s="1617">
        <f>L127+L128</f>
        <v>234.9</v>
      </c>
      <c r="M126" s="201">
        <f>M127+M128</f>
        <v>221.20000000000002</v>
      </c>
      <c r="N126" s="1592"/>
      <c r="O126" s="1592"/>
      <c r="P126" s="1592"/>
      <c r="Q126" s="1591"/>
      <c r="R126" s="724"/>
      <c r="S126" s="1593"/>
      <c r="T126" s="1591"/>
    </row>
    <row r="127" spans="1:20" ht="16.5" customHeight="1" x14ac:dyDescent="0.2">
      <c r="A127" s="6398" t="s">
        <v>207</v>
      </c>
      <c r="B127" s="6399"/>
      <c r="C127" s="6399"/>
      <c r="D127" s="6399"/>
      <c r="E127" s="6399"/>
      <c r="F127" s="6399"/>
      <c r="G127" s="6399"/>
      <c r="H127" s="6399"/>
      <c r="I127" s="6399"/>
      <c r="J127" s="6399"/>
      <c r="K127" s="199">
        <f>K13+K18+K26+K43+K52+K56+K60+K92+K97+K102+K109</f>
        <v>320.5</v>
      </c>
      <c r="L127" s="1610">
        <f>L13+L18+L26+L43+L52+L56+L60+L92+L97+L102+L109</f>
        <v>234.9</v>
      </c>
      <c r="M127" s="199">
        <f>M13+M18+M26+M43+M52+M56+M60+M92+M97+M102+M109</f>
        <v>221.20000000000002</v>
      </c>
      <c r="N127" s="1592"/>
      <c r="O127" s="1592"/>
      <c r="P127" s="1592"/>
      <c r="Q127" s="1591"/>
      <c r="R127" s="724"/>
      <c r="S127" s="1593"/>
      <c r="T127" s="1591"/>
    </row>
    <row r="128" spans="1:20" ht="19.5" customHeight="1" x14ac:dyDescent="0.2">
      <c r="A128" s="5748" t="s">
        <v>208</v>
      </c>
      <c r="B128" s="5749"/>
      <c r="C128" s="5749"/>
      <c r="D128" s="5749"/>
      <c r="E128" s="5749"/>
      <c r="F128" s="5749"/>
      <c r="G128" s="5749"/>
      <c r="H128" s="5749"/>
      <c r="I128" s="5749"/>
      <c r="J128" s="5749"/>
      <c r="K128" s="199"/>
      <c r="L128" s="1610"/>
      <c r="M128" s="199"/>
      <c r="N128" s="1592"/>
      <c r="O128" s="1592"/>
      <c r="P128" s="1592"/>
      <c r="Q128" s="1591"/>
      <c r="R128" s="724"/>
      <c r="S128" s="1593"/>
      <c r="T128" s="1591"/>
    </row>
    <row r="129" spans="1:20" ht="28.5" customHeight="1" x14ac:dyDescent="0.2">
      <c r="A129" s="6380" t="s">
        <v>209</v>
      </c>
      <c r="B129" s="6461"/>
      <c r="C129" s="6461"/>
      <c r="D129" s="6461"/>
      <c r="E129" s="6461"/>
      <c r="F129" s="6461"/>
      <c r="G129" s="6461"/>
      <c r="H129" s="6461"/>
      <c r="I129" s="6461"/>
      <c r="J129" s="6381"/>
      <c r="K129" s="199"/>
      <c r="L129" s="1610"/>
      <c r="M129" s="199"/>
      <c r="N129" s="1592"/>
      <c r="O129" s="1592"/>
      <c r="P129" s="1592"/>
      <c r="Q129" s="1591"/>
      <c r="R129" s="724"/>
      <c r="S129" s="1593"/>
      <c r="T129" s="1591"/>
    </row>
    <row r="130" spans="1:20" ht="15" customHeight="1" x14ac:dyDescent="0.2">
      <c r="A130" s="6398" t="s">
        <v>163</v>
      </c>
      <c r="B130" s="6399"/>
      <c r="C130" s="6399"/>
      <c r="D130" s="6399"/>
      <c r="E130" s="6399"/>
      <c r="F130" s="6399"/>
      <c r="G130" s="6399"/>
      <c r="H130" s="6399"/>
      <c r="I130" s="6399"/>
      <c r="J130" s="6399"/>
      <c r="K130" s="199"/>
      <c r="L130" s="1610"/>
      <c r="M130" s="199"/>
      <c r="N130" s="1592"/>
      <c r="O130" s="1592"/>
      <c r="P130" s="1592"/>
      <c r="Q130" s="1591"/>
      <c r="R130" s="724"/>
      <c r="S130" s="1593"/>
      <c r="T130" s="1591"/>
    </row>
    <row r="131" spans="1:20" ht="18.75" customHeight="1" x14ac:dyDescent="0.2">
      <c r="A131" s="5748" t="s">
        <v>210</v>
      </c>
      <c r="B131" s="5749"/>
      <c r="C131" s="5749"/>
      <c r="D131" s="5749"/>
      <c r="E131" s="5749"/>
      <c r="F131" s="5749"/>
      <c r="G131" s="5749"/>
      <c r="H131" s="5749"/>
      <c r="I131" s="5749"/>
      <c r="J131" s="5749"/>
      <c r="K131" s="1612"/>
      <c r="L131" s="1610"/>
      <c r="M131" s="199"/>
      <c r="N131" s="1592"/>
      <c r="O131" s="1592"/>
      <c r="P131" s="1592"/>
      <c r="Q131" s="1591"/>
      <c r="R131" s="724"/>
      <c r="S131" s="1593"/>
      <c r="T131" s="1591"/>
    </row>
    <row r="132" spans="1:20" ht="18.75" customHeight="1" x14ac:dyDescent="0.2">
      <c r="A132" s="5748" t="s">
        <v>211</v>
      </c>
      <c r="B132" s="5749"/>
      <c r="C132" s="5749"/>
      <c r="D132" s="5749"/>
      <c r="E132" s="5749"/>
      <c r="F132" s="5749"/>
      <c r="G132" s="5749"/>
      <c r="H132" s="5749"/>
      <c r="I132" s="5749"/>
      <c r="J132" s="5749"/>
      <c r="K132" s="1613"/>
      <c r="L132" s="1610"/>
      <c r="M132" s="199"/>
      <c r="N132" s="1592"/>
      <c r="O132" s="1592"/>
      <c r="P132" s="1592"/>
      <c r="Q132" s="1591"/>
      <c r="R132" s="724"/>
      <c r="S132" s="1593"/>
      <c r="T132" s="1591"/>
    </row>
    <row r="133" spans="1:20" ht="17.25" customHeight="1" x14ac:dyDescent="0.2">
      <c r="A133" s="5748" t="s">
        <v>212</v>
      </c>
      <c r="B133" s="5749"/>
      <c r="C133" s="5749"/>
      <c r="D133" s="5749"/>
      <c r="E133" s="5749"/>
      <c r="F133" s="5749"/>
      <c r="G133" s="5749"/>
      <c r="H133" s="5749"/>
      <c r="I133" s="5749"/>
      <c r="J133" s="5749"/>
      <c r="K133" s="1613"/>
      <c r="L133" s="1610"/>
      <c r="M133" s="199"/>
      <c r="N133" s="1592"/>
      <c r="O133" s="1592"/>
      <c r="P133" s="1592"/>
      <c r="Q133" s="1591"/>
      <c r="R133" s="724"/>
      <c r="S133" s="1593"/>
      <c r="T133" s="1591"/>
    </row>
    <row r="134" spans="1:20" ht="21" customHeight="1" x14ac:dyDescent="0.2">
      <c r="A134" s="5748" t="s">
        <v>213</v>
      </c>
      <c r="B134" s="5749"/>
      <c r="C134" s="5749"/>
      <c r="D134" s="5749"/>
      <c r="E134" s="5749"/>
      <c r="F134" s="5749"/>
      <c r="G134" s="5749"/>
      <c r="H134" s="5749"/>
      <c r="I134" s="5749"/>
      <c r="J134" s="5749"/>
      <c r="K134" s="1613"/>
      <c r="L134" s="1610"/>
      <c r="M134" s="199"/>
      <c r="N134" s="1592"/>
      <c r="O134" s="1592"/>
      <c r="P134" s="1592"/>
      <c r="Q134" s="1591"/>
      <c r="R134" s="724"/>
      <c r="S134" s="1593"/>
      <c r="T134" s="1591"/>
    </row>
    <row r="135" spans="1:20" ht="28.5" customHeight="1" x14ac:dyDescent="0.2">
      <c r="A135" s="5748" t="s">
        <v>214</v>
      </c>
      <c r="B135" s="5749"/>
      <c r="C135" s="5749"/>
      <c r="D135" s="5749"/>
      <c r="E135" s="5763"/>
      <c r="F135" s="5763"/>
      <c r="G135" s="5763"/>
      <c r="H135" s="5763"/>
      <c r="I135" s="5763"/>
      <c r="J135" s="5763"/>
      <c r="K135" s="199"/>
      <c r="L135" s="1610"/>
      <c r="M135" s="199"/>
      <c r="N135" s="1592"/>
      <c r="O135" s="1592"/>
      <c r="P135" s="1592"/>
      <c r="Q135" s="1591"/>
      <c r="R135" s="724"/>
      <c r="S135" s="1593"/>
      <c r="T135" s="1591"/>
    </row>
    <row r="136" spans="1:20" ht="17.25" customHeight="1" x14ac:dyDescent="0.2">
      <c r="A136" s="5765" t="s">
        <v>215</v>
      </c>
      <c r="B136" s="5766"/>
      <c r="C136" s="5766"/>
      <c r="D136" s="5766"/>
      <c r="E136" s="5763"/>
      <c r="F136" s="5763"/>
      <c r="G136" s="5763"/>
      <c r="H136" s="5763"/>
      <c r="I136" s="5763"/>
      <c r="J136" s="5763"/>
      <c r="K136" s="199"/>
      <c r="L136" s="1610"/>
      <c r="M136" s="199"/>
      <c r="N136" s="1592"/>
      <c r="O136" s="1592"/>
      <c r="P136" s="1592"/>
      <c r="Q136" s="1591"/>
      <c r="R136" s="724"/>
      <c r="S136" s="1593"/>
      <c r="T136" s="1591"/>
    </row>
    <row r="137" spans="1:20" ht="18.75" customHeight="1" x14ac:dyDescent="0.2">
      <c r="A137" s="5748" t="s">
        <v>195</v>
      </c>
      <c r="B137" s="5749"/>
      <c r="C137" s="5749"/>
      <c r="D137" s="5749"/>
      <c r="E137" s="5749"/>
      <c r="F137" s="5749"/>
      <c r="G137" s="5749"/>
      <c r="H137" s="5749"/>
      <c r="I137" s="5749"/>
      <c r="J137" s="5749"/>
      <c r="K137" s="1613"/>
      <c r="L137" s="1610"/>
      <c r="M137" s="199"/>
      <c r="N137" s="1592"/>
      <c r="O137" s="1592"/>
      <c r="P137" s="1592"/>
      <c r="Q137" s="1591"/>
      <c r="R137" s="724"/>
      <c r="S137" s="1593"/>
      <c r="T137" s="1591"/>
    </row>
    <row r="138" spans="1:20" ht="18.75" customHeight="1" x14ac:dyDescent="0.2">
      <c r="A138" s="5748" t="s">
        <v>216</v>
      </c>
      <c r="B138" s="5749"/>
      <c r="C138" s="5749"/>
      <c r="D138" s="5749"/>
      <c r="E138" s="5749"/>
      <c r="F138" s="5749"/>
      <c r="G138" s="5749"/>
      <c r="H138" s="5749"/>
      <c r="I138" s="5749"/>
      <c r="J138" s="5749"/>
      <c r="K138" s="1612"/>
      <c r="L138" s="1610"/>
      <c r="M138" s="199"/>
      <c r="N138" s="1592"/>
      <c r="O138" s="1592"/>
      <c r="P138" s="1592"/>
      <c r="Q138" s="1591"/>
      <c r="R138" s="724"/>
      <c r="S138" s="1593"/>
      <c r="T138" s="1591"/>
    </row>
    <row r="139" spans="1:20" ht="16.5" customHeight="1" x14ac:dyDescent="0.2">
      <c r="A139" s="6398" t="s">
        <v>217</v>
      </c>
      <c r="B139" s="6399"/>
      <c r="C139" s="6399"/>
      <c r="D139" s="6399"/>
      <c r="E139" s="6399"/>
      <c r="F139" s="6399"/>
      <c r="G139" s="6399"/>
      <c r="H139" s="6399"/>
      <c r="I139" s="6399"/>
      <c r="J139" s="6399"/>
      <c r="K139" s="199"/>
      <c r="L139" s="1610"/>
      <c r="M139" s="199"/>
      <c r="N139" s="1592"/>
      <c r="O139" s="1592"/>
      <c r="P139" s="1592"/>
      <c r="Q139" s="1591"/>
      <c r="R139" s="724"/>
      <c r="S139" s="1593"/>
      <c r="T139" s="1591"/>
    </row>
    <row r="140" spans="1:20" ht="16.5" customHeight="1" x14ac:dyDescent="0.2">
      <c r="A140" s="6400" t="s">
        <v>218</v>
      </c>
      <c r="B140" s="6401"/>
      <c r="C140" s="6401"/>
      <c r="D140" s="6401"/>
      <c r="E140" s="6401"/>
      <c r="F140" s="6401"/>
      <c r="G140" s="6401"/>
      <c r="H140" s="6401"/>
      <c r="I140" s="6401"/>
      <c r="J140" s="6401"/>
      <c r="K140" s="199"/>
      <c r="L140" s="1610"/>
      <c r="M140" s="199"/>
      <c r="N140" s="1592"/>
      <c r="O140" s="1592"/>
      <c r="P140" s="1592"/>
      <c r="Q140" s="1591"/>
      <c r="R140" s="724"/>
      <c r="S140" s="1593"/>
      <c r="T140" s="1591"/>
    </row>
    <row r="141" spans="1:20" ht="17.25" customHeight="1" x14ac:dyDescent="0.2">
      <c r="A141" s="5748" t="s">
        <v>196</v>
      </c>
      <c r="B141" s="5749"/>
      <c r="C141" s="5749"/>
      <c r="D141" s="5749"/>
      <c r="E141" s="5749"/>
      <c r="F141" s="5749"/>
      <c r="G141" s="5749"/>
      <c r="H141" s="5749"/>
      <c r="I141" s="5749"/>
      <c r="J141" s="5749"/>
      <c r="K141" s="199">
        <f>K142+K143</f>
        <v>330.5</v>
      </c>
      <c r="L141" s="1610">
        <f>L142+L143</f>
        <v>330.5</v>
      </c>
      <c r="M141" s="199">
        <f>M142+M143</f>
        <v>18.700000000000003</v>
      </c>
      <c r="N141" s="1592"/>
      <c r="O141" s="1592"/>
      <c r="P141" s="1592"/>
      <c r="Q141" s="1591"/>
      <c r="R141" s="724"/>
      <c r="S141" s="1593"/>
      <c r="T141" s="1591"/>
    </row>
    <row r="142" spans="1:20" ht="16.5" customHeight="1" x14ac:dyDescent="0.2">
      <c r="A142" s="5748" t="s">
        <v>219</v>
      </c>
      <c r="B142" s="5749"/>
      <c r="C142" s="5749"/>
      <c r="D142" s="5749"/>
      <c r="E142" s="5763"/>
      <c r="F142" s="5763"/>
      <c r="G142" s="5763"/>
      <c r="H142" s="5763"/>
      <c r="I142" s="5763"/>
      <c r="J142" s="5763"/>
      <c r="K142" s="199">
        <f>K61</f>
        <v>330.5</v>
      </c>
      <c r="L142" s="1610">
        <f>L61</f>
        <v>330.5</v>
      </c>
      <c r="M142" s="199">
        <f>M61</f>
        <v>18.700000000000003</v>
      </c>
      <c r="N142" s="1592"/>
      <c r="O142" s="1592"/>
      <c r="P142" s="1592"/>
      <c r="Q142" s="1591"/>
      <c r="R142" s="724"/>
      <c r="S142" s="1593"/>
      <c r="T142" s="1591"/>
    </row>
    <row r="143" spans="1:20" ht="18.75" customHeight="1" thickBot="1" x14ac:dyDescent="0.25">
      <c r="A143" s="5748" t="s">
        <v>226</v>
      </c>
      <c r="B143" s="5749"/>
      <c r="C143" s="5749"/>
      <c r="D143" s="5749"/>
      <c r="E143" s="5749"/>
      <c r="F143" s="5749"/>
      <c r="G143" s="5749"/>
      <c r="H143" s="5749"/>
      <c r="I143" s="5749"/>
      <c r="J143" s="5749"/>
      <c r="K143" s="202"/>
      <c r="L143" s="1610"/>
      <c r="M143" s="199"/>
      <c r="N143" s="1592"/>
      <c r="O143" s="1592"/>
      <c r="P143" s="1592"/>
      <c r="Q143" s="1591"/>
      <c r="R143" s="724"/>
      <c r="S143" s="1593"/>
      <c r="T143" s="1591"/>
    </row>
    <row r="144" spans="1:20" ht="27.6" customHeight="1" thickBot="1" x14ac:dyDescent="0.25">
      <c r="A144" s="6395" t="s">
        <v>164</v>
      </c>
      <c r="B144" s="6396"/>
      <c r="C144" s="6396"/>
      <c r="D144" s="6396"/>
      <c r="E144" s="6396"/>
      <c r="F144" s="6396"/>
      <c r="G144" s="6396"/>
      <c r="H144" s="6396"/>
      <c r="I144" s="6396"/>
      <c r="J144" s="6397"/>
      <c r="K144" s="1609">
        <f>K145+K146</f>
        <v>0</v>
      </c>
      <c r="L144" s="1609">
        <f>L145+L146</f>
        <v>0</v>
      </c>
      <c r="M144" s="1608">
        <f>M145+M146</f>
        <v>0</v>
      </c>
      <c r="N144" s="1592"/>
      <c r="O144" s="1592"/>
      <c r="P144" s="1592"/>
      <c r="Q144" s="1591"/>
      <c r="R144" s="724"/>
      <c r="S144" s="1593"/>
      <c r="T144" s="1591"/>
    </row>
    <row r="145" spans="1:20" ht="19.5" customHeight="1" x14ac:dyDescent="0.2">
      <c r="A145" s="5732" t="s">
        <v>224</v>
      </c>
      <c r="B145" s="5733"/>
      <c r="C145" s="5733"/>
      <c r="D145" s="5733"/>
      <c r="E145" s="5734"/>
      <c r="F145" s="5734"/>
      <c r="G145" s="5734"/>
      <c r="H145" s="5734"/>
      <c r="I145" s="5734"/>
      <c r="J145" s="5735"/>
      <c r="K145" s="1607">
        <v>0</v>
      </c>
      <c r="L145" s="1607">
        <v>0</v>
      </c>
      <c r="M145" s="1606">
        <v>0</v>
      </c>
      <c r="N145" s="1592"/>
      <c r="O145" s="1592"/>
      <c r="P145" s="1592"/>
      <c r="Q145" s="1591"/>
      <c r="R145" s="724"/>
      <c r="S145" s="1593"/>
      <c r="T145" s="1591"/>
    </row>
    <row r="146" spans="1:20" ht="20.25" customHeight="1" x14ac:dyDescent="0.2">
      <c r="A146" s="6420" t="s">
        <v>165</v>
      </c>
      <c r="B146" s="6421"/>
      <c r="C146" s="6421"/>
      <c r="D146" s="6421"/>
      <c r="E146" s="6421"/>
      <c r="F146" s="6421"/>
      <c r="G146" s="6421"/>
      <c r="H146" s="6421"/>
      <c r="I146" s="6421"/>
      <c r="J146" s="6422"/>
      <c r="K146" s="310"/>
      <c r="L146" s="310"/>
      <c r="M146" s="310"/>
      <c r="N146" s="1592"/>
      <c r="O146" s="1592"/>
      <c r="P146" s="1592"/>
      <c r="Q146" s="1591"/>
      <c r="R146" s="724"/>
      <c r="S146" s="1593"/>
      <c r="T146" s="1591"/>
    </row>
    <row r="147" spans="1:20" ht="20.25" customHeight="1" x14ac:dyDescent="0.2">
      <c r="A147" s="6423" t="s">
        <v>221</v>
      </c>
      <c r="B147" s="6462"/>
      <c r="C147" s="6462"/>
      <c r="D147" s="6462"/>
      <c r="E147" s="6462"/>
      <c r="F147" s="6462"/>
      <c r="G147" s="6462"/>
      <c r="H147" s="6462"/>
      <c r="I147" s="6462"/>
      <c r="J147" s="6450"/>
      <c r="K147" s="310"/>
      <c r="L147" s="310"/>
      <c r="M147" s="310"/>
      <c r="N147" s="1592"/>
      <c r="O147" s="1592"/>
      <c r="P147" s="1592"/>
      <c r="Q147" s="1591"/>
      <c r="R147" s="724"/>
      <c r="S147" s="1593"/>
      <c r="T147" s="1591"/>
    </row>
    <row r="148" spans="1:20" ht="20.25" customHeight="1" x14ac:dyDescent="0.2">
      <c r="A148" s="6423" t="s">
        <v>222</v>
      </c>
      <c r="B148" s="6424"/>
      <c r="C148" s="6424"/>
      <c r="D148" s="6424"/>
      <c r="E148" s="6424"/>
      <c r="F148" s="6424"/>
      <c r="G148" s="6424"/>
      <c r="H148" s="6424"/>
      <c r="I148" s="6424"/>
      <c r="J148" s="6425"/>
      <c r="K148" s="310"/>
      <c r="L148" s="311"/>
      <c r="M148" s="310"/>
      <c r="N148" s="1592"/>
      <c r="O148" s="1592"/>
      <c r="P148" s="1592"/>
      <c r="Q148" s="1591"/>
      <c r="R148" s="724"/>
      <c r="S148" s="1593"/>
      <c r="T148" s="1591"/>
    </row>
    <row r="149" spans="1:20" ht="20.25" customHeight="1" thickBot="1" x14ac:dyDescent="0.25">
      <c r="A149" s="6426" t="s">
        <v>197</v>
      </c>
      <c r="B149" s="6427"/>
      <c r="C149" s="6427"/>
      <c r="D149" s="6427"/>
      <c r="E149" s="6427"/>
      <c r="F149" s="6427"/>
      <c r="G149" s="6427"/>
      <c r="H149" s="6427"/>
      <c r="I149" s="6427"/>
      <c r="J149" s="6428"/>
      <c r="K149" s="312"/>
      <c r="L149" s="313"/>
      <c r="M149" s="314"/>
      <c r="N149" s="1592"/>
      <c r="O149" s="1592"/>
      <c r="P149" s="1592"/>
      <c r="Q149" s="1591"/>
      <c r="R149" s="724"/>
      <c r="S149" s="1593"/>
      <c r="T149" s="1591"/>
    </row>
    <row r="150" spans="1:20" ht="17.25" customHeight="1" thickBot="1" x14ac:dyDescent="0.25">
      <c r="A150" s="6408" t="s">
        <v>223</v>
      </c>
      <c r="B150" s="6409"/>
      <c r="C150" s="6409"/>
      <c r="D150" s="6409"/>
      <c r="E150" s="6409"/>
      <c r="F150" s="6409"/>
      <c r="G150" s="6409"/>
      <c r="H150" s="6409"/>
      <c r="I150" s="6409"/>
      <c r="J150" s="6410"/>
      <c r="K150" s="1599">
        <f>K144+K125</f>
        <v>651</v>
      </c>
      <c r="L150" s="1598">
        <f>L144+L125</f>
        <v>565.4</v>
      </c>
      <c r="M150" s="174">
        <f>M144+M125</f>
        <v>239.90000000000003</v>
      </c>
      <c r="N150" s="1592"/>
      <c r="O150" s="1592"/>
      <c r="P150" s="1592"/>
      <c r="Q150" s="1591"/>
      <c r="R150" s="724"/>
      <c r="S150" s="1593"/>
      <c r="T150" s="1591"/>
    </row>
    <row r="151" spans="1:20" ht="19.5" customHeight="1" x14ac:dyDescent="0.2">
      <c r="A151" s="6411" t="s">
        <v>166</v>
      </c>
      <c r="B151" s="6412"/>
      <c r="C151" s="6412"/>
      <c r="D151" s="6412"/>
      <c r="E151" s="6412"/>
      <c r="F151" s="6412"/>
      <c r="G151" s="6412"/>
      <c r="H151" s="6412"/>
      <c r="I151" s="6412"/>
      <c r="J151" s="6413"/>
      <c r="K151" s="1596"/>
      <c r="L151" s="1595"/>
      <c r="M151" s="1595"/>
      <c r="N151" s="1592"/>
      <c r="O151" s="1592"/>
      <c r="P151" s="1592"/>
      <c r="Q151" s="1591"/>
      <c r="R151" s="724"/>
      <c r="S151" s="1593"/>
      <c r="T151" s="1591"/>
    </row>
    <row r="152" spans="1:20" ht="19.5" customHeight="1" thickBot="1" x14ac:dyDescent="0.25">
      <c r="A152" s="6414" t="s">
        <v>167</v>
      </c>
      <c r="B152" s="6415"/>
      <c r="C152" s="6415"/>
      <c r="D152" s="6415"/>
      <c r="E152" s="6415"/>
      <c r="F152" s="6415"/>
      <c r="G152" s="6415"/>
      <c r="H152" s="6415"/>
      <c r="I152" s="6415"/>
      <c r="J152" s="6416"/>
      <c r="K152" s="1594">
        <v>-55.7</v>
      </c>
      <c r="L152" s="202" t="s">
        <v>183</v>
      </c>
      <c r="M152" s="202" t="s">
        <v>183</v>
      </c>
      <c r="N152" s="1592"/>
      <c r="O152" s="1592"/>
      <c r="P152" s="1592"/>
      <c r="Q152" s="1591"/>
      <c r="R152" s="724"/>
      <c r="S152" s="1593"/>
      <c r="T152" s="1591"/>
    </row>
    <row r="153" spans="1:20" ht="27.6" customHeight="1" x14ac:dyDescent="0.2">
      <c r="A153" s="1592"/>
      <c r="B153" s="1592"/>
      <c r="C153" s="1592"/>
      <c r="D153" s="1592"/>
      <c r="E153" s="1592"/>
      <c r="F153" s="1592"/>
      <c r="G153" s="1592"/>
      <c r="H153" s="1592"/>
      <c r="I153" s="1592"/>
      <c r="J153" s="1592"/>
      <c r="K153" s="1592"/>
      <c r="L153" s="1592"/>
      <c r="M153" s="1592"/>
      <c r="N153" s="1592"/>
      <c r="O153" s="1592"/>
      <c r="P153" s="1592"/>
      <c r="Q153" s="1591"/>
      <c r="R153" s="724"/>
      <c r="S153" s="1593"/>
      <c r="T153" s="1591"/>
    </row>
    <row r="154" spans="1:20" ht="27.6" customHeight="1" x14ac:dyDescent="0.2">
      <c r="A154" s="1592"/>
      <c r="B154" s="1592"/>
      <c r="C154" s="1592"/>
      <c r="D154" s="1592"/>
      <c r="E154" s="1592"/>
      <c r="F154" s="1592"/>
      <c r="G154" s="1592"/>
      <c r="H154" s="1592"/>
      <c r="I154" s="1592"/>
      <c r="J154" s="1592"/>
      <c r="K154" s="1592"/>
      <c r="L154" s="1592"/>
      <c r="M154" s="1592"/>
      <c r="N154" s="1592"/>
      <c r="O154" s="1592"/>
      <c r="P154" s="1592"/>
      <c r="Q154" s="1591"/>
      <c r="R154" s="724"/>
      <c r="S154" s="1593"/>
      <c r="T154" s="1591"/>
    </row>
    <row r="155" spans="1:20" ht="27.6" customHeight="1" x14ac:dyDescent="0.2">
      <c r="A155" s="1592"/>
      <c r="B155" s="1592"/>
      <c r="C155" s="1592"/>
      <c r="D155" s="1592"/>
      <c r="E155" s="1592"/>
      <c r="F155" s="1592"/>
      <c r="G155" s="1592"/>
      <c r="H155" s="1592"/>
      <c r="I155" s="1592"/>
      <c r="J155" s="1592"/>
      <c r="K155" s="1592"/>
      <c r="L155" s="1592"/>
      <c r="M155" s="1592"/>
      <c r="N155" s="1592"/>
      <c r="O155" s="1592"/>
      <c r="P155" s="1592"/>
      <c r="Q155" s="1591"/>
      <c r="R155" s="724"/>
      <c r="S155" s="1593"/>
      <c r="T155" s="1591"/>
    </row>
    <row r="156" spans="1:20" ht="27.6" customHeight="1" x14ac:dyDescent="0.2">
      <c r="A156" s="1592"/>
      <c r="B156" s="1592"/>
      <c r="C156" s="1592"/>
      <c r="D156" s="1592"/>
      <c r="E156" s="1592"/>
      <c r="F156" s="1592"/>
      <c r="G156" s="1592"/>
      <c r="H156" s="1592"/>
      <c r="I156" s="1592"/>
      <c r="J156" s="1592"/>
      <c r="K156" s="1592"/>
      <c r="L156" s="1592"/>
      <c r="M156" s="1592"/>
      <c r="N156" s="1592"/>
      <c r="O156" s="1592"/>
      <c r="P156" s="1592"/>
      <c r="Q156" s="1591"/>
      <c r="R156" s="724"/>
      <c r="S156" s="1593"/>
      <c r="T156" s="1591"/>
    </row>
    <row r="157" spans="1:20" ht="27.6" customHeight="1" x14ac:dyDescent="0.2">
      <c r="A157" s="1592"/>
      <c r="B157" s="1592"/>
      <c r="C157" s="1592"/>
      <c r="D157" s="1592"/>
      <c r="E157" s="1592"/>
      <c r="F157" s="1592"/>
      <c r="G157" s="1592"/>
      <c r="H157" s="1592"/>
      <c r="I157" s="1592"/>
      <c r="J157" s="1592"/>
      <c r="K157" s="1592"/>
      <c r="L157" s="1592"/>
      <c r="M157" s="1592"/>
      <c r="N157" s="1592"/>
      <c r="O157" s="1592"/>
      <c r="P157" s="1592"/>
      <c r="Q157" s="1591"/>
      <c r="R157" s="724"/>
      <c r="S157" s="1593"/>
      <c r="T157" s="1591"/>
    </row>
    <row r="158" spans="1:20" ht="27.6" customHeight="1" x14ac:dyDescent="0.2">
      <c r="A158" s="1592"/>
      <c r="B158" s="1592"/>
      <c r="C158" s="1592"/>
      <c r="D158" s="1592"/>
      <c r="E158" s="1592"/>
      <c r="F158" s="1592"/>
      <c r="G158" s="1592"/>
      <c r="H158" s="1592"/>
      <c r="I158" s="1592"/>
      <c r="J158" s="1592"/>
      <c r="K158" s="1592"/>
      <c r="L158" s="1592"/>
      <c r="M158" s="1592"/>
      <c r="N158" s="1592"/>
      <c r="O158" s="1592"/>
      <c r="P158" s="1592"/>
      <c r="Q158" s="1591"/>
      <c r="R158" s="724"/>
      <c r="S158" s="1593"/>
      <c r="T158" s="1591"/>
    </row>
    <row r="159" spans="1:20" ht="27.6" customHeight="1" x14ac:dyDescent="0.2">
      <c r="A159" s="1592"/>
      <c r="B159" s="1592"/>
      <c r="C159" s="1592"/>
      <c r="D159" s="1592"/>
      <c r="E159" s="1592"/>
      <c r="F159" s="1592"/>
      <c r="G159" s="1592"/>
      <c r="H159" s="1592"/>
      <c r="I159" s="1592"/>
      <c r="J159" s="1592"/>
      <c r="K159" s="1592"/>
      <c r="L159" s="1592"/>
      <c r="M159" s="1592"/>
      <c r="N159" s="1592"/>
      <c r="O159" s="1592"/>
      <c r="P159" s="1592"/>
      <c r="Q159" s="1591"/>
      <c r="R159" s="724"/>
      <c r="S159" s="1593"/>
      <c r="T159" s="1591"/>
    </row>
    <row r="160" spans="1:20" ht="27.6" customHeight="1" x14ac:dyDescent="0.2">
      <c r="A160" s="1592"/>
      <c r="B160" s="1592"/>
      <c r="C160" s="1592"/>
      <c r="D160" s="1592"/>
      <c r="E160" s="1592"/>
      <c r="F160" s="1592"/>
      <c r="G160" s="1592"/>
      <c r="H160" s="1591"/>
    </row>
    <row r="161" spans="1:8" ht="27.6" customHeight="1" x14ac:dyDescent="0.2">
      <c r="A161" s="1592"/>
      <c r="B161" s="1592"/>
      <c r="C161" s="1592"/>
      <c r="D161" s="1592"/>
      <c r="E161" s="1592"/>
      <c r="F161" s="1592"/>
      <c r="G161" s="1592"/>
      <c r="H161" s="1591"/>
    </row>
    <row r="162" spans="1:8" ht="15.75" x14ac:dyDescent="0.2">
      <c r="A162" s="1587"/>
      <c r="B162" s="1587"/>
      <c r="C162" s="1587"/>
      <c r="D162" s="1587"/>
      <c r="E162" s="1587"/>
      <c r="F162" s="1590"/>
      <c r="G162" s="1590"/>
      <c r="H162" s="1588"/>
    </row>
    <row r="163" spans="1:8" x14ac:dyDescent="0.2">
      <c r="A163" s="1587"/>
      <c r="B163" s="1587"/>
      <c r="C163" s="1587"/>
      <c r="D163" s="1587"/>
      <c r="E163" s="1587"/>
      <c r="F163" s="1587"/>
      <c r="G163" s="1587"/>
      <c r="H163" s="1588"/>
    </row>
    <row r="164" spans="1:8" x14ac:dyDescent="0.2">
      <c r="A164" s="1587"/>
      <c r="B164" s="1587"/>
      <c r="C164" s="1587"/>
      <c r="D164" s="1587"/>
      <c r="E164" s="1587"/>
      <c r="F164" s="1587"/>
      <c r="G164" s="1587"/>
      <c r="H164" s="1588"/>
    </row>
    <row r="165" spans="1:8" x14ac:dyDescent="0.2">
      <c r="A165" s="1587"/>
      <c r="B165" s="1587"/>
      <c r="C165" s="1587"/>
      <c r="D165" s="1587"/>
      <c r="E165" s="1587"/>
      <c r="F165" s="1587"/>
      <c r="G165" s="1587"/>
      <c r="H165" s="1588"/>
    </row>
    <row r="166" spans="1:8" x14ac:dyDescent="0.2">
      <c r="A166" s="1587"/>
      <c r="B166" s="1587"/>
      <c r="C166" s="1587"/>
      <c r="D166" s="1587"/>
      <c r="E166" s="1587"/>
      <c r="F166" s="1587"/>
      <c r="G166" s="1587"/>
      <c r="H166" s="1588"/>
    </row>
    <row r="167" spans="1:8" x14ac:dyDescent="0.2">
      <c r="A167" s="1587"/>
      <c r="B167" s="1587"/>
      <c r="C167" s="1587"/>
      <c r="D167" s="1587"/>
      <c r="E167" s="1587"/>
      <c r="F167" s="1587"/>
      <c r="G167" s="1587"/>
      <c r="H167" s="1588"/>
    </row>
    <row r="168" spans="1:8" x14ac:dyDescent="0.2">
      <c r="A168" s="1587"/>
      <c r="B168" s="1587"/>
      <c r="C168" s="1587"/>
      <c r="D168" s="1587"/>
      <c r="E168" s="1587"/>
      <c r="F168" s="1587"/>
      <c r="G168" s="1587"/>
      <c r="H168" s="1588"/>
    </row>
    <row r="169" spans="1:8" x14ac:dyDescent="0.2">
      <c r="A169" s="1587"/>
      <c r="B169" s="1587"/>
      <c r="C169" s="1587"/>
      <c r="D169" s="1587"/>
      <c r="E169" s="1587"/>
      <c r="F169" s="1587"/>
      <c r="G169" s="1587"/>
      <c r="H169" s="1588"/>
    </row>
    <row r="170" spans="1:8" x14ac:dyDescent="0.2">
      <c r="A170" s="1587"/>
      <c r="B170" s="1587"/>
      <c r="C170" s="1587"/>
      <c r="D170" s="1587"/>
      <c r="E170" s="1587"/>
      <c r="F170" s="1587"/>
      <c r="G170" s="1587"/>
      <c r="H170" s="1588"/>
    </row>
    <row r="171" spans="1:8" x14ac:dyDescent="0.2">
      <c r="A171" s="1587"/>
      <c r="B171" s="1587"/>
      <c r="C171" s="1587"/>
      <c r="D171" s="1587"/>
      <c r="E171" s="1587"/>
      <c r="F171" s="1587"/>
      <c r="G171" s="1587"/>
      <c r="H171" s="1589"/>
    </row>
    <row r="172" spans="1:8" x14ac:dyDescent="0.2">
      <c r="A172" s="1587"/>
      <c r="B172" s="1587"/>
      <c r="C172" s="1587"/>
      <c r="D172" s="1587"/>
      <c r="E172" s="1587"/>
      <c r="F172" s="1587"/>
      <c r="G172" s="1587"/>
      <c r="H172" s="1588"/>
    </row>
    <row r="173" spans="1:8" x14ac:dyDescent="0.2">
      <c r="A173" s="1587"/>
      <c r="B173" s="1587"/>
      <c r="C173" s="1587"/>
      <c r="D173" s="1587"/>
      <c r="E173" s="1587"/>
      <c r="F173" s="1587"/>
      <c r="G173" s="1587"/>
      <c r="H173" s="1588"/>
    </row>
    <row r="174" spans="1:8" x14ac:dyDescent="0.2">
      <c r="A174" s="1587"/>
      <c r="B174" s="1587"/>
      <c r="C174" s="1587"/>
      <c r="D174" s="1587"/>
      <c r="E174" s="1587"/>
      <c r="F174" s="1587"/>
      <c r="G174" s="1587"/>
      <c r="H174" s="1588"/>
    </row>
    <row r="175" spans="1:8" x14ac:dyDescent="0.2">
      <c r="F175" s="1587"/>
      <c r="G175" s="1587"/>
    </row>
    <row r="176" spans="1:8" x14ac:dyDescent="0.2">
      <c r="F176" s="1587"/>
      <c r="G176" s="1587"/>
    </row>
  </sheetData>
  <mergeCells count="261">
    <mergeCell ref="R32:S32"/>
    <mergeCell ref="R25:S25"/>
    <mergeCell ref="B76:B78"/>
    <mergeCell ref="C82:C84"/>
    <mergeCell ref="D85:D87"/>
    <mergeCell ref="B79:B81"/>
    <mergeCell ref="A129:J129"/>
    <mergeCell ref="A147:J147"/>
    <mergeCell ref="C85:C87"/>
    <mergeCell ref="E85:E87"/>
    <mergeCell ref="E82:E84"/>
    <mergeCell ref="F70:F72"/>
    <mergeCell ref="F73:F75"/>
    <mergeCell ref="E76:E78"/>
    <mergeCell ref="A119:J119"/>
    <mergeCell ref="A100:A101"/>
    <mergeCell ref="B64:B66"/>
    <mergeCell ref="B67:B69"/>
    <mergeCell ref="E64:E66"/>
    <mergeCell ref="H46:H51"/>
    <mergeCell ref="I43:I51"/>
    <mergeCell ref="H64:H66"/>
    <mergeCell ref="H67:H69"/>
    <mergeCell ref="F67:F69"/>
    <mergeCell ref="A2:S2"/>
    <mergeCell ref="I18:I25"/>
    <mergeCell ref="H18:H25"/>
    <mergeCell ref="H26:H32"/>
    <mergeCell ref="C36:M40"/>
    <mergeCell ref="R11:S11"/>
    <mergeCell ref="R30:S30"/>
    <mergeCell ref="R36:S36"/>
    <mergeCell ref="R70:S70"/>
    <mergeCell ref="R68:S68"/>
    <mergeCell ref="R46:S46"/>
    <mergeCell ref="R47:S47"/>
    <mergeCell ref="R48:S48"/>
    <mergeCell ref="R49:S49"/>
    <mergeCell ref="G30:G32"/>
    <mergeCell ref="I30:I32"/>
    <mergeCell ref="B36:B40"/>
    <mergeCell ref="R21:S22"/>
    <mergeCell ref="R24:S24"/>
    <mergeCell ref="R50:S50"/>
    <mergeCell ref="R51:S51"/>
    <mergeCell ref="H60:H63"/>
    <mergeCell ref="R23:S23"/>
    <mergeCell ref="A70:A72"/>
    <mergeCell ref="E5:E7"/>
    <mergeCell ref="F5:F7"/>
    <mergeCell ref="H5:H7"/>
    <mergeCell ref="R5:R7"/>
    <mergeCell ref="S5:S7"/>
    <mergeCell ref="C11:M12"/>
    <mergeCell ref="I5:I7"/>
    <mergeCell ref="J5:J7"/>
    <mergeCell ref="N5:Q5"/>
    <mergeCell ref="N6:N7"/>
    <mergeCell ref="O6:O7"/>
    <mergeCell ref="D5:D7"/>
    <mergeCell ref="G5:G7"/>
    <mergeCell ref="Q6:Q7"/>
    <mergeCell ref="K5:M5"/>
    <mergeCell ref="K6:K7"/>
    <mergeCell ref="P6:P7"/>
    <mergeCell ref="A150:J150"/>
    <mergeCell ref="A151:J151"/>
    <mergeCell ref="A152:J152"/>
    <mergeCell ref="A122:K122"/>
    <mergeCell ref="C124:J124"/>
    <mergeCell ref="A125:J125"/>
    <mergeCell ref="A126:J126"/>
    <mergeCell ref="A127:J127"/>
    <mergeCell ref="A128:J128"/>
    <mergeCell ref="A130:J130"/>
    <mergeCell ref="A146:J146"/>
    <mergeCell ref="A148:J148"/>
    <mergeCell ref="A149:J149"/>
    <mergeCell ref="A138:J138"/>
    <mergeCell ref="A144:J144"/>
    <mergeCell ref="A145:J145"/>
    <mergeCell ref="A18:A20"/>
    <mergeCell ref="B18:B20"/>
    <mergeCell ref="C18:C20"/>
    <mergeCell ref="A26:A29"/>
    <mergeCell ref="B26:B29"/>
    <mergeCell ref="C26:C29"/>
    <mergeCell ref="G24:G25"/>
    <mergeCell ref="G18:G20"/>
    <mergeCell ref="A137:J137"/>
    <mergeCell ref="A139:J139"/>
    <mergeCell ref="A140:J140"/>
    <mergeCell ref="A141:J141"/>
    <mergeCell ref="A142:J142"/>
    <mergeCell ref="A143:J143"/>
    <mergeCell ref="A131:J131"/>
    <mergeCell ref="A132:J132"/>
    <mergeCell ref="A133:J133"/>
    <mergeCell ref="A134:J134"/>
    <mergeCell ref="A135:J135"/>
    <mergeCell ref="A136:J136"/>
    <mergeCell ref="C90:M91"/>
    <mergeCell ref="A60:A63"/>
    <mergeCell ref="B60:B63"/>
    <mergeCell ref="M6:M7"/>
    <mergeCell ref="H13:H17"/>
    <mergeCell ref="B10:B12"/>
    <mergeCell ref="A10:A12"/>
    <mergeCell ref="A13:A15"/>
    <mergeCell ref="B13:B15"/>
    <mergeCell ref="C13:C15"/>
    <mergeCell ref="D16:D17"/>
    <mergeCell ref="G13:G17"/>
    <mergeCell ref="D13:F15"/>
    <mergeCell ref="L6:L7"/>
    <mergeCell ref="A21:A22"/>
    <mergeCell ref="B21:B22"/>
    <mergeCell ref="D21:D22"/>
    <mergeCell ref="G21:G23"/>
    <mergeCell ref="I13:I17"/>
    <mergeCell ref="D18:F20"/>
    <mergeCell ref="H43:H45"/>
    <mergeCell ref="F21:F22"/>
    <mergeCell ref="A5:A7"/>
    <mergeCell ref="B5:B7"/>
    <mergeCell ref="C5:C7"/>
    <mergeCell ref="A90:A91"/>
    <mergeCell ref="B85:B87"/>
    <mergeCell ref="B82:B84"/>
    <mergeCell ref="C89:S89"/>
    <mergeCell ref="R73:S73"/>
    <mergeCell ref="H76:H78"/>
    <mergeCell ref="R77:S77"/>
    <mergeCell ref="R79:S79"/>
    <mergeCell ref="B70:B72"/>
    <mergeCell ref="B73:B75"/>
    <mergeCell ref="A73:A75"/>
    <mergeCell ref="E70:E72"/>
    <mergeCell ref="E73:E75"/>
    <mergeCell ref="B90:B91"/>
    <mergeCell ref="H85:H87"/>
    <mergeCell ref="F82:F84"/>
    <mergeCell ref="A76:A78"/>
    <mergeCell ref="A79:A81"/>
    <mergeCell ref="A35:A40"/>
    <mergeCell ref="G26:G29"/>
    <mergeCell ref="A67:A69"/>
    <mergeCell ref="D79:D81"/>
    <mergeCell ref="D73:D75"/>
    <mergeCell ref="G79:G81"/>
    <mergeCell ref="A43:A45"/>
    <mergeCell ref="B43:B45"/>
    <mergeCell ref="C43:C45"/>
    <mergeCell ref="C54:C55"/>
    <mergeCell ref="B58:B59"/>
    <mergeCell ref="G67:G69"/>
    <mergeCell ref="F64:F66"/>
    <mergeCell ref="C42:M42"/>
    <mergeCell ref="A52:A53"/>
    <mergeCell ref="B52:B53"/>
    <mergeCell ref="D43:F45"/>
    <mergeCell ref="D52:F53"/>
    <mergeCell ref="G46:G48"/>
    <mergeCell ref="G49:G51"/>
    <mergeCell ref="I52:I55"/>
    <mergeCell ref="D56:F57"/>
    <mergeCell ref="I26:I29"/>
    <mergeCell ref="D26:F29"/>
    <mergeCell ref="I97:I101"/>
    <mergeCell ref="B92:B94"/>
    <mergeCell ref="A102:A106"/>
    <mergeCell ref="A114:A115"/>
    <mergeCell ref="B114:B115"/>
    <mergeCell ref="E114:E115"/>
    <mergeCell ref="B102:B106"/>
    <mergeCell ref="A97:A99"/>
    <mergeCell ref="B97:B99"/>
    <mergeCell ref="C97:C99"/>
    <mergeCell ref="D92:F94"/>
    <mergeCell ref="A109:A113"/>
    <mergeCell ref="B109:B113"/>
    <mergeCell ref="C109:C113"/>
    <mergeCell ref="F114:F115"/>
    <mergeCell ref="B100:B101"/>
    <mergeCell ref="A92:A94"/>
    <mergeCell ref="B95:B96"/>
    <mergeCell ref="B107:B108"/>
    <mergeCell ref="A107:A108"/>
    <mergeCell ref="A95:A96"/>
    <mergeCell ref="C76:C78"/>
    <mergeCell ref="N119:Q119"/>
    <mergeCell ref="C88:I88"/>
    <mergeCell ref="C116:I116"/>
    <mergeCell ref="C117:I117"/>
    <mergeCell ref="C118:I118"/>
    <mergeCell ref="F107:F108"/>
    <mergeCell ref="E107:E108"/>
    <mergeCell ref="I92:I96"/>
    <mergeCell ref="H92:H96"/>
    <mergeCell ref="D97:F99"/>
    <mergeCell ref="D102:F106"/>
    <mergeCell ref="D109:F113"/>
    <mergeCell ref="G109:G115"/>
    <mergeCell ref="H109:H115"/>
    <mergeCell ref="I109:I115"/>
    <mergeCell ref="N105:N106"/>
    <mergeCell ref="C102:C106"/>
    <mergeCell ref="G97:G101"/>
    <mergeCell ref="G92:G96"/>
    <mergeCell ref="G102:G108"/>
    <mergeCell ref="H102:H108"/>
    <mergeCell ref="I102:I108"/>
    <mergeCell ref="H97:H101"/>
    <mergeCell ref="A64:A66"/>
    <mergeCell ref="A3:S3"/>
    <mergeCell ref="I60:I87"/>
    <mergeCell ref="C33:I33"/>
    <mergeCell ref="C34:I34"/>
    <mergeCell ref="D76:D78"/>
    <mergeCell ref="B54:B55"/>
    <mergeCell ref="E67:E69"/>
    <mergeCell ref="D67:D69"/>
    <mergeCell ref="D60:F63"/>
    <mergeCell ref="C64:C66"/>
    <mergeCell ref="C67:C69"/>
    <mergeCell ref="D64:D66"/>
    <mergeCell ref="I56:I59"/>
    <mergeCell ref="H56:H59"/>
    <mergeCell ref="G56:G59"/>
    <mergeCell ref="G60:G63"/>
    <mergeCell ref="H73:H75"/>
    <mergeCell ref="H79:H81"/>
    <mergeCell ref="H70:H72"/>
    <mergeCell ref="G70:G72"/>
    <mergeCell ref="C79:C81"/>
    <mergeCell ref="C70:C72"/>
    <mergeCell ref="C73:C75"/>
    <mergeCell ref="A85:A87"/>
    <mergeCell ref="H82:H84"/>
    <mergeCell ref="G85:G87"/>
    <mergeCell ref="F85:F87"/>
    <mergeCell ref="G43:G45"/>
    <mergeCell ref="C52:C53"/>
    <mergeCell ref="C56:C57"/>
    <mergeCell ref="C58:C59"/>
    <mergeCell ref="G64:G66"/>
    <mergeCell ref="H52:H55"/>
    <mergeCell ref="G52:G55"/>
    <mergeCell ref="A54:A55"/>
    <mergeCell ref="A58:A59"/>
    <mergeCell ref="D70:D72"/>
    <mergeCell ref="E79:E81"/>
    <mergeCell ref="G82:G84"/>
    <mergeCell ref="G73:G75"/>
    <mergeCell ref="G76:G78"/>
    <mergeCell ref="F76:F78"/>
    <mergeCell ref="F79:F81"/>
    <mergeCell ref="A82:A84"/>
    <mergeCell ref="D82:D84"/>
    <mergeCell ref="A56:A57"/>
    <mergeCell ref="B56:B57"/>
  </mergeCells>
  <pageMargins left="0.70866141732283472" right="0.70866141732283472" top="0.74803149606299213" bottom="0.74803149606299213" header="0.31496062992125984" footer="0.31496062992125984"/>
  <pageSetup paperSize="9" scale="50" firstPageNumber="20" fitToHeight="0" orientation="landscape" useFirstPageNumber="1" r:id="rId1"/>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A507B-A312-4A90-B90D-DA5A06F756C5}">
  <sheetPr>
    <pageSetUpPr fitToPage="1"/>
  </sheetPr>
  <dimension ref="A1:U210"/>
  <sheetViews>
    <sheetView zoomScale="90" zoomScaleNormal="90" workbookViewId="0">
      <selection activeCell="A2" sqref="A2:S2"/>
    </sheetView>
  </sheetViews>
  <sheetFormatPr defaultRowHeight="12.75" x14ac:dyDescent="0.2"/>
  <cols>
    <col min="1" max="1" width="3.5703125" style="1998" customWidth="1"/>
    <col min="2" max="2" width="3.140625" style="1998" customWidth="1"/>
    <col min="3" max="4" width="3.7109375" style="1998" customWidth="1"/>
    <col min="5" max="5" width="2.5703125" style="1998" customWidth="1"/>
    <col min="6" max="6" width="42.28515625" style="1998" customWidth="1"/>
    <col min="7" max="7" width="5.5703125" style="1998" customWidth="1"/>
    <col min="8" max="8" width="5.85546875" style="1998" customWidth="1"/>
    <col min="9" max="9" width="4.42578125" style="1998" customWidth="1"/>
    <col min="10" max="10" width="7.28515625" style="1998" customWidth="1"/>
    <col min="11" max="13" width="11.42578125" style="1998" customWidth="1"/>
    <col min="14" max="14" width="41.28515625" style="1998" customWidth="1"/>
    <col min="15" max="15" width="9.140625" style="1998" customWidth="1"/>
    <col min="16" max="16" width="12.7109375" style="1998" customWidth="1"/>
    <col min="17" max="17" width="13.140625" style="1998" customWidth="1"/>
    <col min="18" max="18" width="33.85546875" style="1999" customWidth="1"/>
    <col min="19" max="19" width="26.28515625" style="1999" customWidth="1"/>
    <col min="20" max="16384" width="9.140625" style="1998"/>
  </cols>
  <sheetData>
    <row r="1" spans="1:21" ht="66" customHeight="1" x14ac:dyDescent="0.2">
      <c r="N1" s="2313"/>
      <c r="O1" s="2313"/>
      <c r="P1" s="2313"/>
      <c r="Q1" s="2313"/>
      <c r="R1" s="147" t="s">
        <v>1999</v>
      </c>
    </row>
    <row r="2" spans="1:21" ht="15.75" customHeight="1" x14ac:dyDescent="0.2">
      <c r="A2" s="6577" t="s">
        <v>172</v>
      </c>
      <c r="B2" s="6577"/>
      <c r="C2" s="6577"/>
      <c r="D2" s="6577"/>
      <c r="E2" s="6577"/>
      <c r="F2" s="6577"/>
      <c r="G2" s="6577"/>
      <c r="H2" s="6577"/>
      <c r="I2" s="6577"/>
      <c r="J2" s="6577"/>
      <c r="K2" s="6577"/>
      <c r="L2" s="6577"/>
      <c r="M2" s="6577"/>
      <c r="N2" s="6577"/>
      <c r="O2" s="6577"/>
      <c r="P2" s="6577"/>
      <c r="Q2" s="6577"/>
      <c r="R2" s="6577"/>
      <c r="S2" s="6577"/>
      <c r="T2" s="2312"/>
      <c r="U2" s="2312"/>
    </row>
    <row r="3" spans="1:21" ht="13.9" customHeight="1" x14ac:dyDescent="0.2">
      <c r="A3" s="6578" t="s">
        <v>809</v>
      </c>
      <c r="B3" s="6578"/>
      <c r="C3" s="6578"/>
      <c r="D3" s="6578"/>
      <c r="E3" s="6578"/>
      <c r="F3" s="6578"/>
      <c r="G3" s="6578"/>
      <c r="H3" s="6578"/>
      <c r="I3" s="6578"/>
      <c r="J3" s="6578"/>
      <c r="K3" s="6578"/>
      <c r="L3" s="6578"/>
      <c r="M3" s="6578"/>
      <c r="N3" s="6578"/>
      <c r="O3" s="6578"/>
      <c r="P3" s="6578"/>
      <c r="Q3" s="6578"/>
      <c r="R3" s="6578"/>
      <c r="S3" s="6578"/>
    </row>
    <row r="4" spans="1:21" ht="24.75" customHeight="1" thickBot="1" x14ac:dyDescent="0.25">
      <c r="A4" s="2311"/>
      <c r="B4" s="2311"/>
      <c r="C4" s="2311"/>
      <c r="D4" s="2311"/>
      <c r="E4" s="2311"/>
      <c r="F4" s="2311"/>
      <c r="G4" s="2311"/>
      <c r="H4" s="2311"/>
      <c r="I4" s="2311"/>
      <c r="J4" s="2311"/>
      <c r="K4" s="2311"/>
      <c r="L4" s="2311"/>
      <c r="M4" s="2311"/>
      <c r="N4" s="2311"/>
      <c r="O4" s="2311"/>
      <c r="P4" s="1993"/>
      <c r="Q4" s="1993"/>
    </row>
    <row r="5" spans="1:21" ht="26.25" customHeight="1" thickBot="1" x14ac:dyDescent="0.25">
      <c r="A5" s="6635" t="s">
        <v>0</v>
      </c>
      <c r="B5" s="6638" t="s">
        <v>1</v>
      </c>
      <c r="C5" s="6641" t="s">
        <v>2</v>
      </c>
      <c r="D5" s="6629" t="s">
        <v>71</v>
      </c>
      <c r="E5" s="6617"/>
      <c r="F5" s="6644" t="s">
        <v>4</v>
      </c>
      <c r="G5" s="6626" t="s">
        <v>2</v>
      </c>
      <c r="H5" s="6617" t="s">
        <v>5</v>
      </c>
      <c r="I5" s="6647" t="s">
        <v>6</v>
      </c>
      <c r="J5" s="6617" t="s">
        <v>7</v>
      </c>
      <c r="K5" s="6503" t="s">
        <v>173</v>
      </c>
      <c r="L5" s="6504"/>
      <c r="M5" s="6505"/>
      <c r="N5" s="5810" t="s">
        <v>72</v>
      </c>
      <c r="O5" s="5811"/>
      <c r="P5" s="5811"/>
      <c r="Q5" s="5812"/>
      <c r="R5" s="6482" t="s">
        <v>178</v>
      </c>
      <c r="S5" s="6555" t="s">
        <v>179</v>
      </c>
    </row>
    <row r="6" spans="1:21" ht="13.15" customHeight="1" x14ac:dyDescent="0.2">
      <c r="A6" s="6636"/>
      <c r="B6" s="6639"/>
      <c r="C6" s="6642"/>
      <c r="D6" s="6630"/>
      <c r="E6" s="6618"/>
      <c r="F6" s="6645"/>
      <c r="G6" s="6627"/>
      <c r="H6" s="6618"/>
      <c r="I6" s="6648"/>
      <c r="J6" s="6618"/>
      <c r="K6" s="6506" t="s">
        <v>174</v>
      </c>
      <c r="L6" s="6506" t="s">
        <v>175</v>
      </c>
      <c r="M6" s="6384" t="s">
        <v>176</v>
      </c>
      <c r="N6" s="6624" t="s">
        <v>8</v>
      </c>
      <c r="O6" s="6563" t="s">
        <v>9</v>
      </c>
      <c r="P6" s="6561" t="s">
        <v>73</v>
      </c>
      <c r="Q6" s="6561" t="s">
        <v>177</v>
      </c>
      <c r="R6" s="6483"/>
      <c r="S6" s="6556"/>
    </row>
    <row r="7" spans="1:21" ht="122.25" customHeight="1" thickBot="1" x14ac:dyDescent="0.25">
      <c r="A7" s="6637"/>
      <c r="B7" s="6640"/>
      <c r="C7" s="6643"/>
      <c r="D7" s="6631"/>
      <c r="E7" s="6619"/>
      <c r="F7" s="6646"/>
      <c r="G7" s="6628"/>
      <c r="H7" s="6619"/>
      <c r="I7" s="6649"/>
      <c r="J7" s="6619"/>
      <c r="K7" s="6507"/>
      <c r="L7" s="6507"/>
      <c r="M7" s="6385"/>
      <c r="N7" s="6625"/>
      <c r="O7" s="6564"/>
      <c r="P7" s="6562"/>
      <c r="Q7" s="6562"/>
      <c r="R7" s="6484"/>
      <c r="S7" s="6557"/>
    </row>
    <row r="8" spans="1:21" ht="15" thickBot="1" x14ac:dyDescent="0.25">
      <c r="A8" s="2310" t="s">
        <v>10</v>
      </c>
      <c r="B8" s="6508" t="s">
        <v>394</v>
      </c>
      <c r="C8" s="6509"/>
      <c r="D8" s="6509"/>
      <c r="E8" s="6509"/>
      <c r="F8" s="6509"/>
      <c r="G8" s="6509"/>
      <c r="H8" s="6509"/>
      <c r="I8" s="6509"/>
      <c r="J8" s="6509"/>
      <c r="K8" s="6509"/>
      <c r="L8" s="6509"/>
      <c r="M8" s="6509"/>
      <c r="N8" s="6509"/>
      <c r="O8" s="6509"/>
      <c r="P8" s="6510"/>
      <c r="Q8" s="2309"/>
      <c r="R8" s="2099"/>
      <c r="S8" s="2099"/>
    </row>
    <row r="9" spans="1:21" ht="13.5" thickBot="1" x14ac:dyDescent="0.25">
      <c r="A9" s="2308"/>
      <c r="B9" s="2307"/>
      <c r="C9" s="2306"/>
      <c r="D9" s="2306"/>
      <c r="E9" s="2306"/>
      <c r="F9" s="2306"/>
      <c r="G9" s="2306"/>
      <c r="H9" s="2306"/>
      <c r="I9" s="2306"/>
      <c r="J9" s="2306"/>
      <c r="K9" s="2306"/>
      <c r="L9" s="2306"/>
      <c r="M9" s="2306"/>
      <c r="N9" s="2305" t="s">
        <v>702</v>
      </c>
      <c r="O9" s="2304" t="s">
        <v>16</v>
      </c>
      <c r="P9" s="2303">
        <v>76.25</v>
      </c>
      <c r="Q9" s="2295">
        <v>76.430000000000007</v>
      </c>
      <c r="R9" s="2032"/>
      <c r="S9" s="2032"/>
    </row>
    <row r="10" spans="1:21" ht="15" thickBot="1" x14ac:dyDescent="0.25">
      <c r="A10" s="2302" t="s">
        <v>10</v>
      </c>
      <c r="B10" s="2301" t="s">
        <v>10</v>
      </c>
      <c r="C10" s="6558" t="s">
        <v>808</v>
      </c>
      <c r="D10" s="6559"/>
      <c r="E10" s="6559"/>
      <c r="F10" s="6559"/>
      <c r="G10" s="6559"/>
      <c r="H10" s="6559"/>
      <c r="I10" s="6559"/>
      <c r="J10" s="6559"/>
      <c r="K10" s="6559"/>
      <c r="L10" s="6559"/>
      <c r="M10" s="6559"/>
      <c r="N10" s="6559"/>
      <c r="O10" s="6559"/>
      <c r="P10" s="6560"/>
      <c r="Q10" s="2188"/>
      <c r="R10" s="2032"/>
      <c r="S10" s="2032"/>
    </row>
    <row r="11" spans="1:21" ht="26.25" thickBot="1" x14ac:dyDescent="0.25">
      <c r="A11" s="2300"/>
      <c r="B11" s="2299"/>
      <c r="C11" s="6500"/>
      <c r="D11" s="6501"/>
      <c r="E11" s="6501"/>
      <c r="F11" s="6501"/>
      <c r="G11" s="6501"/>
      <c r="H11" s="6501"/>
      <c r="I11" s="6501"/>
      <c r="J11" s="6501"/>
      <c r="K11" s="6501"/>
      <c r="L11" s="6501"/>
      <c r="M11" s="6502"/>
      <c r="N11" s="2298" t="s">
        <v>807</v>
      </c>
      <c r="O11" s="2297" t="s">
        <v>16</v>
      </c>
      <c r="P11" s="2296">
        <v>16</v>
      </c>
      <c r="Q11" s="2295">
        <v>12.31</v>
      </c>
      <c r="R11" s="2210"/>
      <c r="S11" s="2093"/>
    </row>
    <row r="12" spans="1:21" x14ac:dyDescent="0.2">
      <c r="A12" s="2247" t="s">
        <v>10</v>
      </c>
      <c r="B12" s="2246" t="s">
        <v>10</v>
      </c>
      <c r="C12" s="2257" t="s">
        <v>10</v>
      </c>
      <c r="D12" s="6494" t="s">
        <v>806</v>
      </c>
      <c r="E12" s="6495"/>
      <c r="F12" s="6496"/>
      <c r="G12" s="6498" t="s">
        <v>74</v>
      </c>
      <c r="H12" s="6650" t="s">
        <v>18</v>
      </c>
      <c r="I12" s="2072" t="s">
        <v>732</v>
      </c>
      <c r="J12" s="2294" t="s">
        <v>731</v>
      </c>
      <c r="K12" s="2125">
        <f t="shared" ref="K12:M13" si="0">K17+K22+K27+K32+K37+K42+K47</f>
        <v>132.5</v>
      </c>
      <c r="L12" s="2125">
        <f t="shared" si="0"/>
        <v>137.5</v>
      </c>
      <c r="M12" s="2125">
        <f t="shared" si="0"/>
        <v>131.5</v>
      </c>
      <c r="N12" s="6632"/>
      <c r="O12" s="6476"/>
      <c r="P12" s="6479"/>
      <c r="Q12" s="2143"/>
      <c r="R12" s="2099"/>
      <c r="S12" s="2099"/>
    </row>
    <row r="13" spans="1:21" x14ac:dyDescent="0.2">
      <c r="A13" s="2242"/>
      <c r="B13" s="2241"/>
      <c r="C13" s="2257"/>
      <c r="D13" s="6494"/>
      <c r="E13" s="6495"/>
      <c r="F13" s="6496"/>
      <c r="G13" s="6498"/>
      <c r="H13" s="6650"/>
      <c r="I13" s="2293"/>
      <c r="J13" s="2264" t="s">
        <v>22</v>
      </c>
      <c r="K13" s="2119">
        <f t="shared" si="0"/>
        <v>0</v>
      </c>
      <c r="L13" s="2119">
        <f t="shared" si="0"/>
        <v>0</v>
      </c>
      <c r="M13" s="2119">
        <f t="shared" si="0"/>
        <v>0</v>
      </c>
      <c r="N13" s="6633"/>
      <c r="O13" s="6477"/>
      <c r="P13" s="6480"/>
      <c r="Q13" s="2142"/>
      <c r="R13" s="2032"/>
      <c r="S13" s="2032"/>
    </row>
    <row r="14" spans="1:21" x14ac:dyDescent="0.2">
      <c r="A14" s="2242"/>
      <c r="B14" s="2241"/>
      <c r="C14" s="2257"/>
      <c r="D14" s="6494"/>
      <c r="E14" s="6495"/>
      <c r="F14" s="6496"/>
      <c r="G14" s="6498"/>
      <c r="H14" s="6650"/>
      <c r="I14" s="2293"/>
      <c r="J14" s="2262" t="s">
        <v>727</v>
      </c>
      <c r="K14" s="2169">
        <f t="shared" ref="K14:M15" si="1">SUM(K19,K24,K29,K34,K39,K44,K49)</f>
        <v>22.2</v>
      </c>
      <c r="L14" s="2169">
        <f t="shared" si="1"/>
        <v>24.2</v>
      </c>
      <c r="M14" s="2169">
        <f t="shared" si="1"/>
        <v>22.2</v>
      </c>
      <c r="N14" s="6633"/>
      <c r="O14" s="6477"/>
      <c r="P14" s="6480"/>
      <c r="Q14" s="2142"/>
      <c r="R14" s="2032"/>
      <c r="S14" s="2032"/>
    </row>
    <row r="15" spans="1:21" ht="13.5" thickBot="1" x14ac:dyDescent="0.25">
      <c r="A15" s="2242"/>
      <c r="B15" s="2241"/>
      <c r="C15" s="2257"/>
      <c r="D15" s="6494"/>
      <c r="E15" s="6495"/>
      <c r="F15" s="6496"/>
      <c r="G15" s="6498"/>
      <c r="H15" s="6650"/>
      <c r="I15" s="2293"/>
      <c r="J15" s="2262" t="s">
        <v>23</v>
      </c>
      <c r="K15" s="2169">
        <f t="shared" si="1"/>
        <v>0</v>
      </c>
      <c r="L15" s="2169">
        <f t="shared" si="1"/>
        <v>0</v>
      </c>
      <c r="M15" s="2169">
        <f t="shared" si="1"/>
        <v>0</v>
      </c>
      <c r="N15" s="6633"/>
      <c r="O15" s="6477"/>
      <c r="P15" s="6480"/>
      <c r="Q15" s="2142"/>
      <c r="R15" s="2032"/>
      <c r="S15" s="2032"/>
    </row>
    <row r="16" spans="1:21" ht="13.5" thickBot="1" x14ac:dyDescent="0.25">
      <c r="A16" s="2271"/>
      <c r="B16" s="2270"/>
      <c r="C16" s="2269"/>
      <c r="D16" s="6494"/>
      <c r="E16" s="6495"/>
      <c r="F16" s="6496"/>
      <c r="G16" s="6499"/>
      <c r="H16" s="6651"/>
      <c r="I16" s="2292"/>
      <c r="J16" s="2260" t="s">
        <v>24</v>
      </c>
      <c r="K16" s="2109">
        <f>SUM(K12:K15)</f>
        <v>154.69999999999999</v>
      </c>
      <c r="L16" s="2109">
        <f>SUM(L12:L15)</f>
        <v>161.69999999999999</v>
      </c>
      <c r="M16" s="2109">
        <f>SUM(M12:M15)</f>
        <v>153.69999999999999</v>
      </c>
      <c r="N16" s="6634"/>
      <c r="O16" s="6478"/>
      <c r="P16" s="6481"/>
      <c r="Q16" s="2141"/>
      <c r="R16" s="2221"/>
      <c r="S16" s="2093"/>
    </row>
    <row r="17" spans="1:20" ht="12.75" customHeight="1" x14ac:dyDescent="0.2">
      <c r="A17" s="2247" t="s">
        <v>10</v>
      </c>
      <c r="B17" s="2246" t="s">
        <v>10</v>
      </c>
      <c r="C17" s="2245" t="s">
        <v>10</v>
      </c>
      <c r="D17" s="6615" t="s">
        <v>10</v>
      </c>
      <c r="E17" s="6511"/>
      <c r="F17" s="5928" t="s">
        <v>805</v>
      </c>
      <c r="G17" s="6497" t="s">
        <v>74</v>
      </c>
      <c r="H17" s="6517" t="s">
        <v>18</v>
      </c>
      <c r="I17" s="6470" t="s">
        <v>732</v>
      </c>
      <c r="J17" s="2258" t="s">
        <v>731</v>
      </c>
      <c r="K17" s="2087">
        <v>65</v>
      </c>
      <c r="L17" s="2279">
        <v>65</v>
      </c>
      <c r="M17" s="2087">
        <v>65</v>
      </c>
      <c r="N17" s="6603" t="s">
        <v>804</v>
      </c>
      <c r="O17" s="6476" t="s">
        <v>790</v>
      </c>
      <c r="P17" s="6479">
        <v>155</v>
      </c>
      <c r="Q17" s="2143">
        <v>201.66</v>
      </c>
      <c r="R17" s="6538" t="s">
        <v>803</v>
      </c>
      <c r="S17" s="2216"/>
    </row>
    <row r="18" spans="1:20" ht="12.75" customHeight="1" x14ac:dyDescent="0.2">
      <c r="A18" s="2242"/>
      <c r="B18" s="2241"/>
      <c r="C18" s="2257"/>
      <c r="D18" s="6566"/>
      <c r="E18" s="6512"/>
      <c r="F18" s="5929"/>
      <c r="G18" s="6498"/>
      <c r="H18" s="6518"/>
      <c r="I18" s="6471"/>
      <c r="J18" s="2258" t="s">
        <v>22</v>
      </c>
      <c r="K18" s="2100">
        <v>0</v>
      </c>
      <c r="L18" s="2289">
        <v>0</v>
      </c>
      <c r="M18" s="2078">
        <v>0</v>
      </c>
      <c r="N18" s="6604"/>
      <c r="O18" s="6477"/>
      <c r="P18" s="6480"/>
      <c r="Q18" s="2142"/>
      <c r="R18" s="6539"/>
      <c r="S18" s="2214"/>
    </row>
    <row r="19" spans="1:20" x14ac:dyDescent="0.2">
      <c r="A19" s="2242"/>
      <c r="B19" s="2241"/>
      <c r="C19" s="2257"/>
      <c r="D19" s="6566"/>
      <c r="E19" s="6512"/>
      <c r="F19" s="5929"/>
      <c r="G19" s="6498"/>
      <c r="H19" s="6518"/>
      <c r="I19" s="6471"/>
      <c r="J19" s="2258" t="s">
        <v>727</v>
      </c>
      <c r="K19" s="2096">
        <v>0</v>
      </c>
      <c r="L19" s="2273">
        <v>0</v>
      </c>
      <c r="M19" s="2078">
        <v>0</v>
      </c>
      <c r="N19" s="6604"/>
      <c r="O19" s="6477"/>
      <c r="P19" s="6480"/>
      <c r="Q19" s="2142"/>
      <c r="R19" s="6539"/>
      <c r="S19" s="2214"/>
    </row>
    <row r="20" spans="1:20" ht="13.5" thickBot="1" x14ac:dyDescent="0.25">
      <c r="A20" s="2242"/>
      <c r="B20" s="2241"/>
      <c r="C20" s="2257"/>
      <c r="D20" s="6566"/>
      <c r="E20" s="6512"/>
      <c r="F20" s="5929"/>
      <c r="G20" s="6498"/>
      <c r="H20" s="6518"/>
      <c r="I20" s="6471"/>
      <c r="J20" s="2218" t="s">
        <v>23</v>
      </c>
      <c r="K20" s="2096">
        <v>0</v>
      </c>
      <c r="L20" s="2273">
        <v>0</v>
      </c>
      <c r="M20" s="2096">
        <v>0</v>
      </c>
      <c r="N20" s="6604"/>
      <c r="O20" s="6477"/>
      <c r="P20" s="6480"/>
      <c r="Q20" s="2142"/>
      <c r="R20" s="6539"/>
      <c r="S20" s="2214"/>
    </row>
    <row r="21" spans="1:20" ht="13.5" thickBot="1" x14ac:dyDescent="0.25">
      <c r="A21" s="2242"/>
      <c r="B21" s="2241"/>
      <c r="C21" s="2257"/>
      <c r="D21" s="6616"/>
      <c r="E21" s="6513"/>
      <c r="F21" s="5930"/>
      <c r="G21" s="6499"/>
      <c r="H21" s="6519"/>
      <c r="I21" s="6471"/>
      <c r="J21" s="2199" t="s">
        <v>24</v>
      </c>
      <c r="K21" s="2095">
        <f>SUM(K17:K20)</f>
        <v>65</v>
      </c>
      <c r="L21" s="2059">
        <f>SUM(L17:L20)</f>
        <v>65</v>
      </c>
      <c r="M21" s="2059">
        <f>SUM(M17:M20)</f>
        <v>65</v>
      </c>
      <c r="N21" s="6604"/>
      <c r="O21" s="6477"/>
      <c r="P21" s="6480"/>
      <c r="Q21" s="2142"/>
      <c r="R21" s="6540"/>
      <c r="S21" s="2210"/>
    </row>
    <row r="22" spans="1:20" x14ac:dyDescent="0.2">
      <c r="A22" s="2247" t="s">
        <v>10</v>
      </c>
      <c r="B22" s="2246" t="s">
        <v>10</v>
      </c>
      <c r="C22" s="2245" t="s">
        <v>10</v>
      </c>
      <c r="D22" s="6615" t="s">
        <v>25</v>
      </c>
      <c r="E22" s="6511"/>
      <c r="F22" s="6620" t="s">
        <v>802</v>
      </c>
      <c r="G22" s="6497" t="s">
        <v>74</v>
      </c>
      <c r="H22" s="6517" t="s">
        <v>18</v>
      </c>
      <c r="I22" s="6470" t="s">
        <v>732</v>
      </c>
      <c r="J22" s="2208" t="s">
        <v>731</v>
      </c>
      <c r="K22" s="2087">
        <v>55</v>
      </c>
      <c r="L22" s="2291">
        <v>55</v>
      </c>
      <c r="M22" s="2087">
        <v>55</v>
      </c>
      <c r="N22" s="6600" t="s">
        <v>801</v>
      </c>
      <c r="O22" s="6476" t="s">
        <v>790</v>
      </c>
      <c r="P22" s="2084">
        <v>200</v>
      </c>
      <c r="Q22" s="2143">
        <v>260</v>
      </c>
      <c r="R22" s="6718" t="s">
        <v>800</v>
      </c>
      <c r="S22" s="2216"/>
      <c r="T22" s="2000"/>
    </row>
    <row r="23" spans="1:20" x14ac:dyDescent="0.2">
      <c r="A23" s="2242"/>
      <c r="B23" s="2241"/>
      <c r="C23" s="2257"/>
      <c r="D23" s="6566"/>
      <c r="E23" s="6512"/>
      <c r="F23" s="6621"/>
      <c r="G23" s="6498"/>
      <c r="H23" s="6518"/>
      <c r="I23" s="6471"/>
      <c r="J23" s="2258" t="s">
        <v>22</v>
      </c>
      <c r="K23" s="2078">
        <v>0</v>
      </c>
      <c r="L23" s="2275">
        <v>0</v>
      </c>
      <c r="M23" s="2078">
        <v>0</v>
      </c>
      <c r="N23" s="6601"/>
      <c r="O23" s="6477"/>
      <c r="P23" s="2066"/>
      <c r="Q23" s="2142"/>
      <c r="R23" s="6719"/>
      <c r="S23" s="2214"/>
    </row>
    <row r="24" spans="1:20" x14ac:dyDescent="0.2">
      <c r="A24" s="2242"/>
      <c r="B24" s="2241"/>
      <c r="C24" s="2257"/>
      <c r="D24" s="6566"/>
      <c r="E24" s="6512"/>
      <c r="F24" s="6621"/>
      <c r="G24" s="6498"/>
      <c r="H24" s="6518"/>
      <c r="I24" s="6471"/>
      <c r="J24" s="2258" t="s">
        <v>727</v>
      </c>
      <c r="K24" s="2096">
        <v>0</v>
      </c>
      <c r="L24" s="2273">
        <v>0</v>
      </c>
      <c r="M24" s="2078">
        <v>0</v>
      </c>
      <c r="N24" s="6601"/>
      <c r="O24" s="6477"/>
      <c r="P24" s="2066"/>
      <c r="Q24" s="2142"/>
      <c r="R24" s="6719"/>
      <c r="S24" s="2214"/>
    </row>
    <row r="25" spans="1:20" ht="13.5" thickBot="1" x14ac:dyDescent="0.25">
      <c r="A25" s="2242"/>
      <c r="B25" s="2241"/>
      <c r="C25" s="2257"/>
      <c r="D25" s="6566"/>
      <c r="E25" s="6512"/>
      <c r="F25" s="6621"/>
      <c r="G25" s="6498"/>
      <c r="H25" s="6518"/>
      <c r="I25" s="6471"/>
      <c r="J25" s="2218" t="s">
        <v>23</v>
      </c>
      <c r="K25" s="2096">
        <v>0</v>
      </c>
      <c r="L25" s="2273">
        <v>0</v>
      </c>
      <c r="M25" s="2096">
        <v>0</v>
      </c>
      <c r="N25" s="6601"/>
      <c r="O25" s="6477"/>
      <c r="P25" s="2066"/>
      <c r="Q25" s="2142"/>
      <c r="R25" s="6719"/>
      <c r="S25" s="2214"/>
    </row>
    <row r="26" spans="1:20" ht="22.5" customHeight="1" thickBot="1" x14ac:dyDescent="0.25">
      <c r="A26" s="2242"/>
      <c r="B26" s="2241"/>
      <c r="C26" s="2257"/>
      <c r="D26" s="6616"/>
      <c r="E26" s="6513"/>
      <c r="F26" s="2290"/>
      <c r="G26" s="6499"/>
      <c r="H26" s="6519"/>
      <c r="I26" s="6471"/>
      <c r="J26" s="2199" t="s">
        <v>24</v>
      </c>
      <c r="K26" s="2095">
        <f>SUM(K22:K25)</f>
        <v>55</v>
      </c>
      <c r="L26" s="2059">
        <f>SUM(L22:L25)</f>
        <v>55</v>
      </c>
      <c r="M26" s="2059">
        <f>SUM(M22:M25)</f>
        <v>55</v>
      </c>
      <c r="N26" s="6602"/>
      <c r="O26" s="6478"/>
      <c r="P26" s="2057"/>
      <c r="Q26" s="2141"/>
      <c r="R26" s="6720"/>
      <c r="S26" s="2210"/>
    </row>
    <row r="27" spans="1:20" ht="25.5" customHeight="1" x14ac:dyDescent="0.2">
      <c r="A27" s="2247" t="s">
        <v>10</v>
      </c>
      <c r="B27" s="2246" t="s">
        <v>10</v>
      </c>
      <c r="C27" s="2245" t="s">
        <v>10</v>
      </c>
      <c r="D27" s="6615" t="s">
        <v>27</v>
      </c>
      <c r="E27" s="6511"/>
      <c r="F27" s="6551" t="s">
        <v>799</v>
      </c>
      <c r="G27" s="6497" t="s">
        <v>74</v>
      </c>
      <c r="H27" s="6517" t="s">
        <v>18</v>
      </c>
      <c r="I27" s="6470" t="s">
        <v>732</v>
      </c>
      <c r="J27" s="2208" t="s">
        <v>731</v>
      </c>
      <c r="K27" s="2087">
        <v>7</v>
      </c>
      <c r="L27" s="2289">
        <v>12</v>
      </c>
      <c r="M27" s="2087">
        <v>6</v>
      </c>
      <c r="N27" s="6601" t="s">
        <v>798</v>
      </c>
      <c r="O27" s="6477" t="s">
        <v>790</v>
      </c>
      <c r="P27" s="6480">
        <v>55</v>
      </c>
      <c r="Q27" s="2143">
        <v>22.79</v>
      </c>
      <c r="R27" s="6538" t="s">
        <v>797</v>
      </c>
      <c r="S27" s="6467" t="s">
        <v>796</v>
      </c>
    </row>
    <row r="28" spans="1:20" x14ac:dyDescent="0.2">
      <c r="A28" s="2242"/>
      <c r="B28" s="2241"/>
      <c r="C28" s="2257"/>
      <c r="D28" s="6566"/>
      <c r="E28" s="6512"/>
      <c r="F28" s="6547"/>
      <c r="G28" s="6498"/>
      <c r="H28" s="6518"/>
      <c r="I28" s="6471"/>
      <c r="J28" s="2098" t="s">
        <v>22</v>
      </c>
      <c r="K28" s="2078">
        <v>0</v>
      </c>
      <c r="L28" s="2275">
        <v>0</v>
      </c>
      <c r="M28" s="2078">
        <v>0</v>
      </c>
      <c r="N28" s="6601"/>
      <c r="O28" s="6477"/>
      <c r="P28" s="6480"/>
      <c r="Q28" s="2142"/>
      <c r="R28" s="6539"/>
      <c r="S28" s="6468"/>
    </row>
    <row r="29" spans="1:20" x14ac:dyDescent="0.2">
      <c r="A29" s="2242"/>
      <c r="B29" s="2241"/>
      <c r="C29" s="2257"/>
      <c r="D29" s="6566"/>
      <c r="E29" s="6512"/>
      <c r="F29" s="2073"/>
      <c r="G29" s="6498"/>
      <c r="H29" s="6518"/>
      <c r="I29" s="6471"/>
      <c r="J29" s="2098" t="s">
        <v>727</v>
      </c>
      <c r="K29" s="2078">
        <v>0</v>
      </c>
      <c r="L29" s="2275">
        <v>2</v>
      </c>
      <c r="M29" s="2078">
        <v>0</v>
      </c>
      <c r="N29" s="6601"/>
      <c r="O29" s="6477"/>
      <c r="P29" s="6480"/>
      <c r="Q29" s="2142"/>
      <c r="R29" s="6539"/>
      <c r="S29" s="6468"/>
    </row>
    <row r="30" spans="1:20" ht="13.5" thickBot="1" x14ac:dyDescent="0.25">
      <c r="A30" s="2242"/>
      <c r="B30" s="2241"/>
      <c r="C30" s="2257"/>
      <c r="D30" s="6566"/>
      <c r="E30" s="6512"/>
      <c r="F30" s="2073"/>
      <c r="G30" s="6498"/>
      <c r="H30" s="6518"/>
      <c r="I30" s="6471"/>
      <c r="J30" s="2204" t="s">
        <v>23</v>
      </c>
      <c r="K30" s="2096">
        <v>0</v>
      </c>
      <c r="L30" s="2273">
        <v>0</v>
      </c>
      <c r="M30" s="2096">
        <v>0</v>
      </c>
      <c r="N30" s="6601"/>
      <c r="O30" s="6477"/>
      <c r="P30" s="6480"/>
      <c r="Q30" s="2142"/>
      <c r="R30" s="6539"/>
      <c r="S30" s="6468"/>
    </row>
    <row r="31" spans="1:20" ht="13.5" thickBot="1" x14ac:dyDescent="0.25">
      <c r="A31" s="2242"/>
      <c r="B31" s="2241"/>
      <c r="C31" s="2257"/>
      <c r="D31" s="6566"/>
      <c r="E31" s="6512"/>
      <c r="F31" s="2288"/>
      <c r="G31" s="6498"/>
      <c r="H31" s="6518"/>
      <c r="I31" s="6471"/>
      <c r="J31" s="2287" t="s">
        <v>24</v>
      </c>
      <c r="K31" s="2251">
        <f>SUM(K27:K30)</f>
        <v>7</v>
      </c>
      <c r="L31" s="2249">
        <f>SUM(L27:L30)</f>
        <v>14</v>
      </c>
      <c r="M31" s="2059">
        <f>SUM(M27:M30)</f>
        <v>6</v>
      </c>
      <c r="N31" s="6601"/>
      <c r="O31" s="6493"/>
      <c r="P31" s="6480"/>
      <c r="Q31" s="2141"/>
      <c r="R31" s="6540"/>
      <c r="S31" s="6469"/>
    </row>
    <row r="32" spans="1:20" x14ac:dyDescent="0.2">
      <c r="A32" s="2247" t="s">
        <v>10</v>
      </c>
      <c r="B32" s="2246" t="s">
        <v>10</v>
      </c>
      <c r="C32" s="2245" t="s">
        <v>10</v>
      </c>
      <c r="D32" s="6591" t="s">
        <v>28</v>
      </c>
      <c r="E32" s="6511"/>
      <c r="F32" s="6622" t="s">
        <v>795</v>
      </c>
      <c r="G32" s="6497" t="s">
        <v>74</v>
      </c>
      <c r="H32" s="6517" t="s">
        <v>18</v>
      </c>
      <c r="I32" s="6470" t="s">
        <v>732</v>
      </c>
      <c r="J32" s="2090" t="s">
        <v>731</v>
      </c>
      <c r="K32" s="2102">
        <v>4</v>
      </c>
      <c r="L32" s="2286">
        <v>4</v>
      </c>
      <c r="M32" s="2100">
        <v>4</v>
      </c>
      <c r="N32" s="6600" t="s">
        <v>794</v>
      </c>
      <c r="O32" s="6476" t="s">
        <v>774</v>
      </c>
      <c r="P32" s="6479">
        <v>200</v>
      </c>
      <c r="Q32" s="2143">
        <v>200</v>
      </c>
      <c r="R32" s="6538" t="s">
        <v>793</v>
      </c>
      <c r="S32" s="2216"/>
    </row>
    <row r="33" spans="1:19" x14ac:dyDescent="0.2">
      <c r="A33" s="2242"/>
      <c r="B33" s="2241"/>
      <c r="C33" s="2257"/>
      <c r="D33" s="6592"/>
      <c r="E33" s="6512"/>
      <c r="F33" s="6623"/>
      <c r="G33" s="6498"/>
      <c r="H33" s="6518"/>
      <c r="I33" s="6471"/>
      <c r="J33" s="2081" t="s">
        <v>22</v>
      </c>
      <c r="K33" s="2078">
        <v>0</v>
      </c>
      <c r="L33" s="2285">
        <v>0</v>
      </c>
      <c r="M33" s="2078">
        <v>0</v>
      </c>
      <c r="N33" s="6601"/>
      <c r="O33" s="6477"/>
      <c r="P33" s="6480"/>
      <c r="Q33" s="2142"/>
      <c r="R33" s="6539"/>
      <c r="S33" s="2214"/>
    </row>
    <row r="34" spans="1:19" x14ac:dyDescent="0.2">
      <c r="A34" s="2242"/>
      <c r="B34" s="2241"/>
      <c r="C34" s="2257"/>
      <c r="D34" s="6592"/>
      <c r="E34" s="6512"/>
      <c r="F34" s="6623"/>
      <c r="G34" s="6498"/>
      <c r="H34" s="6518"/>
      <c r="I34" s="6471"/>
      <c r="J34" s="2282" t="s">
        <v>727</v>
      </c>
      <c r="K34" s="2096">
        <v>0</v>
      </c>
      <c r="L34" s="2284">
        <v>0</v>
      </c>
      <c r="M34" s="2078">
        <v>0</v>
      </c>
      <c r="N34" s="6601"/>
      <c r="O34" s="6477"/>
      <c r="P34" s="6480"/>
      <c r="Q34" s="2142"/>
      <c r="R34" s="6539"/>
      <c r="S34" s="2214"/>
    </row>
    <row r="35" spans="1:19" ht="13.5" thickBot="1" x14ac:dyDescent="0.25">
      <c r="A35" s="2242"/>
      <c r="B35" s="2241"/>
      <c r="C35" s="2257"/>
      <c r="D35" s="6592"/>
      <c r="E35" s="6512"/>
      <c r="F35" s="6623"/>
      <c r="G35" s="6498"/>
      <c r="H35" s="6518"/>
      <c r="I35" s="6471"/>
      <c r="J35" s="2281" t="s">
        <v>23</v>
      </c>
      <c r="K35" s="2096">
        <v>0</v>
      </c>
      <c r="L35" s="2284">
        <v>0</v>
      </c>
      <c r="M35" s="2096">
        <v>0</v>
      </c>
      <c r="N35" s="6601"/>
      <c r="O35" s="6477"/>
      <c r="P35" s="6480"/>
      <c r="Q35" s="2142"/>
      <c r="R35" s="6539"/>
      <c r="S35" s="2214"/>
    </row>
    <row r="36" spans="1:19" ht="20.25" customHeight="1" thickBot="1" x14ac:dyDescent="0.25">
      <c r="A36" s="2271"/>
      <c r="B36" s="2270"/>
      <c r="C36" s="2269"/>
      <c r="D36" s="6593"/>
      <c r="E36" s="6513"/>
      <c r="F36" s="2283"/>
      <c r="G36" s="6499"/>
      <c r="H36" s="6519"/>
      <c r="I36" s="6472"/>
      <c r="J36" s="2280" t="s">
        <v>24</v>
      </c>
      <c r="K36" s="2095">
        <f>SUM(K32:K35)</f>
        <v>4</v>
      </c>
      <c r="L36" s="2059">
        <f>SUM(L32:L35)</f>
        <v>4</v>
      </c>
      <c r="M36" s="2059">
        <f>SUM(M32:M35)</f>
        <v>4</v>
      </c>
      <c r="N36" s="6602"/>
      <c r="O36" s="6478"/>
      <c r="P36" s="6481"/>
      <c r="Q36" s="2141"/>
      <c r="R36" s="6540"/>
      <c r="S36" s="2210"/>
    </row>
    <row r="37" spans="1:19" x14ac:dyDescent="0.2">
      <c r="A37" s="2247" t="s">
        <v>10</v>
      </c>
      <c r="B37" s="2246" t="s">
        <v>10</v>
      </c>
      <c r="C37" s="2245" t="s">
        <v>10</v>
      </c>
      <c r="D37" s="6565" t="s">
        <v>30</v>
      </c>
      <c r="E37" s="6511"/>
      <c r="F37" s="6551" t="s">
        <v>792</v>
      </c>
      <c r="G37" s="6497" t="s">
        <v>74</v>
      </c>
      <c r="H37" s="6517" t="s">
        <v>18</v>
      </c>
      <c r="I37" s="6470" t="s">
        <v>732</v>
      </c>
      <c r="J37" s="2090" t="s">
        <v>731</v>
      </c>
      <c r="K37" s="2102">
        <v>0</v>
      </c>
      <c r="L37" s="2207">
        <v>0</v>
      </c>
      <c r="M37" s="2102">
        <v>0</v>
      </c>
      <c r="N37" s="6600" t="s">
        <v>791</v>
      </c>
      <c r="O37" s="6476" t="s">
        <v>790</v>
      </c>
      <c r="P37" s="6479">
        <v>0</v>
      </c>
      <c r="Q37" s="2143">
        <v>0</v>
      </c>
      <c r="R37" s="2099"/>
      <c r="S37" s="2099"/>
    </row>
    <row r="38" spans="1:19" x14ac:dyDescent="0.2">
      <c r="A38" s="2242"/>
      <c r="B38" s="2241"/>
      <c r="C38" s="2257"/>
      <c r="D38" s="6566"/>
      <c r="E38" s="6512"/>
      <c r="F38" s="6547"/>
      <c r="G38" s="6498"/>
      <c r="H38" s="6518"/>
      <c r="I38" s="6471"/>
      <c r="J38" s="2081" t="s">
        <v>22</v>
      </c>
      <c r="K38" s="2078">
        <v>0</v>
      </c>
      <c r="L38" s="2082">
        <v>0</v>
      </c>
      <c r="M38" s="2082">
        <v>0</v>
      </c>
      <c r="N38" s="6601"/>
      <c r="O38" s="6477"/>
      <c r="P38" s="6480"/>
      <c r="Q38" s="2142"/>
      <c r="R38" s="2032"/>
      <c r="S38" s="2032"/>
    </row>
    <row r="39" spans="1:19" x14ac:dyDescent="0.2">
      <c r="A39" s="2242"/>
      <c r="B39" s="2241"/>
      <c r="C39" s="2257"/>
      <c r="D39" s="6566"/>
      <c r="E39" s="6512"/>
      <c r="F39" s="6547"/>
      <c r="G39" s="6498"/>
      <c r="H39" s="6518"/>
      <c r="I39" s="6471"/>
      <c r="J39" s="2282" t="s">
        <v>727</v>
      </c>
      <c r="K39" s="2096">
        <v>0</v>
      </c>
      <c r="L39" s="2240">
        <v>0</v>
      </c>
      <c r="M39" s="2240">
        <v>0</v>
      </c>
      <c r="N39" s="6601"/>
      <c r="O39" s="6477"/>
      <c r="P39" s="6480"/>
      <c r="Q39" s="2142"/>
      <c r="R39" s="2032"/>
      <c r="S39" s="2032"/>
    </row>
    <row r="40" spans="1:19" ht="13.5" thickBot="1" x14ac:dyDescent="0.25">
      <c r="A40" s="2242"/>
      <c r="B40" s="2241"/>
      <c r="C40" s="2257"/>
      <c r="D40" s="6566"/>
      <c r="E40" s="6512"/>
      <c r="F40" s="6547"/>
      <c r="G40" s="6498"/>
      <c r="H40" s="6518"/>
      <c r="I40" s="6471"/>
      <c r="J40" s="2281" t="s">
        <v>23</v>
      </c>
      <c r="K40" s="2096">
        <v>0</v>
      </c>
      <c r="L40" s="2237">
        <v>0</v>
      </c>
      <c r="M40" s="2237">
        <v>0</v>
      </c>
      <c r="N40" s="6601"/>
      <c r="O40" s="6477"/>
      <c r="P40" s="6480"/>
      <c r="Q40" s="2142"/>
      <c r="R40" s="2032"/>
      <c r="S40" s="2032"/>
    </row>
    <row r="41" spans="1:19" ht="13.5" thickBot="1" x14ac:dyDescent="0.25">
      <c r="A41" s="2271"/>
      <c r="B41" s="2270"/>
      <c r="C41" s="2269"/>
      <c r="D41" s="6567"/>
      <c r="E41" s="6513"/>
      <c r="F41" s="6548"/>
      <c r="G41" s="6499"/>
      <c r="H41" s="6519"/>
      <c r="I41" s="6472"/>
      <c r="J41" s="2280" t="s">
        <v>24</v>
      </c>
      <c r="K41" s="2095">
        <f>SUM(K37:K40)</f>
        <v>0</v>
      </c>
      <c r="L41" s="2059">
        <f>SUM(L37:L40)</f>
        <v>0</v>
      </c>
      <c r="M41" s="2059">
        <f>SUM(M37:M40)</f>
        <v>0</v>
      </c>
      <c r="N41" s="6602"/>
      <c r="O41" s="6493"/>
      <c r="P41" s="6481"/>
      <c r="Q41" s="2141"/>
      <c r="R41" s="2093"/>
      <c r="S41" s="2093"/>
    </row>
    <row r="42" spans="1:19" x14ac:dyDescent="0.2">
      <c r="A42" s="2247" t="s">
        <v>10</v>
      </c>
      <c r="B42" s="2246" t="s">
        <v>10</v>
      </c>
      <c r="C42" s="2245" t="s">
        <v>10</v>
      </c>
      <c r="D42" s="6565" t="s">
        <v>32</v>
      </c>
      <c r="E42" s="6511"/>
      <c r="F42" s="6551" t="s">
        <v>789</v>
      </c>
      <c r="G42" s="6497" t="s">
        <v>74</v>
      </c>
      <c r="H42" s="6517" t="s">
        <v>18</v>
      </c>
      <c r="I42" s="6470" t="s">
        <v>732</v>
      </c>
      <c r="J42" s="2208" t="s">
        <v>731</v>
      </c>
      <c r="K42" s="2089">
        <v>1.5</v>
      </c>
      <c r="L42" s="2279">
        <v>1.5</v>
      </c>
      <c r="M42" s="2087">
        <v>1.5</v>
      </c>
      <c r="N42" s="6600" t="s">
        <v>788</v>
      </c>
      <c r="O42" s="6476"/>
      <c r="P42" s="6479" t="s">
        <v>612</v>
      </c>
      <c r="Q42" s="2143" t="s">
        <v>612</v>
      </c>
      <c r="R42" s="6538" t="s">
        <v>787</v>
      </c>
      <c r="S42" s="2099"/>
    </row>
    <row r="43" spans="1:19" x14ac:dyDescent="0.2">
      <c r="A43" s="2242"/>
      <c r="B43" s="2241"/>
      <c r="C43" s="2257"/>
      <c r="D43" s="6566"/>
      <c r="E43" s="6512"/>
      <c r="F43" s="6547"/>
      <c r="G43" s="6498"/>
      <c r="H43" s="6518"/>
      <c r="I43" s="6471"/>
      <c r="J43" s="2081" t="s">
        <v>22</v>
      </c>
      <c r="K43" s="2078">
        <v>0</v>
      </c>
      <c r="L43" s="2275">
        <v>0</v>
      </c>
      <c r="M43" s="2078">
        <v>0</v>
      </c>
      <c r="N43" s="6601"/>
      <c r="O43" s="6477"/>
      <c r="P43" s="6480"/>
      <c r="Q43" s="2142"/>
      <c r="R43" s="6539"/>
      <c r="S43" s="2032"/>
    </row>
    <row r="44" spans="1:19" x14ac:dyDescent="0.2">
      <c r="A44" s="2242"/>
      <c r="B44" s="2241"/>
      <c r="C44" s="2257"/>
      <c r="D44" s="6566"/>
      <c r="E44" s="6512"/>
      <c r="F44" s="6547"/>
      <c r="G44" s="6498"/>
      <c r="H44" s="6518"/>
      <c r="I44" s="6471"/>
      <c r="J44" s="2081" t="s">
        <v>727</v>
      </c>
      <c r="K44" s="2078">
        <v>0</v>
      </c>
      <c r="L44" s="2275">
        <v>0</v>
      </c>
      <c r="M44" s="2078">
        <v>0</v>
      </c>
      <c r="N44" s="6601"/>
      <c r="O44" s="6477"/>
      <c r="P44" s="6480"/>
      <c r="Q44" s="2142"/>
      <c r="R44" s="6539"/>
      <c r="S44" s="2032"/>
    </row>
    <row r="45" spans="1:19" ht="13.5" thickBot="1" x14ac:dyDescent="0.25">
      <c r="A45" s="2242"/>
      <c r="B45" s="2241"/>
      <c r="C45" s="2257"/>
      <c r="D45" s="6566"/>
      <c r="E45" s="6512"/>
      <c r="F45" s="6547"/>
      <c r="G45" s="6498"/>
      <c r="H45" s="6518"/>
      <c r="I45" s="6471"/>
      <c r="J45" s="2204" t="s">
        <v>23</v>
      </c>
      <c r="K45" s="2096">
        <v>0</v>
      </c>
      <c r="L45" s="2273">
        <v>0</v>
      </c>
      <c r="M45" s="2096">
        <v>0</v>
      </c>
      <c r="N45" s="6601"/>
      <c r="O45" s="6477"/>
      <c r="P45" s="6480"/>
      <c r="Q45" s="2142"/>
      <c r="R45" s="6539"/>
      <c r="S45" s="2032"/>
    </row>
    <row r="46" spans="1:19" ht="13.5" thickBot="1" x14ac:dyDescent="0.25">
      <c r="A46" s="2271"/>
      <c r="B46" s="2270"/>
      <c r="C46" s="2269"/>
      <c r="D46" s="6567"/>
      <c r="E46" s="6513"/>
      <c r="F46" s="6548"/>
      <c r="G46" s="6499"/>
      <c r="H46" s="6519"/>
      <c r="I46" s="6472"/>
      <c r="J46" s="2199" t="s">
        <v>24</v>
      </c>
      <c r="K46" s="2095">
        <f>SUM(K42:K45)</f>
        <v>1.5</v>
      </c>
      <c r="L46" s="2059">
        <f>SUM(L42:L45)</f>
        <v>1.5</v>
      </c>
      <c r="M46" s="2059">
        <f>SUM(M42:M45)</f>
        <v>1.5</v>
      </c>
      <c r="N46" s="6602"/>
      <c r="O46" s="6478"/>
      <c r="P46" s="6481"/>
      <c r="Q46" s="2141"/>
      <c r="R46" s="6540"/>
      <c r="S46" s="2093"/>
    </row>
    <row r="47" spans="1:19" x14ac:dyDescent="0.2">
      <c r="A47" s="2247" t="s">
        <v>10</v>
      </c>
      <c r="B47" s="2246" t="s">
        <v>10</v>
      </c>
      <c r="C47" s="2245" t="s">
        <v>10</v>
      </c>
      <c r="D47" s="6591" t="s">
        <v>47</v>
      </c>
      <c r="E47" s="6610"/>
      <c r="F47" s="6551" t="s">
        <v>786</v>
      </c>
      <c r="G47" s="6588" t="s">
        <v>74</v>
      </c>
      <c r="H47" s="6517" t="s">
        <v>18</v>
      </c>
      <c r="I47" s="6470" t="s">
        <v>732</v>
      </c>
      <c r="J47" s="2208" t="s">
        <v>731</v>
      </c>
      <c r="K47" s="2102">
        <v>0</v>
      </c>
      <c r="L47" s="2278">
        <v>0</v>
      </c>
      <c r="M47" s="2100">
        <v>0</v>
      </c>
      <c r="N47" s="2277" t="s">
        <v>785</v>
      </c>
      <c r="O47" s="2276" t="s">
        <v>348</v>
      </c>
      <c r="P47" s="2084">
        <v>150</v>
      </c>
      <c r="Q47" s="2143">
        <v>242</v>
      </c>
      <c r="R47" s="6467" t="s">
        <v>784</v>
      </c>
      <c r="S47" s="6467" t="s">
        <v>783</v>
      </c>
    </row>
    <row r="48" spans="1:19" x14ac:dyDescent="0.2">
      <c r="A48" s="2242"/>
      <c r="B48" s="2241"/>
      <c r="C48" s="2257"/>
      <c r="D48" s="6592"/>
      <c r="E48" s="6611"/>
      <c r="F48" s="6547"/>
      <c r="G48" s="6589"/>
      <c r="H48" s="6518"/>
      <c r="I48" s="6471"/>
      <c r="J48" s="2081" t="s">
        <v>22</v>
      </c>
      <c r="K48" s="2078">
        <v>0</v>
      </c>
      <c r="L48" s="2275">
        <v>0</v>
      </c>
      <c r="M48" s="2078">
        <v>0</v>
      </c>
      <c r="N48" s="2152" t="s">
        <v>782</v>
      </c>
      <c r="O48" s="2067" t="s">
        <v>348</v>
      </c>
      <c r="P48" s="2066">
        <v>500</v>
      </c>
      <c r="Q48" s="2142">
        <v>0</v>
      </c>
      <c r="R48" s="6468"/>
      <c r="S48" s="6468"/>
    </row>
    <row r="49" spans="1:20" x14ac:dyDescent="0.2">
      <c r="A49" s="2242"/>
      <c r="B49" s="2241"/>
      <c r="C49" s="2257"/>
      <c r="D49" s="6592"/>
      <c r="E49" s="6611"/>
      <c r="F49" s="6547"/>
      <c r="G49" s="6589"/>
      <c r="H49" s="6518"/>
      <c r="I49" s="6471"/>
      <c r="J49" s="2081" t="s">
        <v>727</v>
      </c>
      <c r="K49" s="2133">
        <v>22.2</v>
      </c>
      <c r="L49" s="2274">
        <v>22.2</v>
      </c>
      <c r="M49" s="2133">
        <v>22.2</v>
      </c>
      <c r="N49" s="2152"/>
      <c r="O49" s="2067"/>
      <c r="P49" s="2150"/>
      <c r="Q49" s="2272"/>
      <c r="R49" s="6468"/>
      <c r="S49" s="6468"/>
    </row>
    <row r="50" spans="1:20" ht="13.5" thickBot="1" x14ac:dyDescent="0.25">
      <c r="A50" s="2242"/>
      <c r="B50" s="2241"/>
      <c r="C50" s="2257"/>
      <c r="D50" s="6592"/>
      <c r="E50" s="6611"/>
      <c r="F50" s="6547"/>
      <c r="G50" s="6589"/>
      <c r="H50" s="6518"/>
      <c r="I50" s="6471"/>
      <c r="J50" s="2204" t="s">
        <v>23</v>
      </c>
      <c r="K50" s="2069">
        <v>0</v>
      </c>
      <c r="L50" s="2273">
        <v>0</v>
      </c>
      <c r="M50" s="2069">
        <v>0</v>
      </c>
      <c r="N50" s="2152"/>
      <c r="O50" s="2067"/>
      <c r="P50" s="2150"/>
      <c r="Q50" s="2272"/>
      <c r="R50" s="6468"/>
      <c r="S50" s="6468"/>
    </row>
    <row r="51" spans="1:20" ht="13.5" thickBot="1" x14ac:dyDescent="0.25">
      <c r="A51" s="2271"/>
      <c r="B51" s="2270"/>
      <c r="C51" s="2269"/>
      <c r="D51" s="6593"/>
      <c r="E51" s="6612"/>
      <c r="F51" s="2268"/>
      <c r="G51" s="6590"/>
      <c r="H51" s="6519"/>
      <c r="I51" s="6472"/>
      <c r="J51" s="2199" t="s">
        <v>24</v>
      </c>
      <c r="K51" s="2060">
        <f>SUM(K47:K50)</f>
        <v>22.2</v>
      </c>
      <c r="L51" s="2059">
        <f>SUM(L47:L50)</f>
        <v>22.2</v>
      </c>
      <c r="M51" s="2059">
        <f>SUM(M47:M50)</f>
        <v>22.2</v>
      </c>
      <c r="N51" s="2147"/>
      <c r="O51" s="2058"/>
      <c r="P51" s="2145"/>
      <c r="Q51" s="2267"/>
      <c r="R51" s="6469"/>
      <c r="S51" s="6469"/>
    </row>
    <row r="52" spans="1:20" ht="13.15" customHeight="1" x14ac:dyDescent="0.2">
      <c r="A52" s="6552" t="s">
        <v>10</v>
      </c>
      <c r="B52" s="6579" t="s">
        <v>10</v>
      </c>
      <c r="C52" s="6585" t="s">
        <v>25</v>
      </c>
      <c r="D52" s="6597" t="s">
        <v>781</v>
      </c>
      <c r="E52" s="6569"/>
      <c r="F52" s="6570"/>
      <c r="G52" s="6497" t="s">
        <v>75</v>
      </c>
      <c r="H52" s="6517" t="s">
        <v>18</v>
      </c>
      <c r="I52" s="6470" t="s">
        <v>732</v>
      </c>
      <c r="J52" s="2265" t="s">
        <v>731</v>
      </c>
      <c r="K52" s="2125">
        <f t="shared" ref="K52:M53" si="2">K57+K62+K67</f>
        <v>0</v>
      </c>
      <c r="L52" s="2125">
        <f t="shared" si="2"/>
        <v>0</v>
      </c>
      <c r="M52" s="2125">
        <f t="shared" si="2"/>
        <v>0</v>
      </c>
      <c r="N52" s="6728"/>
      <c r="O52" s="6731"/>
      <c r="P52" s="6479"/>
      <c r="Q52" s="2143"/>
      <c r="R52" s="2099"/>
      <c r="S52" s="2099"/>
    </row>
    <row r="53" spans="1:20" ht="13.15" customHeight="1" x14ac:dyDescent="0.2">
      <c r="A53" s="6553"/>
      <c r="B53" s="6580"/>
      <c r="C53" s="6586"/>
      <c r="D53" s="6598"/>
      <c r="E53" s="6495"/>
      <c r="F53" s="6496"/>
      <c r="G53" s="6498"/>
      <c r="H53" s="6518"/>
      <c r="I53" s="6471"/>
      <c r="J53" s="2264" t="s">
        <v>22</v>
      </c>
      <c r="K53" s="2119">
        <f t="shared" si="2"/>
        <v>0</v>
      </c>
      <c r="L53" s="2119">
        <f t="shared" si="2"/>
        <v>0</v>
      </c>
      <c r="M53" s="2119">
        <f t="shared" si="2"/>
        <v>0</v>
      </c>
      <c r="N53" s="6729"/>
      <c r="O53" s="6732"/>
      <c r="P53" s="6480"/>
      <c r="Q53" s="2142"/>
      <c r="R53" s="2032"/>
      <c r="S53" s="2032"/>
    </row>
    <row r="54" spans="1:20" ht="13.15" customHeight="1" x14ac:dyDescent="0.2">
      <c r="A54" s="6553"/>
      <c r="B54" s="6580"/>
      <c r="C54" s="6586"/>
      <c r="D54" s="6598"/>
      <c r="E54" s="6495"/>
      <c r="F54" s="6496"/>
      <c r="G54" s="6498"/>
      <c r="H54" s="6518"/>
      <c r="I54" s="6471"/>
      <c r="J54" s="2262" t="s">
        <v>727</v>
      </c>
      <c r="K54" s="2169">
        <f>SUM(K59,K64,K69)</f>
        <v>0</v>
      </c>
      <c r="L54" s="2169">
        <f>SUM(L59,L64,L69)</f>
        <v>0</v>
      </c>
      <c r="M54" s="2169">
        <f>SUM(M59,M64,M69)</f>
        <v>0</v>
      </c>
      <c r="N54" s="6729"/>
      <c r="O54" s="6732"/>
      <c r="P54" s="6480"/>
      <c r="Q54" s="2142"/>
      <c r="R54" s="2032"/>
      <c r="S54" s="2032"/>
    </row>
    <row r="55" spans="1:20" ht="13.5" thickBot="1" x14ac:dyDescent="0.25">
      <c r="A55" s="6553"/>
      <c r="B55" s="6580"/>
      <c r="C55" s="6586"/>
      <c r="D55" s="6598"/>
      <c r="E55" s="6495"/>
      <c r="F55" s="6496"/>
      <c r="G55" s="6498"/>
      <c r="H55" s="6518"/>
      <c r="I55" s="6471"/>
      <c r="J55" s="2262" t="s">
        <v>23</v>
      </c>
      <c r="K55" s="2169">
        <f>K60+K65+K70</f>
        <v>0</v>
      </c>
      <c r="L55" s="2169">
        <f>L60+L65+L70</f>
        <v>0</v>
      </c>
      <c r="M55" s="2169">
        <f>M60+M65+M70</f>
        <v>0</v>
      </c>
      <c r="N55" s="6729"/>
      <c r="O55" s="6732"/>
      <c r="P55" s="6480"/>
      <c r="Q55" s="2142"/>
      <c r="R55" s="2032"/>
      <c r="S55" s="2032"/>
    </row>
    <row r="56" spans="1:20" ht="13.5" thickBot="1" x14ac:dyDescent="0.25">
      <c r="A56" s="6554"/>
      <c r="B56" s="6581"/>
      <c r="C56" s="6587"/>
      <c r="D56" s="6599"/>
      <c r="E56" s="6572"/>
      <c r="F56" s="6573"/>
      <c r="G56" s="6499"/>
      <c r="H56" s="6519"/>
      <c r="I56" s="6472"/>
      <c r="J56" s="2260" t="s">
        <v>24</v>
      </c>
      <c r="K56" s="2109">
        <f>SUM(K52:K55)</f>
        <v>0</v>
      </c>
      <c r="L56" s="2109">
        <f>SUM(L52:L55)</f>
        <v>0</v>
      </c>
      <c r="M56" s="2109">
        <f>SUM(M52:M55)</f>
        <v>0</v>
      </c>
      <c r="N56" s="6730"/>
      <c r="O56" s="6733"/>
      <c r="P56" s="6481"/>
      <c r="Q56" s="2141"/>
      <c r="R56" s="2221"/>
      <c r="S56" s="2093"/>
    </row>
    <row r="57" spans="1:20" x14ac:dyDescent="0.2">
      <c r="A57" s="2247" t="s">
        <v>10</v>
      </c>
      <c r="B57" s="2246" t="s">
        <v>10</v>
      </c>
      <c r="C57" s="2245" t="s">
        <v>25</v>
      </c>
      <c r="D57" s="2255" t="s">
        <v>10</v>
      </c>
      <c r="E57" s="6511"/>
      <c r="F57" s="6551" t="s">
        <v>780</v>
      </c>
      <c r="G57" s="6497" t="s">
        <v>75</v>
      </c>
      <c r="H57" s="6517" t="s">
        <v>18</v>
      </c>
      <c r="I57" s="6470" t="s">
        <v>732</v>
      </c>
      <c r="J57" s="2258" t="s">
        <v>731</v>
      </c>
      <c r="K57" s="2100">
        <v>0</v>
      </c>
      <c r="L57" s="2207">
        <v>0</v>
      </c>
      <c r="M57" s="2207">
        <v>0</v>
      </c>
      <c r="N57" s="2236" t="s">
        <v>779</v>
      </c>
      <c r="O57" s="6477" t="s">
        <v>774</v>
      </c>
      <c r="P57" s="2066">
        <v>0</v>
      </c>
      <c r="Q57" s="2142">
        <v>0</v>
      </c>
      <c r="R57" s="2099"/>
      <c r="S57" s="2099"/>
      <c r="T57" s="2000"/>
    </row>
    <row r="58" spans="1:20" x14ac:dyDescent="0.2">
      <c r="A58" s="2242"/>
      <c r="B58" s="2241"/>
      <c r="C58" s="2257"/>
      <c r="D58" s="2234"/>
      <c r="E58" s="6512"/>
      <c r="F58" s="6547"/>
      <c r="G58" s="6498"/>
      <c r="H58" s="6518"/>
      <c r="I58" s="6471"/>
      <c r="J58" s="2081" t="s">
        <v>22</v>
      </c>
      <c r="K58" s="2078">
        <v>0</v>
      </c>
      <c r="L58" s="2082">
        <v>0</v>
      </c>
      <c r="M58" s="2082">
        <v>0</v>
      </c>
      <c r="N58" s="2236"/>
      <c r="O58" s="6477"/>
      <c r="P58" s="2066"/>
      <c r="Q58" s="2142"/>
      <c r="R58" s="2032"/>
      <c r="S58" s="2032"/>
    </row>
    <row r="59" spans="1:20" x14ac:dyDescent="0.2">
      <c r="A59" s="2242"/>
      <c r="B59" s="2241"/>
      <c r="C59" s="2257"/>
      <c r="D59" s="2234"/>
      <c r="E59" s="6512"/>
      <c r="F59" s="6547"/>
      <c r="G59" s="6498"/>
      <c r="H59" s="6518"/>
      <c r="I59" s="6471"/>
      <c r="J59" s="2218" t="s">
        <v>727</v>
      </c>
      <c r="K59" s="2078">
        <v>0</v>
      </c>
      <c r="L59" s="2082">
        <v>0</v>
      </c>
      <c r="M59" s="2082">
        <v>0</v>
      </c>
      <c r="N59" s="2236"/>
      <c r="O59" s="6477"/>
      <c r="P59" s="2066"/>
      <c r="Q59" s="2142"/>
      <c r="R59" s="2032"/>
      <c r="S59" s="2032"/>
    </row>
    <row r="60" spans="1:20" ht="13.5" thickBot="1" x14ac:dyDescent="0.25">
      <c r="A60" s="2242"/>
      <c r="B60" s="2241"/>
      <c r="C60" s="2257"/>
      <c r="D60" s="2234"/>
      <c r="E60" s="6512"/>
      <c r="F60" s="6547"/>
      <c r="G60" s="6498"/>
      <c r="H60" s="6518"/>
      <c r="I60" s="6471"/>
      <c r="J60" s="2204" t="s">
        <v>23</v>
      </c>
      <c r="K60" s="2080">
        <v>0</v>
      </c>
      <c r="L60" s="2254">
        <v>0</v>
      </c>
      <c r="M60" s="2253">
        <v>0</v>
      </c>
      <c r="N60" s="2236"/>
      <c r="O60" s="6477"/>
      <c r="P60" s="2066"/>
      <c r="Q60" s="2142"/>
      <c r="R60" s="2032"/>
      <c r="S60" s="2032"/>
    </row>
    <row r="61" spans="1:20" ht="13.5" thickBot="1" x14ac:dyDescent="0.25">
      <c r="A61" s="2242"/>
      <c r="B61" s="2241"/>
      <c r="C61" s="2257"/>
      <c r="D61" s="2252"/>
      <c r="E61" s="6513"/>
      <c r="F61" s="6548"/>
      <c r="G61" s="6499"/>
      <c r="H61" s="6518"/>
      <c r="I61" s="6471"/>
      <c r="J61" s="2199" t="s">
        <v>24</v>
      </c>
      <c r="K61" s="2095">
        <f>SUM(K57:K60)</f>
        <v>0</v>
      </c>
      <c r="L61" s="2256">
        <f>SUM(L57:L60)</f>
        <v>0</v>
      </c>
      <c r="M61" s="2059">
        <f>SUM(M57:M60)</f>
        <v>0</v>
      </c>
      <c r="N61" s="2233"/>
      <c r="O61" s="6477"/>
      <c r="P61" s="2057"/>
      <c r="Q61" s="2141"/>
      <c r="R61" s="2093"/>
      <c r="S61" s="2093"/>
    </row>
    <row r="62" spans="1:20" x14ac:dyDescent="0.2">
      <c r="A62" s="2247" t="s">
        <v>10</v>
      </c>
      <c r="B62" s="2246" t="s">
        <v>10</v>
      </c>
      <c r="C62" s="2245" t="s">
        <v>25</v>
      </c>
      <c r="D62" s="2255" t="s">
        <v>25</v>
      </c>
      <c r="E62" s="6511"/>
      <c r="F62" s="6551" t="s">
        <v>778</v>
      </c>
      <c r="G62" s="6497" t="s">
        <v>75</v>
      </c>
      <c r="H62" s="6517" t="s">
        <v>18</v>
      </c>
      <c r="I62" s="6470" t="s">
        <v>732</v>
      </c>
      <c r="J62" s="2208" t="s">
        <v>731</v>
      </c>
      <c r="K62" s="2102">
        <v>0</v>
      </c>
      <c r="L62" s="2207">
        <v>0</v>
      </c>
      <c r="M62" s="2207">
        <v>0</v>
      </c>
      <c r="N62" s="2244" t="s">
        <v>777</v>
      </c>
      <c r="O62" s="6659" t="s">
        <v>774</v>
      </c>
      <c r="P62" s="2135">
        <v>0</v>
      </c>
      <c r="Q62" s="2243">
        <v>0</v>
      </c>
      <c r="R62" s="2099"/>
      <c r="S62" s="2099"/>
    </row>
    <row r="63" spans="1:20" x14ac:dyDescent="0.2">
      <c r="A63" s="2242"/>
      <c r="B63" s="2241"/>
      <c r="C63" s="2157"/>
      <c r="D63" s="2234"/>
      <c r="E63" s="6512"/>
      <c r="F63" s="6547"/>
      <c r="G63" s="6498"/>
      <c r="H63" s="6518"/>
      <c r="I63" s="6471"/>
      <c r="J63" s="2081" t="s">
        <v>22</v>
      </c>
      <c r="K63" s="2078">
        <v>0</v>
      </c>
      <c r="L63" s="2082">
        <v>0</v>
      </c>
      <c r="M63" s="2082">
        <v>0</v>
      </c>
      <c r="N63" s="2236"/>
      <c r="O63" s="6477"/>
      <c r="P63" s="2127"/>
      <c r="Q63" s="2138"/>
      <c r="R63" s="2032"/>
      <c r="S63" s="2032"/>
    </row>
    <row r="64" spans="1:20" x14ac:dyDescent="0.2">
      <c r="A64" s="2242"/>
      <c r="B64" s="2241"/>
      <c r="C64" s="2157"/>
      <c r="D64" s="2234"/>
      <c r="E64" s="6512"/>
      <c r="F64" s="6547"/>
      <c r="G64" s="6498"/>
      <c r="H64" s="6518"/>
      <c r="I64" s="6471"/>
      <c r="J64" s="2218" t="s">
        <v>727</v>
      </c>
      <c r="K64" s="2078">
        <v>0</v>
      </c>
      <c r="L64" s="2082">
        <v>0</v>
      </c>
      <c r="M64" s="2082">
        <v>0</v>
      </c>
      <c r="N64" s="2236"/>
      <c r="O64" s="6477"/>
      <c r="P64" s="2127"/>
      <c r="Q64" s="2138"/>
      <c r="R64" s="2032"/>
      <c r="S64" s="2032"/>
    </row>
    <row r="65" spans="1:20" ht="13.5" thickBot="1" x14ac:dyDescent="0.25">
      <c r="A65" s="2077"/>
      <c r="B65" s="2076"/>
      <c r="C65" s="2238"/>
      <c r="D65" s="2234"/>
      <c r="E65" s="6512"/>
      <c r="F65" s="6547"/>
      <c r="G65" s="6498"/>
      <c r="H65" s="6518"/>
      <c r="I65" s="6471"/>
      <c r="J65" s="2204" t="s">
        <v>23</v>
      </c>
      <c r="K65" s="2080">
        <v>0</v>
      </c>
      <c r="L65" s="2254">
        <v>0</v>
      </c>
      <c r="M65" s="2253">
        <v>0</v>
      </c>
      <c r="N65" s="2236"/>
      <c r="O65" s="6477"/>
      <c r="P65" s="2127"/>
      <c r="Q65" s="2138"/>
      <c r="R65" s="2032"/>
      <c r="S65" s="2032"/>
    </row>
    <row r="66" spans="1:20" ht="13.5" thickBot="1" x14ac:dyDescent="0.25">
      <c r="A66" s="2065"/>
      <c r="B66" s="2064"/>
      <c r="C66" s="2235"/>
      <c r="D66" s="2252"/>
      <c r="E66" s="6513"/>
      <c r="F66" s="6548"/>
      <c r="G66" s="6499"/>
      <c r="H66" s="6519"/>
      <c r="I66" s="6472"/>
      <c r="J66" s="2199" t="s">
        <v>24</v>
      </c>
      <c r="K66" s="2251">
        <f>SUM(K62:K65)</f>
        <v>0</v>
      </c>
      <c r="L66" s="2250">
        <f>SUM(L62:L65)</f>
        <v>0</v>
      </c>
      <c r="M66" s="2249">
        <f>SUM(M62:M65)</f>
        <v>0</v>
      </c>
      <c r="N66" s="2233"/>
      <c r="O66" s="6478"/>
      <c r="P66" s="2248"/>
      <c r="Q66" s="2137"/>
      <c r="R66" s="2093"/>
      <c r="S66" s="2093"/>
    </row>
    <row r="67" spans="1:20" x14ac:dyDescent="0.2">
      <c r="A67" s="2247" t="s">
        <v>10</v>
      </c>
      <c r="B67" s="2246" t="s">
        <v>10</v>
      </c>
      <c r="C67" s="2245" t="s">
        <v>25</v>
      </c>
      <c r="D67" s="2234" t="s">
        <v>27</v>
      </c>
      <c r="E67" s="6511"/>
      <c r="F67" s="6551" t="s">
        <v>776</v>
      </c>
      <c r="G67" s="6497" t="s">
        <v>75</v>
      </c>
      <c r="H67" s="6517" t="s">
        <v>18</v>
      </c>
      <c r="I67" s="6470" t="s">
        <v>732</v>
      </c>
      <c r="J67" s="2208" t="s">
        <v>731</v>
      </c>
      <c r="K67" s="2102">
        <v>0</v>
      </c>
      <c r="L67" s="2207">
        <v>0</v>
      </c>
      <c r="M67" s="2207">
        <v>0</v>
      </c>
      <c r="N67" s="2244" t="s">
        <v>775</v>
      </c>
      <c r="O67" s="6476" t="s">
        <v>774</v>
      </c>
      <c r="P67" s="2135">
        <v>0</v>
      </c>
      <c r="Q67" s="2243">
        <v>0</v>
      </c>
      <c r="R67" s="2099"/>
      <c r="S67" s="2099"/>
    </row>
    <row r="68" spans="1:20" x14ac:dyDescent="0.2">
      <c r="A68" s="2242"/>
      <c r="B68" s="2241"/>
      <c r="C68" s="2157"/>
      <c r="D68" s="2234"/>
      <c r="E68" s="6512"/>
      <c r="F68" s="6547"/>
      <c r="G68" s="6498"/>
      <c r="H68" s="6518"/>
      <c r="I68" s="6471"/>
      <c r="J68" s="2218" t="s">
        <v>22</v>
      </c>
      <c r="K68" s="2078">
        <v>0</v>
      </c>
      <c r="L68" s="2082">
        <v>0</v>
      </c>
      <c r="M68" s="2082">
        <v>0</v>
      </c>
      <c r="N68" s="2236"/>
      <c r="O68" s="6477"/>
      <c r="P68" s="2127"/>
      <c r="Q68" s="2138"/>
      <c r="R68" s="2032"/>
      <c r="S68" s="2032"/>
    </row>
    <row r="69" spans="1:20" x14ac:dyDescent="0.2">
      <c r="A69" s="2242"/>
      <c r="B69" s="2241"/>
      <c r="C69" s="2157"/>
      <c r="D69" s="2234"/>
      <c r="E69" s="6512"/>
      <c r="F69" s="6547"/>
      <c r="G69" s="6498"/>
      <c r="H69" s="6518"/>
      <c r="I69" s="6471"/>
      <c r="J69" s="2081" t="s">
        <v>727</v>
      </c>
      <c r="K69" s="2096">
        <v>0</v>
      </c>
      <c r="L69" s="2240">
        <v>0</v>
      </c>
      <c r="M69" s="2240">
        <v>0</v>
      </c>
      <c r="N69" s="2236"/>
      <c r="O69" s="6477"/>
      <c r="P69" s="2056"/>
      <c r="Q69" s="2142"/>
      <c r="R69" s="2239"/>
      <c r="S69" s="2032"/>
    </row>
    <row r="70" spans="1:20" ht="13.5" thickBot="1" x14ac:dyDescent="0.25">
      <c r="A70" s="2077"/>
      <c r="B70" s="2076"/>
      <c r="C70" s="2238"/>
      <c r="D70" s="2234"/>
      <c r="E70" s="6512"/>
      <c r="F70" s="6547"/>
      <c r="G70" s="6498"/>
      <c r="H70" s="6518"/>
      <c r="I70" s="6471"/>
      <c r="J70" s="2204" t="s">
        <v>23</v>
      </c>
      <c r="K70" s="2069">
        <v>0</v>
      </c>
      <c r="L70" s="2237">
        <v>0</v>
      </c>
      <c r="M70" s="2237">
        <v>0</v>
      </c>
      <c r="N70" s="2236"/>
      <c r="O70" s="6477"/>
      <c r="P70" s="2056"/>
      <c r="Q70" s="2142"/>
      <c r="R70" s="2032"/>
      <c r="S70" s="2032"/>
    </row>
    <row r="71" spans="1:20" ht="13.5" thickBot="1" x14ac:dyDescent="0.25">
      <c r="A71" s="2065"/>
      <c r="B71" s="2064"/>
      <c r="C71" s="2235"/>
      <c r="D71" s="2234"/>
      <c r="E71" s="6513"/>
      <c r="F71" s="6548"/>
      <c r="G71" s="6499"/>
      <c r="H71" s="6519"/>
      <c r="I71" s="6472"/>
      <c r="J71" s="2199" t="s">
        <v>24</v>
      </c>
      <c r="K71" s="2060">
        <f>SUM(K67:K70)</f>
        <v>0</v>
      </c>
      <c r="L71" s="2059">
        <f>SUM(L67:L70)</f>
        <v>0</v>
      </c>
      <c r="M71" s="2059">
        <f>SUM(M67:M70)</f>
        <v>0</v>
      </c>
      <c r="N71" s="2233"/>
      <c r="O71" s="6478"/>
      <c r="P71" s="2094"/>
      <c r="Q71" s="2141"/>
      <c r="R71" s="2093"/>
      <c r="S71" s="2093"/>
    </row>
    <row r="72" spans="1:20" ht="13.15" customHeight="1" x14ac:dyDescent="0.2">
      <c r="A72" s="6552" t="s">
        <v>10</v>
      </c>
      <c r="B72" s="6579" t="s">
        <v>10</v>
      </c>
      <c r="C72" s="6607" t="s">
        <v>27</v>
      </c>
      <c r="D72" s="6568" t="s">
        <v>773</v>
      </c>
      <c r="E72" s="6569"/>
      <c r="F72" s="6570"/>
      <c r="G72" s="6498" t="s">
        <v>679</v>
      </c>
      <c r="H72" s="6594" t="s">
        <v>18</v>
      </c>
      <c r="I72" s="6574" t="s">
        <v>732</v>
      </c>
      <c r="J72" s="2232" t="s">
        <v>731</v>
      </c>
      <c r="K72" s="2231">
        <f t="shared" ref="K72:M73" si="3">K77+K82+K92+K87</f>
        <v>14</v>
      </c>
      <c r="L72" s="2125">
        <f t="shared" si="3"/>
        <v>14</v>
      </c>
      <c r="M72" s="2125">
        <f t="shared" si="3"/>
        <v>11</v>
      </c>
      <c r="N72" s="6655"/>
      <c r="O72" s="6477"/>
      <c r="P72" s="6657"/>
      <c r="Q72" s="2143"/>
      <c r="R72" s="2099"/>
      <c r="S72" s="2099"/>
    </row>
    <row r="73" spans="1:20" x14ac:dyDescent="0.2">
      <c r="A73" s="6553"/>
      <c r="B73" s="6580"/>
      <c r="C73" s="6608"/>
      <c r="D73" s="6494"/>
      <c r="E73" s="6495"/>
      <c r="F73" s="6496"/>
      <c r="G73" s="6498"/>
      <c r="H73" s="6595"/>
      <c r="I73" s="6575"/>
      <c r="J73" s="2230" t="s">
        <v>22</v>
      </c>
      <c r="K73" s="2229">
        <f t="shared" si="3"/>
        <v>0</v>
      </c>
      <c r="L73" s="2119">
        <f t="shared" si="3"/>
        <v>0</v>
      </c>
      <c r="M73" s="2119">
        <f t="shared" si="3"/>
        <v>0</v>
      </c>
      <c r="N73" s="6655"/>
      <c r="O73" s="6477"/>
      <c r="P73" s="6657"/>
      <c r="Q73" s="2142"/>
      <c r="R73" s="2032"/>
      <c r="S73" s="2032"/>
    </row>
    <row r="74" spans="1:20" x14ac:dyDescent="0.2">
      <c r="A74" s="6553"/>
      <c r="B74" s="6580"/>
      <c r="C74" s="6608"/>
      <c r="D74" s="6494"/>
      <c r="E74" s="6495"/>
      <c r="F74" s="6496"/>
      <c r="G74" s="6498"/>
      <c r="H74" s="6595"/>
      <c r="I74" s="6575"/>
      <c r="J74" s="2228" t="s">
        <v>727</v>
      </c>
      <c r="K74" s="2226">
        <f>SUM(K79,K84,K89,K94)</f>
        <v>15</v>
      </c>
      <c r="L74" s="2169">
        <f>SUM(L79,L84,L89,L94)</f>
        <v>16.100000000000001</v>
      </c>
      <c r="M74" s="2169">
        <f>SUM(M79,M84,M89,M94)</f>
        <v>16.100000000000001</v>
      </c>
      <c r="N74" s="6655"/>
      <c r="O74" s="6477"/>
      <c r="P74" s="6657"/>
      <c r="Q74" s="2142"/>
      <c r="R74" s="2032"/>
      <c r="S74" s="2032"/>
    </row>
    <row r="75" spans="1:20" ht="13.5" thickBot="1" x14ac:dyDescent="0.25">
      <c r="A75" s="6553"/>
      <c r="B75" s="6580"/>
      <c r="C75" s="6608"/>
      <c r="D75" s="6494"/>
      <c r="E75" s="6495"/>
      <c r="F75" s="6496"/>
      <c r="G75" s="6498"/>
      <c r="H75" s="6595"/>
      <c r="I75" s="6575"/>
      <c r="J75" s="2227" t="s">
        <v>23</v>
      </c>
      <c r="K75" s="2226">
        <f>K85+K80+K90+K95</f>
        <v>0</v>
      </c>
      <c r="L75" s="2169">
        <f>L85+L80+L90+L95</f>
        <v>0</v>
      </c>
      <c r="M75" s="2169">
        <f>M85+M80+M90+M95</f>
        <v>0</v>
      </c>
      <c r="N75" s="6655"/>
      <c r="O75" s="6477"/>
      <c r="P75" s="6657"/>
      <c r="Q75" s="2142"/>
      <c r="R75" s="2032"/>
      <c r="S75" s="2032"/>
    </row>
    <row r="76" spans="1:20" ht="18.75" customHeight="1" thickBot="1" x14ac:dyDescent="0.25">
      <c r="A76" s="6554"/>
      <c r="B76" s="6581"/>
      <c r="C76" s="6609"/>
      <c r="D76" s="6571"/>
      <c r="E76" s="6572"/>
      <c r="F76" s="6573"/>
      <c r="G76" s="6499"/>
      <c r="H76" s="6596"/>
      <c r="I76" s="6576"/>
      <c r="J76" s="2224" t="s">
        <v>24</v>
      </c>
      <c r="K76" s="2223">
        <f>SUM(K72:K75)</f>
        <v>29</v>
      </c>
      <c r="L76" s="2109">
        <f>SUM(L72:L75)</f>
        <v>30.1</v>
      </c>
      <c r="M76" s="2109">
        <f>SUM(M72:M75)</f>
        <v>27.1</v>
      </c>
      <c r="N76" s="6656"/>
      <c r="O76" s="6478"/>
      <c r="P76" s="6658"/>
      <c r="Q76" s="2141"/>
      <c r="R76" s="2221"/>
      <c r="S76" s="2093"/>
    </row>
    <row r="77" spans="1:20" ht="12.75" customHeight="1" x14ac:dyDescent="0.2">
      <c r="A77" s="6552" t="s">
        <v>10</v>
      </c>
      <c r="B77" s="6579" t="s">
        <v>10</v>
      </c>
      <c r="C77" s="6532" t="s">
        <v>27</v>
      </c>
      <c r="D77" s="6514" t="s">
        <v>10</v>
      </c>
      <c r="E77" s="6511"/>
      <c r="F77" s="6551" t="s">
        <v>772</v>
      </c>
      <c r="G77" s="6497" t="s">
        <v>679</v>
      </c>
      <c r="H77" s="6517" t="s">
        <v>18</v>
      </c>
      <c r="I77" s="6470" t="s">
        <v>732</v>
      </c>
      <c r="J77" s="2208" t="s">
        <v>731</v>
      </c>
      <c r="K77" s="2102">
        <v>0</v>
      </c>
      <c r="L77" s="2207">
        <v>0</v>
      </c>
      <c r="M77" s="2100">
        <v>0</v>
      </c>
      <c r="N77" s="6721" t="s">
        <v>771</v>
      </c>
      <c r="O77" s="6476" t="s">
        <v>138</v>
      </c>
      <c r="P77" s="6724">
        <v>5</v>
      </c>
      <c r="Q77" s="2143">
        <v>14</v>
      </c>
      <c r="R77" s="6535" t="s">
        <v>770</v>
      </c>
      <c r="S77" s="6467" t="s">
        <v>769</v>
      </c>
      <c r="T77" s="2000"/>
    </row>
    <row r="78" spans="1:20" x14ac:dyDescent="0.2">
      <c r="A78" s="6553"/>
      <c r="B78" s="6580"/>
      <c r="C78" s="6533"/>
      <c r="D78" s="6515"/>
      <c r="E78" s="6512"/>
      <c r="F78" s="6547"/>
      <c r="G78" s="6498"/>
      <c r="H78" s="6518"/>
      <c r="I78" s="6471"/>
      <c r="J78" s="2081" t="s">
        <v>22</v>
      </c>
      <c r="K78" s="2078">
        <v>0</v>
      </c>
      <c r="L78" s="2082">
        <v>0</v>
      </c>
      <c r="M78" s="2078">
        <v>0</v>
      </c>
      <c r="N78" s="6722"/>
      <c r="O78" s="6477"/>
      <c r="P78" s="6657"/>
      <c r="Q78" s="2142"/>
      <c r="R78" s="6536"/>
      <c r="S78" s="6468"/>
    </row>
    <row r="79" spans="1:20" x14ac:dyDescent="0.2">
      <c r="A79" s="6553"/>
      <c r="B79" s="6580"/>
      <c r="C79" s="6533"/>
      <c r="D79" s="6515"/>
      <c r="E79" s="6512"/>
      <c r="F79" s="6547"/>
      <c r="G79" s="6498"/>
      <c r="H79" s="6518"/>
      <c r="I79" s="6471"/>
      <c r="J79" s="2218" t="s">
        <v>727</v>
      </c>
      <c r="K79" s="2078">
        <v>15</v>
      </c>
      <c r="L79" s="2082">
        <v>15</v>
      </c>
      <c r="M79" s="2078">
        <v>15</v>
      </c>
      <c r="N79" s="6722"/>
      <c r="O79" s="6477"/>
      <c r="P79" s="6657"/>
      <c r="Q79" s="2142"/>
      <c r="R79" s="6536"/>
      <c r="S79" s="6468"/>
    </row>
    <row r="80" spans="1:20" ht="13.5" thickBot="1" x14ac:dyDescent="0.25">
      <c r="A80" s="6553"/>
      <c r="B80" s="6580"/>
      <c r="C80" s="6533"/>
      <c r="D80" s="6515"/>
      <c r="E80" s="6512"/>
      <c r="F80" s="6547"/>
      <c r="G80" s="6498"/>
      <c r="H80" s="6518"/>
      <c r="I80" s="6471"/>
      <c r="J80" s="2204" t="s">
        <v>23</v>
      </c>
      <c r="K80" s="2203">
        <v>0</v>
      </c>
      <c r="L80" s="2202">
        <v>0</v>
      </c>
      <c r="M80" s="2096">
        <v>0</v>
      </c>
      <c r="N80" s="6722"/>
      <c r="O80" s="6477"/>
      <c r="P80" s="6657"/>
      <c r="Q80" s="2142"/>
      <c r="R80" s="6536"/>
      <c r="S80" s="6468"/>
    </row>
    <row r="81" spans="1:20" ht="13.5" thickBot="1" x14ac:dyDescent="0.25">
      <c r="A81" s="6554"/>
      <c r="B81" s="6581"/>
      <c r="C81" s="6534"/>
      <c r="D81" s="6516"/>
      <c r="E81" s="6513"/>
      <c r="F81" s="6548"/>
      <c r="G81" s="6499"/>
      <c r="H81" s="6518"/>
      <c r="I81" s="6471"/>
      <c r="J81" s="2199" t="s">
        <v>24</v>
      </c>
      <c r="K81" s="2213">
        <f>SUM(K77:K80)</f>
        <v>15</v>
      </c>
      <c r="L81" s="2197">
        <f>SUM(L77:L80)</f>
        <v>15</v>
      </c>
      <c r="M81" s="2059">
        <f>SUM(M77:M80)</f>
        <v>15</v>
      </c>
      <c r="N81" s="6723"/>
      <c r="O81" s="6478"/>
      <c r="P81" s="6658"/>
      <c r="Q81" s="2141"/>
      <c r="R81" s="6537"/>
      <c r="S81" s="6469"/>
    </row>
    <row r="82" spans="1:20" x14ac:dyDescent="0.2">
      <c r="A82" s="6552" t="s">
        <v>10</v>
      </c>
      <c r="B82" s="6579" t="s">
        <v>10</v>
      </c>
      <c r="C82" s="6532" t="s">
        <v>27</v>
      </c>
      <c r="D82" s="6514" t="s">
        <v>25</v>
      </c>
      <c r="E82" s="6511"/>
      <c r="F82" s="6551" t="s">
        <v>768</v>
      </c>
      <c r="G82" s="6497" t="s">
        <v>679</v>
      </c>
      <c r="H82" s="6518"/>
      <c r="I82" s="6470" t="s">
        <v>732</v>
      </c>
      <c r="J82" s="2208" t="s">
        <v>731</v>
      </c>
      <c r="K82" s="2102">
        <v>10</v>
      </c>
      <c r="L82" s="2207">
        <v>10</v>
      </c>
      <c r="M82" s="2100">
        <v>7</v>
      </c>
      <c r="N82" s="6725" t="s">
        <v>767</v>
      </c>
      <c r="O82" s="6476" t="s">
        <v>138</v>
      </c>
      <c r="P82" s="6724">
        <v>3</v>
      </c>
      <c r="Q82" s="2083">
        <v>3</v>
      </c>
      <c r="R82" s="6467" t="s">
        <v>766</v>
      </c>
      <c r="S82" s="2216"/>
    </row>
    <row r="83" spans="1:20" x14ac:dyDescent="0.2">
      <c r="A83" s="6553"/>
      <c r="B83" s="6580"/>
      <c r="C83" s="6533"/>
      <c r="D83" s="6515"/>
      <c r="E83" s="6512"/>
      <c r="F83" s="6547"/>
      <c r="G83" s="6498"/>
      <c r="H83" s="6518"/>
      <c r="I83" s="6471"/>
      <c r="J83" s="2081" t="s">
        <v>22</v>
      </c>
      <c r="K83" s="2078">
        <v>0</v>
      </c>
      <c r="L83" s="2082">
        <v>0</v>
      </c>
      <c r="M83" s="2078">
        <v>0</v>
      </c>
      <c r="N83" s="6726"/>
      <c r="O83" s="6477"/>
      <c r="P83" s="6657"/>
      <c r="Q83" s="2056"/>
      <c r="R83" s="6468"/>
      <c r="S83" s="2214"/>
    </row>
    <row r="84" spans="1:20" x14ac:dyDescent="0.2">
      <c r="A84" s="6553"/>
      <c r="B84" s="6580"/>
      <c r="C84" s="6533"/>
      <c r="D84" s="6515"/>
      <c r="E84" s="6512"/>
      <c r="F84" s="6547"/>
      <c r="G84" s="6498"/>
      <c r="H84" s="6518"/>
      <c r="I84" s="6471"/>
      <c r="J84" s="2218" t="s">
        <v>727</v>
      </c>
      <c r="K84" s="2078">
        <v>0</v>
      </c>
      <c r="L84" s="2082">
        <v>0</v>
      </c>
      <c r="M84" s="2078">
        <v>0</v>
      </c>
      <c r="N84" s="6726"/>
      <c r="O84" s="6477"/>
      <c r="P84" s="6657"/>
      <c r="Q84" s="2056"/>
      <c r="R84" s="6468"/>
      <c r="S84" s="2214"/>
    </row>
    <row r="85" spans="1:20" ht="13.5" customHeight="1" thickBot="1" x14ac:dyDescent="0.25">
      <c r="A85" s="6553"/>
      <c r="B85" s="6580"/>
      <c r="C85" s="6533"/>
      <c r="D85" s="6515"/>
      <c r="E85" s="6512"/>
      <c r="F85" s="6547"/>
      <c r="G85" s="6498"/>
      <c r="H85" s="6518"/>
      <c r="I85" s="6471"/>
      <c r="J85" s="2204" t="s">
        <v>23</v>
      </c>
      <c r="K85" s="2203">
        <v>0</v>
      </c>
      <c r="L85" s="2202">
        <v>0</v>
      </c>
      <c r="M85" s="2096">
        <v>0</v>
      </c>
      <c r="N85" s="6726"/>
      <c r="O85" s="6477"/>
      <c r="P85" s="6657"/>
      <c r="Q85" s="2056"/>
      <c r="R85" s="6468"/>
      <c r="S85" s="2214"/>
    </row>
    <row r="86" spans="1:20" ht="30.75" customHeight="1" thickBot="1" x14ac:dyDescent="0.25">
      <c r="A86" s="6554"/>
      <c r="B86" s="6581"/>
      <c r="C86" s="6534"/>
      <c r="D86" s="6516"/>
      <c r="E86" s="6513"/>
      <c r="F86" s="6548"/>
      <c r="G86" s="6499"/>
      <c r="H86" s="6518"/>
      <c r="I86" s="6471"/>
      <c r="J86" s="2199" t="s">
        <v>24</v>
      </c>
      <c r="K86" s="2213">
        <f>SUM(K82:K85)</f>
        <v>10</v>
      </c>
      <c r="L86" s="2197">
        <f>SUM(L82:L85)</f>
        <v>10</v>
      </c>
      <c r="M86" s="2059">
        <f>SUM(M82:M85)</f>
        <v>7</v>
      </c>
      <c r="N86" s="6727"/>
      <c r="O86" s="6478"/>
      <c r="P86" s="6658"/>
      <c r="Q86" s="2094"/>
      <c r="R86" s="6469"/>
      <c r="S86" s="2210"/>
    </row>
    <row r="87" spans="1:20" x14ac:dyDescent="0.2">
      <c r="A87" s="6552" t="s">
        <v>10</v>
      </c>
      <c r="B87" s="6579" t="s">
        <v>10</v>
      </c>
      <c r="C87" s="6532" t="s">
        <v>27</v>
      </c>
      <c r="D87" s="6514" t="s">
        <v>27</v>
      </c>
      <c r="E87" s="6511"/>
      <c r="F87" s="6551" t="s">
        <v>765</v>
      </c>
      <c r="G87" s="6497" t="s">
        <v>679</v>
      </c>
      <c r="H87" s="6517" t="s">
        <v>18</v>
      </c>
      <c r="I87" s="6470" t="s">
        <v>732</v>
      </c>
      <c r="J87" s="2208" t="s">
        <v>731</v>
      </c>
      <c r="K87" s="2102">
        <v>4</v>
      </c>
      <c r="L87" s="2207">
        <v>4</v>
      </c>
      <c r="M87" s="2100">
        <v>4</v>
      </c>
      <c r="N87" s="2217" t="s">
        <v>764</v>
      </c>
      <c r="O87" s="2085" t="s">
        <v>763</v>
      </c>
      <c r="P87" s="2083">
        <v>3</v>
      </c>
      <c r="Q87" s="2083">
        <v>3</v>
      </c>
      <c r="R87" s="6467" t="s">
        <v>762</v>
      </c>
      <c r="S87" s="2216"/>
      <c r="T87" s="2000"/>
    </row>
    <row r="88" spans="1:20" x14ac:dyDescent="0.2">
      <c r="A88" s="6553"/>
      <c r="B88" s="6580"/>
      <c r="C88" s="6533"/>
      <c r="D88" s="6515"/>
      <c r="E88" s="6512"/>
      <c r="F88" s="6547"/>
      <c r="G88" s="6498"/>
      <c r="H88" s="6518"/>
      <c r="I88" s="6471"/>
      <c r="J88" s="2081" t="s">
        <v>22</v>
      </c>
      <c r="K88" s="2078">
        <v>0</v>
      </c>
      <c r="L88" s="2082">
        <v>0</v>
      </c>
      <c r="M88" s="2078">
        <v>0</v>
      </c>
      <c r="N88" s="2206"/>
      <c r="O88" s="2151"/>
      <c r="P88" s="2215"/>
      <c r="Q88" s="2215"/>
      <c r="R88" s="6468"/>
      <c r="S88" s="2214"/>
    </row>
    <row r="89" spans="1:20" x14ac:dyDescent="0.2">
      <c r="A89" s="6553"/>
      <c r="B89" s="6580"/>
      <c r="C89" s="6533"/>
      <c r="D89" s="6515"/>
      <c r="E89" s="6512"/>
      <c r="F89" s="6547"/>
      <c r="G89" s="6498"/>
      <c r="H89" s="6518"/>
      <c r="I89" s="6471"/>
      <c r="J89" s="2081" t="s">
        <v>727</v>
      </c>
      <c r="K89" s="2078">
        <v>0</v>
      </c>
      <c r="L89" s="2082">
        <v>1.1000000000000001</v>
      </c>
      <c r="M89" s="2078">
        <v>1.1000000000000001</v>
      </c>
      <c r="N89" s="2206"/>
      <c r="O89" s="2151"/>
      <c r="P89" s="2215"/>
      <c r="Q89" s="2215"/>
      <c r="R89" s="6468"/>
      <c r="S89" s="2214"/>
    </row>
    <row r="90" spans="1:20" ht="14.25" customHeight="1" thickBot="1" x14ac:dyDescent="0.25">
      <c r="A90" s="6553"/>
      <c r="B90" s="6580"/>
      <c r="C90" s="6533"/>
      <c r="D90" s="6515"/>
      <c r="E90" s="6512"/>
      <c r="F90" s="6547"/>
      <c r="G90" s="6498"/>
      <c r="H90" s="6518"/>
      <c r="I90" s="6471"/>
      <c r="J90" s="2204" t="s">
        <v>23</v>
      </c>
      <c r="K90" s="2203">
        <v>0</v>
      </c>
      <c r="L90" s="2202">
        <v>0</v>
      </c>
      <c r="M90" s="2096">
        <v>0</v>
      </c>
      <c r="N90" s="2206"/>
      <c r="O90" s="2151"/>
      <c r="P90" s="2215"/>
      <c r="Q90" s="2215"/>
      <c r="R90" s="6468"/>
      <c r="S90" s="2214"/>
    </row>
    <row r="91" spans="1:20" ht="26.25" customHeight="1" thickBot="1" x14ac:dyDescent="0.25">
      <c r="A91" s="6554"/>
      <c r="B91" s="6581"/>
      <c r="C91" s="6534"/>
      <c r="D91" s="6516"/>
      <c r="E91" s="6513"/>
      <c r="F91" s="6548"/>
      <c r="G91" s="6499"/>
      <c r="H91" s="6519"/>
      <c r="I91" s="6472"/>
      <c r="J91" s="2199" t="s">
        <v>24</v>
      </c>
      <c r="K91" s="2213">
        <f>SUM(K87:K90)</f>
        <v>4</v>
      </c>
      <c r="L91" s="2197">
        <f>SUM(L87:L90)</f>
        <v>5.0999999999999996</v>
      </c>
      <c r="M91" s="2059">
        <f>SUM(M87:M90)</f>
        <v>5.0999999999999996</v>
      </c>
      <c r="N91" s="2212"/>
      <c r="O91" s="2146"/>
      <c r="P91" s="2211"/>
      <c r="Q91" s="2211"/>
      <c r="R91" s="6469"/>
      <c r="S91" s="2210"/>
    </row>
    <row r="92" spans="1:20" ht="13.5" customHeight="1" x14ac:dyDescent="0.2">
      <c r="A92" s="6552" t="s">
        <v>10</v>
      </c>
      <c r="B92" s="6579" t="s">
        <v>10</v>
      </c>
      <c r="C92" s="6532" t="s">
        <v>27</v>
      </c>
      <c r="D92" s="6514" t="s">
        <v>28</v>
      </c>
      <c r="E92" s="6511"/>
      <c r="F92" s="6551" t="s">
        <v>761</v>
      </c>
      <c r="G92" s="6497" t="s">
        <v>679</v>
      </c>
      <c r="H92" s="6517" t="s">
        <v>18</v>
      </c>
      <c r="I92" s="6470" t="s">
        <v>732</v>
      </c>
      <c r="J92" s="2208" t="s">
        <v>731</v>
      </c>
      <c r="K92" s="2102">
        <v>0</v>
      </c>
      <c r="L92" s="2207">
        <v>0</v>
      </c>
      <c r="M92" s="2100">
        <v>0</v>
      </c>
      <c r="N92" s="2206" t="s">
        <v>760</v>
      </c>
      <c r="O92" s="6477" t="s">
        <v>138</v>
      </c>
      <c r="P92" s="6657">
        <v>0</v>
      </c>
      <c r="Q92" s="2083">
        <v>0</v>
      </c>
      <c r="R92" s="2099"/>
      <c r="S92" s="2099"/>
      <c r="T92" s="2000"/>
    </row>
    <row r="93" spans="1:20" ht="13.5" customHeight="1" x14ac:dyDescent="0.2">
      <c r="A93" s="6553"/>
      <c r="B93" s="6580"/>
      <c r="C93" s="6533"/>
      <c r="D93" s="6515"/>
      <c r="E93" s="6512"/>
      <c r="F93" s="6547"/>
      <c r="G93" s="6498"/>
      <c r="H93" s="6518"/>
      <c r="I93" s="6471"/>
      <c r="J93" s="2081" t="s">
        <v>22</v>
      </c>
      <c r="K93" s="2078">
        <v>0</v>
      </c>
      <c r="L93" s="2082">
        <v>0</v>
      </c>
      <c r="M93" s="2078">
        <v>0</v>
      </c>
      <c r="N93" s="6726"/>
      <c r="O93" s="6477"/>
      <c r="P93" s="6657"/>
      <c r="Q93" s="2056"/>
      <c r="R93" s="2032"/>
      <c r="S93" s="2032"/>
    </row>
    <row r="94" spans="1:20" ht="13.5" customHeight="1" x14ac:dyDescent="0.2">
      <c r="A94" s="6553"/>
      <c r="B94" s="6580"/>
      <c r="C94" s="6533"/>
      <c r="D94" s="6515"/>
      <c r="E94" s="6512"/>
      <c r="F94" s="6547"/>
      <c r="G94" s="6498"/>
      <c r="H94" s="6518"/>
      <c r="I94" s="6471"/>
      <c r="J94" s="2081" t="s">
        <v>727</v>
      </c>
      <c r="K94" s="2078">
        <v>0</v>
      </c>
      <c r="L94" s="2082">
        <v>0</v>
      </c>
      <c r="M94" s="2078">
        <v>0</v>
      </c>
      <c r="N94" s="6726"/>
      <c r="O94" s="6477"/>
      <c r="P94" s="6657"/>
      <c r="Q94" s="2056"/>
      <c r="R94" s="2032"/>
      <c r="S94" s="2032"/>
    </row>
    <row r="95" spans="1:20" ht="13.5" thickBot="1" x14ac:dyDescent="0.25">
      <c r="A95" s="6553"/>
      <c r="B95" s="6580"/>
      <c r="C95" s="6533"/>
      <c r="D95" s="6515"/>
      <c r="E95" s="6512"/>
      <c r="F95" s="6547"/>
      <c r="G95" s="6498"/>
      <c r="H95" s="6518"/>
      <c r="I95" s="6471"/>
      <c r="J95" s="2204" t="s">
        <v>23</v>
      </c>
      <c r="K95" s="2203">
        <v>0</v>
      </c>
      <c r="L95" s="2202">
        <v>0</v>
      </c>
      <c r="M95" s="2069">
        <v>0</v>
      </c>
      <c r="N95" s="6726"/>
      <c r="O95" s="6477"/>
      <c r="P95" s="6657"/>
      <c r="Q95" s="2056"/>
      <c r="R95" s="2130"/>
      <c r="S95" s="2032"/>
    </row>
    <row r="96" spans="1:20" ht="13.5" customHeight="1" thickBot="1" x14ac:dyDescent="0.25">
      <c r="A96" s="6554"/>
      <c r="B96" s="6581"/>
      <c r="C96" s="6534"/>
      <c r="D96" s="6516"/>
      <c r="E96" s="6513"/>
      <c r="F96" s="6548"/>
      <c r="G96" s="6499"/>
      <c r="H96" s="6519"/>
      <c r="I96" s="6472"/>
      <c r="J96" s="2199" t="s">
        <v>24</v>
      </c>
      <c r="K96" s="2198">
        <f>SUM(K92:K95)</f>
        <v>0</v>
      </c>
      <c r="L96" s="2197">
        <f>SUM(L92:L95)</f>
        <v>0</v>
      </c>
      <c r="M96" s="2197">
        <f>SUM(M92:M95)</f>
        <v>0</v>
      </c>
      <c r="N96" s="6727"/>
      <c r="O96" s="6478"/>
      <c r="P96" s="6658"/>
      <c r="Q96" s="2094"/>
      <c r="R96" s="2093"/>
      <c r="S96" s="2093"/>
    </row>
    <row r="97" spans="1:19" ht="13.5" thickBot="1" x14ac:dyDescent="0.25">
      <c r="A97" s="2065" t="s">
        <v>10</v>
      </c>
      <c r="B97" s="2181" t="s">
        <v>10</v>
      </c>
      <c r="C97" s="6613" t="s">
        <v>35</v>
      </c>
      <c r="D97" s="6614"/>
      <c r="E97" s="6614"/>
      <c r="F97" s="6614"/>
      <c r="G97" s="6614"/>
      <c r="H97" s="6614"/>
      <c r="I97" s="6614"/>
      <c r="J97" s="2195" t="s">
        <v>24</v>
      </c>
      <c r="K97" s="2194">
        <f>K16+K56+K76</f>
        <v>183.7</v>
      </c>
      <c r="L97" s="2194">
        <f>L16+L56+L76</f>
        <v>191.79999999999998</v>
      </c>
      <c r="M97" s="2194">
        <f>M16+M56+M76</f>
        <v>180.79999999999998</v>
      </c>
      <c r="N97" s="2193"/>
      <c r="O97" s="2192"/>
      <c r="P97" s="2192"/>
      <c r="Q97" s="2191"/>
      <c r="R97" s="2099"/>
      <c r="S97" s="2099"/>
    </row>
    <row r="98" spans="1:19" ht="23.25" customHeight="1" thickBot="1" x14ac:dyDescent="0.25">
      <c r="A98" s="2190" t="s">
        <v>10</v>
      </c>
      <c r="B98" s="2189" t="s">
        <v>25</v>
      </c>
      <c r="C98" s="6558" t="s">
        <v>701</v>
      </c>
      <c r="D98" s="6559"/>
      <c r="E98" s="6559"/>
      <c r="F98" s="6559"/>
      <c r="G98" s="6559"/>
      <c r="H98" s="6559"/>
      <c r="I98" s="6559"/>
      <c r="J98" s="6559"/>
      <c r="K98" s="6559"/>
      <c r="L98" s="6559"/>
      <c r="M98" s="6559"/>
      <c r="N98" s="6559"/>
      <c r="O98" s="6559"/>
      <c r="P98" s="6560"/>
      <c r="Q98" s="2188"/>
      <c r="R98" s="2093"/>
      <c r="S98" s="2093"/>
    </row>
    <row r="99" spans="1:19" ht="24.75" customHeight="1" thickBot="1" x14ac:dyDescent="0.25">
      <c r="A99" s="6552"/>
      <c r="B99" s="6605"/>
      <c r="C99" s="2187"/>
      <c r="D99" s="2186"/>
      <c r="E99" s="2186"/>
      <c r="F99" s="2186"/>
      <c r="G99" s="2186"/>
      <c r="H99" s="2186"/>
      <c r="I99" s="2186"/>
      <c r="J99" s="2186"/>
      <c r="K99" s="2186"/>
      <c r="L99" s="2186"/>
      <c r="M99" s="2186"/>
      <c r="N99" s="2185" t="s">
        <v>700</v>
      </c>
      <c r="O99" s="2184" t="s">
        <v>138</v>
      </c>
      <c r="P99" s="2183"/>
      <c r="Q99" s="2182"/>
      <c r="R99" s="2099"/>
      <c r="S99" s="2099"/>
    </row>
    <row r="100" spans="1:19" ht="28.5" customHeight="1" thickBot="1" x14ac:dyDescent="0.25">
      <c r="A100" s="6554"/>
      <c r="B100" s="6606"/>
      <c r="C100" s="2180"/>
      <c r="D100" s="2179"/>
      <c r="E100" s="2179"/>
      <c r="F100" s="2179"/>
      <c r="G100" s="2179"/>
      <c r="H100" s="2179"/>
      <c r="I100" s="2179"/>
      <c r="J100" s="2179"/>
      <c r="K100" s="2179"/>
      <c r="L100" s="2178"/>
      <c r="M100" s="2178"/>
      <c r="N100" s="2177" t="s">
        <v>698</v>
      </c>
      <c r="O100" s="2176" t="s">
        <v>138</v>
      </c>
      <c r="P100" s="2175"/>
      <c r="Q100" s="2174"/>
      <c r="R100" s="2093"/>
      <c r="S100" s="2093"/>
    </row>
    <row r="101" spans="1:19" ht="12.75" customHeight="1" x14ac:dyDescent="0.2">
      <c r="A101" s="6552" t="s">
        <v>10</v>
      </c>
      <c r="B101" s="6579" t="s">
        <v>25</v>
      </c>
      <c r="C101" s="2173" t="s">
        <v>10</v>
      </c>
      <c r="D101" s="6597" t="s">
        <v>759</v>
      </c>
      <c r="E101" s="6569"/>
      <c r="F101" s="6570"/>
      <c r="G101" s="6497" t="s">
        <v>757</v>
      </c>
      <c r="H101" s="6517" t="s">
        <v>18</v>
      </c>
      <c r="I101" s="6470" t="s">
        <v>732</v>
      </c>
      <c r="J101" s="2126" t="s">
        <v>731</v>
      </c>
      <c r="K101" s="2125">
        <f>K106+K111+K131+K116+K121+K126</f>
        <v>55.5</v>
      </c>
      <c r="L101" s="2125">
        <f>L106+L111+L131+L116+L121+L126</f>
        <v>50.5</v>
      </c>
      <c r="M101" s="2125">
        <f>M106+M111+M131+M116+M121+M126</f>
        <v>50.099999999999994</v>
      </c>
      <c r="N101" s="6660"/>
      <c r="O101" s="6476"/>
      <c r="P101" s="6479"/>
      <c r="Q101" s="2143"/>
      <c r="R101" s="2099"/>
      <c r="S101" s="2099"/>
    </row>
    <row r="102" spans="1:19" ht="12.75" customHeight="1" x14ac:dyDescent="0.2">
      <c r="A102" s="6553"/>
      <c r="B102" s="6580"/>
      <c r="C102" s="2171"/>
      <c r="D102" s="6598"/>
      <c r="E102" s="6495"/>
      <c r="F102" s="6496"/>
      <c r="G102" s="6498"/>
      <c r="H102" s="6518"/>
      <c r="I102" s="6471"/>
      <c r="J102" s="2120" t="s">
        <v>22</v>
      </c>
      <c r="K102" s="2119">
        <f>K107+K112+K132+K117</f>
        <v>0</v>
      </c>
      <c r="L102" s="2119">
        <f>L107+L112+L132+L117</f>
        <v>0</v>
      </c>
      <c r="M102" s="2119">
        <f>M107+M112+M132+M117</f>
        <v>0</v>
      </c>
      <c r="N102" s="6661"/>
      <c r="O102" s="6477"/>
      <c r="P102" s="6480"/>
      <c r="Q102" s="2142"/>
      <c r="R102" s="2032"/>
      <c r="S102" s="2032"/>
    </row>
    <row r="103" spans="1:19" ht="12.75" customHeight="1" x14ac:dyDescent="0.2">
      <c r="A103" s="6553"/>
      <c r="B103" s="6580"/>
      <c r="C103" s="2171"/>
      <c r="D103" s="6598"/>
      <c r="E103" s="6495"/>
      <c r="F103" s="6496"/>
      <c r="G103" s="6498"/>
      <c r="H103" s="6518"/>
      <c r="I103" s="6471"/>
      <c r="J103" s="2172" t="s">
        <v>727</v>
      </c>
      <c r="K103" s="2169">
        <f>SUM(K108,K113,K118,K133,K123,K128)</f>
        <v>50.7</v>
      </c>
      <c r="L103" s="2169">
        <f>SUM(L108,L113,L118,L133,L123,L128)</f>
        <v>79.900000000000006</v>
      </c>
      <c r="M103" s="2169">
        <f>SUM(M108,M113,M118,M133,M123,M128)</f>
        <v>50.7</v>
      </c>
      <c r="N103" s="6661"/>
      <c r="O103" s="6477"/>
      <c r="P103" s="6480"/>
      <c r="Q103" s="2142"/>
      <c r="R103" s="2032"/>
      <c r="S103" s="2032"/>
    </row>
    <row r="104" spans="1:19" ht="13.5" thickBot="1" x14ac:dyDescent="0.25">
      <c r="A104" s="6553"/>
      <c r="B104" s="6580"/>
      <c r="C104" s="2171"/>
      <c r="D104" s="6598"/>
      <c r="E104" s="6495"/>
      <c r="F104" s="6496"/>
      <c r="G104" s="6498"/>
      <c r="H104" s="6518"/>
      <c r="I104" s="6471"/>
      <c r="J104" s="2170" t="s">
        <v>23</v>
      </c>
      <c r="K104" s="2169">
        <f>K109+K114+K134+K119</f>
        <v>0</v>
      </c>
      <c r="L104" s="2169">
        <f>L109+L114+L134+L119</f>
        <v>0</v>
      </c>
      <c r="M104" s="2169">
        <f>M109+M114+M134+M119</f>
        <v>0</v>
      </c>
      <c r="N104" s="6661"/>
      <c r="O104" s="6477"/>
      <c r="P104" s="6480"/>
      <c r="Q104" s="2142"/>
      <c r="R104" s="2032"/>
      <c r="S104" s="2032"/>
    </row>
    <row r="105" spans="1:19" ht="20.25" customHeight="1" thickBot="1" x14ac:dyDescent="0.25">
      <c r="A105" s="6554"/>
      <c r="B105" s="6581"/>
      <c r="C105" s="2168"/>
      <c r="D105" s="6599"/>
      <c r="E105" s="6572"/>
      <c r="F105" s="6573"/>
      <c r="G105" s="6499"/>
      <c r="H105" s="6518"/>
      <c r="I105" s="6472"/>
      <c r="J105" s="2110" t="s">
        <v>24</v>
      </c>
      <c r="K105" s="2109">
        <f>SUM(K101:K104)</f>
        <v>106.2</v>
      </c>
      <c r="L105" s="2109">
        <f>SUM(L101:L104)</f>
        <v>130.4</v>
      </c>
      <c r="M105" s="2109">
        <f>SUM(M101:M104)</f>
        <v>100.8</v>
      </c>
      <c r="N105" s="6662"/>
      <c r="O105" s="6478"/>
      <c r="P105" s="6481"/>
      <c r="Q105" s="2141"/>
      <c r="R105" s="2167"/>
      <c r="S105" s="2093"/>
    </row>
    <row r="106" spans="1:19" x14ac:dyDescent="0.2">
      <c r="A106" s="6552" t="s">
        <v>10</v>
      </c>
      <c r="B106" s="6579" t="s">
        <v>25</v>
      </c>
      <c r="C106" s="2166" t="s">
        <v>10</v>
      </c>
      <c r="D106" s="2165" t="s">
        <v>10</v>
      </c>
      <c r="E106" s="2140"/>
      <c r="F106" s="6551" t="s">
        <v>758</v>
      </c>
      <c r="G106" s="6497" t="s">
        <v>757</v>
      </c>
      <c r="H106" s="6517" t="s">
        <v>18</v>
      </c>
      <c r="I106" s="6470" t="s">
        <v>732</v>
      </c>
      <c r="J106" s="2090" t="s">
        <v>731</v>
      </c>
      <c r="K106" s="2087">
        <v>8.5</v>
      </c>
      <c r="L106" s="2088">
        <v>8.5</v>
      </c>
      <c r="M106" s="2087">
        <v>8.4</v>
      </c>
      <c r="N106" s="6600" t="s">
        <v>756</v>
      </c>
      <c r="O106" s="6476" t="s">
        <v>138</v>
      </c>
      <c r="P106" s="6479">
        <v>5</v>
      </c>
      <c r="Q106" s="2143">
        <v>5</v>
      </c>
      <c r="R106" s="6467" t="s">
        <v>755</v>
      </c>
      <c r="S106" s="2099"/>
    </row>
    <row r="107" spans="1:19" x14ac:dyDescent="0.2">
      <c r="A107" s="6553"/>
      <c r="B107" s="6580"/>
      <c r="C107" s="2157"/>
      <c r="D107" s="2156"/>
      <c r="E107" s="2074"/>
      <c r="F107" s="6547"/>
      <c r="G107" s="6498"/>
      <c r="H107" s="6518"/>
      <c r="I107" s="6471"/>
      <c r="J107" s="2081" t="s">
        <v>22</v>
      </c>
      <c r="K107" s="2087">
        <v>0</v>
      </c>
      <c r="L107" s="2139">
        <v>0</v>
      </c>
      <c r="M107" s="2133"/>
      <c r="N107" s="6601"/>
      <c r="O107" s="6477"/>
      <c r="P107" s="6480"/>
      <c r="Q107" s="2142"/>
      <c r="R107" s="6468"/>
      <c r="S107" s="2032"/>
    </row>
    <row r="108" spans="1:19" x14ac:dyDescent="0.2">
      <c r="A108" s="6553"/>
      <c r="B108" s="6580"/>
      <c r="C108" s="2157"/>
      <c r="D108" s="2156"/>
      <c r="E108" s="2074"/>
      <c r="F108" s="6547"/>
      <c r="G108" s="6498"/>
      <c r="H108" s="6518"/>
      <c r="I108" s="6471"/>
      <c r="J108" s="2081" t="s">
        <v>727</v>
      </c>
      <c r="K108" s="2164">
        <v>27</v>
      </c>
      <c r="L108" s="2163">
        <v>27</v>
      </c>
      <c r="M108" s="2133">
        <v>27</v>
      </c>
      <c r="N108" s="6601"/>
      <c r="O108" s="6477"/>
      <c r="P108" s="6480"/>
      <c r="Q108" s="2142"/>
      <c r="R108" s="6468"/>
      <c r="S108" s="2032"/>
    </row>
    <row r="109" spans="1:19" ht="13.5" thickBot="1" x14ac:dyDescent="0.25">
      <c r="A109" s="6553"/>
      <c r="B109" s="6580"/>
      <c r="C109" s="2149"/>
      <c r="D109" s="2162"/>
      <c r="E109" s="2074"/>
      <c r="F109" s="6547"/>
      <c r="G109" s="6498"/>
      <c r="H109" s="6518"/>
      <c r="I109" s="6471"/>
      <c r="J109" s="2071" t="s">
        <v>23</v>
      </c>
      <c r="K109" s="2131">
        <v>0</v>
      </c>
      <c r="L109" s="2132">
        <v>0</v>
      </c>
      <c r="M109" s="2131"/>
      <c r="N109" s="6601"/>
      <c r="O109" s="6477"/>
      <c r="P109" s="6480"/>
      <c r="Q109" s="2142"/>
      <c r="R109" s="6468"/>
      <c r="S109" s="2032"/>
    </row>
    <row r="110" spans="1:19" ht="13.5" thickBot="1" x14ac:dyDescent="0.25">
      <c r="A110" s="6554"/>
      <c r="B110" s="6581"/>
      <c r="C110" s="2161"/>
      <c r="D110" s="2160"/>
      <c r="E110" s="2062"/>
      <c r="F110" s="2159"/>
      <c r="G110" s="6498"/>
      <c r="H110" s="6518"/>
      <c r="I110" s="6472"/>
      <c r="J110" s="2061" t="s">
        <v>24</v>
      </c>
      <c r="K110" s="2129">
        <f>SUM(K106:K109)</f>
        <v>35.5</v>
      </c>
      <c r="L110" s="2128">
        <f>SUM(L106:L109)</f>
        <v>35.5</v>
      </c>
      <c r="M110" s="2128">
        <f>SUM(M106:M109)</f>
        <v>35.4</v>
      </c>
      <c r="N110" s="6602"/>
      <c r="O110" s="6478"/>
      <c r="P110" s="6481"/>
      <c r="Q110" s="2141"/>
      <c r="R110" s="6469"/>
      <c r="S110" s="2093"/>
    </row>
    <row r="111" spans="1:19" x14ac:dyDescent="0.2">
      <c r="A111" s="6553" t="s">
        <v>10</v>
      </c>
      <c r="B111" s="6580" t="s">
        <v>25</v>
      </c>
      <c r="C111" s="2157" t="s">
        <v>10</v>
      </c>
      <c r="D111" s="2158" t="s">
        <v>25</v>
      </c>
      <c r="E111" s="2074"/>
      <c r="F111" s="6547" t="s">
        <v>754</v>
      </c>
      <c r="G111" s="6498"/>
      <c r="H111" s="6517" t="s">
        <v>18</v>
      </c>
      <c r="I111" s="6470" t="s">
        <v>732</v>
      </c>
      <c r="J111" s="2103" t="s">
        <v>731</v>
      </c>
      <c r="K111" s="2087">
        <v>40</v>
      </c>
      <c r="L111" s="2139">
        <v>40</v>
      </c>
      <c r="M111" s="2087">
        <v>39.9</v>
      </c>
      <c r="N111" s="2152" t="s">
        <v>753</v>
      </c>
      <c r="O111" s="2067" t="s">
        <v>320</v>
      </c>
      <c r="P111" s="2066">
        <v>6.5</v>
      </c>
      <c r="Q111" s="2143">
        <v>6.5</v>
      </c>
      <c r="R111" s="6535" t="s">
        <v>752</v>
      </c>
      <c r="S111" s="2099"/>
    </row>
    <row r="112" spans="1:19" ht="12.75" customHeight="1" x14ac:dyDescent="0.2">
      <c r="A112" s="6553"/>
      <c r="B112" s="6580"/>
      <c r="C112" s="2157"/>
      <c r="D112" s="2156"/>
      <c r="E112" s="2074"/>
      <c r="F112" s="6547"/>
      <c r="G112" s="6498"/>
      <c r="H112" s="6518"/>
      <c r="I112" s="6471"/>
      <c r="J112" s="2081" t="s">
        <v>22</v>
      </c>
      <c r="K112" s="2133">
        <v>0</v>
      </c>
      <c r="L112" s="2134">
        <v>0</v>
      </c>
      <c r="M112" s="2133">
        <v>0</v>
      </c>
      <c r="N112" s="2152"/>
      <c r="O112" s="2151"/>
      <c r="P112" s="2150"/>
      <c r="Q112" s="2142"/>
      <c r="R112" s="6536"/>
      <c r="S112" s="2032"/>
    </row>
    <row r="113" spans="1:19" ht="25.5" x14ac:dyDescent="0.2">
      <c r="A113" s="6553"/>
      <c r="B113" s="6580"/>
      <c r="C113" s="2157"/>
      <c r="D113" s="2156"/>
      <c r="E113" s="2074"/>
      <c r="F113" s="6547"/>
      <c r="G113" s="6498"/>
      <c r="H113" s="6518"/>
      <c r="I113" s="6471"/>
      <c r="J113" s="2081" t="s">
        <v>727</v>
      </c>
      <c r="K113" s="2131">
        <v>0</v>
      </c>
      <c r="L113" s="2070">
        <v>29.2</v>
      </c>
      <c r="M113" s="2133">
        <v>0</v>
      </c>
      <c r="N113" s="2155" t="s">
        <v>751</v>
      </c>
      <c r="O113" s="2154" t="s">
        <v>750</v>
      </c>
      <c r="P113" s="2153">
        <v>150</v>
      </c>
      <c r="Q113" s="2142">
        <v>150</v>
      </c>
      <c r="R113" s="6536"/>
      <c r="S113" s="2032"/>
    </row>
    <row r="114" spans="1:19" ht="13.5" customHeight="1" thickBot="1" x14ac:dyDescent="0.25">
      <c r="A114" s="6553"/>
      <c r="B114" s="6580"/>
      <c r="C114" s="2149"/>
      <c r="D114" s="2148"/>
      <c r="E114" s="2074"/>
      <c r="F114" s="6547"/>
      <c r="G114" s="6498"/>
      <c r="H114" s="6518"/>
      <c r="I114" s="6471"/>
      <c r="J114" s="2071" t="s">
        <v>23</v>
      </c>
      <c r="K114" s="2131">
        <v>0</v>
      </c>
      <c r="L114" s="2132">
        <v>0</v>
      </c>
      <c r="M114" s="2131">
        <v>0</v>
      </c>
      <c r="N114" s="2152"/>
      <c r="O114" s="2151"/>
      <c r="P114" s="2150"/>
      <c r="Q114" s="2142"/>
      <c r="R114" s="6536"/>
      <c r="S114" s="2032"/>
    </row>
    <row r="115" spans="1:19" ht="13.5" thickBot="1" x14ac:dyDescent="0.25">
      <c r="A115" s="6554"/>
      <c r="B115" s="6581"/>
      <c r="C115" s="2149"/>
      <c r="D115" s="2148"/>
      <c r="E115" s="2074"/>
      <c r="F115" s="6548"/>
      <c r="G115" s="6498"/>
      <c r="H115" s="6518"/>
      <c r="I115" s="6472"/>
      <c r="J115" s="2061" t="s">
        <v>24</v>
      </c>
      <c r="K115" s="2129">
        <f>SUM(K111:K114)</f>
        <v>40</v>
      </c>
      <c r="L115" s="2128">
        <f>SUM(L111:L114)</f>
        <v>69.2</v>
      </c>
      <c r="M115" s="2128">
        <f>SUM(M111:M114)</f>
        <v>39.9</v>
      </c>
      <c r="N115" s="2147"/>
      <c r="O115" s="2146"/>
      <c r="P115" s="2145"/>
      <c r="Q115" s="2141"/>
      <c r="R115" s="6537"/>
      <c r="S115" s="2093"/>
    </row>
    <row r="116" spans="1:19" x14ac:dyDescent="0.2">
      <c r="A116" s="6552" t="s">
        <v>10</v>
      </c>
      <c r="B116" s="6579" t="s">
        <v>25</v>
      </c>
      <c r="C116" s="6532" t="s">
        <v>10</v>
      </c>
      <c r="D116" s="2091" t="s">
        <v>27</v>
      </c>
      <c r="E116" s="2140"/>
      <c r="F116" s="6551" t="s">
        <v>749</v>
      </c>
      <c r="G116" s="6498"/>
      <c r="H116" s="6517" t="s">
        <v>18</v>
      </c>
      <c r="I116" s="6470" t="s">
        <v>732</v>
      </c>
      <c r="J116" s="2090" t="s">
        <v>731</v>
      </c>
      <c r="K116" s="2087">
        <v>0</v>
      </c>
      <c r="L116" s="2139">
        <v>0</v>
      </c>
      <c r="M116" s="2087">
        <v>0</v>
      </c>
      <c r="N116" s="6601" t="s">
        <v>748</v>
      </c>
      <c r="O116" s="6477" t="s">
        <v>747</v>
      </c>
      <c r="P116" s="6480">
        <v>62.3</v>
      </c>
      <c r="Q116" s="2143">
        <v>62.3</v>
      </c>
      <c r="R116" s="6538" t="s">
        <v>746</v>
      </c>
      <c r="S116" s="2099"/>
    </row>
    <row r="117" spans="1:19" ht="12.75" customHeight="1" x14ac:dyDescent="0.2">
      <c r="A117" s="6553"/>
      <c r="B117" s="6580"/>
      <c r="C117" s="6533"/>
      <c r="D117" s="2075"/>
      <c r="E117" s="2074"/>
      <c r="F117" s="6547"/>
      <c r="G117" s="6498"/>
      <c r="H117" s="6518"/>
      <c r="I117" s="6471"/>
      <c r="J117" s="2081" t="s">
        <v>22</v>
      </c>
      <c r="K117" s="2133">
        <v>0</v>
      </c>
      <c r="L117" s="2134">
        <v>0</v>
      </c>
      <c r="M117" s="2133">
        <v>0</v>
      </c>
      <c r="N117" s="6601"/>
      <c r="O117" s="6477"/>
      <c r="P117" s="6480"/>
      <c r="Q117" s="2142"/>
      <c r="R117" s="6539"/>
      <c r="S117" s="2032"/>
    </row>
    <row r="118" spans="1:19" x14ac:dyDescent="0.2">
      <c r="A118" s="6553"/>
      <c r="B118" s="6580"/>
      <c r="C118" s="6533"/>
      <c r="D118" s="2075"/>
      <c r="E118" s="2074"/>
      <c r="F118" s="6547"/>
      <c r="G118" s="6498"/>
      <c r="H118" s="6518"/>
      <c r="I118" s="6471"/>
      <c r="J118" s="2081" t="s">
        <v>727</v>
      </c>
      <c r="K118" s="2131">
        <v>23.7</v>
      </c>
      <c r="L118" s="2132">
        <v>23.7</v>
      </c>
      <c r="M118" s="2133">
        <v>23.7</v>
      </c>
      <c r="N118" s="6601"/>
      <c r="O118" s="6477"/>
      <c r="P118" s="6480"/>
      <c r="Q118" s="2142"/>
      <c r="R118" s="6539"/>
      <c r="S118" s="2032"/>
    </row>
    <row r="119" spans="1:19" ht="13.5" thickBot="1" x14ac:dyDescent="0.25">
      <c r="A119" s="6553"/>
      <c r="B119" s="6580"/>
      <c r="C119" s="6533"/>
      <c r="D119" s="2075"/>
      <c r="E119" s="2074"/>
      <c r="F119" s="6547"/>
      <c r="G119" s="6498"/>
      <c r="H119" s="6518"/>
      <c r="I119" s="6471"/>
      <c r="J119" s="2071" t="s">
        <v>23</v>
      </c>
      <c r="K119" s="2131">
        <v>0</v>
      </c>
      <c r="L119" s="2132">
        <v>0</v>
      </c>
      <c r="M119" s="2131">
        <v>0</v>
      </c>
      <c r="N119" s="6601"/>
      <c r="O119" s="6477"/>
      <c r="P119" s="6480"/>
      <c r="Q119" s="2142"/>
      <c r="R119" s="6539"/>
      <c r="S119" s="2130"/>
    </row>
    <row r="120" spans="1:19" ht="13.5" thickBot="1" x14ac:dyDescent="0.25">
      <c r="A120" s="6554"/>
      <c r="B120" s="6581"/>
      <c r="C120" s="6534"/>
      <c r="D120" s="2063"/>
      <c r="E120" s="2062"/>
      <c r="F120" s="6548"/>
      <c r="G120" s="6498"/>
      <c r="H120" s="6518"/>
      <c r="I120" s="6472"/>
      <c r="J120" s="2061" t="s">
        <v>24</v>
      </c>
      <c r="K120" s="2129">
        <f>SUM(K116:K119)</f>
        <v>23.7</v>
      </c>
      <c r="L120" s="2128">
        <f>SUM(L116:L119)</f>
        <v>23.7</v>
      </c>
      <c r="M120" s="2128">
        <f>SUM(M116:M119)</f>
        <v>23.7</v>
      </c>
      <c r="N120" s="6602"/>
      <c r="O120" s="6478"/>
      <c r="P120" s="6481"/>
      <c r="Q120" s="2141"/>
      <c r="R120" s="6540"/>
      <c r="S120" s="2093"/>
    </row>
    <row r="121" spans="1:19" x14ac:dyDescent="0.2">
      <c r="A121" s="6552" t="s">
        <v>10</v>
      </c>
      <c r="B121" s="6579" t="s">
        <v>25</v>
      </c>
      <c r="C121" s="6532" t="s">
        <v>10</v>
      </c>
      <c r="D121" s="2091" t="s">
        <v>28</v>
      </c>
      <c r="E121" s="2140"/>
      <c r="F121" s="6551" t="s">
        <v>745</v>
      </c>
      <c r="G121" s="6498"/>
      <c r="H121" s="6517" t="s">
        <v>18</v>
      </c>
      <c r="I121" s="6470" t="s">
        <v>732</v>
      </c>
      <c r="J121" s="2090" t="s">
        <v>731</v>
      </c>
      <c r="K121" s="2087">
        <v>0</v>
      </c>
      <c r="L121" s="2139">
        <v>0</v>
      </c>
      <c r="M121" s="2087">
        <v>0</v>
      </c>
      <c r="N121" s="6582" t="s">
        <v>744</v>
      </c>
      <c r="O121" s="6487" t="s">
        <v>138</v>
      </c>
      <c r="P121" s="6490">
        <v>0</v>
      </c>
      <c r="Q121" s="2138">
        <v>0</v>
      </c>
      <c r="R121" s="2099"/>
      <c r="S121" s="2099"/>
    </row>
    <row r="122" spans="1:19" x14ac:dyDescent="0.2">
      <c r="A122" s="6553"/>
      <c r="B122" s="6580"/>
      <c r="C122" s="6533"/>
      <c r="D122" s="2075"/>
      <c r="E122" s="2074"/>
      <c r="F122" s="6547"/>
      <c r="G122" s="6498"/>
      <c r="H122" s="6518"/>
      <c r="I122" s="6471"/>
      <c r="J122" s="2081" t="s">
        <v>22</v>
      </c>
      <c r="K122" s="2078">
        <v>0</v>
      </c>
      <c r="L122" s="2097">
        <v>0</v>
      </c>
      <c r="M122" s="2078">
        <v>0</v>
      </c>
      <c r="N122" s="6583"/>
      <c r="O122" s="6488"/>
      <c r="P122" s="6491"/>
      <c r="Q122" s="2138"/>
      <c r="R122" s="2032"/>
      <c r="S122" s="2032"/>
    </row>
    <row r="123" spans="1:19" x14ac:dyDescent="0.2">
      <c r="A123" s="6553"/>
      <c r="B123" s="6580"/>
      <c r="C123" s="6533"/>
      <c r="D123" s="2075"/>
      <c r="E123" s="2074"/>
      <c r="F123" s="6547"/>
      <c r="G123" s="6498"/>
      <c r="H123" s="6518"/>
      <c r="I123" s="6471"/>
      <c r="J123" s="2081" t="s">
        <v>727</v>
      </c>
      <c r="K123" s="2096">
        <v>0</v>
      </c>
      <c r="L123" s="2070">
        <v>0</v>
      </c>
      <c r="M123" s="2078">
        <v>0</v>
      </c>
      <c r="N123" s="6583"/>
      <c r="O123" s="6488"/>
      <c r="P123" s="6491"/>
      <c r="Q123" s="2138"/>
      <c r="R123" s="2032"/>
      <c r="S123" s="2032"/>
    </row>
    <row r="124" spans="1:19" ht="13.5" thickBot="1" x14ac:dyDescent="0.25">
      <c r="A124" s="6553"/>
      <c r="B124" s="6580"/>
      <c r="C124" s="6533"/>
      <c r="D124" s="2075"/>
      <c r="E124" s="2074"/>
      <c r="F124" s="6547"/>
      <c r="G124" s="6498"/>
      <c r="H124" s="6518"/>
      <c r="I124" s="6471"/>
      <c r="J124" s="2071" t="s">
        <v>23</v>
      </c>
      <c r="K124" s="2096">
        <v>0</v>
      </c>
      <c r="L124" s="2070">
        <v>0</v>
      </c>
      <c r="M124" s="2096">
        <v>0</v>
      </c>
      <c r="N124" s="6583"/>
      <c r="O124" s="6488"/>
      <c r="P124" s="6491"/>
      <c r="Q124" s="2138"/>
      <c r="R124" s="2032"/>
      <c r="S124" s="2032"/>
    </row>
    <row r="125" spans="1:19" ht="13.5" thickBot="1" x14ac:dyDescent="0.25">
      <c r="A125" s="6554"/>
      <c r="B125" s="6581"/>
      <c r="C125" s="6534"/>
      <c r="D125" s="2063"/>
      <c r="E125" s="2062"/>
      <c r="F125" s="6548"/>
      <c r="G125" s="6498"/>
      <c r="H125" s="6518"/>
      <c r="I125" s="6472"/>
      <c r="J125" s="2061" t="s">
        <v>24</v>
      </c>
      <c r="K125" s="2095">
        <f>SUM(K121:K124)</f>
        <v>0</v>
      </c>
      <c r="L125" s="2059">
        <f>SUM(L121:L124)</f>
        <v>0</v>
      </c>
      <c r="M125" s="2059">
        <f>SUM(M121:M124)</f>
        <v>0</v>
      </c>
      <c r="N125" s="6584"/>
      <c r="O125" s="6489"/>
      <c r="P125" s="6492"/>
      <c r="Q125" s="2137"/>
      <c r="R125" s="2093"/>
      <c r="S125" s="2093"/>
    </row>
    <row r="126" spans="1:19" x14ac:dyDescent="0.2">
      <c r="A126" s="6552" t="s">
        <v>10</v>
      </c>
      <c r="B126" s="6579" t="s">
        <v>25</v>
      </c>
      <c r="C126" s="6532" t="s">
        <v>10</v>
      </c>
      <c r="D126" s="2091" t="s">
        <v>30</v>
      </c>
      <c r="E126" s="2140"/>
      <c r="F126" s="6551" t="s">
        <v>743</v>
      </c>
      <c r="G126" s="6498"/>
      <c r="H126" s="6517" t="s">
        <v>18</v>
      </c>
      <c r="I126" s="6470" t="s">
        <v>732</v>
      </c>
      <c r="J126" s="2090" t="s">
        <v>731</v>
      </c>
      <c r="K126" s="2087">
        <v>2</v>
      </c>
      <c r="L126" s="2139">
        <v>2</v>
      </c>
      <c r="M126" s="2087">
        <v>1.8</v>
      </c>
      <c r="N126" s="6583" t="s">
        <v>742</v>
      </c>
      <c r="O126" s="6487" t="s">
        <v>138</v>
      </c>
      <c r="P126" s="6490">
        <v>1</v>
      </c>
      <c r="Q126" s="2138">
        <v>1</v>
      </c>
      <c r="R126" s="6467" t="s">
        <v>741</v>
      </c>
      <c r="S126" s="2099"/>
    </row>
    <row r="127" spans="1:19" x14ac:dyDescent="0.2">
      <c r="A127" s="6553"/>
      <c r="B127" s="6580"/>
      <c r="C127" s="6533"/>
      <c r="D127" s="2075"/>
      <c r="E127" s="2074"/>
      <c r="F127" s="6547"/>
      <c r="G127" s="6498"/>
      <c r="H127" s="6518"/>
      <c r="I127" s="6471"/>
      <c r="J127" s="2081" t="s">
        <v>22</v>
      </c>
      <c r="K127" s="2133">
        <v>0</v>
      </c>
      <c r="L127" s="2134">
        <v>0</v>
      </c>
      <c r="M127" s="2133">
        <v>0</v>
      </c>
      <c r="N127" s="6583"/>
      <c r="O127" s="6488"/>
      <c r="P127" s="6491"/>
      <c r="Q127" s="2138"/>
      <c r="R127" s="6468"/>
      <c r="S127" s="2032"/>
    </row>
    <row r="128" spans="1:19" x14ac:dyDescent="0.2">
      <c r="A128" s="6553"/>
      <c r="B128" s="6580"/>
      <c r="C128" s="6533"/>
      <c r="D128" s="2075"/>
      <c r="E128" s="2074"/>
      <c r="F128" s="6547"/>
      <c r="G128" s="6498"/>
      <c r="H128" s="6518"/>
      <c r="I128" s="6471"/>
      <c r="J128" s="2081" t="s">
        <v>727</v>
      </c>
      <c r="K128" s="2131">
        <v>0</v>
      </c>
      <c r="L128" s="2132">
        <v>0</v>
      </c>
      <c r="M128" s="2133">
        <v>0</v>
      </c>
      <c r="N128" s="6583"/>
      <c r="O128" s="6488"/>
      <c r="P128" s="6491"/>
      <c r="Q128" s="2138"/>
      <c r="R128" s="6468"/>
      <c r="S128" s="2032"/>
    </row>
    <row r="129" spans="1:19" ht="13.5" thickBot="1" x14ac:dyDescent="0.25">
      <c r="A129" s="6553"/>
      <c r="B129" s="6580"/>
      <c r="C129" s="6533"/>
      <c r="D129" s="2075"/>
      <c r="E129" s="2074"/>
      <c r="F129" s="6547"/>
      <c r="G129" s="6498"/>
      <c r="H129" s="6518"/>
      <c r="I129" s="6471"/>
      <c r="J129" s="2071" t="s">
        <v>23</v>
      </c>
      <c r="K129" s="2131">
        <v>0</v>
      </c>
      <c r="L129" s="2132">
        <v>0</v>
      </c>
      <c r="M129" s="2131">
        <v>0</v>
      </c>
      <c r="N129" s="6583"/>
      <c r="O129" s="6488"/>
      <c r="P129" s="6491"/>
      <c r="Q129" s="2138"/>
      <c r="R129" s="6468"/>
      <c r="S129" s="2032"/>
    </row>
    <row r="130" spans="1:19" ht="13.5" thickBot="1" x14ac:dyDescent="0.25">
      <c r="A130" s="6554"/>
      <c r="B130" s="6581"/>
      <c r="C130" s="6534"/>
      <c r="D130" s="2063"/>
      <c r="E130" s="2062"/>
      <c r="F130" s="6548"/>
      <c r="G130" s="6498"/>
      <c r="H130" s="6518"/>
      <c r="I130" s="6472"/>
      <c r="J130" s="2061" t="s">
        <v>24</v>
      </c>
      <c r="K130" s="2129">
        <f>SUM(K126:K129)</f>
        <v>2</v>
      </c>
      <c r="L130" s="2128">
        <f>SUM(L126:L129)</f>
        <v>2</v>
      </c>
      <c r="M130" s="2128">
        <f>SUM(M126:M129)</f>
        <v>1.8</v>
      </c>
      <c r="N130" s="6584"/>
      <c r="O130" s="6489"/>
      <c r="P130" s="6492"/>
      <c r="Q130" s="2137"/>
      <c r="R130" s="6469"/>
      <c r="S130" s="2093"/>
    </row>
    <row r="131" spans="1:19" x14ac:dyDescent="0.2">
      <c r="A131" s="6552" t="s">
        <v>10</v>
      </c>
      <c r="B131" s="6579" t="s">
        <v>25</v>
      </c>
      <c r="C131" s="6532" t="s">
        <v>10</v>
      </c>
      <c r="D131" s="2091" t="s">
        <v>32</v>
      </c>
      <c r="E131" s="2074"/>
      <c r="F131" s="6551" t="s">
        <v>740</v>
      </c>
      <c r="G131" s="6498"/>
      <c r="H131" s="6517" t="s">
        <v>18</v>
      </c>
      <c r="I131" s="6470" t="s">
        <v>732</v>
      </c>
      <c r="J131" s="2090" t="s">
        <v>731</v>
      </c>
      <c r="K131" s="2087">
        <v>5</v>
      </c>
      <c r="L131" s="2136">
        <v>0</v>
      </c>
      <c r="M131" s="2087">
        <v>0</v>
      </c>
      <c r="N131" s="6485" t="s">
        <v>739</v>
      </c>
      <c r="O131" s="6549" t="s">
        <v>138</v>
      </c>
      <c r="P131" s="6490">
        <v>0</v>
      </c>
      <c r="Q131" s="2135">
        <v>0</v>
      </c>
      <c r="R131" s="6541" t="s">
        <v>738</v>
      </c>
      <c r="S131" s="2099"/>
    </row>
    <row r="132" spans="1:19" x14ac:dyDescent="0.2">
      <c r="A132" s="6553"/>
      <c r="B132" s="6580"/>
      <c r="C132" s="6533"/>
      <c r="D132" s="2075"/>
      <c r="E132" s="2074"/>
      <c r="F132" s="6547"/>
      <c r="G132" s="6498"/>
      <c r="H132" s="6518"/>
      <c r="I132" s="6471"/>
      <c r="J132" s="2081" t="s">
        <v>22</v>
      </c>
      <c r="K132" s="2133">
        <v>0</v>
      </c>
      <c r="L132" s="2134">
        <v>0</v>
      </c>
      <c r="M132" s="2133">
        <v>0</v>
      </c>
      <c r="N132" s="6486"/>
      <c r="O132" s="6550"/>
      <c r="P132" s="6491"/>
      <c r="Q132" s="2127"/>
      <c r="R132" s="6542"/>
      <c r="S132" s="2032"/>
    </row>
    <row r="133" spans="1:19" ht="19.5" customHeight="1" x14ac:dyDescent="0.2">
      <c r="A133" s="6553"/>
      <c r="B133" s="6580"/>
      <c r="C133" s="6533"/>
      <c r="D133" s="2075"/>
      <c r="E133" s="2074"/>
      <c r="F133" s="6547"/>
      <c r="G133" s="6498"/>
      <c r="H133" s="6518"/>
      <c r="I133" s="6471"/>
      <c r="J133" s="2081" t="s">
        <v>727</v>
      </c>
      <c r="K133" s="2131">
        <v>0</v>
      </c>
      <c r="L133" s="2132">
        <v>0</v>
      </c>
      <c r="M133" s="2133">
        <v>0</v>
      </c>
      <c r="N133" s="6486"/>
      <c r="O133" s="6550"/>
      <c r="P133" s="6491"/>
      <c r="Q133" s="2127"/>
      <c r="R133" s="6542"/>
      <c r="S133" s="2032"/>
    </row>
    <row r="134" spans="1:19" ht="13.5" thickBot="1" x14ac:dyDescent="0.25">
      <c r="A134" s="6553"/>
      <c r="B134" s="6580"/>
      <c r="C134" s="6533"/>
      <c r="D134" s="2075"/>
      <c r="E134" s="2074"/>
      <c r="F134" s="6547"/>
      <c r="G134" s="6498"/>
      <c r="H134" s="6518"/>
      <c r="I134" s="6471"/>
      <c r="J134" s="2071" t="s">
        <v>23</v>
      </c>
      <c r="K134" s="2131">
        <v>0</v>
      </c>
      <c r="L134" s="2132">
        <v>0</v>
      </c>
      <c r="M134" s="2131">
        <v>0</v>
      </c>
      <c r="N134" s="6486"/>
      <c r="O134" s="6550"/>
      <c r="P134" s="6491"/>
      <c r="Q134" s="2127"/>
      <c r="R134" s="6542"/>
      <c r="S134" s="2130"/>
    </row>
    <row r="135" spans="1:19" ht="22.5" customHeight="1" thickBot="1" x14ac:dyDescent="0.25">
      <c r="A135" s="6554"/>
      <c r="B135" s="6581"/>
      <c r="C135" s="6534"/>
      <c r="D135" s="2063"/>
      <c r="E135" s="2062"/>
      <c r="F135" s="6548"/>
      <c r="G135" s="6499"/>
      <c r="H135" s="6518"/>
      <c r="I135" s="6472"/>
      <c r="J135" s="2061" t="s">
        <v>24</v>
      </c>
      <c r="K135" s="2129">
        <f>SUM(K131:K134)</f>
        <v>5</v>
      </c>
      <c r="L135" s="2128">
        <f>SUM(L131:L134)</f>
        <v>0</v>
      </c>
      <c r="M135" s="2128">
        <f>SUM(M131:M134)</f>
        <v>0</v>
      </c>
      <c r="N135" s="6486"/>
      <c r="O135" s="6550"/>
      <c r="P135" s="6491"/>
      <c r="Q135" s="2127"/>
      <c r="R135" s="6543"/>
      <c r="S135" s="2093"/>
    </row>
    <row r="136" spans="1:19" ht="30.75" customHeight="1" x14ac:dyDescent="0.2">
      <c r="A136" s="6544" t="s">
        <v>10</v>
      </c>
      <c r="B136" s="6712" t="s">
        <v>25</v>
      </c>
      <c r="C136" s="6715" t="s">
        <v>25</v>
      </c>
      <c r="D136" s="6597" t="s">
        <v>737</v>
      </c>
      <c r="E136" s="6569"/>
      <c r="F136" s="6570"/>
      <c r="G136" s="6497" t="s">
        <v>735</v>
      </c>
      <c r="H136" s="6517" t="s">
        <v>18</v>
      </c>
      <c r="I136" s="6470" t="s">
        <v>732</v>
      </c>
      <c r="J136" s="2126" t="s">
        <v>731</v>
      </c>
      <c r="K136" s="2125">
        <f t="shared" ref="K136:M137" si="4">K141+K146</f>
        <v>50</v>
      </c>
      <c r="L136" s="2125">
        <f t="shared" si="4"/>
        <v>50</v>
      </c>
      <c r="M136" s="2125">
        <f t="shared" si="4"/>
        <v>46.8</v>
      </c>
      <c r="N136" s="2124"/>
      <c r="O136" s="2123"/>
      <c r="P136" s="2122"/>
      <c r="Q136" s="2121"/>
      <c r="R136" s="2099"/>
      <c r="S136" s="2099"/>
    </row>
    <row r="137" spans="1:19" x14ac:dyDescent="0.2">
      <c r="A137" s="6545"/>
      <c r="B137" s="6713"/>
      <c r="C137" s="6716"/>
      <c r="D137" s="6598"/>
      <c r="E137" s="6495"/>
      <c r="F137" s="6496"/>
      <c r="G137" s="6498"/>
      <c r="H137" s="6518"/>
      <c r="I137" s="6471"/>
      <c r="J137" s="2120" t="s">
        <v>22</v>
      </c>
      <c r="K137" s="2119">
        <f t="shared" si="4"/>
        <v>0</v>
      </c>
      <c r="L137" s="2119">
        <f t="shared" si="4"/>
        <v>0</v>
      </c>
      <c r="M137" s="2119">
        <f t="shared" si="4"/>
        <v>0</v>
      </c>
      <c r="N137" s="2114"/>
      <c r="O137" s="2113"/>
      <c r="P137" s="2112"/>
      <c r="Q137" s="2111"/>
      <c r="R137" s="2032"/>
      <c r="S137" s="2032"/>
    </row>
    <row r="138" spans="1:19" x14ac:dyDescent="0.2">
      <c r="A138" s="6545"/>
      <c r="B138" s="6713"/>
      <c r="C138" s="6716"/>
      <c r="D138" s="6598"/>
      <c r="E138" s="6495"/>
      <c r="F138" s="6496"/>
      <c r="G138" s="6498"/>
      <c r="H138" s="6518"/>
      <c r="I138" s="6471"/>
      <c r="J138" s="2118" t="s">
        <v>727</v>
      </c>
      <c r="K138" s="2117">
        <f>SUM(K143,K148)</f>
        <v>0</v>
      </c>
      <c r="L138" s="2117">
        <f>SUM(L143,L148)</f>
        <v>0</v>
      </c>
      <c r="M138" s="2117">
        <f>SUM(M143,M148)</f>
        <v>0</v>
      </c>
      <c r="N138" s="2114"/>
      <c r="O138" s="2113"/>
      <c r="P138" s="2112"/>
      <c r="Q138" s="2111"/>
      <c r="R138" s="2032"/>
      <c r="S138" s="2032"/>
    </row>
    <row r="139" spans="1:19" ht="20.25" customHeight="1" thickBot="1" x14ac:dyDescent="0.25">
      <c r="A139" s="6545"/>
      <c r="B139" s="6713"/>
      <c r="C139" s="6716"/>
      <c r="D139" s="6598"/>
      <c r="E139" s="6495"/>
      <c r="F139" s="6496"/>
      <c r="G139" s="6498"/>
      <c r="H139" s="6518"/>
      <c r="I139" s="6471"/>
      <c r="J139" s="2116" t="s">
        <v>23</v>
      </c>
      <c r="K139" s="2115">
        <f>K144+K149</f>
        <v>0</v>
      </c>
      <c r="L139" s="2115">
        <f>L144+L149</f>
        <v>0</v>
      </c>
      <c r="M139" s="2115">
        <f>M144+M149</f>
        <v>0</v>
      </c>
      <c r="N139" s="2114"/>
      <c r="O139" s="2113"/>
      <c r="P139" s="2112"/>
      <c r="Q139" s="2111"/>
      <c r="R139" s="2032"/>
      <c r="S139" s="2032"/>
    </row>
    <row r="140" spans="1:19" ht="24.75" customHeight="1" thickBot="1" x14ac:dyDescent="0.25">
      <c r="A140" s="6546"/>
      <c r="B140" s="6714"/>
      <c r="C140" s="6717"/>
      <c r="D140" s="6599"/>
      <c r="E140" s="6572"/>
      <c r="F140" s="6573"/>
      <c r="G140" s="6499"/>
      <c r="H140" s="6519"/>
      <c r="I140" s="6472"/>
      <c r="J140" s="2110" t="s">
        <v>24</v>
      </c>
      <c r="K140" s="2109">
        <f>SUM(K136:K139)</f>
        <v>50</v>
      </c>
      <c r="L140" s="2109">
        <f>SUM(L136:L139)</f>
        <v>50</v>
      </c>
      <c r="M140" s="2109">
        <f>SUM(M136:M139)</f>
        <v>46.8</v>
      </c>
      <c r="N140" s="2108"/>
      <c r="O140" s="2107"/>
      <c r="P140" s="2106"/>
      <c r="Q140" s="2105"/>
      <c r="R140" s="2104"/>
      <c r="S140" s="2093"/>
    </row>
    <row r="141" spans="1:19" ht="25.5" customHeight="1" x14ac:dyDescent="0.2">
      <c r="A141" s="6552" t="s">
        <v>10</v>
      </c>
      <c r="B141" s="6579" t="s">
        <v>25</v>
      </c>
      <c r="C141" s="6532" t="s">
        <v>25</v>
      </c>
      <c r="D141" s="2091" t="s">
        <v>10</v>
      </c>
      <c r="E141" s="2074"/>
      <c r="F141" s="6551" t="s">
        <v>736</v>
      </c>
      <c r="G141" s="6497" t="s">
        <v>735</v>
      </c>
      <c r="H141" s="6517" t="s">
        <v>18</v>
      </c>
      <c r="I141" s="6470" t="s">
        <v>732</v>
      </c>
      <c r="J141" s="2103" t="s">
        <v>731</v>
      </c>
      <c r="K141" s="2102">
        <v>0</v>
      </c>
      <c r="L141" s="2101">
        <v>0</v>
      </c>
      <c r="M141" s="2100">
        <v>0</v>
      </c>
      <c r="N141" s="6473" t="s">
        <v>734</v>
      </c>
      <c r="O141" s="6476" t="s">
        <v>138</v>
      </c>
      <c r="P141" s="6479">
        <v>0</v>
      </c>
      <c r="Q141" s="2083">
        <v>0</v>
      </c>
      <c r="R141" s="2099"/>
      <c r="S141" s="2099"/>
    </row>
    <row r="142" spans="1:19" ht="15.75" customHeight="1" x14ac:dyDescent="0.2">
      <c r="A142" s="6553"/>
      <c r="B142" s="6580"/>
      <c r="C142" s="6533"/>
      <c r="D142" s="2075"/>
      <c r="E142" s="2074"/>
      <c r="F142" s="6547"/>
      <c r="G142" s="6498"/>
      <c r="H142" s="6518"/>
      <c r="I142" s="6471"/>
      <c r="J142" s="2098" t="s">
        <v>22</v>
      </c>
      <c r="K142" s="2078">
        <v>0</v>
      </c>
      <c r="L142" s="2097">
        <v>0</v>
      </c>
      <c r="M142" s="2078">
        <v>0</v>
      </c>
      <c r="N142" s="6474"/>
      <c r="O142" s="6477"/>
      <c r="P142" s="6480"/>
      <c r="Q142" s="2056"/>
      <c r="R142" s="2032"/>
      <c r="S142" s="2032"/>
    </row>
    <row r="143" spans="1:19" x14ac:dyDescent="0.2">
      <c r="A143" s="6553"/>
      <c r="B143" s="6580"/>
      <c r="C143" s="6533"/>
      <c r="D143" s="2075"/>
      <c r="E143" s="2074"/>
      <c r="F143" s="6547"/>
      <c r="G143" s="6498"/>
      <c r="H143" s="6518"/>
      <c r="I143" s="6471"/>
      <c r="J143" s="2098" t="s">
        <v>727</v>
      </c>
      <c r="K143" s="2078">
        <v>0</v>
      </c>
      <c r="L143" s="2097">
        <v>0</v>
      </c>
      <c r="M143" s="2078">
        <v>0</v>
      </c>
      <c r="N143" s="6474"/>
      <c r="O143" s="6477"/>
      <c r="P143" s="6480"/>
      <c r="Q143" s="2056"/>
      <c r="R143" s="2032"/>
      <c r="S143" s="2032"/>
    </row>
    <row r="144" spans="1:19" ht="13.5" thickBot="1" x14ac:dyDescent="0.25">
      <c r="A144" s="6553"/>
      <c r="B144" s="6580"/>
      <c r="C144" s="6533"/>
      <c r="D144" s="2075"/>
      <c r="E144" s="2074"/>
      <c r="F144" s="6547"/>
      <c r="G144" s="6498"/>
      <c r="H144" s="6518"/>
      <c r="I144" s="6471"/>
      <c r="J144" s="2071" t="s">
        <v>23</v>
      </c>
      <c r="K144" s="2080">
        <v>0</v>
      </c>
      <c r="L144" s="2079">
        <v>0</v>
      </c>
      <c r="M144" s="2096">
        <v>0</v>
      </c>
      <c r="N144" s="6474"/>
      <c r="O144" s="6477"/>
      <c r="P144" s="6480"/>
      <c r="Q144" s="2056"/>
      <c r="R144" s="2032"/>
      <c r="S144" s="2032"/>
    </row>
    <row r="145" spans="1:20" ht="13.5" thickBot="1" x14ac:dyDescent="0.25">
      <c r="A145" s="6554"/>
      <c r="B145" s="6581"/>
      <c r="C145" s="6534"/>
      <c r="D145" s="2063"/>
      <c r="E145" s="2074"/>
      <c r="F145" s="6548"/>
      <c r="G145" s="6498"/>
      <c r="H145" s="6519"/>
      <c r="I145" s="6472"/>
      <c r="J145" s="2061" t="s">
        <v>24</v>
      </c>
      <c r="K145" s="2095">
        <f>SUM(K141:K144)</f>
        <v>0</v>
      </c>
      <c r="L145" s="2059">
        <f>SUM(L141:L144)</f>
        <v>0</v>
      </c>
      <c r="M145" s="2059">
        <f>SUM(M141:M144)</f>
        <v>0</v>
      </c>
      <c r="N145" s="6475"/>
      <c r="O145" s="6478"/>
      <c r="P145" s="6481"/>
      <c r="Q145" s="2094"/>
      <c r="R145" s="2093"/>
      <c r="S145" s="2093"/>
    </row>
    <row r="146" spans="1:20" ht="12.75" customHeight="1" x14ac:dyDescent="0.2">
      <c r="A146" s="6552" t="s">
        <v>10</v>
      </c>
      <c r="B146" s="6579" t="s">
        <v>25</v>
      </c>
      <c r="C146" s="6532" t="s">
        <v>25</v>
      </c>
      <c r="D146" s="2091" t="s">
        <v>25</v>
      </c>
      <c r="E146" s="2074"/>
      <c r="F146" s="6551" t="s">
        <v>733</v>
      </c>
      <c r="G146" s="6498"/>
      <c r="H146" s="6517" t="s">
        <v>18</v>
      </c>
      <c r="I146" s="6470" t="s">
        <v>732</v>
      </c>
      <c r="J146" s="2090" t="s">
        <v>731</v>
      </c>
      <c r="K146" s="2089">
        <v>50</v>
      </c>
      <c r="L146" s="2088">
        <v>50</v>
      </c>
      <c r="M146" s="2087">
        <v>46.8</v>
      </c>
      <c r="N146" s="6473" t="s">
        <v>730</v>
      </c>
      <c r="O146" s="6476" t="s">
        <v>138</v>
      </c>
      <c r="P146" s="6479">
        <v>150</v>
      </c>
      <c r="Q146" s="2083">
        <v>742</v>
      </c>
      <c r="R146" s="6467" t="s">
        <v>729</v>
      </c>
      <c r="S146" s="6538" t="s">
        <v>728</v>
      </c>
    </row>
    <row r="147" spans="1:20" ht="12.75" customHeight="1" x14ac:dyDescent="0.2">
      <c r="A147" s="6553"/>
      <c r="B147" s="6580"/>
      <c r="C147" s="6533"/>
      <c r="D147" s="2075"/>
      <c r="E147" s="2074"/>
      <c r="F147" s="6547"/>
      <c r="G147" s="6498"/>
      <c r="H147" s="6518"/>
      <c r="I147" s="6471"/>
      <c r="J147" s="2081" t="s">
        <v>22</v>
      </c>
      <c r="K147" s="2078">
        <v>0</v>
      </c>
      <c r="L147" s="2082">
        <v>0</v>
      </c>
      <c r="M147" s="2078">
        <v>0</v>
      </c>
      <c r="N147" s="6474"/>
      <c r="O147" s="6477"/>
      <c r="P147" s="6480"/>
      <c r="Q147" s="2056"/>
      <c r="R147" s="6468"/>
      <c r="S147" s="6539"/>
    </row>
    <row r="148" spans="1:20" ht="12.75" customHeight="1" x14ac:dyDescent="0.2">
      <c r="A148" s="6553"/>
      <c r="B148" s="6580"/>
      <c r="C148" s="6533"/>
      <c r="D148" s="2075"/>
      <c r="E148" s="2074"/>
      <c r="F148" s="6547"/>
      <c r="G148" s="6498"/>
      <c r="H148" s="6518"/>
      <c r="I148" s="6471"/>
      <c r="J148" s="2081" t="s">
        <v>727</v>
      </c>
      <c r="K148" s="2080">
        <v>0</v>
      </c>
      <c r="L148" s="2079">
        <v>0</v>
      </c>
      <c r="M148" s="2078">
        <v>0</v>
      </c>
      <c r="N148" s="6474"/>
      <c r="O148" s="6477"/>
      <c r="P148" s="6480"/>
      <c r="Q148" s="2056"/>
      <c r="R148" s="6468"/>
      <c r="S148" s="6539"/>
    </row>
    <row r="149" spans="1:20" ht="13.5" customHeight="1" thickBot="1" x14ac:dyDescent="0.25">
      <c r="A149" s="6553"/>
      <c r="B149" s="6580"/>
      <c r="C149" s="6533"/>
      <c r="D149" s="2075"/>
      <c r="E149" s="2074"/>
      <c r="F149" s="6547"/>
      <c r="G149" s="6498"/>
      <c r="H149" s="6518"/>
      <c r="I149" s="6471"/>
      <c r="J149" s="2071" t="s">
        <v>23</v>
      </c>
      <c r="K149" s="2069">
        <v>0</v>
      </c>
      <c r="L149" s="2070">
        <v>0</v>
      </c>
      <c r="M149" s="2069">
        <v>0</v>
      </c>
      <c r="N149" s="6474"/>
      <c r="O149" s="6477"/>
      <c r="P149" s="6480"/>
      <c r="Q149" s="2056"/>
      <c r="R149" s="6468"/>
      <c r="S149" s="6539"/>
      <c r="T149" s="2000"/>
    </row>
    <row r="150" spans="1:20" ht="13.5" thickBot="1" x14ac:dyDescent="0.25">
      <c r="A150" s="6554"/>
      <c r="B150" s="6581"/>
      <c r="C150" s="6534"/>
      <c r="D150" s="2063"/>
      <c r="E150" s="2062"/>
      <c r="F150" s="6548"/>
      <c r="G150" s="6499"/>
      <c r="H150" s="6519"/>
      <c r="I150" s="6472"/>
      <c r="J150" s="2061" t="s">
        <v>24</v>
      </c>
      <c r="K150" s="2060">
        <f>+SUM(K146:K149)</f>
        <v>50</v>
      </c>
      <c r="L150" s="2059">
        <f>+SUM(L146:L149)</f>
        <v>50</v>
      </c>
      <c r="M150" s="2059">
        <f>+SUM(M146:M149)</f>
        <v>46.8</v>
      </c>
      <c r="N150" s="6475"/>
      <c r="O150" s="6478"/>
      <c r="P150" s="6481"/>
      <c r="Q150" s="2056"/>
      <c r="R150" s="6468"/>
      <c r="S150" s="6540"/>
    </row>
    <row r="151" spans="1:20" ht="13.15" customHeight="1" thickBot="1" x14ac:dyDescent="0.25">
      <c r="A151" s="2049" t="s">
        <v>10</v>
      </c>
      <c r="B151" s="2055" t="s">
        <v>25</v>
      </c>
      <c r="C151" s="6709" t="s">
        <v>726</v>
      </c>
      <c r="D151" s="6710"/>
      <c r="E151" s="6710"/>
      <c r="F151" s="6710"/>
      <c r="G151" s="6710"/>
      <c r="H151" s="6710"/>
      <c r="I151" s="6710"/>
      <c r="J151" s="6711"/>
      <c r="K151" s="2054">
        <f>K105+K140</f>
        <v>156.19999999999999</v>
      </c>
      <c r="L151" s="2054">
        <f>L105+L140</f>
        <v>180.4</v>
      </c>
      <c r="M151" s="2054">
        <f>M105+M140</f>
        <v>147.6</v>
      </c>
      <c r="N151" s="2053"/>
      <c r="O151" s="2052"/>
      <c r="P151" s="2051"/>
      <c r="Q151" s="2050"/>
      <c r="R151" s="2050"/>
      <c r="S151" s="2050"/>
    </row>
    <row r="152" spans="1:20" ht="13.5" customHeight="1" thickBot="1" x14ac:dyDescent="0.25">
      <c r="A152" s="2049" t="s">
        <v>10</v>
      </c>
      <c r="B152" s="6700" t="s">
        <v>725</v>
      </c>
      <c r="C152" s="6701"/>
      <c r="D152" s="6701"/>
      <c r="E152" s="6701"/>
      <c r="F152" s="6701"/>
      <c r="G152" s="6701"/>
      <c r="H152" s="6701"/>
      <c r="I152" s="6701"/>
      <c r="J152" s="6702"/>
      <c r="K152" s="2048">
        <f>SUM(K97,K151)</f>
        <v>339.9</v>
      </c>
      <c r="L152" s="2048">
        <f>SUM(L97,L151)</f>
        <v>372.2</v>
      </c>
      <c r="M152" s="2048">
        <f>SUM(M97,M151)</f>
        <v>328.4</v>
      </c>
      <c r="N152" s="2047"/>
      <c r="O152" s="2046"/>
      <c r="P152" s="2045"/>
      <c r="Q152" s="2044"/>
      <c r="R152" s="2043"/>
      <c r="S152" s="2043"/>
    </row>
    <row r="153" spans="1:20" ht="13.5" hidden="1" customHeight="1" thickBot="1" x14ac:dyDescent="0.25">
      <c r="A153" s="6703" t="s">
        <v>724</v>
      </c>
      <c r="B153" s="6704"/>
      <c r="C153" s="6704"/>
      <c r="D153" s="6704"/>
      <c r="E153" s="6704"/>
      <c r="F153" s="6704"/>
      <c r="G153" s="6704"/>
      <c r="H153" s="6704"/>
      <c r="I153" s="6704"/>
      <c r="J153" s="6705"/>
      <c r="K153" s="2042">
        <f>SUM(K15+K55+K75+K104+K139+K138+K103+K74+K54+K14)</f>
        <v>87.9</v>
      </c>
      <c r="L153" s="2042">
        <f>SUM(L15+L55+L75+L104+L139+L138+L103+L74+L54+L14)</f>
        <v>120.2</v>
      </c>
      <c r="M153" s="2042">
        <f>SUM(M15+M55+M75+M104+M139+M138+M103+M74+M54+M14)</f>
        <v>89.000000000000014</v>
      </c>
      <c r="N153" s="2041"/>
      <c r="O153" s="2040"/>
      <c r="P153" s="2039"/>
      <c r="Q153" s="2038"/>
      <c r="R153" s="2032"/>
      <c r="S153" s="2032"/>
    </row>
    <row r="154" spans="1:20" ht="18.75" hidden="1" customHeight="1" thickBot="1" x14ac:dyDescent="0.25">
      <c r="A154" s="6652" t="s">
        <v>723</v>
      </c>
      <c r="B154" s="6653"/>
      <c r="C154" s="6653"/>
      <c r="D154" s="6653"/>
      <c r="E154" s="6653"/>
      <c r="F154" s="6653"/>
      <c r="G154" s="6653"/>
      <c r="H154" s="6653"/>
      <c r="I154" s="6653"/>
      <c r="J154" s="6654"/>
      <c r="K154" s="2037">
        <f>SUM(K12+K52+K72+K101+K136+K137+K102+K73+K53+K13)</f>
        <v>252</v>
      </c>
      <c r="L154" s="2037">
        <f>SUM(L12+L52+L72+L101+L136+L137+L102+L73+L53+L13)</f>
        <v>252</v>
      </c>
      <c r="M154" s="2037">
        <f>SUM(M12+M52+M72+M101+M136+M137+M102+M73+M53+M13)</f>
        <v>239.39999999999998</v>
      </c>
      <c r="N154" s="2036"/>
      <c r="O154" s="2035"/>
      <c r="P154" s="2034"/>
      <c r="Q154" s="2033"/>
      <c r="R154" s="2032"/>
      <c r="S154" s="2032"/>
    </row>
    <row r="155" spans="1:20" ht="13.15" customHeight="1" thickBot="1" x14ac:dyDescent="0.25">
      <c r="A155" s="6706" t="s">
        <v>70</v>
      </c>
      <c r="B155" s="6707"/>
      <c r="C155" s="6707"/>
      <c r="D155" s="6707"/>
      <c r="E155" s="6707"/>
      <c r="F155" s="6707"/>
      <c r="G155" s="6707"/>
      <c r="H155" s="6707"/>
      <c r="I155" s="6707"/>
      <c r="J155" s="6708"/>
      <c r="K155" s="2031">
        <f>K152*1</f>
        <v>339.9</v>
      </c>
      <c r="L155" s="2031">
        <f>L152*1</f>
        <v>372.2</v>
      </c>
      <c r="M155" s="2031">
        <f>M152*1</f>
        <v>328.4</v>
      </c>
      <c r="N155" s="2030"/>
      <c r="O155" s="2029"/>
      <c r="P155" s="2028"/>
      <c r="Q155" s="2027"/>
      <c r="R155" s="2026"/>
      <c r="S155" s="2026"/>
    </row>
    <row r="156" spans="1:20" ht="15" x14ac:dyDescent="0.2">
      <c r="A156" s="2024" t="s">
        <v>169</v>
      </c>
      <c r="B156" s="2024"/>
      <c r="C156" s="2024"/>
      <c r="D156" s="2024"/>
      <c r="E156" s="2024"/>
      <c r="F156" s="2024"/>
      <c r="G156" s="2024"/>
      <c r="H156" s="2025"/>
      <c r="I156" s="2024"/>
      <c r="J156" s="2024"/>
      <c r="K156" s="2024"/>
      <c r="L156" s="2024"/>
      <c r="M156" s="2024"/>
      <c r="N156" s="2024"/>
      <c r="O156" s="2023"/>
      <c r="P156" s="2022"/>
      <c r="Q156" s="2022"/>
    </row>
    <row r="157" spans="1:20" ht="42.75" customHeight="1" x14ac:dyDescent="0.2">
      <c r="K157" s="2001"/>
      <c r="L157" s="2001"/>
      <c r="M157" s="2001"/>
    </row>
    <row r="158" spans="1:20" ht="12.75" customHeight="1" x14ac:dyDescent="0.2">
      <c r="A158" s="5862" t="s">
        <v>168</v>
      </c>
      <c r="B158" s="5862"/>
      <c r="C158" s="5862"/>
      <c r="D158" s="5862"/>
      <c r="E158" s="5862"/>
      <c r="F158" s="5862"/>
      <c r="G158" s="5862"/>
      <c r="H158" s="5862"/>
      <c r="I158" s="5862"/>
      <c r="J158" s="5862"/>
      <c r="K158" s="5862"/>
      <c r="L158" s="495"/>
      <c r="M158" s="495"/>
    </row>
    <row r="159" spans="1:20" ht="18" customHeight="1" thickBot="1" x14ac:dyDescent="0.25">
      <c r="A159" s="35"/>
      <c r="B159" s="37"/>
      <c r="C159" s="37"/>
      <c r="D159" s="37"/>
      <c r="E159" s="37"/>
      <c r="F159" s="37"/>
      <c r="G159" s="38"/>
      <c r="H159" s="37"/>
      <c r="I159" s="37"/>
      <c r="J159" s="36"/>
      <c r="K159" s="39"/>
      <c r="L159" s="1626"/>
      <c r="M159" s="39" t="s">
        <v>111</v>
      </c>
    </row>
    <row r="160" spans="1:20" ht="95.25" customHeight="1" thickBot="1" x14ac:dyDescent="0.25">
      <c r="A160" s="40"/>
      <c r="B160" s="41"/>
      <c r="C160" s="6417" t="s">
        <v>589</v>
      </c>
      <c r="D160" s="6417"/>
      <c r="E160" s="6417"/>
      <c r="F160" s="6417"/>
      <c r="G160" s="6417"/>
      <c r="H160" s="6417"/>
      <c r="I160" s="6417"/>
      <c r="J160" s="6417"/>
      <c r="K160" s="2021" t="s">
        <v>180</v>
      </c>
      <c r="L160" s="2020" t="s">
        <v>181</v>
      </c>
      <c r="M160" s="2019" t="s">
        <v>176</v>
      </c>
    </row>
    <row r="161" spans="1:13" ht="18" customHeight="1" thickBot="1" x14ac:dyDescent="0.25">
      <c r="A161" s="5758" t="s">
        <v>192</v>
      </c>
      <c r="B161" s="5759"/>
      <c r="C161" s="5759"/>
      <c r="D161" s="5759"/>
      <c r="E161" s="5759"/>
      <c r="F161" s="5759"/>
      <c r="G161" s="5759"/>
      <c r="H161" s="5759"/>
      <c r="I161" s="5759"/>
      <c r="J161" s="5760"/>
      <c r="K161" s="1618">
        <f>K162+K177</f>
        <v>339.9</v>
      </c>
      <c r="L161" s="1618">
        <f>L162+L177</f>
        <v>372.2</v>
      </c>
      <c r="M161" s="1618">
        <f>M162+M177</f>
        <v>328.4</v>
      </c>
    </row>
    <row r="162" spans="1:13" ht="18" customHeight="1" x14ac:dyDescent="0.2">
      <c r="A162" s="6666" t="s">
        <v>722</v>
      </c>
      <c r="B162" s="6667"/>
      <c r="C162" s="6667"/>
      <c r="D162" s="6667"/>
      <c r="E162" s="6667"/>
      <c r="F162" s="6667"/>
      <c r="G162" s="6667"/>
      <c r="H162" s="6667"/>
      <c r="I162" s="6667"/>
      <c r="J162" s="6668"/>
      <c r="K162" s="2018">
        <f>K164</f>
        <v>252</v>
      </c>
      <c r="L162" s="2018">
        <f>L164</f>
        <v>252</v>
      </c>
      <c r="M162" s="2018">
        <f>M164</f>
        <v>239.39999999999998</v>
      </c>
    </row>
    <row r="163" spans="1:13" ht="18" customHeight="1" x14ac:dyDescent="0.2">
      <c r="A163" s="6669" t="s">
        <v>721</v>
      </c>
      <c r="B163" s="6670"/>
      <c r="C163" s="6670"/>
      <c r="D163" s="6670"/>
      <c r="E163" s="6670"/>
      <c r="F163" s="6670"/>
      <c r="G163" s="6670"/>
      <c r="H163" s="6670"/>
      <c r="I163" s="6670"/>
      <c r="J163" s="6671"/>
      <c r="K163" s="2017"/>
      <c r="L163" s="2012"/>
      <c r="M163" s="2012"/>
    </row>
    <row r="164" spans="1:13" ht="18" customHeight="1" x14ac:dyDescent="0.2">
      <c r="A164" s="6672" t="s">
        <v>720</v>
      </c>
      <c r="B164" s="6673"/>
      <c r="C164" s="6673"/>
      <c r="D164" s="6673"/>
      <c r="E164" s="6674"/>
      <c r="F164" s="6674"/>
      <c r="G164" s="6674"/>
      <c r="H164" s="6674"/>
      <c r="I164" s="6674"/>
      <c r="J164" s="6675"/>
      <c r="K164" s="2014">
        <f>K12+K52+K72+K101+K136</f>
        <v>252</v>
      </c>
      <c r="L164" s="2014">
        <f>L12+L52+L72+L101+L136</f>
        <v>252</v>
      </c>
      <c r="M164" s="2014">
        <f>M12+M52+M72+M101+M136</f>
        <v>239.39999999999998</v>
      </c>
    </row>
    <row r="165" spans="1:13" ht="34.5" customHeight="1" x14ac:dyDescent="0.2">
      <c r="A165" s="6526" t="s">
        <v>719</v>
      </c>
      <c r="B165" s="6527"/>
      <c r="C165" s="6527"/>
      <c r="D165" s="6527"/>
      <c r="E165" s="6527"/>
      <c r="F165" s="6527"/>
      <c r="G165" s="6527"/>
      <c r="H165" s="6527"/>
      <c r="I165" s="6527"/>
      <c r="J165" s="6528"/>
      <c r="K165" s="2012"/>
      <c r="L165" s="2012"/>
      <c r="M165" s="2012"/>
    </row>
    <row r="166" spans="1:13" ht="22.5" customHeight="1" x14ac:dyDescent="0.2">
      <c r="A166" s="6529" t="s">
        <v>163</v>
      </c>
      <c r="B166" s="6530"/>
      <c r="C166" s="6530"/>
      <c r="D166" s="6530"/>
      <c r="E166" s="6530"/>
      <c r="F166" s="6530"/>
      <c r="G166" s="6530"/>
      <c r="H166" s="6530"/>
      <c r="I166" s="6530"/>
      <c r="J166" s="6531"/>
      <c r="K166" s="2012"/>
      <c r="L166" s="2012"/>
      <c r="M166" s="2012"/>
    </row>
    <row r="167" spans="1:13" ht="18" customHeight="1" x14ac:dyDescent="0.2">
      <c r="A167" s="6672" t="s">
        <v>718</v>
      </c>
      <c r="B167" s="6673"/>
      <c r="C167" s="6673"/>
      <c r="D167" s="6673"/>
      <c r="E167" s="6673"/>
      <c r="F167" s="6673"/>
      <c r="G167" s="6673"/>
      <c r="H167" s="6673"/>
      <c r="I167" s="6673"/>
      <c r="J167" s="6673"/>
      <c r="K167" s="2012"/>
      <c r="L167" s="2012"/>
      <c r="M167" s="2012"/>
    </row>
    <row r="168" spans="1:13" ht="18" customHeight="1" x14ac:dyDescent="0.2">
      <c r="A168" s="6672" t="s">
        <v>717</v>
      </c>
      <c r="B168" s="6673"/>
      <c r="C168" s="6673"/>
      <c r="D168" s="6673"/>
      <c r="E168" s="6673"/>
      <c r="F168" s="6673"/>
      <c r="G168" s="6673"/>
      <c r="H168" s="6673"/>
      <c r="I168" s="6673"/>
      <c r="J168" s="6673"/>
      <c r="K168" s="2012"/>
      <c r="L168" s="2012"/>
      <c r="M168" s="2012"/>
    </row>
    <row r="169" spans="1:13" ht="18" customHeight="1" x14ac:dyDescent="0.2">
      <c r="A169" s="6672" t="s">
        <v>716</v>
      </c>
      <c r="B169" s="6673"/>
      <c r="C169" s="6673"/>
      <c r="D169" s="6673"/>
      <c r="E169" s="6673"/>
      <c r="F169" s="6673"/>
      <c r="G169" s="6673"/>
      <c r="H169" s="6673"/>
      <c r="I169" s="6673"/>
      <c r="J169" s="6673"/>
      <c r="K169" s="2012"/>
      <c r="L169" s="2012"/>
      <c r="M169" s="2012"/>
    </row>
    <row r="170" spans="1:13" ht="18" customHeight="1" x14ac:dyDescent="0.2">
      <c r="A170" s="6672" t="s">
        <v>715</v>
      </c>
      <c r="B170" s="6673"/>
      <c r="C170" s="6673"/>
      <c r="D170" s="6673"/>
      <c r="E170" s="6673"/>
      <c r="F170" s="6673"/>
      <c r="G170" s="6673"/>
      <c r="H170" s="6673"/>
      <c r="I170" s="6673"/>
      <c r="J170" s="6673"/>
      <c r="K170" s="2012"/>
      <c r="L170" s="2012"/>
      <c r="M170" s="2012"/>
    </row>
    <row r="171" spans="1:13" ht="29.25" customHeight="1" x14ac:dyDescent="0.2">
      <c r="A171" s="6672" t="s">
        <v>714</v>
      </c>
      <c r="B171" s="6673"/>
      <c r="C171" s="6673"/>
      <c r="D171" s="6673"/>
      <c r="E171" s="6674"/>
      <c r="F171" s="6674"/>
      <c r="G171" s="6674"/>
      <c r="H171" s="6674"/>
      <c r="I171" s="6674"/>
      <c r="J171" s="6675"/>
      <c r="K171" s="2012"/>
      <c r="L171" s="2012"/>
      <c r="M171" s="2012"/>
    </row>
    <row r="172" spans="1:13" ht="18" customHeight="1" x14ac:dyDescent="0.2">
      <c r="A172" s="6692" t="s">
        <v>713</v>
      </c>
      <c r="B172" s="6693"/>
      <c r="C172" s="6693"/>
      <c r="D172" s="6693"/>
      <c r="E172" s="6674"/>
      <c r="F172" s="6674"/>
      <c r="G172" s="6674"/>
      <c r="H172" s="6674"/>
      <c r="I172" s="6674"/>
      <c r="J172" s="6675"/>
      <c r="K172" s="2012"/>
      <c r="L172" s="2012"/>
      <c r="M172" s="2012"/>
    </row>
    <row r="173" spans="1:13" ht="18" customHeight="1" x14ac:dyDescent="0.2">
      <c r="A173" s="6672" t="s">
        <v>195</v>
      </c>
      <c r="B173" s="6673"/>
      <c r="C173" s="6673"/>
      <c r="D173" s="6673"/>
      <c r="E173" s="6673"/>
      <c r="F173" s="6673"/>
      <c r="G173" s="6673"/>
      <c r="H173" s="6673"/>
      <c r="I173" s="6673"/>
      <c r="J173" s="6673"/>
      <c r="K173" s="2012"/>
      <c r="L173" s="2012"/>
      <c r="M173" s="2012"/>
    </row>
    <row r="174" spans="1:13" ht="18" customHeight="1" x14ac:dyDescent="0.2">
      <c r="A174" s="6672" t="s">
        <v>712</v>
      </c>
      <c r="B174" s="6673"/>
      <c r="C174" s="6673"/>
      <c r="D174" s="6673"/>
      <c r="E174" s="6673"/>
      <c r="F174" s="6673"/>
      <c r="G174" s="6673"/>
      <c r="H174" s="6673"/>
      <c r="I174" s="6673"/>
      <c r="J174" s="6673"/>
      <c r="K174" s="2012"/>
      <c r="L174" s="2012"/>
      <c r="M174" s="2012"/>
    </row>
    <row r="175" spans="1:13" ht="18" customHeight="1" x14ac:dyDescent="0.2">
      <c r="A175" s="6694" t="s">
        <v>711</v>
      </c>
      <c r="B175" s="6695"/>
      <c r="C175" s="6695"/>
      <c r="D175" s="6695"/>
      <c r="E175" s="6695"/>
      <c r="F175" s="6695"/>
      <c r="G175" s="6695"/>
      <c r="H175" s="6695"/>
      <c r="I175" s="6695"/>
      <c r="J175" s="6696"/>
      <c r="K175" s="2012"/>
      <c r="L175" s="2012"/>
      <c r="M175" s="2012"/>
    </row>
    <row r="176" spans="1:13" ht="18" customHeight="1" x14ac:dyDescent="0.2">
      <c r="A176" s="6669" t="s">
        <v>710</v>
      </c>
      <c r="B176" s="6670"/>
      <c r="C176" s="6670"/>
      <c r="D176" s="6670"/>
      <c r="E176" s="6670"/>
      <c r="F176" s="6670"/>
      <c r="G176" s="6670"/>
      <c r="H176" s="6670"/>
      <c r="I176" s="6670"/>
      <c r="J176" s="6671"/>
      <c r="K176" s="2012"/>
      <c r="L176" s="2012"/>
      <c r="M176" s="2012"/>
    </row>
    <row r="177" spans="1:13" ht="18" customHeight="1" x14ac:dyDescent="0.2">
      <c r="A177" s="6672" t="s">
        <v>196</v>
      </c>
      <c r="B177" s="6673"/>
      <c r="C177" s="6673"/>
      <c r="D177" s="6673"/>
      <c r="E177" s="6673"/>
      <c r="F177" s="6673"/>
      <c r="G177" s="6673"/>
      <c r="H177" s="6673"/>
      <c r="I177" s="6673"/>
      <c r="J177" s="6673"/>
      <c r="K177" s="2014">
        <f>K179</f>
        <v>87.9</v>
      </c>
      <c r="L177" s="2014">
        <f>L179</f>
        <v>120.2</v>
      </c>
      <c r="M177" s="2014">
        <f>M179</f>
        <v>89</v>
      </c>
    </row>
    <row r="178" spans="1:13" ht="18" customHeight="1" x14ac:dyDescent="0.2">
      <c r="A178" s="6672" t="s">
        <v>709</v>
      </c>
      <c r="B178" s="6673"/>
      <c r="C178" s="6673"/>
      <c r="D178" s="6673"/>
      <c r="E178" s="6674"/>
      <c r="F178" s="6674"/>
      <c r="G178" s="6674"/>
      <c r="H178" s="6674"/>
      <c r="I178" s="6674"/>
      <c r="J178" s="6675"/>
      <c r="K178" s="2012"/>
      <c r="L178" s="2012"/>
      <c r="M178" s="2012"/>
    </row>
    <row r="179" spans="1:13" ht="18" customHeight="1" thickBot="1" x14ac:dyDescent="0.25">
      <c r="A179" s="6672" t="s">
        <v>708</v>
      </c>
      <c r="B179" s="6673"/>
      <c r="C179" s="6673"/>
      <c r="D179" s="6673"/>
      <c r="E179" s="6673"/>
      <c r="F179" s="6673"/>
      <c r="G179" s="6673"/>
      <c r="H179" s="6673"/>
      <c r="I179" s="6673"/>
      <c r="J179" s="6682"/>
      <c r="K179" s="2014">
        <f>K14+K54+K74+K103+K138</f>
        <v>87.9</v>
      </c>
      <c r="L179" s="2014">
        <f>L14+L54+L74+L103+L138</f>
        <v>120.2</v>
      </c>
      <c r="M179" s="2014">
        <f>M14+M54+M74+M103+M138</f>
        <v>89</v>
      </c>
    </row>
    <row r="180" spans="1:13" ht="39" customHeight="1" thickBot="1" x14ac:dyDescent="0.25">
      <c r="A180" s="6683" t="s">
        <v>164</v>
      </c>
      <c r="B180" s="6684"/>
      <c r="C180" s="6684"/>
      <c r="D180" s="6684"/>
      <c r="E180" s="6684"/>
      <c r="F180" s="6684"/>
      <c r="G180" s="6684"/>
      <c r="H180" s="6684"/>
      <c r="I180" s="6684"/>
      <c r="J180" s="6685"/>
      <c r="K180" s="2013">
        <f>K181</f>
        <v>0</v>
      </c>
      <c r="L180" s="2013">
        <f>L181</f>
        <v>0</v>
      </c>
      <c r="M180" s="2013">
        <f>M181</f>
        <v>0</v>
      </c>
    </row>
    <row r="181" spans="1:13" ht="18" customHeight="1" x14ac:dyDescent="0.2">
      <c r="A181" s="6686" t="s">
        <v>707</v>
      </c>
      <c r="B181" s="6687"/>
      <c r="C181" s="6687"/>
      <c r="D181" s="6687"/>
      <c r="E181" s="6688"/>
      <c r="F181" s="6688"/>
      <c r="G181" s="6688"/>
      <c r="H181" s="6688"/>
      <c r="I181" s="6688"/>
      <c r="J181" s="6689"/>
      <c r="K181" s="2007">
        <v>0</v>
      </c>
      <c r="L181" s="2006">
        <v>0</v>
      </c>
      <c r="M181" s="2005">
        <v>0</v>
      </c>
    </row>
    <row r="182" spans="1:13" ht="18" customHeight="1" x14ac:dyDescent="0.2">
      <c r="A182" s="6676" t="s">
        <v>165</v>
      </c>
      <c r="B182" s="6677"/>
      <c r="C182" s="6677"/>
      <c r="D182" s="6677"/>
      <c r="E182" s="6677"/>
      <c r="F182" s="6677"/>
      <c r="G182" s="6677"/>
      <c r="H182" s="6677"/>
      <c r="I182" s="6677"/>
      <c r="J182" s="6678"/>
      <c r="K182" s="2012"/>
      <c r="L182" s="2012"/>
      <c r="M182" s="2011"/>
    </row>
    <row r="183" spans="1:13" ht="18" customHeight="1" x14ac:dyDescent="0.2">
      <c r="A183" s="6520" t="s">
        <v>706</v>
      </c>
      <c r="B183" s="6690"/>
      <c r="C183" s="6690"/>
      <c r="D183" s="6690"/>
      <c r="E183" s="6690"/>
      <c r="F183" s="6690"/>
      <c r="G183" s="6690"/>
      <c r="H183" s="6690"/>
      <c r="I183" s="6690"/>
      <c r="J183" s="6691"/>
      <c r="K183" s="2012"/>
      <c r="L183" s="2012"/>
      <c r="M183" s="2011"/>
    </row>
    <row r="184" spans="1:13" ht="18" customHeight="1" x14ac:dyDescent="0.2">
      <c r="A184" s="6520" t="s">
        <v>705</v>
      </c>
      <c r="B184" s="6521"/>
      <c r="C184" s="6521"/>
      <c r="D184" s="6521"/>
      <c r="E184" s="6521"/>
      <c r="F184" s="6521"/>
      <c r="G184" s="6521"/>
      <c r="H184" s="6521"/>
      <c r="I184" s="6521"/>
      <c r="J184" s="6522"/>
      <c r="K184" s="2012"/>
      <c r="L184" s="2012"/>
      <c r="M184" s="2011"/>
    </row>
    <row r="185" spans="1:13" ht="18" customHeight="1" thickBot="1" x14ac:dyDescent="0.25">
      <c r="A185" s="6523" t="s">
        <v>197</v>
      </c>
      <c r="B185" s="6524"/>
      <c r="C185" s="6524"/>
      <c r="D185" s="6524"/>
      <c r="E185" s="6524"/>
      <c r="F185" s="6524"/>
      <c r="G185" s="6524"/>
      <c r="H185" s="6524"/>
      <c r="I185" s="6524"/>
      <c r="J185" s="6525"/>
      <c r="K185" s="2010"/>
      <c r="L185" s="2010"/>
      <c r="M185" s="2009"/>
    </row>
    <row r="186" spans="1:13" ht="18" customHeight="1" thickBot="1" x14ac:dyDescent="0.25">
      <c r="A186" s="6679" t="s">
        <v>704</v>
      </c>
      <c r="B186" s="6680"/>
      <c r="C186" s="6680"/>
      <c r="D186" s="6680"/>
      <c r="E186" s="6680"/>
      <c r="F186" s="6680"/>
      <c r="G186" s="6680"/>
      <c r="H186" s="6680"/>
      <c r="I186" s="6680"/>
      <c r="J186" s="6681"/>
      <c r="K186" s="2008">
        <f>K161+K180</f>
        <v>339.9</v>
      </c>
      <c r="L186" s="2008">
        <f>L161+L180</f>
        <v>372.2</v>
      </c>
      <c r="M186" s="2008">
        <f>M161+M180</f>
        <v>328.4</v>
      </c>
    </row>
    <row r="187" spans="1:13" ht="20.25" customHeight="1" x14ac:dyDescent="0.2">
      <c r="A187" s="6697" t="s">
        <v>166</v>
      </c>
      <c r="B187" s="6698"/>
      <c r="C187" s="6698"/>
      <c r="D187" s="6698"/>
      <c r="E187" s="6698"/>
      <c r="F187" s="6698"/>
      <c r="G187" s="6698"/>
      <c r="H187" s="6698"/>
      <c r="I187" s="6698"/>
      <c r="J187" s="6699"/>
      <c r="K187" s="2007">
        <v>0</v>
      </c>
      <c r="L187" s="2006">
        <v>0</v>
      </c>
      <c r="M187" s="2005">
        <v>0</v>
      </c>
    </row>
    <row r="188" spans="1:13" ht="24.75" customHeight="1" thickBot="1" x14ac:dyDescent="0.25">
      <c r="A188" s="6663" t="s">
        <v>167</v>
      </c>
      <c r="B188" s="6664"/>
      <c r="C188" s="6664"/>
      <c r="D188" s="6664"/>
      <c r="E188" s="6664"/>
      <c r="F188" s="6664"/>
      <c r="G188" s="6664"/>
      <c r="H188" s="6664"/>
      <c r="I188" s="6664"/>
      <c r="J188" s="6665"/>
      <c r="K188" s="2004">
        <v>-520.5</v>
      </c>
      <c r="L188" s="2003" t="s">
        <v>183</v>
      </c>
      <c r="M188" s="2002" t="s">
        <v>183</v>
      </c>
    </row>
    <row r="189" spans="1:13" ht="18" customHeight="1" x14ac:dyDescent="0.2">
      <c r="K189" s="2001"/>
      <c r="L189" s="2001"/>
      <c r="M189" s="2001"/>
    </row>
    <row r="190" spans="1:13" ht="18" customHeight="1" x14ac:dyDescent="0.2">
      <c r="K190" s="2001"/>
      <c r="L190" s="2001"/>
      <c r="M190" s="2001"/>
    </row>
    <row r="191" spans="1:13" ht="18" customHeight="1" x14ac:dyDescent="0.2"/>
    <row r="192" spans="1:13" ht="18" customHeight="1" x14ac:dyDescent="0.2"/>
    <row r="193" ht="18" customHeight="1" x14ac:dyDescent="0.2"/>
    <row r="195" ht="48" customHeight="1" x14ac:dyDescent="0.2"/>
    <row r="204" ht="13.15" customHeight="1" x14ac:dyDescent="0.2"/>
    <row r="209" spans="5:5" ht="13.15" customHeight="1" x14ac:dyDescent="0.2"/>
    <row r="210" spans="5:5" x14ac:dyDescent="0.2">
      <c r="E210" s="2000"/>
    </row>
  </sheetData>
  <mergeCells count="316">
    <mergeCell ref="S146:S150"/>
    <mergeCell ref="R27:R31"/>
    <mergeCell ref="R32:R36"/>
    <mergeCell ref="R22:R26"/>
    <mergeCell ref="R42:R46"/>
    <mergeCell ref="R47:R51"/>
    <mergeCell ref="R111:R115"/>
    <mergeCell ref="R116:R120"/>
    <mergeCell ref="N77:N81"/>
    <mergeCell ref="O77:O81"/>
    <mergeCell ref="P77:P81"/>
    <mergeCell ref="N82:N86"/>
    <mergeCell ref="O82:O86"/>
    <mergeCell ref="P82:P86"/>
    <mergeCell ref="N93:N96"/>
    <mergeCell ref="O92:O96"/>
    <mergeCell ref="P92:P96"/>
    <mergeCell ref="N27:N31"/>
    <mergeCell ref="O27:O31"/>
    <mergeCell ref="P27:P31"/>
    <mergeCell ref="N52:N56"/>
    <mergeCell ref="O52:O56"/>
    <mergeCell ref="P52:P56"/>
    <mergeCell ref="N42:N46"/>
    <mergeCell ref="A77:A81"/>
    <mergeCell ref="A82:A86"/>
    <mergeCell ref="F106:F109"/>
    <mergeCell ref="I101:I105"/>
    <mergeCell ref="I92:I96"/>
    <mergeCell ref="D101:F105"/>
    <mergeCell ref="H92:H96"/>
    <mergeCell ref="I87:I91"/>
    <mergeCell ref="F82:F86"/>
    <mergeCell ref="D82:D86"/>
    <mergeCell ref="D87:D91"/>
    <mergeCell ref="E87:E91"/>
    <mergeCell ref="A187:J187"/>
    <mergeCell ref="I111:I115"/>
    <mergeCell ref="F146:F150"/>
    <mergeCell ref="F141:F145"/>
    <mergeCell ref="B152:J152"/>
    <mergeCell ref="A153:J153"/>
    <mergeCell ref="A174:J174"/>
    <mergeCell ref="A155:J155"/>
    <mergeCell ref="C151:J151"/>
    <mergeCell ref="D136:F140"/>
    <mergeCell ref="G141:G150"/>
    <mergeCell ref="B136:B140"/>
    <mergeCell ref="C136:C140"/>
    <mergeCell ref="A111:A115"/>
    <mergeCell ref="A121:A125"/>
    <mergeCell ref="C141:C145"/>
    <mergeCell ref="B141:B145"/>
    <mergeCell ref="A141:A145"/>
    <mergeCell ref="A126:A130"/>
    <mergeCell ref="B126:B130"/>
    <mergeCell ref="C126:C130"/>
    <mergeCell ref="A116:A120"/>
    <mergeCell ref="B121:B125"/>
    <mergeCell ref="F126:F130"/>
    <mergeCell ref="A188:J188"/>
    <mergeCell ref="A158:K158"/>
    <mergeCell ref="C160:J160"/>
    <mergeCell ref="A161:J161"/>
    <mergeCell ref="A162:J162"/>
    <mergeCell ref="A163:J163"/>
    <mergeCell ref="A164:J164"/>
    <mergeCell ref="A167:J167"/>
    <mergeCell ref="A168:J168"/>
    <mergeCell ref="A169:J169"/>
    <mergeCell ref="A177:J177"/>
    <mergeCell ref="A182:J182"/>
    <mergeCell ref="A186:J186"/>
    <mergeCell ref="A178:J178"/>
    <mergeCell ref="A179:J179"/>
    <mergeCell ref="A180:J180"/>
    <mergeCell ref="A181:J181"/>
    <mergeCell ref="A183:J183"/>
    <mergeCell ref="A170:J170"/>
    <mergeCell ref="A171:J171"/>
    <mergeCell ref="A172:J172"/>
    <mergeCell ref="A173:J173"/>
    <mergeCell ref="A175:J175"/>
    <mergeCell ref="A176:J176"/>
    <mergeCell ref="H126:H130"/>
    <mergeCell ref="I126:I130"/>
    <mergeCell ref="A154:J154"/>
    <mergeCell ref="N72:N76"/>
    <mergeCell ref="O72:O76"/>
    <mergeCell ref="P72:P76"/>
    <mergeCell ref="O57:O61"/>
    <mergeCell ref="O62:O66"/>
    <mergeCell ref="O67:O71"/>
    <mergeCell ref="C116:C120"/>
    <mergeCell ref="H101:H105"/>
    <mergeCell ref="H106:H110"/>
    <mergeCell ref="N106:N110"/>
    <mergeCell ref="N101:N105"/>
    <mergeCell ref="O101:O105"/>
    <mergeCell ref="P101:P105"/>
    <mergeCell ref="O106:O110"/>
    <mergeCell ref="A101:A105"/>
    <mergeCell ref="B111:B115"/>
    <mergeCell ref="B146:B150"/>
    <mergeCell ref="A146:A150"/>
    <mergeCell ref="N116:N120"/>
    <mergeCell ref="O116:O120"/>
    <mergeCell ref="B131:B135"/>
    <mergeCell ref="O42:O46"/>
    <mergeCell ref="P42:P46"/>
    <mergeCell ref="N37:N41"/>
    <mergeCell ref="I42:I46"/>
    <mergeCell ref="I47:I51"/>
    <mergeCell ref="G77:G81"/>
    <mergeCell ref="H42:H46"/>
    <mergeCell ref="H47:H51"/>
    <mergeCell ref="F57:F61"/>
    <mergeCell ref="F62:F66"/>
    <mergeCell ref="H57:H61"/>
    <mergeCell ref="H62:H66"/>
    <mergeCell ref="G52:G56"/>
    <mergeCell ref="F42:F46"/>
    <mergeCell ref="N6:N7"/>
    <mergeCell ref="G5:G7"/>
    <mergeCell ref="N5:Q5"/>
    <mergeCell ref="Q6:Q7"/>
    <mergeCell ref="D5:D7"/>
    <mergeCell ref="N12:N16"/>
    <mergeCell ref="O12:O16"/>
    <mergeCell ref="P12:P16"/>
    <mergeCell ref="A5:A7"/>
    <mergeCell ref="B5:B7"/>
    <mergeCell ref="C5:C7"/>
    <mergeCell ref="E5:E7"/>
    <mergeCell ref="F5:F7"/>
    <mergeCell ref="H5:H7"/>
    <mergeCell ref="I5:I7"/>
    <mergeCell ref="H12:H16"/>
    <mergeCell ref="G12:G16"/>
    <mergeCell ref="D32:D36"/>
    <mergeCell ref="D37:D41"/>
    <mergeCell ref="D22:D26"/>
    <mergeCell ref="D17:D21"/>
    <mergeCell ref="D27:D31"/>
    <mergeCell ref="H17:H21"/>
    <mergeCell ref="J5:J7"/>
    <mergeCell ref="E17:E21"/>
    <mergeCell ref="E22:E26"/>
    <mergeCell ref="E27:E31"/>
    <mergeCell ref="F17:F21"/>
    <mergeCell ref="F37:F41"/>
    <mergeCell ref="F27:F28"/>
    <mergeCell ref="F22:F25"/>
    <mergeCell ref="H32:H36"/>
    <mergeCell ref="H37:H41"/>
    <mergeCell ref="E32:E36"/>
    <mergeCell ref="E37:E41"/>
    <mergeCell ref="F32:F35"/>
    <mergeCell ref="G37:G41"/>
    <mergeCell ref="H27:H31"/>
    <mergeCell ref="O17:O21"/>
    <mergeCell ref="P17:P21"/>
    <mergeCell ref="N22:N26"/>
    <mergeCell ref="O22:O26"/>
    <mergeCell ref="N32:N36"/>
    <mergeCell ref="O32:O36"/>
    <mergeCell ref="P32:P36"/>
    <mergeCell ref="N17:N21"/>
    <mergeCell ref="A99:A100"/>
    <mergeCell ref="B99:B100"/>
    <mergeCell ref="F47:F50"/>
    <mergeCell ref="E42:E46"/>
    <mergeCell ref="G42:G46"/>
    <mergeCell ref="C72:C76"/>
    <mergeCell ref="F92:F96"/>
    <mergeCell ref="C87:C91"/>
    <mergeCell ref="G87:G91"/>
    <mergeCell ref="E47:E51"/>
    <mergeCell ref="C98:P98"/>
    <mergeCell ref="C97:I97"/>
    <mergeCell ref="G82:G86"/>
    <mergeCell ref="G92:G96"/>
    <mergeCell ref="H87:H91"/>
    <mergeCell ref="E82:E86"/>
    <mergeCell ref="A52:A56"/>
    <mergeCell ref="B52:B56"/>
    <mergeCell ref="C52:C56"/>
    <mergeCell ref="H52:H56"/>
    <mergeCell ref="B77:B81"/>
    <mergeCell ref="N126:N130"/>
    <mergeCell ref="G47:G51"/>
    <mergeCell ref="D47:D51"/>
    <mergeCell ref="H72:H76"/>
    <mergeCell ref="I67:I71"/>
    <mergeCell ref="E67:E71"/>
    <mergeCell ref="F77:F81"/>
    <mergeCell ref="E77:E81"/>
    <mergeCell ref="D52:F56"/>
    <mergeCell ref="I57:I61"/>
    <mergeCell ref="H111:H115"/>
    <mergeCell ref="H116:H120"/>
    <mergeCell ref="B116:B120"/>
    <mergeCell ref="H77:H86"/>
    <mergeCell ref="F67:F71"/>
    <mergeCell ref="I82:I86"/>
    <mergeCell ref="G72:G76"/>
    <mergeCell ref="I77:I81"/>
    <mergeCell ref="B72:B76"/>
    <mergeCell ref="A2:S2"/>
    <mergeCell ref="A3:S3"/>
    <mergeCell ref="G101:G105"/>
    <mergeCell ref="H131:H135"/>
    <mergeCell ref="I131:I135"/>
    <mergeCell ref="B106:B110"/>
    <mergeCell ref="A106:A110"/>
    <mergeCell ref="B101:B105"/>
    <mergeCell ref="P121:P125"/>
    <mergeCell ref="C121:C125"/>
    <mergeCell ref="F121:F125"/>
    <mergeCell ref="H121:H125"/>
    <mergeCell ref="I121:I125"/>
    <mergeCell ref="N121:N125"/>
    <mergeCell ref="F131:F135"/>
    <mergeCell ref="I116:I120"/>
    <mergeCell ref="A72:A76"/>
    <mergeCell ref="A92:A96"/>
    <mergeCell ref="B82:B86"/>
    <mergeCell ref="B92:B96"/>
    <mergeCell ref="A87:A91"/>
    <mergeCell ref="B87:B91"/>
    <mergeCell ref="E62:E66"/>
    <mergeCell ref="F87:F91"/>
    <mergeCell ref="S5:S7"/>
    <mergeCell ref="C10:P10"/>
    <mergeCell ref="P6:P7"/>
    <mergeCell ref="O6:O7"/>
    <mergeCell ref="S27:S31"/>
    <mergeCell ref="S47:S51"/>
    <mergeCell ref="S77:S81"/>
    <mergeCell ref="R87:R91"/>
    <mergeCell ref="R82:R86"/>
    <mergeCell ref="C82:C86"/>
    <mergeCell ref="D42:D46"/>
    <mergeCell ref="G57:G61"/>
    <mergeCell ref="G62:G66"/>
    <mergeCell ref="D72:F76"/>
    <mergeCell ref="I52:I56"/>
    <mergeCell ref="I72:I76"/>
    <mergeCell ref="E57:E61"/>
    <mergeCell ref="G67:G71"/>
    <mergeCell ref="H67:H71"/>
    <mergeCell ref="I62:I66"/>
    <mergeCell ref="I17:I21"/>
    <mergeCell ref="I22:I26"/>
    <mergeCell ref="I27:I31"/>
    <mergeCell ref="I32:I36"/>
    <mergeCell ref="A184:J184"/>
    <mergeCell ref="A185:J185"/>
    <mergeCell ref="A165:J165"/>
    <mergeCell ref="A166:J166"/>
    <mergeCell ref="C146:C150"/>
    <mergeCell ref="C92:C96"/>
    <mergeCell ref="R77:R81"/>
    <mergeCell ref="R17:R21"/>
    <mergeCell ref="C77:C81"/>
    <mergeCell ref="D77:D81"/>
    <mergeCell ref="R131:R135"/>
    <mergeCell ref="A136:A140"/>
    <mergeCell ref="G136:G140"/>
    <mergeCell ref="G106:G135"/>
    <mergeCell ref="C131:C135"/>
    <mergeCell ref="F111:F115"/>
    <mergeCell ref="O121:O125"/>
    <mergeCell ref="O131:O135"/>
    <mergeCell ref="F116:F120"/>
    <mergeCell ref="A131:A135"/>
    <mergeCell ref="N146:N150"/>
    <mergeCell ref="H136:H140"/>
    <mergeCell ref="H141:H145"/>
    <mergeCell ref="H146:H150"/>
    <mergeCell ref="R5:R7"/>
    <mergeCell ref="N131:N135"/>
    <mergeCell ref="O126:O130"/>
    <mergeCell ref="P126:P130"/>
    <mergeCell ref="P131:P135"/>
    <mergeCell ref="P116:P120"/>
    <mergeCell ref="O37:O41"/>
    <mergeCell ref="P37:P41"/>
    <mergeCell ref="D12:F16"/>
    <mergeCell ref="G32:G36"/>
    <mergeCell ref="C11:M11"/>
    <mergeCell ref="K5:M5"/>
    <mergeCell ref="K6:K7"/>
    <mergeCell ref="L6:L7"/>
    <mergeCell ref="M6:M7"/>
    <mergeCell ref="B8:P8"/>
    <mergeCell ref="E92:E96"/>
    <mergeCell ref="I106:I110"/>
    <mergeCell ref="D92:D96"/>
    <mergeCell ref="I37:I41"/>
    <mergeCell ref="G17:G21"/>
    <mergeCell ref="G22:G26"/>
    <mergeCell ref="G27:G31"/>
    <mergeCell ref="H22:H26"/>
    <mergeCell ref="R106:R110"/>
    <mergeCell ref="R126:R130"/>
    <mergeCell ref="R146:R150"/>
    <mergeCell ref="I136:I140"/>
    <mergeCell ref="N141:N145"/>
    <mergeCell ref="O141:O145"/>
    <mergeCell ref="P141:P145"/>
    <mergeCell ref="O146:O150"/>
    <mergeCell ref="I141:I145"/>
    <mergeCell ref="I146:I150"/>
    <mergeCell ref="P146:P150"/>
    <mergeCell ref="P106:P110"/>
  </mergeCells>
  <pageMargins left="0.70866141732283472" right="0.70866141732283472" top="0.74803149606299213" bottom="0.74803149606299213" header="0.31496062992125984" footer="0.31496062992125984"/>
  <pageSetup paperSize="9" scale="53" firstPageNumber="25"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5FA2D-9EB3-4043-975E-1DE82799B701}">
  <sheetPr>
    <pageSetUpPr fitToPage="1"/>
  </sheetPr>
  <dimension ref="A1:Z169"/>
  <sheetViews>
    <sheetView zoomScale="80" zoomScaleNormal="80" workbookViewId="0">
      <selection activeCell="R1" sqref="R1:S1"/>
    </sheetView>
  </sheetViews>
  <sheetFormatPr defaultRowHeight="12.75" x14ac:dyDescent="0.2"/>
  <cols>
    <col min="1" max="1" width="3.5703125" style="1998" customWidth="1"/>
    <col min="2" max="2" width="3.42578125" style="1998" customWidth="1"/>
    <col min="3" max="4" width="3.7109375" style="1998" customWidth="1"/>
    <col min="5" max="5" width="2.5703125" style="1998" customWidth="1"/>
    <col min="6" max="6" width="43" style="1998" customWidth="1"/>
    <col min="7" max="7" width="6.42578125" style="1998" customWidth="1"/>
    <col min="8" max="8" width="6.42578125" style="2316" customWidth="1"/>
    <col min="9" max="9" width="4.42578125" style="1998" customWidth="1"/>
    <col min="10" max="10" width="7.28515625" style="1998" customWidth="1"/>
    <col min="11" max="12" width="12.42578125" style="1998" customWidth="1"/>
    <col min="13" max="13" width="15.42578125" style="1998" customWidth="1"/>
    <col min="14" max="14" width="41.28515625" style="2315" customWidth="1"/>
    <col min="15" max="15" width="12.140625" style="2315" customWidth="1"/>
    <col min="16" max="17" width="14.85546875" style="2314" customWidth="1"/>
    <col min="18" max="18" width="25.42578125" style="2314" customWidth="1"/>
    <col min="19" max="19" width="30" style="2314" customWidth="1"/>
    <col min="20" max="16384" width="9.140625" style="1998"/>
  </cols>
  <sheetData>
    <row r="1" spans="1:26" ht="72.75" customHeight="1" x14ac:dyDescent="0.25">
      <c r="A1" s="2319"/>
      <c r="B1" s="2319"/>
      <c r="C1" s="2319"/>
      <c r="D1" s="2319"/>
      <c r="E1" s="2319"/>
      <c r="F1" s="2319"/>
      <c r="G1" s="2319"/>
      <c r="H1" s="2637"/>
      <c r="I1" s="2319"/>
      <c r="J1" s="2319"/>
      <c r="K1" s="2319"/>
      <c r="L1" s="2319"/>
      <c r="M1" s="2319"/>
      <c r="N1" s="5800"/>
      <c r="O1" s="5800"/>
      <c r="P1" s="5800"/>
      <c r="Q1" s="494"/>
      <c r="R1" s="5800" t="s">
        <v>1998</v>
      </c>
      <c r="S1" s="5800"/>
      <c r="V1" s="147"/>
      <c r="W1" s="147"/>
      <c r="X1" s="147"/>
      <c r="Y1" s="147"/>
      <c r="Z1" s="147"/>
    </row>
    <row r="2" spans="1:26" ht="21.75" customHeight="1" x14ac:dyDescent="0.2">
      <c r="A2" s="6577" t="s">
        <v>172</v>
      </c>
      <c r="B2" s="6577"/>
      <c r="C2" s="6577"/>
      <c r="D2" s="6577"/>
      <c r="E2" s="6577"/>
      <c r="F2" s="6577"/>
      <c r="G2" s="6577"/>
      <c r="H2" s="6577"/>
      <c r="I2" s="6577"/>
      <c r="J2" s="6577"/>
      <c r="K2" s="6577"/>
      <c r="L2" s="6577"/>
      <c r="M2" s="6577"/>
      <c r="N2" s="6577"/>
      <c r="O2" s="6577"/>
      <c r="P2" s="6577"/>
      <c r="Q2" s="6577"/>
      <c r="R2" s="6577"/>
      <c r="S2" s="6577"/>
      <c r="T2" s="2636"/>
      <c r="U2" s="2636"/>
      <c r="V2" s="2636"/>
      <c r="W2" s="147"/>
      <c r="X2" s="147"/>
      <c r="Y2" s="147"/>
      <c r="Z2" s="147"/>
    </row>
    <row r="3" spans="1:26" ht="18.75" customHeight="1" x14ac:dyDescent="0.2">
      <c r="A3" s="6815" t="s">
        <v>926</v>
      </c>
      <c r="B3" s="6815"/>
      <c r="C3" s="6815"/>
      <c r="D3" s="6815"/>
      <c r="E3" s="6815"/>
      <c r="F3" s="6815"/>
      <c r="G3" s="6815"/>
      <c r="H3" s="6815"/>
      <c r="I3" s="6815"/>
      <c r="J3" s="6815"/>
      <c r="K3" s="6815"/>
      <c r="L3" s="6815"/>
      <c r="M3" s="6815"/>
      <c r="N3" s="6815"/>
      <c r="O3" s="6815"/>
      <c r="P3" s="6815"/>
      <c r="Q3" s="6815"/>
      <c r="R3" s="6815"/>
      <c r="S3" s="6815"/>
      <c r="V3" s="147"/>
      <c r="W3" s="147"/>
      <c r="X3" s="147"/>
      <c r="Y3" s="147"/>
      <c r="Z3" s="147"/>
    </row>
    <row r="4" spans="1:26" ht="15" thickBot="1" x14ac:dyDescent="0.25">
      <c r="A4" s="2634"/>
      <c r="B4" s="2634"/>
      <c r="C4" s="2634"/>
      <c r="D4" s="2634"/>
      <c r="E4" s="2634"/>
      <c r="F4" s="2634"/>
      <c r="G4" s="2634"/>
      <c r="H4" s="2635"/>
      <c r="I4" s="2634"/>
      <c r="J4" s="2634"/>
      <c r="K4" s="2634"/>
      <c r="L4" s="2634"/>
      <c r="M4" s="2634"/>
      <c r="N4" s="2633"/>
      <c r="O4" s="6816"/>
      <c r="P4" s="6816"/>
      <c r="Q4" s="2632"/>
      <c r="R4" s="2632"/>
      <c r="S4" s="2632"/>
    </row>
    <row r="5" spans="1:26" ht="27.75" customHeight="1" thickBot="1" x14ac:dyDescent="0.25">
      <c r="A5" s="6635" t="s">
        <v>0</v>
      </c>
      <c r="B5" s="6638" t="s">
        <v>1</v>
      </c>
      <c r="C5" s="6641" t="s">
        <v>2</v>
      </c>
      <c r="D5" s="6629" t="s">
        <v>71</v>
      </c>
      <c r="E5" s="6798" t="s">
        <v>3</v>
      </c>
      <c r="F5" s="6644" t="s">
        <v>4</v>
      </c>
      <c r="G5" s="6626" t="s">
        <v>2</v>
      </c>
      <c r="H5" s="6617" t="s">
        <v>5</v>
      </c>
      <c r="I5" s="6647" t="s">
        <v>6</v>
      </c>
      <c r="J5" s="6617" t="s">
        <v>7</v>
      </c>
      <c r="K5" s="6822" t="s">
        <v>173</v>
      </c>
      <c r="L5" s="6823"/>
      <c r="M5" s="6824"/>
      <c r="N5" s="5810" t="s">
        <v>72</v>
      </c>
      <c r="O5" s="5811"/>
      <c r="P5" s="5811"/>
      <c r="Q5" s="5812"/>
      <c r="R5" s="6809" t="s">
        <v>178</v>
      </c>
      <c r="S5" s="6812" t="s">
        <v>179</v>
      </c>
    </row>
    <row r="6" spans="1:26" x14ac:dyDescent="0.2">
      <c r="A6" s="6636"/>
      <c r="B6" s="6639"/>
      <c r="C6" s="6642"/>
      <c r="D6" s="6630"/>
      <c r="E6" s="6799"/>
      <c r="F6" s="6645"/>
      <c r="G6" s="6627"/>
      <c r="H6" s="6618"/>
      <c r="I6" s="6648"/>
      <c r="J6" s="6618"/>
      <c r="K6" s="6617" t="s">
        <v>174</v>
      </c>
      <c r="L6" s="6617" t="s">
        <v>175</v>
      </c>
      <c r="M6" s="5804" t="s">
        <v>176</v>
      </c>
      <c r="N6" s="6801" t="s">
        <v>8</v>
      </c>
      <c r="O6" s="6810" t="s">
        <v>9</v>
      </c>
      <c r="P6" s="6796" t="s">
        <v>73</v>
      </c>
      <c r="Q6" s="6803" t="s">
        <v>177</v>
      </c>
      <c r="R6" s="6810"/>
      <c r="S6" s="6813"/>
    </row>
    <row r="7" spans="1:26" ht="154.9" customHeight="1" thickBot="1" x14ac:dyDescent="0.25">
      <c r="A7" s="6637"/>
      <c r="B7" s="6640"/>
      <c r="C7" s="6643"/>
      <c r="D7" s="6631"/>
      <c r="E7" s="6800"/>
      <c r="F7" s="6646"/>
      <c r="G7" s="6628"/>
      <c r="H7" s="6619"/>
      <c r="I7" s="6649"/>
      <c r="J7" s="6619"/>
      <c r="K7" s="6619"/>
      <c r="L7" s="6619"/>
      <c r="M7" s="5805"/>
      <c r="N7" s="6802"/>
      <c r="O7" s="6811"/>
      <c r="P7" s="6797"/>
      <c r="Q7" s="6804"/>
      <c r="R7" s="6811"/>
      <c r="S7" s="6814"/>
    </row>
    <row r="8" spans="1:26" ht="13.5" thickBot="1" x14ac:dyDescent="0.25">
      <c r="A8" s="2568" t="s">
        <v>10</v>
      </c>
      <c r="B8" s="2567"/>
      <c r="C8" s="2631" t="s">
        <v>925</v>
      </c>
      <c r="D8" s="2631"/>
      <c r="E8" s="2628"/>
      <c r="F8" s="2630"/>
      <c r="G8" s="2630"/>
      <c r="H8" s="2629"/>
      <c r="I8" s="2628"/>
      <c r="J8" s="2628"/>
      <c r="K8" s="2628"/>
      <c r="L8" s="2628"/>
      <c r="M8" s="2628"/>
      <c r="N8" s="2627"/>
      <c r="O8" s="2627"/>
      <c r="P8" s="2626"/>
      <c r="Q8" s="2625"/>
      <c r="R8" s="2625"/>
      <c r="S8" s="2624"/>
    </row>
    <row r="9" spans="1:26" ht="51.75" customHeight="1" thickBot="1" x14ac:dyDescent="0.25">
      <c r="A9" s="2623"/>
      <c r="B9" s="2622"/>
      <c r="C9" s="2619"/>
      <c r="D9" s="2619"/>
      <c r="E9" s="2619"/>
      <c r="F9" s="2621"/>
      <c r="G9" s="2621"/>
      <c r="H9" s="2620"/>
      <c r="I9" s="2619"/>
      <c r="J9" s="2619"/>
      <c r="K9" s="2619"/>
      <c r="L9" s="2619"/>
      <c r="M9" s="2619"/>
      <c r="N9" s="2618" t="s">
        <v>924</v>
      </c>
      <c r="O9" s="2431" t="s">
        <v>16</v>
      </c>
      <c r="P9" s="2565">
        <v>37.9</v>
      </c>
      <c r="Q9" s="2354" t="s">
        <v>923</v>
      </c>
      <c r="R9" s="6880" t="s">
        <v>873</v>
      </c>
      <c r="S9" s="6881"/>
    </row>
    <row r="10" spans="1:26" ht="22.5" customHeight="1" thickBot="1" x14ac:dyDescent="0.25">
      <c r="A10" s="2579" t="s">
        <v>10</v>
      </c>
      <c r="B10" s="2386" t="s">
        <v>10</v>
      </c>
      <c r="C10" s="2436" t="s">
        <v>922</v>
      </c>
      <c r="D10" s="2435"/>
      <c r="E10" s="2435"/>
      <c r="F10" s="2435"/>
      <c r="G10" s="2435"/>
      <c r="H10" s="2617"/>
      <c r="I10" s="2435"/>
      <c r="J10" s="2435"/>
      <c r="K10" s="2435"/>
      <c r="L10" s="2435"/>
      <c r="M10" s="2435"/>
      <c r="N10" s="2435"/>
      <c r="O10" s="2435"/>
      <c r="P10" s="2616"/>
      <c r="Q10" s="2614"/>
      <c r="R10" s="2615"/>
      <c r="S10" s="2614"/>
    </row>
    <row r="11" spans="1:26" ht="46.5" customHeight="1" thickBot="1" x14ac:dyDescent="0.25">
      <c r="A11" s="2602"/>
      <c r="B11" s="2385"/>
      <c r="C11" s="6758"/>
      <c r="D11" s="6759"/>
      <c r="E11" s="6759"/>
      <c r="F11" s="6759"/>
      <c r="G11" s="6759"/>
      <c r="H11" s="6759"/>
      <c r="I11" s="6759"/>
      <c r="J11" s="6759"/>
      <c r="K11" s="6759"/>
      <c r="L11" s="6759"/>
      <c r="M11" s="6760"/>
      <c r="N11" s="2564" t="s">
        <v>921</v>
      </c>
      <c r="O11" s="2176" t="s">
        <v>920</v>
      </c>
      <c r="P11" s="2356">
        <v>72</v>
      </c>
      <c r="Q11" s="2388">
        <v>70</v>
      </c>
      <c r="R11" s="2389"/>
      <c r="S11" s="2388"/>
    </row>
    <row r="12" spans="1:26" ht="37.5" customHeight="1" x14ac:dyDescent="0.2">
      <c r="A12" s="6773" t="s">
        <v>10</v>
      </c>
      <c r="B12" s="6775" t="s">
        <v>10</v>
      </c>
      <c r="C12" s="6715" t="s">
        <v>10</v>
      </c>
      <c r="D12" s="2209"/>
      <c r="E12" s="2377"/>
      <c r="F12" s="6790" t="s">
        <v>917</v>
      </c>
      <c r="G12" s="6745" t="s">
        <v>74</v>
      </c>
      <c r="H12" s="6793" t="s">
        <v>18</v>
      </c>
      <c r="I12" s="6806" t="s">
        <v>302</v>
      </c>
      <c r="J12" s="2376" t="s">
        <v>20</v>
      </c>
      <c r="K12" s="2125">
        <f>K14</f>
        <v>1</v>
      </c>
      <c r="L12" s="2125">
        <f>L14</f>
        <v>0</v>
      </c>
      <c r="M12" s="2125">
        <f>M14</f>
        <v>0</v>
      </c>
      <c r="N12" s="2480" t="s">
        <v>919</v>
      </c>
      <c r="O12" s="2276" t="s">
        <v>17</v>
      </c>
      <c r="P12" s="2559">
        <v>1</v>
      </c>
      <c r="Q12" s="2533">
        <v>1</v>
      </c>
      <c r="R12" s="6725" t="s">
        <v>918</v>
      </c>
      <c r="S12" s="6890"/>
    </row>
    <row r="13" spans="1:26" ht="17.25" customHeight="1" thickBot="1" x14ac:dyDescent="0.25">
      <c r="A13" s="6774"/>
      <c r="B13" s="6776"/>
      <c r="C13" s="6777"/>
      <c r="D13" s="2585"/>
      <c r="E13" s="2222"/>
      <c r="F13" s="6792"/>
      <c r="G13" s="6746"/>
      <c r="H13" s="6794"/>
      <c r="I13" s="6807"/>
      <c r="J13" s="2170" t="s">
        <v>24</v>
      </c>
      <c r="K13" s="2370">
        <f>SUM(K12:K12)</f>
        <v>1</v>
      </c>
      <c r="L13" s="2370">
        <f>SUM(L12:L12)</f>
        <v>0</v>
      </c>
      <c r="M13" s="2370">
        <f>SUM(M12:M12)</f>
        <v>0</v>
      </c>
      <c r="N13" s="2612"/>
      <c r="O13" s="2574"/>
      <c r="P13" s="2557"/>
      <c r="Q13" s="2611"/>
      <c r="R13" s="6726"/>
      <c r="S13" s="6891"/>
    </row>
    <row r="14" spans="1:26" ht="13.5" thickBot="1" x14ac:dyDescent="0.25">
      <c r="A14" s="6748" t="s">
        <v>10</v>
      </c>
      <c r="B14" s="6579" t="s">
        <v>10</v>
      </c>
      <c r="C14" s="2543" t="s">
        <v>10</v>
      </c>
      <c r="D14" s="2091" t="s">
        <v>10</v>
      </c>
      <c r="E14" s="6750"/>
      <c r="F14" s="6551" t="s">
        <v>917</v>
      </c>
      <c r="G14" s="6746"/>
      <c r="H14" s="6794"/>
      <c r="I14" s="6807"/>
      <c r="J14" s="2090" t="s">
        <v>20</v>
      </c>
      <c r="K14" s="2613">
        <v>1</v>
      </c>
      <c r="L14" s="2446">
        <v>0</v>
      </c>
      <c r="M14" s="2446">
        <v>0</v>
      </c>
      <c r="N14" s="2612"/>
      <c r="O14" s="2574"/>
      <c r="P14" s="2557"/>
      <c r="Q14" s="2611"/>
      <c r="R14" s="6726"/>
      <c r="S14" s="6891"/>
    </row>
    <row r="15" spans="1:26" ht="39.75" customHeight="1" thickBot="1" x14ac:dyDescent="0.25">
      <c r="A15" s="6749"/>
      <c r="B15" s="6581"/>
      <c r="C15" s="2586"/>
      <c r="D15" s="2585"/>
      <c r="E15" s="6751"/>
      <c r="F15" s="6548"/>
      <c r="G15" s="6747"/>
      <c r="H15" s="6795"/>
      <c r="I15" s="6808"/>
      <c r="J15" s="2442" t="s">
        <v>24</v>
      </c>
      <c r="K15" s="2390">
        <f>SUM(K14)</f>
        <v>1</v>
      </c>
      <c r="L15" s="2359">
        <f>SUM(L14)</f>
        <v>0</v>
      </c>
      <c r="M15" s="2359">
        <f>SUM(M14)</f>
        <v>0</v>
      </c>
      <c r="N15" s="2584"/>
      <c r="O15" s="2571"/>
      <c r="P15" s="2553"/>
      <c r="Q15" s="2581"/>
      <c r="R15" s="6727"/>
      <c r="S15" s="6892"/>
    </row>
    <row r="16" spans="1:26" ht="18.75" customHeight="1" thickBot="1" x14ac:dyDescent="0.25">
      <c r="A16" s="2349" t="s">
        <v>10</v>
      </c>
      <c r="B16" s="2353" t="s">
        <v>10</v>
      </c>
      <c r="C16" s="6743" t="s">
        <v>35</v>
      </c>
      <c r="D16" s="6744"/>
      <c r="E16" s="6744"/>
      <c r="F16" s="6744"/>
      <c r="G16" s="6744"/>
      <c r="H16" s="6744"/>
      <c r="I16" s="6744"/>
      <c r="J16" s="2352" t="s">
        <v>24</v>
      </c>
      <c r="K16" s="2054">
        <f>K13*1</f>
        <v>1</v>
      </c>
      <c r="L16" s="2054">
        <f>L13*1</f>
        <v>0</v>
      </c>
      <c r="M16" s="2054">
        <f>M13*1</f>
        <v>0</v>
      </c>
      <c r="N16" s="6871"/>
      <c r="O16" s="6872"/>
      <c r="P16" s="6872"/>
      <c r="Q16" s="6873"/>
      <c r="R16" s="6761"/>
      <c r="S16" s="6762"/>
    </row>
    <row r="17" spans="1:23" ht="28.5" customHeight="1" thickBot="1" x14ac:dyDescent="0.25">
      <c r="A17" s="2579" t="s">
        <v>10</v>
      </c>
      <c r="B17" s="2386" t="s">
        <v>25</v>
      </c>
      <c r="C17" s="6874" t="s">
        <v>916</v>
      </c>
      <c r="D17" s="6875"/>
      <c r="E17" s="6875"/>
      <c r="F17" s="6875"/>
      <c r="G17" s="6875"/>
      <c r="H17" s="6875"/>
      <c r="I17" s="6875"/>
      <c r="J17" s="6875"/>
      <c r="K17" s="6875"/>
      <c r="L17" s="6875"/>
      <c r="M17" s="6875"/>
      <c r="N17" s="6875"/>
      <c r="O17" s="6875"/>
      <c r="P17" s="6875"/>
      <c r="Q17" s="6876"/>
      <c r="R17" s="6899"/>
      <c r="S17" s="6900"/>
    </row>
    <row r="18" spans="1:23" ht="39" thickBot="1" x14ac:dyDescent="0.25">
      <c r="A18" s="2579"/>
      <c r="B18" s="2385"/>
      <c r="C18" s="6758"/>
      <c r="D18" s="6759"/>
      <c r="E18" s="6759"/>
      <c r="F18" s="6759"/>
      <c r="G18" s="6759"/>
      <c r="H18" s="6759"/>
      <c r="I18" s="6759"/>
      <c r="J18" s="6759"/>
      <c r="K18" s="6759"/>
      <c r="L18" s="6759"/>
      <c r="M18" s="6759"/>
      <c r="N18" s="2610" t="s">
        <v>915</v>
      </c>
      <c r="O18" s="2609" t="s">
        <v>17</v>
      </c>
      <c r="P18" s="2565">
        <v>13</v>
      </c>
      <c r="Q18" s="2388">
        <v>19</v>
      </c>
      <c r="R18" s="2608"/>
      <c r="S18" s="2388"/>
    </row>
    <row r="19" spans="1:23" ht="51" customHeight="1" thickBot="1" x14ac:dyDescent="0.25">
      <c r="A19" s="6773" t="s">
        <v>10</v>
      </c>
      <c r="B19" s="6775" t="s">
        <v>25</v>
      </c>
      <c r="C19" s="6715" t="s">
        <v>10</v>
      </c>
      <c r="D19" s="2209"/>
      <c r="E19" s="2560"/>
      <c r="F19" s="6790" t="s">
        <v>909</v>
      </c>
      <c r="G19" s="6784" t="s">
        <v>757</v>
      </c>
      <c r="H19" s="6793" t="s">
        <v>18</v>
      </c>
      <c r="I19" s="6470" t="s">
        <v>302</v>
      </c>
      <c r="J19" s="2471" t="s">
        <v>20</v>
      </c>
      <c r="K19" s="2470">
        <f>K23</f>
        <v>10</v>
      </c>
      <c r="L19" s="2470">
        <f>L23</f>
        <v>10</v>
      </c>
      <c r="M19" s="2470">
        <f>M23</f>
        <v>10</v>
      </c>
      <c r="N19" s="2607" t="s">
        <v>914</v>
      </c>
      <c r="O19" s="2606" t="s">
        <v>913</v>
      </c>
      <c r="P19" s="2605">
        <v>60</v>
      </c>
      <c r="Q19" s="2429" t="s">
        <v>662</v>
      </c>
      <c r="R19" s="2466"/>
      <c r="S19" s="2604"/>
    </row>
    <row r="20" spans="1:23" ht="25.5" x14ac:dyDescent="0.2">
      <c r="A20" s="6789"/>
      <c r="B20" s="6580"/>
      <c r="C20" s="6716"/>
      <c r="D20" s="2205"/>
      <c r="E20" s="2601"/>
      <c r="F20" s="6791"/>
      <c r="G20" s="6785"/>
      <c r="H20" s="6794"/>
      <c r="I20" s="6471"/>
      <c r="J20" s="2376"/>
      <c r="K20" s="2125"/>
      <c r="L20" s="2425"/>
      <c r="M20" s="2425"/>
      <c r="N20" s="2402" t="s">
        <v>912</v>
      </c>
      <c r="O20" s="2603" t="s">
        <v>17</v>
      </c>
      <c r="P20" s="2364">
        <v>1</v>
      </c>
      <c r="Q20" s="2393">
        <v>0</v>
      </c>
      <c r="R20" s="2086" t="s">
        <v>910</v>
      </c>
      <c r="S20" s="2533"/>
    </row>
    <row r="21" spans="1:23" ht="25.5" x14ac:dyDescent="0.2">
      <c r="A21" s="6789"/>
      <c r="B21" s="6580"/>
      <c r="C21" s="6716"/>
      <c r="D21" s="2205"/>
      <c r="E21" s="2601"/>
      <c r="F21" s="6791"/>
      <c r="G21" s="6785"/>
      <c r="H21" s="6794"/>
      <c r="I21" s="6471"/>
      <c r="J21" s="2411"/>
      <c r="K21" s="2169"/>
      <c r="L21" s="2600"/>
      <c r="M21" s="2600"/>
      <c r="N21" s="2599" t="s">
        <v>911</v>
      </c>
      <c r="O21" s="2598" t="s">
        <v>17</v>
      </c>
      <c r="P21" s="2597">
        <v>10</v>
      </c>
      <c r="Q21" s="2371">
        <v>0</v>
      </c>
      <c r="R21" s="2068" t="s">
        <v>910</v>
      </c>
      <c r="S21" s="2538"/>
    </row>
    <row r="22" spans="1:23" ht="14.45" customHeight="1" thickBot="1" x14ac:dyDescent="0.25">
      <c r="A22" s="6774"/>
      <c r="B22" s="6776"/>
      <c r="C22" s="6777"/>
      <c r="D22" s="2585"/>
      <c r="E22" s="2558"/>
      <c r="F22" s="6792"/>
      <c r="G22" s="6785"/>
      <c r="H22" s="6794"/>
      <c r="I22" s="6471"/>
      <c r="J22" s="2170" t="s">
        <v>24</v>
      </c>
      <c r="K22" s="2370">
        <f>SUM(K19:K20)</f>
        <v>10</v>
      </c>
      <c r="L22" s="2370">
        <f>SUM(L19:L20)</f>
        <v>10</v>
      </c>
      <c r="M22" s="2370">
        <f>SUM(M19:M20)</f>
        <v>10</v>
      </c>
      <c r="N22" s="2596"/>
      <c r="O22" s="2595"/>
      <c r="P22" s="2594"/>
      <c r="Q22" s="2581"/>
      <c r="R22" s="2582"/>
      <c r="S22" s="2581"/>
    </row>
    <row r="23" spans="1:23" ht="26.25" customHeight="1" thickBot="1" x14ac:dyDescent="0.25">
      <c r="A23" s="6748" t="s">
        <v>10</v>
      </c>
      <c r="B23" s="6579" t="s">
        <v>25</v>
      </c>
      <c r="C23" s="2543" t="s">
        <v>10</v>
      </c>
      <c r="D23" s="2091" t="s">
        <v>10</v>
      </c>
      <c r="E23" s="6750"/>
      <c r="F23" s="6551" t="s">
        <v>909</v>
      </c>
      <c r="G23" s="6785"/>
      <c r="H23" s="6794"/>
      <c r="I23" s="6471"/>
      <c r="J23" s="2090" t="s">
        <v>20</v>
      </c>
      <c r="K23" s="2593">
        <v>10</v>
      </c>
      <c r="L23" s="2593">
        <v>10</v>
      </c>
      <c r="M23" s="2593">
        <v>10</v>
      </c>
      <c r="N23" s="2592"/>
      <c r="O23" s="2591"/>
      <c r="P23" s="2590"/>
      <c r="Q23" s="2589"/>
      <c r="R23" s="2588"/>
      <c r="S23" s="2587"/>
      <c r="U23" s="2315"/>
    </row>
    <row r="24" spans="1:23" ht="34.5" customHeight="1" thickBot="1" x14ac:dyDescent="0.25">
      <c r="A24" s="6749"/>
      <c r="B24" s="6581"/>
      <c r="C24" s="2586"/>
      <c r="D24" s="2585"/>
      <c r="E24" s="6751"/>
      <c r="F24" s="6548"/>
      <c r="G24" s="6786"/>
      <c r="H24" s="6795"/>
      <c r="I24" s="6472"/>
      <c r="J24" s="2442" t="s">
        <v>24</v>
      </c>
      <c r="K24" s="2390">
        <f>SUM(K23)</f>
        <v>10</v>
      </c>
      <c r="L24" s="2390">
        <f>SUM(L23)</f>
        <v>10</v>
      </c>
      <c r="M24" s="2390">
        <f>SUM(M23)</f>
        <v>10</v>
      </c>
      <c r="N24" s="2584"/>
      <c r="O24" s="2571"/>
      <c r="P24" s="2583"/>
      <c r="Q24" s="2581"/>
      <c r="R24" s="2582"/>
      <c r="S24" s="2581"/>
    </row>
    <row r="25" spans="1:23" ht="15" customHeight="1" thickBot="1" x14ac:dyDescent="0.25">
      <c r="A25" s="2349" t="s">
        <v>10</v>
      </c>
      <c r="B25" s="2353" t="s">
        <v>25</v>
      </c>
      <c r="C25" s="6743" t="s">
        <v>35</v>
      </c>
      <c r="D25" s="6744"/>
      <c r="E25" s="6744"/>
      <c r="F25" s="6744"/>
      <c r="G25" s="6744"/>
      <c r="H25" s="6744"/>
      <c r="I25" s="6744"/>
      <c r="J25" s="2352" t="s">
        <v>24</v>
      </c>
      <c r="K25" s="2054">
        <f>K22</f>
        <v>10</v>
      </c>
      <c r="L25" s="2054">
        <f>L22</f>
        <v>10</v>
      </c>
      <c r="M25" s="2054">
        <f>M22</f>
        <v>10</v>
      </c>
      <c r="N25" s="6871"/>
      <c r="O25" s="6872"/>
      <c r="P25" s="6872"/>
      <c r="Q25" s="6873"/>
      <c r="R25" s="6734"/>
      <c r="S25" s="6735"/>
    </row>
    <row r="26" spans="1:23" ht="21.75" customHeight="1" thickBot="1" x14ac:dyDescent="0.25">
      <c r="A26" s="2580" t="s">
        <v>10</v>
      </c>
      <c r="B26" s="2497" t="s">
        <v>27</v>
      </c>
      <c r="C26" s="6874" t="s">
        <v>908</v>
      </c>
      <c r="D26" s="6875"/>
      <c r="E26" s="6875"/>
      <c r="F26" s="6875"/>
      <c r="G26" s="6875"/>
      <c r="H26" s="6875"/>
      <c r="I26" s="6875"/>
      <c r="J26" s="6875"/>
      <c r="K26" s="6875"/>
      <c r="L26" s="6875"/>
      <c r="M26" s="6875"/>
      <c r="N26" s="6875"/>
      <c r="O26" s="6875"/>
      <c r="P26" s="6875"/>
      <c r="Q26" s="6876"/>
      <c r="R26" s="6736"/>
      <c r="S26" s="6737"/>
    </row>
    <row r="27" spans="1:23" ht="35.450000000000003" customHeight="1" thickBot="1" x14ac:dyDescent="0.25">
      <c r="A27" s="2579"/>
      <c r="B27" s="2385"/>
      <c r="C27" s="2383"/>
      <c r="D27" s="2383"/>
      <c r="E27" s="2383"/>
      <c r="F27" s="2577"/>
      <c r="G27" s="2577"/>
      <c r="H27" s="2578"/>
      <c r="I27" s="2577"/>
      <c r="J27" s="2577"/>
      <c r="K27" s="2577"/>
      <c r="L27" s="2179"/>
      <c r="M27" s="2179"/>
      <c r="N27" s="2405" t="s">
        <v>907</v>
      </c>
      <c r="O27" s="2431" t="s">
        <v>16</v>
      </c>
      <c r="P27" s="2565">
        <v>63.5</v>
      </c>
      <c r="Q27" s="2388" t="s">
        <v>906</v>
      </c>
      <c r="R27" s="6884" t="s">
        <v>905</v>
      </c>
      <c r="S27" s="6885"/>
      <c r="W27" s="2000"/>
    </row>
    <row r="28" spans="1:23" ht="55.5" customHeight="1" x14ac:dyDescent="0.2">
      <c r="A28" s="6748" t="s">
        <v>10</v>
      </c>
      <c r="B28" s="6579" t="s">
        <v>27</v>
      </c>
      <c r="C28" s="6585" t="s">
        <v>10</v>
      </c>
      <c r="D28" s="2209"/>
      <c r="E28" s="6877"/>
      <c r="F28" s="6790" t="s">
        <v>904</v>
      </c>
      <c r="G28" s="6745" t="s">
        <v>903</v>
      </c>
      <c r="H28" s="6781" t="s">
        <v>18</v>
      </c>
      <c r="I28" s="6470" t="s">
        <v>302</v>
      </c>
      <c r="J28" s="2376"/>
      <c r="K28" s="2125"/>
      <c r="L28" s="2125"/>
      <c r="M28" s="2125"/>
      <c r="N28" s="2402" t="s">
        <v>902</v>
      </c>
      <c r="O28" s="2395" t="s">
        <v>623</v>
      </c>
      <c r="P28" s="2364">
        <v>2</v>
      </c>
      <c r="Q28" s="2469">
        <v>3</v>
      </c>
      <c r="R28" s="6893" t="s">
        <v>901</v>
      </c>
      <c r="S28" s="6894"/>
    </row>
    <row r="29" spans="1:23" ht="24.75" customHeight="1" x14ac:dyDescent="0.2">
      <c r="A29" s="6767"/>
      <c r="B29" s="6580"/>
      <c r="C29" s="6586"/>
      <c r="D29" s="2205"/>
      <c r="E29" s="6878"/>
      <c r="F29" s="6791"/>
      <c r="G29" s="6746"/>
      <c r="H29" s="6782"/>
      <c r="I29" s="6471"/>
      <c r="J29" s="2411" t="s">
        <v>20</v>
      </c>
      <c r="K29" s="2115">
        <f>K31</f>
        <v>5</v>
      </c>
      <c r="L29" s="2115">
        <f>L31</f>
        <v>5</v>
      </c>
      <c r="M29" s="2115">
        <f>M31</f>
        <v>4.4000000000000004</v>
      </c>
      <c r="N29" s="2419" t="s">
        <v>900</v>
      </c>
      <c r="O29" s="2575" t="s">
        <v>623</v>
      </c>
      <c r="P29" s="2400">
        <v>0</v>
      </c>
      <c r="Q29" s="2429">
        <v>0</v>
      </c>
      <c r="R29" s="2576"/>
      <c r="S29" s="2429"/>
    </row>
    <row r="30" spans="1:23" ht="56.25" customHeight="1" thickBot="1" x14ac:dyDescent="0.25">
      <c r="A30" s="6749"/>
      <c r="B30" s="6581"/>
      <c r="C30" s="6587"/>
      <c r="D30" s="2200"/>
      <c r="E30" s="6879"/>
      <c r="F30" s="6792"/>
      <c r="G30" s="6746"/>
      <c r="H30" s="6782"/>
      <c r="I30" s="6471"/>
      <c r="J30" s="2170" t="s">
        <v>24</v>
      </c>
      <c r="K30" s="2370">
        <f>SUM(K29:K29)</f>
        <v>5</v>
      </c>
      <c r="L30" s="2370">
        <f>SUM(L29:L29)</f>
        <v>5</v>
      </c>
      <c r="M30" s="2370">
        <f>SUM(M29:M29)</f>
        <v>4.4000000000000004</v>
      </c>
      <c r="N30" s="2452" t="s">
        <v>899</v>
      </c>
      <c r="O30" s="2575" t="s">
        <v>21</v>
      </c>
      <c r="P30" s="2407">
        <v>10</v>
      </c>
      <c r="Q30" s="2371">
        <v>0</v>
      </c>
      <c r="R30" s="2406" t="s">
        <v>812</v>
      </c>
      <c r="S30" s="2371"/>
    </row>
    <row r="31" spans="1:23" ht="33" customHeight="1" thickBot="1" x14ac:dyDescent="0.25">
      <c r="A31" s="6748" t="s">
        <v>10</v>
      </c>
      <c r="B31" s="6579" t="s">
        <v>27</v>
      </c>
      <c r="C31" s="2543" t="s">
        <v>10</v>
      </c>
      <c r="D31" s="2091" t="s">
        <v>10</v>
      </c>
      <c r="E31" s="6888"/>
      <c r="F31" s="6551" t="s">
        <v>898</v>
      </c>
      <c r="G31" s="6746"/>
      <c r="H31" s="6782"/>
      <c r="I31" s="6471"/>
      <c r="J31" s="2090" t="s">
        <v>20</v>
      </c>
      <c r="K31" s="2080">
        <v>5</v>
      </c>
      <c r="L31" s="2504">
        <v>5</v>
      </c>
      <c r="M31" s="2504">
        <v>4.4000000000000004</v>
      </c>
      <c r="N31" s="2333"/>
      <c r="O31" s="2374"/>
      <c r="P31" s="2574"/>
      <c r="Q31" s="2572"/>
      <c r="R31" s="2573"/>
      <c r="S31" s="2572"/>
      <c r="U31" s="2315"/>
    </row>
    <row r="32" spans="1:23" ht="29.25" customHeight="1" thickBot="1" x14ac:dyDescent="0.25">
      <c r="A32" s="6749"/>
      <c r="B32" s="6581"/>
      <c r="C32" s="2261"/>
      <c r="D32" s="2200"/>
      <c r="E32" s="6889"/>
      <c r="F32" s="6548"/>
      <c r="G32" s="6747"/>
      <c r="H32" s="6783"/>
      <c r="I32" s="6472"/>
      <c r="J32" s="2442" t="s">
        <v>24</v>
      </c>
      <c r="K32" s="2359">
        <f>SUM(K31)</f>
        <v>5</v>
      </c>
      <c r="L32" s="2359">
        <f>SUM(L31)</f>
        <v>5</v>
      </c>
      <c r="M32" s="2359">
        <f>SUM(M31)</f>
        <v>4.4000000000000004</v>
      </c>
      <c r="N32" s="2220"/>
      <c r="O32" s="2459"/>
      <c r="P32" s="2571"/>
      <c r="Q32" s="2569"/>
      <c r="R32" s="2570"/>
      <c r="S32" s="2569"/>
    </row>
    <row r="33" spans="1:21" ht="15" customHeight="1" thickBot="1" x14ac:dyDescent="0.25">
      <c r="A33" s="2349" t="s">
        <v>10</v>
      </c>
      <c r="B33" s="2353" t="s">
        <v>27</v>
      </c>
      <c r="C33" s="6743" t="s">
        <v>35</v>
      </c>
      <c r="D33" s="6744"/>
      <c r="E33" s="6744"/>
      <c r="F33" s="6744"/>
      <c r="G33" s="6744"/>
      <c r="H33" s="6744"/>
      <c r="I33" s="6744"/>
      <c r="J33" s="2352" t="s">
        <v>24</v>
      </c>
      <c r="K33" s="2054">
        <f>K30</f>
        <v>5</v>
      </c>
      <c r="L33" s="2054">
        <f>L30</f>
        <v>5</v>
      </c>
      <c r="M33" s="2054">
        <f>M30</f>
        <v>4.4000000000000004</v>
      </c>
      <c r="N33" s="6871"/>
      <c r="O33" s="6872"/>
      <c r="P33" s="6872"/>
      <c r="Q33" s="6873"/>
      <c r="R33" s="6761"/>
      <c r="S33" s="6762"/>
    </row>
    <row r="34" spans="1:21" ht="15.75" customHeight="1" thickBot="1" x14ac:dyDescent="0.25">
      <c r="A34" s="2349" t="s">
        <v>10</v>
      </c>
      <c r="B34" s="6851" t="s">
        <v>68</v>
      </c>
      <c r="C34" s="6852"/>
      <c r="D34" s="6852"/>
      <c r="E34" s="6852"/>
      <c r="F34" s="6852"/>
      <c r="G34" s="6852"/>
      <c r="H34" s="6852"/>
      <c r="I34" s="6852"/>
      <c r="J34" s="2347" t="s">
        <v>24</v>
      </c>
      <c r="K34" s="2346">
        <f>K16+K25+K33</f>
        <v>16</v>
      </c>
      <c r="L34" s="2346">
        <f>L16+L25+L33</f>
        <v>15</v>
      </c>
      <c r="M34" s="2346">
        <f>M16+M25+M33</f>
        <v>14.4</v>
      </c>
      <c r="N34" s="6901"/>
      <c r="O34" s="6902"/>
      <c r="P34" s="6902"/>
      <c r="Q34" s="6903"/>
      <c r="R34" s="6895"/>
      <c r="S34" s="6896"/>
    </row>
    <row r="35" spans="1:21" ht="27" customHeight="1" thickBot="1" x14ac:dyDescent="0.25">
      <c r="A35" s="2568" t="s">
        <v>25</v>
      </c>
      <c r="B35" s="2567"/>
      <c r="C35" s="6904" t="s">
        <v>897</v>
      </c>
      <c r="D35" s="6904"/>
      <c r="E35" s="6904"/>
      <c r="F35" s="6904"/>
      <c r="G35" s="6904"/>
      <c r="H35" s="6904"/>
      <c r="I35" s="6904"/>
      <c r="J35" s="6904"/>
      <c r="K35" s="6904"/>
      <c r="L35" s="6904"/>
      <c r="M35" s="6904"/>
      <c r="N35" s="6904"/>
      <c r="O35" s="6904"/>
      <c r="P35" s="6904"/>
      <c r="Q35" s="6905"/>
      <c r="R35" s="6897"/>
      <c r="S35" s="6898"/>
    </row>
    <row r="36" spans="1:21" ht="26.25" thickBot="1" x14ac:dyDescent="0.25">
      <c r="A36" s="6787"/>
      <c r="B36" s="6862"/>
      <c r="C36" s="6863"/>
      <c r="D36" s="6863"/>
      <c r="E36" s="6863"/>
      <c r="F36" s="6863"/>
      <c r="G36" s="6863"/>
      <c r="H36" s="6863"/>
      <c r="I36" s="6863"/>
      <c r="J36" s="6863"/>
      <c r="K36" s="6863"/>
      <c r="L36" s="6863"/>
      <c r="M36" s="6864"/>
      <c r="N36" s="2566" t="s">
        <v>896</v>
      </c>
      <c r="O36" s="2431" t="s">
        <v>895</v>
      </c>
      <c r="P36" s="2565">
        <v>2310</v>
      </c>
      <c r="Q36" s="2361" t="s">
        <v>894</v>
      </c>
      <c r="R36" s="6880" t="s">
        <v>873</v>
      </c>
      <c r="S36" s="6881"/>
    </row>
    <row r="37" spans="1:21" ht="38.25" customHeight="1" thickBot="1" x14ac:dyDescent="0.25">
      <c r="A37" s="6788"/>
      <c r="B37" s="6865"/>
      <c r="C37" s="6866"/>
      <c r="D37" s="6866"/>
      <c r="E37" s="6866"/>
      <c r="F37" s="6866"/>
      <c r="G37" s="6866"/>
      <c r="H37" s="6866"/>
      <c r="I37" s="6866"/>
      <c r="J37" s="6866"/>
      <c r="K37" s="6866"/>
      <c r="L37" s="6866"/>
      <c r="M37" s="6867"/>
      <c r="N37" s="2566" t="s">
        <v>893</v>
      </c>
      <c r="O37" s="2431" t="s">
        <v>16</v>
      </c>
      <c r="P37" s="2565">
        <v>63.4</v>
      </c>
      <c r="Q37" s="2354" t="s">
        <v>892</v>
      </c>
      <c r="R37" s="6880" t="s">
        <v>873</v>
      </c>
      <c r="S37" s="6881"/>
    </row>
    <row r="38" spans="1:21" ht="24.75" customHeight="1" thickBot="1" x14ac:dyDescent="0.25">
      <c r="A38" s="2387" t="s">
        <v>25</v>
      </c>
      <c r="B38" s="2386" t="s">
        <v>10</v>
      </c>
      <c r="C38" s="6874" t="s">
        <v>891</v>
      </c>
      <c r="D38" s="6875"/>
      <c r="E38" s="6875"/>
      <c r="F38" s="6875"/>
      <c r="G38" s="6875"/>
      <c r="H38" s="6875"/>
      <c r="I38" s="6875"/>
      <c r="J38" s="6875"/>
      <c r="K38" s="6875"/>
      <c r="L38" s="6875"/>
      <c r="M38" s="6875"/>
      <c r="N38" s="6875"/>
      <c r="O38" s="6875"/>
      <c r="P38" s="6875"/>
      <c r="Q38" s="6876"/>
      <c r="R38" s="6886"/>
      <c r="S38" s="6887"/>
    </row>
    <row r="39" spans="1:21" ht="24.75" customHeight="1" thickBot="1" x14ac:dyDescent="0.25">
      <c r="A39" s="2368"/>
      <c r="B39" s="6771"/>
      <c r="C39" s="6768"/>
      <c r="D39" s="6769"/>
      <c r="E39" s="6769"/>
      <c r="F39" s="6769"/>
      <c r="G39" s="6769"/>
      <c r="H39" s="6769"/>
      <c r="I39" s="6769"/>
      <c r="J39" s="6769"/>
      <c r="K39" s="6769"/>
      <c r="L39" s="6769"/>
      <c r="M39" s="6770"/>
      <c r="N39" s="2566" t="s">
        <v>890</v>
      </c>
      <c r="O39" s="2176" t="s">
        <v>623</v>
      </c>
      <c r="P39" s="2565">
        <v>30</v>
      </c>
      <c r="Q39" s="2361" t="s">
        <v>889</v>
      </c>
      <c r="R39" s="6884" t="s">
        <v>873</v>
      </c>
      <c r="S39" s="6885"/>
    </row>
    <row r="40" spans="1:21" ht="24" customHeight="1" thickBot="1" x14ac:dyDescent="0.25">
      <c r="A40" s="2349"/>
      <c r="B40" s="6772"/>
      <c r="C40" s="6868"/>
      <c r="D40" s="6869"/>
      <c r="E40" s="6869"/>
      <c r="F40" s="6869"/>
      <c r="G40" s="6869"/>
      <c r="H40" s="6869"/>
      <c r="I40" s="6869"/>
      <c r="J40" s="6869"/>
      <c r="K40" s="6869"/>
      <c r="L40" s="6869"/>
      <c r="M40" s="6870"/>
      <c r="N40" s="2564" t="s">
        <v>888</v>
      </c>
      <c r="O40" s="2176" t="s">
        <v>623</v>
      </c>
      <c r="P40" s="2356">
        <v>40</v>
      </c>
      <c r="Q40" s="2398" t="s">
        <v>887</v>
      </c>
      <c r="R40" s="6882" t="s">
        <v>873</v>
      </c>
      <c r="S40" s="6883"/>
    </row>
    <row r="41" spans="1:21" ht="38.25" customHeight="1" x14ac:dyDescent="0.2">
      <c r="A41" s="6748" t="s">
        <v>25</v>
      </c>
      <c r="B41" s="6579" t="s">
        <v>10</v>
      </c>
      <c r="C41" s="6585" t="s">
        <v>10</v>
      </c>
      <c r="D41" s="2209"/>
      <c r="E41" s="2560"/>
      <c r="F41" s="6790" t="s">
        <v>886</v>
      </c>
      <c r="G41" s="6745" t="s">
        <v>539</v>
      </c>
      <c r="H41" s="6793" t="s">
        <v>18</v>
      </c>
      <c r="I41" s="6470" t="s">
        <v>302</v>
      </c>
      <c r="J41" s="2376" t="s">
        <v>20</v>
      </c>
      <c r="K41" s="2125">
        <f>K43</f>
        <v>10</v>
      </c>
      <c r="L41" s="2125">
        <f>L43</f>
        <v>8.1999999999999993</v>
      </c>
      <c r="M41" s="2125">
        <f>M43</f>
        <v>7.2</v>
      </c>
      <c r="N41" s="2534" t="s">
        <v>885</v>
      </c>
      <c r="O41" s="2395" t="s">
        <v>884</v>
      </c>
      <c r="P41" s="2364">
        <v>250</v>
      </c>
      <c r="Q41" s="2469">
        <v>150</v>
      </c>
      <c r="R41" s="2372" t="s">
        <v>883</v>
      </c>
      <c r="S41" s="2469"/>
    </row>
    <row r="42" spans="1:21" ht="30.75" customHeight="1" thickBot="1" x14ac:dyDescent="0.25">
      <c r="A42" s="6749"/>
      <c r="B42" s="6581"/>
      <c r="C42" s="6587"/>
      <c r="D42" s="2200"/>
      <c r="E42" s="2558"/>
      <c r="F42" s="6792"/>
      <c r="G42" s="6746"/>
      <c r="H42" s="6794"/>
      <c r="I42" s="6471"/>
      <c r="J42" s="2170" t="s">
        <v>24</v>
      </c>
      <c r="K42" s="2370">
        <f>SUM(K41:K41)</f>
        <v>10</v>
      </c>
      <c r="L42" s="2370">
        <f>SUM(L41:L41)</f>
        <v>8.1999999999999993</v>
      </c>
      <c r="M42" s="2370">
        <f>SUM(M41:M41)</f>
        <v>7.2</v>
      </c>
      <c r="N42" s="2405" t="s">
        <v>882</v>
      </c>
      <c r="O42" s="2563" t="s">
        <v>881</v>
      </c>
      <c r="P42" s="2562">
        <v>220</v>
      </c>
      <c r="Q42" s="2369">
        <v>109</v>
      </c>
      <c r="R42" s="2355"/>
      <c r="S42" s="2369"/>
    </row>
    <row r="43" spans="1:21" ht="28.5" customHeight="1" x14ac:dyDescent="0.2">
      <c r="A43" s="2401" t="s">
        <v>25</v>
      </c>
      <c r="B43" s="2076" t="s">
        <v>10</v>
      </c>
      <c r="C43" s="2263" t="s">
        <v>10</v>
      </c>
      <c r="D43" s="2448" t="s">
        <v>10</v>
      </c>
      <c r="E43" s="2225"/>
      <c r="F43" s="2073" t="s">
        <v>880</v>
      </c>
      <c r="G43" s="2367"/>
      <c r="H43" s="6794"/>
      <c r="I43" s="6471"/>
      <c r="J43" s="2090" t="s">
        <v>20</v>
      </c>
      <c r="K43" s="2102">
        <v>10</v>
      </c>
      <c r="L43" s="2481">
        <v>8.1999999999999993</v>
      </c>
      <c r="M43" s="2481">
        <v>7.2</v>
      </c>
      <c r="N43" s="2480"/>
      <c r="O43" s="2561"/>
      <c r="P43" s="2474"/>
      <c r="Q43" s="2472"/>
      <c r="R43" s="2473"/>
      <c r="S43" s="2472"/>
    </row>
    <row r="44" spans="1:21" ht="17.25" customHeight="1" thickBot="1" x14ac:dyDescent="0.25">
      <c r="A44" s="2401"/>
      <c r="B44" s="2076"/>
      <c r="C44" s="2263"/>
      <c r="D44" s="2205"/>
      <c r="E44" s="2225"/>
      <c r="F44" s="2073"/>
      <c r="G44" s="2367"/>
      <c r="H44" s="6795"/>
      <c r="I44" s="6472"/>
      <c r="J44" s="2442" t="s">
        <v>24</v>
      </c>
      <c r="K44" s="2539">
        <f>SUM(K43)</f>
        <v>10</v>
      </c>
      <c r="L44" s="2539">
        <f>SUM(L43)</f>
        <v>8.1999999999999993</v>
      </c>
      <c r="M44" s="2539">
        <f>SUM(M43)</f>
        <v>7.2</v>
      </c>
      <c r="N44" s="2201"/>
      <c r="O44" s="2259"/>
      <c r="P44" s="2520"/>
      <c r="Q44" s="2369"/>
      <c r="R44" s="2355"/>
      <c r="S44" s="2369"/>
    </row>
    <row r="45" spans="1:21" ht="27" customHeight="1" x14ac:dyDescent="0.2">
      <c r="A45" s="6748" t="s">
        <v>25</v>
      </c>
      <c r="B45" s="6579" t="s">
        <v>10</v>
      </c>
      <c r="C45" s="6585" t="s">
        <v>25</v>
      </c>
      <c r="D45" s="2209"/>
      <c r="E45" s="2560"/>
      <c r="F45" s="6790" t="s">
        <v>877</v>
      </c>
      <c r="G45" s="6784" t="s">
        <v>518</v>
      </c>
      <c r="H45" s="6793" t="s">
        <v>18</v>
      </c>
      <c r="I45" s="6470" t="s">
        <v>302</v>
      </c>
      <c r="J45" s="2376" t="s">
        <v>20</v>
      </c>
      <c r="K45" s="2125">
        <f>K47</f>
        <v>0</v>
      </c>
      <c r="L45" s="2125">
        <f>L47</f>
        <v>0</v>
      </c>
      <c r="M45" s="2125">
        <f>M47</f>
        <v>0</v>
      </c>
      <c r="N45" s="2382" t="s">
        <v>879</v>
      </c>
      <c r="O45" s="2381" t="s">
        <v>623</v>
      </c>
      <c r="P45" s="2559">
        <v>8</v>
      </c>
      <c r="Q45" s="2469">
        <v>0</v>
      </c>
      <c r="R45" s="2466" t="s">
        <v>878</v>
      </c>
      <c r="S45" s="2469"/>
      <c r="U45" s="2000"/>
    </row>
    <row r="46" spans="1:21" ht="21.6" customHeight="1" thickBot="1" x14ac:dyDescent="0.25">
      <c r="A46" s="6749"/>
      <c r="B46" s="6581"/>
      <c r="C46" s="6587"/>
      <c r="D46" s="2200"/>
      <c r="E46" s="2558"/>
      <c r="F46" s="6792"/>
      <c r="G46" s="6785"/>
      <c r="H46" s="6794"/>
      <c r="I46" s="6471"/>
      <c r="J46" s="2170" t="s">
        <v>24</v>
      </c>
      <c r="K46" s="2370">
        <f>SUM(K45)</f>
        <v>0</v>
      </c>
      <c r="L46" s="2370">
        <f>SUM(L45)</f>
        <v>0</v>
      </c>
      <c r="M46" s="2370">
        <f>SUM(M45)</f>
        <v>0</v>
      </c>
      <c r="N46" s="2333"/>
      <c r="O46" s="2407"/>
      <c r="P46" s="2557"/>
      <c r="Q46" s="2555"/>
      <c r="R46" s="2556"/>
      <c r="S46" s="2555"/>
    </row>
    <row r="47" spans="1:21" ht="21.6" customHeight="1" thickBot="1" x14ac:dyDescent="0.25">
      <c r="A47" s="6767" t="s">
        <v>25</v>
      </c>
      <c r="B47" s="6580" t="s">
        <v>10</v>
      </c>
      <c r="C47" s="6533" t="s">
        <v>25</v>
      </c>
      <c r="D47" s="2505" t="s">
        <v>10</v>
      </c>
      <c r="E47" s="6805"/>
      <c r="F47" s="6547" t="s">
        <v>877</v>
      </c>
      <c r="G47" s="6785"/>
      <c r="H47" s="6794"/>
      <c r="I47" s="6471"/>
      <c r="J47" s="2141" t="s">
        <v>20</v>
      </c>
      <c r="K47" s="2203">
        <v>0</v>
      </c>
      <c r="L47" s="2554">
        <v>0</v>
      </c>
      <c r="M47" s="2554">
        <v>0</v>
      </c>
      <c r="N47" s="2196"/>
      <c r="O47" s="2357"/>
      <c r="P47" s="2553"/>
      <c r="Q47" s="2551"/>
      <c r="R47" s="2552"/>
      <c r="S47" s="2551"/>
    </row>
    <row r="48" spans="1:21" ht="21.6" customHeight="1" thickBot="1" x14ac:dyDescent="0.25">
      <c r="A48" s="6749"/>
      <c r="B48" s="6581"/>
      <c r="C48" s="6534"/>
      <c r="D48" s="2200"/>
      <c r="E48" s="6751"/>
      <c r="F48" s="6548"/>
      <c r="G48" s="6786"/>
      <c r="H48" s="6795"/>
      <c r="I48" s="6472"/>
      <c r="J48" s="2360" t="s">
        <v>24</v>
      </c>
      <c r="K48" s="2359">
        <f>SUM(K47)</f>
        <v>0</v>
      </c>
      <c r="L48" s="2359">
        <f>SUM(L47)</f>
        <v>0</v>
      </c>
      <c r="M48" s="2359">
        <f>SUM(M47)</f>
        <v>0</v>
      </c>
      <c r="N48" s="2550"/>
      <c r="O48" s="2549"/>
      <c r="P48" s="2548"/>
      <c r="Q48" s="2546"/>
      <c r="R48" s="2547"/>
      <c r="S48" s="2546"/>
    </row>
    <row r="49" spans="1:19" ht="15" customHeight="1" thickBot="1" x14ac:dyDescent="0.25">
      <c r="A49" s="2387" t="s">
        <v>25</v>
      </c>
      <c r="B49" s="2385" t="s">
        <v>10</v>
      </c>
      <c r="C49" s="6743" t="s">
        <v>35</v>
      </c>
      <c r="D49" s="6744"/>
      <c r="E49" s="6744"/>
      <c r="F49" s="6744"/>
      <c r="G49" s="6744"/>
      <c r="H49" s="6744"/>
      <c r="I49" s="6744"/>
      <c r="J49" s="2438" t="s">
        <v>24</v>
      </c>
      <c r="K49" s="2437">
        <f>K46+K42</f>
        <v>10</v>
      </c>
      <c r="L49" s="2437">
        <f>L46+L42</f>
        <v>8.1999999999999993</v>
      </c>
      <c r="M49" s="2437">
        <f>M46+M42</f>
        <v>7.2</v>
      </c>
      <c r="N49" s="6871"/>
      <c r="O49" s="6872"/>
      <c r="P49" s="6872"/>
      <c r="Q49" s="6873"/>
      <c r="R49" s="6734"/>
      <c r="S49" s="6735"/>
    </row>
    <row r="50" spans="1:19" ht="18" customHeight="1" thickBot="1" x14ac:dyDescent="0.25">
      <c r="A50" s="2387" t="s">
        <v>25</v>
      </c>
      <c r="B50" s="2386" t="s">
        <v>25</v>
      </c>
      <c r="C50" s="2436" t="s">
        <v>876</v>
      </c>
      <c r="D50" s="2435"/>
      <c r="E50" s="2435"/>
      <c r="F50" s="2435"/>
      <c r="G50" s="2435"/>
      <c r="H50" s="2435"/>
      <c r="I50" s="2435"/>
      <c r="J50" s="2435"/>
      <c r="K50" s="2435"/>
      <c r="L50" s="2435"/>
      <c r="M50" s="2435"/>
      <c r="N50" s="2435"/>
      <c r="O50" s="2435"/>
      <c r="P50" s="2435"/>
      <c r="Q50" s="2434"/>
      <c r="R50" s="6736"/>
      <c r="S50" s="6737"/>
    </row>
    <row r="51" spans="1:19" ht="28.5" customHeight="1" thickBot="1" x14ac:dyDescent="0.25">
      <c r="A51" s="2368"/>
      <c r="B51" s="6771"/>
      <c r="C51" s="6768"/>
      <c r="D51" s="6769"/>
      <c r="E51" s="6769"/>
      <c r="F51" s="6769"/>
      <c r="G51" s="6769"/>
      <c r="H51" s="6769"/>
      <c r="I51" s="6769"/>
      <c r="J51" s="6769"/>
      <c r="K51" s="6769"/>
      <c r="L51" s="6769"/>
      <c r="M51" s="6770"/>
      <c r="N51" s="2432" t="s">
        <v>875</v>
      </c>
      <c r="O51" s="2431" t="s">
        <v>16</v>
      </c>
      <c r="P51" s="2494">
        <v>62</v>
      </c>
      <c r="Q51" s="2493" t="s">
        <v>874</v>
      </c>
      <c r="R51" s="6880" t="s">
        <v>873</v>
      </c>
      <c r="S51" s="6881"/>
    </row>
    <row r="52" spans="1:19" ht="32.25" customHeight="1" thickBot="1" x14ac:dyDescent="0.25">
      <c r="A52" s="2349"/>
      <c r="B52" s="6772"/>
      <c r="C52" s="6868"/>
      <c r="D52" s="6869"/>
      <c r="E52" s="6869"/>
      <c r="F52" s="6869"/>
      <c r="G52" s="6869"/>
      <c r="H52" s="6869"/>
      <c r="I52" s="6869"/>
      <c r="J52" s="6869"/>
      <c r="K52" s="6869"/>
      <c r="L52" s="6869"/>
      <c r="M52" s="6870"/>
      <c r="N52" s="2545" t="s">
        <v>872</v>
      </c>
      <c r="O52" s="2176" t="s">
        <v>17</v>
      </c>
      <c r="P52" s="2356">
        <v>12</v>
      </c>
      <c r="Q52" s="2388" t="s">
        <v>662</v>
      </c>
      <c r="R52" s="2483"/>
      <c r="S52" s="2482"/>
    </row>
    <row r="53" spans="1:19" ht="24.75" customHeight="1" x14ac:dyDescent="0.2">
      <c r="A53" s="2513" t="s">
        <v>25</v>
      </c>
      <c r="B53" s="2246" t="s">
        <v>25</v>
      </c>
      <c r="C53" s="2543" t="s">
        <v>10</v>
      </c>
      <c r="D53" s="2209"/>
      <c r="E53" s="2377"/>
      <c r="F53" s="6790" t="s">
        <v>871</v>
      </c>
      <c r="G53" s="6745" t="s">
        <v>870</v>
      </c>
      <c r="H53" s="6793" t="s">
        <v>18</v>
      </c>
      <c r="I53" s="2426" t="s">
        <v>302</v>
      </c>
      <c r="J53" s="2376" t="s">
        <v>20</v>
      </c>
      <c r="K53" s="2125">
        <f>K56</f>
        <v>0</v>
      </c>
      <c r="L53" s="2125">
        <f>L56</f>
        <v>0</v>
      </c>
      <c r="M53" s="2125">
        <f>M56</f>
        <v>0</v>
      </c>
      <c r="N53" s="2382" t="s">
        <v>869</v>
      </c>
      <c r="O53" s="2395" t="s">
        <v>17</v>
      </c>
      <c r="P53" s="2364">
        <v>2</v>
      </c>
      <c r="Q53" s="2361">
        <v>1</v>
      </c>
      <c r="R53" s="2394"/>
      <c r="S53" s="2393"/>
    </row>
    <row r="54" spans="1:19" ht="27" customHeight="1" thickBot="1" x14ac:dyDescent="0.25">
      <c r="A54" s="2507"/>
      <c r="B54" s="2241"/>
      <c r="C54" s="2540"/>
      <c r="D54" s="2205"/>
      <c r="E54" s="2413"/>
      <c r="F54" s="6791"/>
      <c r="G54" s="6746"/>
      <c r="H54" s="6794"/>
      <c r="I54" s="2293"/>
      <c r="J54" s="2411"/>
      <c r="K54" s="2115"/>
      <c r="L54" s="2410"/>
      <c r="M54" s="2410"/>
      <c r="N54" s="2468" t="s">
        <v>868</v>
      </c>
      <c r="O54" s="2374" t="s">
        <v>17</v>
      </c>
      <c r="P54" s="2373">
        <v>1</v>
      </c>
      <c r="Q54" s="2398">
        <v>0</v>
      </c>
      <c r="R54" s="2406"/>
      <c r="S54" s="2371"/>
    </row>
    <row r="55" spans="1:19" ht="13.5" thickBot="1" x14ac:dyDescent="0.25">
      <c r="A55" s="2526"/>
      <c r="B55" s="2270"/>
      <c r="C55" s="2544"/>
      <c r="D55" s="2200"/>
      <c r="E55" s="2222"/>
      <c r="F55" s="6792"/>
      <c r="G55" s="6746"/>
      <c r="H55" s="6794"/>
      <c r="I55" s="2293"/>
      <c r="J55" s="2110" t="s">
        <v>24</v>
      </c>
      <c r="K55" s="2109">
        <f>SUM(K53:K53)</f>
        <v>0</v>
      </c>
      <c r="L55" s="2109">
        <f>SUM(L53:L53)</f>
        <v>0</v>
      </c>
      <c r="M55" s="2109">
        <f>SUM(M53:M53)</f>
        <v>0</v>
      </c>
      <c r="N55" s="2196"/>
      <c r="O55" s="2357"/>
      <c r="P55" s="2356"/>
      <c r="Q55" s="2369"/>
      <c r="R55" s="2355"/>
      <c r="S55" s="2369"/>
    </row>
    <row r="56" spans="1:19" ht="30" customHeight="1" x14ac:dyDescent="0.2">
      <c r="A56" s="2513" t="s">
        <v>25</v>
      </c>
      <c r="B56" s="2246" t="s">
        <v>25</v>
      </c>
      <c r="C56" s="2543" t="s">
        <v>10</v>
      </c>
      <c r="D56" s="2448" t="s">
        <v>10</v>
      </c>
      <c r="E56" s="2225"/>
      <c r="F56" s="6551" t="s">
        <v>867</v>
      </c>
      <c r="G56" s="6746"/>
      <c r="H56" s="6794"/>
      <c r="I56" s="2293"/>
      <c r="J56" s="2103" t="s">
        <v>20</v>
      </c>
      <c r="K56" s="2542">
        <v>0</v>
      </c>
      <c r="L56" s="2541">
        <v>0</v>
      </c>
      <c r="M56" s="2541">
        <v>0</v>
      </c>
      <c r="N56" s="2452"/>
      <c r="O56" s="2407"/>
      <c r="P56" s="2414"/>
      <c r="Q56" s="2508"/>
      <c r="R56" s="2509"/>
      <c r="S56" s="2508"/>
    </row>
    <row r="57" spans="1:19" ht="13.5" thickBot="1" x14ac:dyDescent="0.25">
      <c r="A57" s="2401"/>
      <c r="B57" s="2076"/>
      <c r="C57" s="2540"/>
      <c r="D57" s="2200"/>
      <c r="E57" s="2225"/>
      <c r="F57" s="6548"/>
      <c r="G57" s="6747"/>
      <c r="H57" s="6795"/>
      <c r="I57" s="2292"/>
      <c r="J57" s="2442" t="s">
        <v>24</v>
      </c>
      <c r="K57" s="2539">
        <f>SUM(K56)</f>
        <v>0</v>
      </c>
      <c r="L57" s="2539">
        <f>SUM(L56)</f>
        <v>0</v>
      </c>
      <c r="M57" s="2539">
        <f>SUM(M56)</f>
        <v>0</v>
      </c>
      <c r="N57" s="2201"/>
      <c r="O57" s="2485"/>
      <c r="P57" s="2520"/>
      <c r="Q57" s="2369"/>
      <c r="R57" s="2355"/>
      <c r="S57" s="2369"/>
    </row>
    <row r="58" spans="1:19" ht="25.9" customHeight="1" x14ac:dyDescent="0.2">
      <c r="A58" s="6748" t="s">
        <v>25</v>
      </c>
      <c r="B58" s="6579" t="s">
        <v>25</v>
      </c>
      <c r="C58" s="6585" t="s">
        <v>25</v>
      </c>
      <c r="D58" s="2209"/>
      <c r="E58" s="2377"/>
      <c r="F58" s="6790" t="s">
        <v>866</v>
      </c>
      <c r="G58" s="6745" t="s">
        <v>865</v>
      </c>
      <c r="H58" s="6793" t="s">
        <v>18</v>
      </c>
      <c r="I58" s="2426" t="s">
        <v>302</v>
      </c>
      <c r="J58" s="2376" t="s">
        <v>20</v>
      </c>
      <c r="K58" s="2125">
        <f>K61</f>
        <v>190</v>
      </c>
      <c r="L58" s="2125">
        <f>L61</f>
        <v>190</v>
      </c>
      <c r="M58" s="2125">
        <f>M61</f>
        <v>190</v>
      </c>
      <c r="N58" s="2382" t="s">
        <v>864</v>
      </c>
      <c r="O58" s="2395" t="s">
        <v>17</v>
      </c>
      <c r="P58" s="2364">
        <v>1</v>
      </c>
      <c r="Q58" s="2393">
        <v>1</v>
      </c>
      <c r="R58" s="2394"/>
      <c r="S58" s="2393"/>
    </row>
    <row r="59" spans="1:19" ht="27" customHeight="1" thickBot="1" x14ac:dyDescent="0.25">
      <c r="A59" s="6767"/>
      <c r="B59" s="6580"/>
      <c r="C59" s="6586"/>
      <c r="D59" s="2205"/>
      <c r="E59" s="2413"/>
      <c r="F59" s="6791"/>
      <c r="G59" s="6746"/>
      <c r="H59" s="6794"/>
      <c r="I59" s="2293"/>
      <c r="J59" s="2411"/>
      <c r="K59" s="2115"/>
      <c r="L59" s="2410"/>
      <c r="M59" s="2410"/>
      <c r="N59" s="2468" t="s">
        <v>863</v>
      </c>
      <c r="O59" s="2374" t="s">
        <v>17</v>
      </c>
      <c r="P59" s="2373">
        <v>1</v>
      </c>
      <c r="Q59" s="2469">
        <v>1</v>
      </c>
      <c r="R59" s="2068" t="s">
        <v>862</v>
      </c>
      <c r="S59" s="2538"/>
    </row>
    <row r="60" spans="1:19" ht="22.5" customHeight="1" thickBot="1" x14ac:dyDescent="0.25">
      <c r="A60" s="6749"/>
      <c r="B60" s="6581"/>
      <c r="C60" s="6587"/>
      <c r="D60" s="2200"/>
      <c r="E60" s="2222"/>
      <c r="F60" s="6792"/>
      <c r="G60" s="6746"/>
      <c r="H60" s="6794"/>
      <c r="I60" s="2293"/>
      <c r="J60" s="2110" t="s">
        <v>24</v>
      </c>
      <c r="K60" s="2109">
        <f>SUM(K58:K58)</f>
        <v>190</v>
      </c>
      <c r="L60" s="2109">
        <f>SUM(L58:L58)</f>
        <v>190</v>
      </c>
      <c r="M60" s="2109">
        <f>SUM(M58:M58)</f>
        <v>190</v>
      </c>
      <c r="N60" s="2196" t="s">
        <v>861</v>
      </c>
      <c r="O60" s="2357" t="s">
        <v>16</v>
      </c>
      <c r="P60" s="2356">
        <v>40</v>
      </c>
      <c r="Q60" s="2388" t="s">
        <v>662</v>
      </c>
      <c r="R60" s="2355"/>
      <c r="S60" s="2369"/>
    </row>
    <row r="61" spans="1:19" ht="39" customHeight="1" thickBot="1" x14ac:dyDescent="0.25">
      <c r="A61" s="2513" t="s">
        <v>25</v>
      </c>
      <c r="B61" s="2246" t="s">
        <v>25</v>
      </c>
      <c r="C61" s="2512" t="s">
        <v>25</v>
      </c>
      <c r="D61" s="2448" t="s">
        <v>10</v>
      </c>
      <c r="E61" s="2225"/>
      <c r="F61" s="6551" t="s">
        <v>860</v>
      </c>
      <c r="G61" s="6746"/>
      <c r="H61" s="6794"/>
      <c r="I61" s="2293"/>
      <c r="J61" s="2143" t="s">
        <v>20</v>
      </c>
      <c r="K61" s="2537">
        <v>190</v>
      </c>
      <c r="L61" s="2536">
        <v>190</v>
      </c>
      <c r="M61" s="2536">
        <v>190</v>
      </c>
      <c r="N61" s="2480"/>
      <c r="O61" s="2364"/>
      <c r="P61" s="2474"/>
      <c r="Q61" s="2508"/>
      <c r="R61" s="2509"/>
      <c r="S61" s="2535"/>
    </row>
    <row r="62" spans="1:19" ht="13.5" thickBot="1" x14ac:dyDescent="0.25">
      <c r="A62" s="2401"/>
      <c r="B62" s="2076"/>
      <c r="C62" s="2261"/>
      <c r="D62" s="2200"/>
      <c r="E62" s="2225"/>
      <c r="F62" s="6548"/>
      <c r="G62" s="6747"/>
      <c r="H62" s="6795"/>
      <c r="I62" s="2292"/>
      <c r="J62" s="2360" t="s">
        <v>24</v>
      </c>
      <c r="K62" s="2359">
        <f>SUM(K61)</f>
        <v>190</v>
      </c>
      <c r="L62" s="2359">
        <f>SUM(L61)</f>
        <v>190</v>
      </c>
      <c r="M62" s="2359">
        <f>SUM(M61)</f>
        <v>190</v>
      </c>
      <c r="N62" s="2201"/>
      <c r="O62" s="2485"/>
      <c r="P62" s="2520"/>
      <c r="Q62" s="2369"/>
      <c r="R62" s="2355"/>
      <c r="S62" s="2369"/>
    </row>
    <row r="63" spans="1:19" ht="31.9" customHeight="1" x14ac:dyDescent="0.2">
      <c r="A63" s="2513" t="s">
        <v>25</v>
      </c>
      <c r="B63" s="6579" t="s">
        <v>25</v>
      </c>
      <c r="C63" s="6585" t="s">
        <v>27</v>
      </c>
      <c r="D63" s="2209"/>
      <c r="E63" s="2377"/>
      <c r="F63" s="6790" t="s">
        <v>856</v>
      </c>
      <c r="G63" s="6745" t="s">
        <v>859</v>
      </c>
      <c r="H63" s="6793" t="s">
        <v>18</v>
      </c>
      <c r="I63" s="6470" t="s">
        <v>302</v>
      </c>
      <c r="J63" s="2376" t="s">
        <v>20</v>
      </c>
      <c r="K63" s="2125">
        <v>0</v>
      </c>
      <c r="L63" s="2125">
        <v>0</v>
      </c>
      <c r="M63" s="2125">
        <v>0</v>
      </c>
      <c r="N63" s="2534" t="s">
        <v>858</v>
      </c>
      <c r="O63" s="2395" t="s">
        <v>17</v>
      </c>
      <c r="P63" s="2364">
        <v>2</v>
      </c>
      <c r="Q63" s="2393">
        <v>2</v>
      </c>
      <c r="R63" s="6473" t="s">
        <v>857</v>
      </c>
      <c r="S63" s="2533"/>
    </row>
    <row r="64" spans="1:19" ht="18.75" customHeight="1" x14ac:dyDescent="0.2">
      <c r="A64" s="2507"/>
      <c r="B64" s="6580"/>
      <c r="C64" s="6586"/>
      <c r="D64" s="2205"/>
      <c r="E64" s="2413"/>
      <c r="F64" s="6791"/>
      <c r="G64" s="6746"/>
      <c r="H64" s="6794"/>
      <c r="I64" s="6471"/>
      <c r="J64" s="2411"/>
      <c r="K64" s="2115"/>
      <c r="L64" s="2410"/>
      <c r="M64" s="2410"/>
      <c r="N64" s="2532"/>
      <c r="O64" s="2531"/>
      <c r="P64" s="2451"/>
      <c r="Q64" s="2354"/>
      <c r="R64" s="6474"/>
      <c r="S64" s="2527"/>
    </row>
    <row r="65" spans="1:23" ht="16.899999999999999" customHeight="1" thickBot="1" x14ac:dyDescent="0.25">
      <c r="A65" s="2507"/>
      <c r="B65" s="6580"/>
      <c r="C65" s="6586"/>
      <c r="D65" s="2205"/>
      <c r="E65" s="2413"/>
      <c r="F65" s="6791"/>
      <c r="G65" s="6746"/>
      <c r="H65" s="6794"/>
      <c r="I65" s="6471"/>
      <c r="J65" s="2411"/>
      <c r="K65" s="2115"/>
      <c r="L65" s="2410"/>
      <c r="M65" s="2410"/>
      <c r="N65" s="2530"/>
      <c r="O65" s="2529"/>
      <c r="P65" s="2445"/>
      <c r="Q65" s="2527"/>
      <c r="R65" s="2528"/>
      <c r="S65" s="2527"/>
    </row>
    <row r="66" spans="1:23" ht="16.899999999999999" customHeight="1" thickBot="1" x14ac:dyDescent="0.25">
      <c r="A66" s="2526"/>
      <c r="B66" s="6581"/>
      <c r="C66" s="6587"/>
      <c r="D66" s="2200"/>
      <c r="E66" s="2222"/>
      <c r="F66" s="6792"/>
      <c r="G66" s="6746"/>
      <c r="H66" s="6794"/>
      <c r="I66" s="6471"/>
      <c r="J66" s="2110" t="s">
        <v>24</v>
      </c>
      <c r="K66" s="2109">
        <f>SUM(K63:K63)</f>
        <v>0</v>
      </c>
      <c r="L66" s="2109">
        <f>SUM(L63:L63)</f>
        <v>0</v>
      </c>
      <c r="M66" s="2109">
        <f>SUM(M63:M63)</f>
        <v>0</v>
      </c>
      <c r="N66" s="2525"/>
      <c r="O66" s="2356"/>
      <c r="P66" s="2356"/>
      <c r="Q66" s="2369"/>
      <c r="R66" s="2355"/>
      <c r="S66" s="2369"/>
    </row>
    <row r="67" spans="1:23" ht="27" customHeight="1" x14ac:dyDescent="0.2">
      <c r="A67" s="2513" t="s">
        <v>25</v>
      </c>
      <c r="B67" s="2246" t="s">
        <v>25</v>
      </c>
      <c r="C67" s="2512" t="s">
        <v>27</v>
      </c>
      <c r="D67" s="2448" t="s">
        <v>10</v>
      </c>
      <c r="E67" s="2225"/>
      <c r="F67" s="6551" t="s">
        <v>856</v>
      </c>
      <c r="G67" s="6746"/>
      <c r="H67" s="6794"/>
      <c r="I67" s="6471"/>
      <c r="J67" s="2090" t="s">
        <v>20</v>
      </c>
      <c r="K67" s="2523">
        <v>0</v>
      </c>
      <c r="L67" s="2524">
        <v>0</v>
      </c>
      <c r="M67" s="2523">
        <v>0</v>
      </c>
      <c r="N67" s="2480"/>
      <c r="O67" s="2517"/>
      <c r="P67" s="2363"/>
      <c r="Q67" s="2508"/>
      <c r="R67" s="2509"/>
      <c r="S67" s="2508"/>
    </row>
    <row r="68" spans="1:23" ht="32.25" customHeight="1" thickBot="1" x14ac:dyDescent="0.25">
      <c r="A68" s="2507"/>
      <c r="B68" s="2076"/>
      <c r="C68" s="2263"/>
      <c r="D68" s="2200"/>
      <c r="E68" s="2225"/>
      <c r="F68" s="6548"/>
      <c r="G68" s="6747"/>
      <c r="H68" s="6795"/>
      <c r="I68" s="6472"/>
      <c r="J68" s="2522" t="s">
        <v>24</v>
      </c>
      <c r="K68" s="2390">
        <f>SUM(K67)</f>
        <v>0</v>
      </c>
      <c r="L68" s="2390">
        <f>SUM(L67)</f>
        <v>0</v>
      </c>
      <c r="M68" s="2390">
        <f>SUM(M67)</f>
        <v>0</v>
      </c>
      <c r="N68" s="2201"/>
      <c r="O68" s="2521"/>
      <c r="P68" s="2520"/>
      <c r="Q68" s="2369"/>
      <c r="R68" s="2355"/>
      <c r="S68" s="2369"/>
    </row>
    <row r="69" spans="1:23" ht="43.5" customHeight="1" thickBot="1" x14ac:dyDescent="0.25">
      <c r="A69" s="6748" t="s">
        <v>25</v>
      </c>
      <c r="B69" s="6579" t="s">
        <v>25</v>
      </c>
      <c r="C69" s="6585" t="s">
        <v>28</v>
      </c>
      <c r="D69" s="2209"/>
      <c r="E69" s="6858"/>
      <c r="F69" s="6859" t="s">
        <v>855</v>
      </c>
      <c r="G69" s="6745" t="s">
        <v>592</v>
      </c>
      <c r="H69" s="6793" t="s">
        <v>18</v>
      </c>
      <c r="I69" s="6470" t="s">
        <v>302</v>
      </c>
      <c r="J69" s="2519" t="s">
        <v>20</v>
      </c>
      <c r="K69" s="2109">
        <f t="shared" ref="K69:M70" si="0">K72</f>
        <v>2000</v>
      </c>
      <c r="L69" s="2109">
        <f t="shared" si="0"/>
        <v>3150</v>
      </c>
      <c r="M69" s="2109">
        <f t="shared" si="0"/>
        <v>3001.3</v>
      </c>
      <c r="N69" s="2518" t="s">
        <v>854</v>
      </c>
      <c r="O69" s="2517" t="s">
        <v>853</v>
      </c>
      <c r="P69" s="2363">
        <v>2000</v>
      </c>
      <c r="Q69" s="2361">
        <v>3001.3</v>
      </c>
      <c r="R69" s="2362"/>
      <c r="S69" s="2361"/>
      <c r="T69" s="2315"/>
      <c r="U69" s="2000"/>
      <c r="V69" s="2000"/>
      <c r="W69" s="2315"/>
    </row>
    <row r="70" spans="1:23" ht="19.149999999999999" customHeight="1" thickBot="1" x14ac:dyDescent="0.25">
      <c r="A70" s="6767"/>
      <c r="B70" s="6580"/>
      <c r="C70" s="6586"/>
      <c r="D70" s="2205"/>
      <c r="E70" s="6655"/>
      <c r="F70" s="6860"/>
      <c r="G70" s="6746"/>
      <c r="H70" s="6794"/>
      <c r="I70" s="6471"/>
      <c r="J70" s="2411" t="s">
        <v>20</v>
      </c>
      <c r="K70" s="2115">
        <f t="shared" si="0"/>
        <v>0</v>
      </c>
      <c r="L70" s="2115">
        <f t="shared" si="0"/>
        <v>0</v>
      </c>
      <c r="M70" s="2115">
        <f t="shared" si="0"/>
        <v>0</v>
      </c>
      <c r="N70" s="2516"/>
      <c r="O70" s="2373"/>
      <c r="P70" s="2400"/>
      <c r="Q70" s="2354"/>
      <c r="R70" s="2501"/>
      <c r="S70" s="2354"/>
      <c r="T70" s="2315"/>
      <c r="W70" s="2515"/>
    </row>
    <row r="71" spans="1:23" ht="14.45" customHeight="1" thickBot="1" x14ac:dyDescent="0.25">
      <c r="A71" s="6749"/>
      <c r="B71" s="6581"/>
      <c r="C71" s="6587"/>
      <c r="D71" s="2200"/>
      <c r="E71" s="6656"/>
      <c r="F71" s="6861"/>
      <c r="G71" s="6746"/>
      <c r="H71" s="6794"/>
      <c r="I71" s="6471"/>
      <c r="J71" s="2110" t="s">
        <v>24</v>
      </c>
      <c r="K71" s="2109">
        <f>SUM(K69:K70)</f>
        <v>2000</v>
      </c>
      <c r="L71" s="2109">
        <f>SUM(L69:L70)</f>
        <v>3150</v>
      </c>
      <c r="M71" s="2109">
        <f>SUM(M69:M70)</f>
        <v>3001.3</v>
      </c>
      <c r="N71" s="2514"/>
      <c r="O71" s="2498"/>
      <c r="P71" s="2356"/>
      <c r="Q71" s="2369"/>
      <c r="R71" s="2355"/>
      <c r="S71" s="2369"/>
      <c r="T71" s="2315"/>
    </row>
    <row r="72" spans="1:23" ht="24.75" customHeight="1" x14ac:dyDescent="0.2">
      <c r="A72" s="2513" t="s">
        <v>25</v>
      </c>
      <c r="B72" s="2246" t="s">
        <v>25</v>
      </c>
      <c r="C72" s="2512" t="s">
        <v>28</v>
      </c>
      <c r="D72" s="2448" t="s">
        <v>10</v>
      </c>
      <c r="E72" s="6750"/>
      <c r="F72" s="6906" t="s">
        <v>852</v>
      </c>
      <c r="G72" s="6746"/>
      <c r="H72" s="6794"/>
      <c r="I72" s="6471"/>
      <c r="J72" s="2090" t="s">
        <v>20</v>
      </c>
      <c r="K72" s="2102">
        <v>2000</v>
      </c>
      <c r="L72" s="2481">
        <v>3150</v>
      </c>
      <c r="M72" s="2102">
        <v>3001.3</v>
      </c>
      <c r="N72" s="2511"/>
      <c r="O72" s="2510"/>
      <c r="P72" s="2363"/>
      <c r="Q72" s="2508"/>
      <c r="R72" s="2509"/>
      <c r="S72" s="2508"/>
      <c r="T72" s="2315"/>
      <c r="U72" s="2000"/>
      <c r="V72" s="2000"/>
    </row>
    <row r="73" spans="1:23" ht="22.5" customHeight="1" thickBot="1" x14ac:dyDescent="0.25">
      <c r="A73" s="2507"/>
      <c r="B73" s="2241"/>
      <c r="C73" s="2506"/>
      <c r="D73" s="2505"/>
      <c r="E73" s="6805"/>
      <c r="F73" s="6907"/>
      <c r="G73" s="6746"/>
      <c r="H73" s="6794"/>
      <c r="I73" s="6471"/>
      <c r="J73" s="2142" t="s">
        <v>20</v>
      </c>
      <c r="K73" s="2080">
        <v>0</v>
      </c>
      <c r="L73" s="2504">
        <v>0</v>
      </c>
      <c r="M73" s="2504">
        <v>0</v>
      </c>
      <c r="N73" s="2503"/>
      <c r="O73" s="2502"/>
      <c r="P73" s="2414"/>
      <c r="Q73" s="2354"/>
      <c r="R73" s="2501"/>
      <c r="S73" s="2354"/>
      <c r="T73" s="2315"/>
    </row>
    <row r="74" spans="1:23" ht="14.45" customHeight="1" thickBot="1" x14ac:dyDescent="0.25">
      <c r="A74" s="2349"/>
      <c r="B74" s="2064"/>
      <c r="C74" s="2500"/>
      <c r="D74" s="2200"/>
      <c r="E74" s="6751"/>
      <c r="F74" s="6908"/>
      <c r="G74" s="6747"/>
      <c r="H74" s="6795"/>
      <c r="I74" s="6472"/>
      <c r="J74" s="2360" t="s">
        <v>24</v>
      </c>
      <c r="K74" s="2359">
        <f>SUM(K72:K73)</f>
        <v>2000</v>
      </c>
      <c r="L74" s="2359">
        <f>SUM(L72:L73)</f>
        <v>3150</v>
      </c>
      <c r="M74" s="2359">
        <f>SUM(M72:M73)</f>
        <v>3001.3</v>
      </c>
      <c r="N74" s="2499"/>
      <c r="O74" s="2498"/>
      <c r="P74" s="2356"/>
      <c r="Q74" s="2369"/>
      <c r="R74" s="2355"/>
      <c r="S74" s="2369"/>
      <c r="T74" s="2315"/>
    </row>
    <row r="75" spans="1:23" ht="16.899999999999999" customHeight="1" thickBot="1" x14ac:dyDescent="0.25">
      <c r="A75" s="2349" t="s">
        <v>25</v>
      </c>
      <c r="B75" s="2353" t="s">
        <v>25</v>
      </c>
      <c r="C75" s="6743" t="s">
        <v>35</v>
      </c>
      <c r="D75" s="6744"/>
      <c r="E75" s="6744"/>
      <c r="F75" s="6744"/>
      <c r="G75" s="6744"/>
      <c r="H75" s="6744"/>
      <c r="I75" s="6744"/>
      <c r="J75" s="2352" t="s">
        <v>24</v>
      </c>
      <c r="K75" s="2054">
        <f>K66+K60+K55+K71</f>
        <v>2190</v>
      </c>
      <c r="L75" s="2054">
        <f>L66+L60+L55+L71</f>
        <v>3340</v>
      </c>
      <c r="M75" s="2054">
        <f>M66+M60+M55+M71</f>
        <v>3191.3</v>
      </c>
      <c r="N75" s="6871"/>
      <c r="O75" s="6872"/>
      <c r="P75" s="6872"/>
      <c r="Q75" s="6873"/>
      <c r="R75" s="6734"/>
      <c r="S75" s="6735"/>
    </row>
    <row r="76" spans="1:23" ht="19.5" customHeight="1" thickBot="1" x14ac:dyDescent="0.25">
      <c r="A76" s="2387" t="s">
        <v>25</v>
      </c>
      <c r="B76" s="2386" t="s">
        <v>27</v>
      </c>
      <c r="C76" s="6874" t="s">
        <v>851</v>
      </c>
      <c r="D76" s="6875"/>
      <c r="E76" s="6875"/>
      <c r="F76" s="6875"/>
      <c r="G76" s="6875"/>
      <c r="H76" s="6875"/>
      <c r="I76" s="6875"/>
      <c r="J76" s="6875"/>
      <c r="K76" s="6875"/>
      <c r="L76" s="6875"/>
      <c r="M76" s="6875"/>
      <c r="N76" s="6875"/>
      <c r="O76" s="6875"/>
      <c r="P76" s="6875"/>
      <c r="Q76" s="6876"/>
      <c r="R76" s="6736"/>
      <c r="S76" s="6737"/>
    </row>
    <row r="77" spans="1:23" ht="39.75" customHeight="1" thickBot="1" x14ac:dyDescent="0.25">
      <c r="A77" s="2368"/>
      <c r="B77" s="2497"/>
      <c r="C77" s="2496"/>
      <c r="D77" s="6768"/>
      <c r="E77" s="6769"/>
      <c r="F77" s="6769"/>
      <c r="G77" s="6769"/>
      <c r="H77" s="6769"/>
      <c r="I77" s="6769"/>
      <c r="J77" s="6769"/>
      <c r="K77" s="6769"/>
      <c r="L77" s="6769"/>
      <c r="M77" s="6770"/>
      <c r="N77" s="2495" t="s">
        <v>850</v>
      </c>
      <c r="O77" s="2431" t="s">
        <v>16</v>
      </c>
      <c r="P77" s="2494">
        <v>23</v>
      </c>
      <c r="Q77" s="2493" t="s">
        <v>849</v>
      </c>
      <c r="R77" s="6738" t="s">
        <v>848</v>
      </c>
      <c r="S77" s="6739"/>
    </row>
    <row r="78" spans="1:23" ht="27.6" customHeight="1" x14ac:dyDescent="0.2">
      <c r="A78" s="6748" t="s">
        <v>25</v>
      </c>
      <c r="B78" s="6579" t="s">
        <v>27</v>
      </c>
      <c r="C78" s="6585" t="s">
        <v>10</v>
      </c>
      <c r="D78" s="2209"/>
      <c r="E78" s="2377"/>
      <c r="F78" s="6790" t="s">
        <v>841</v>
      </c>
      <c r="G78" s="6745" t="s">
        <v>847</v>
      </c>
      <c r="H78" s="6793" t="s">
        <v>18</v>
      </c>
      <c r="I78" s="6470" t="s">
        <v>302</v>
      </c>
      <c r="J78" s="2376" t="s">
        <v>20</v>
      </c>
      <c r="K78" s="2125">
        <f>K83</f>
        <v>2</v>
      </c>
      <c r="L78" s="2125">
        <f>L83</f>
        <v>0</v>
      </c>
      <c r="M78" s="2125">
        <f>M83</f>
        <v>0</v>
      </c>
      <c r="N78" s="2382" t="s">
        <v>846</v>
      </c>
      <c r="O78" s="2381" t="s">
        <v>623</v>
      </c>
      <c r="P78" s="2364">
        <v>100</v>
      </c>
      <c r="Q78" s="2479" t="s">
        <v>662</v>
      </c>
      <c r="R78" s="2394"/>
      <c r="S78" s="2393"/>
    </row>
    <row r="79" spans="1:23" ht="43.5" customHeight="1" x14ac:dyDescent="0.2">
      <c r="A79" s="6767"/>
      <c r="B79" s="6580"/>
      <c r="C79" s="6586"/>
      <c r="D79" s="2205"/>
      <c r="E79" s="2413"/>
      <c r="F79" s="6791"/>
      <c r="G79" s="6746"/>
      <c r="H79" s="6794"/>
      <c r="I79" s="6471"/>
      <c r="J79" s="2418"/>
      <c r="K79" s="2119"/>
      <c r="L79" s="2417"/>
      <c r="M79" s="2417"/>
      <c r="N79" s="2468" t="s">
        <v>845</v>
      </c>
      <c r="O79" s="2489" t="s">
        <v>623</v>
      </c>
      <c r="P79" s="2373">
        <v>1</v>
      </c>
      <c r="Q79" s="2492">
        <v>0</v>
      </c>
      <c r="R79" s="2406" t="s">
        <v>844</v>
      </c>
      <c r="S79" s="2371"/>
    </row>
    <row r="80" spans="1:23" ht="30.75" customHeight="1" x14ac:dyDescent="0.2">
      <c r="A80" s="6767"/>
      <c r="B80" s="6580"/>
      <c r="C80" s="6586"/>
      <c r="D80" s="2205"/>
      <c r="E80" s="2413"/>
      <c r="F80" s="2412"/>
      <c r="G80" s="6746"/>
      <c r="H80" s="6794"/>
      <c r="I80" s="6471"/>
      <c r="J80" s="2418"/>
      <c r="K80" s="2119"/>
      <c r="L80" s="2491"/>
      <c r="M80" s="2491"/>
      <c r="N80" s="2490" t="s">
        <v>843</v>
      </c>
      <c r="O80" s="2489" t="s">
        <v>623</v>
      </c>
      <c r="P80" s="2407">
        <v>1</v>
      </c>
      <c r="Q80" s="2488" t="s">
        <v>662</v>
      </c>
      <c r="R80" s="2406"/>
      <c r="S80" s="2371"/>
    </row>
    <row r="81" spans="1:21" ht="45" customHeight="1" x14ac:dyDescent="0.2">
      <c r="A81" s="6767"/>
      <c r="B81" s="6580"/>
      <c r="C81" s="6586"/>
      <c r="D81" s="2205"/>
      <c r="E81" s="2413"/>
      <c r="F81" s="2412"/>
      <c r="G81" s="6746"/>
      <c r="H81" s="6794"/>
      <c r="I81" s="6471"/>
      <c r="J81" s="2411"/>
      <c r="K81" s="2115"/>
      <c r="L81" s="2410"/>
      <c r="M81" s="2410"/>
      <c r="N81" s="2333" t="s">
        <v>842</v>
      </c>
      <c r="O81" s="2489" t="s">
        <v>623</v>
      </c>
      <c r="P81" s="2400">
        <v>5</v>
      </c>
      <c r="Q81" s="2488" t="s">
        <v>662</v>
      </c>
      <c r="R81" s="2399"/>
      <c r="S81" s="2398"/>
    </row>
    <row r="82" spans="1:21" ht="15.75" customHeight="1" thickBot="1" x14ac:dyDescent="0.25">
      <c r="A82" s="6749"/>
      <c r="B82" s="6581"/>
      <c r="C82" s="6587"/>
      <c r="D82" s="2200"/>
      <c r="E82" s="2222"/>
      <c r="F82" s="2392"/>
      <c r="G82" s="6746"/>
      <c r="H82" s="6794"/>
      <c r="I82" s="6471"/>
      <c r="J82" s="2172" t="s">
        <v>24</v>
      </c>
      <c r="K82" s="2487">
        <f>SUM(K78:K78)</f>
        <v>2</v>
      </c>
      <c r="L82" s="2487">
        <f>SUM(L78:L78)</f>
        <v>0</v>
      </c>
      <c r="M82" s="2487">
        <f>SUM(M78:M78)</f>
        <v>0</v>
      </c>
      <c r="N82" s="2486"/>
      <c r="O82" s="2485"/>
      <c r="P82" s="2484"/>
      <c r="Q82" s="2354"/>
      <c r="R82" s="2483"/>
      <c r="S82" s="2482"/>
    </row>
    <row r="83" spans="1:21" ht="20.25" customHeight="1" x14ac:dyDescent="0.2">
      <c r="A83" s="2368" t="s">
        <v>25</v>
      </c>
      <c r="B83" s="2092" t="s">
        <v>27</v>
      </c>
      <c r="C83" s="2266" t="s">
        <v>10</v>
      </c>
      <c r="D83" s="2448" t="s">
        <v>10</v>
      </c>
      <c r="E83" s="2403"/>
      <c r="F83" s="6551" t="s">
        <v>841</v>
      </c>
      <c r="G83" s="6746"/>
      <c r="H83" s="6794"/>
      <c r="I83" s="6471"/>
      <c r="J83" s="2090" t="s">
        <v>20</v>
      </c>
      <c r="K83" s="2102">
        <v>2</v>
      </c>
      <c r="L83" s="2481">
        <v>0</v>
      </c>
      <c r="M83" s="2481">
        <v>0</v>
      </c>
      <c r="N83" s="2480"/>
      <c r="O83" s="2364"/>
      <c r="P83" s="2363"/>
      <c r="Q83" s="2479"/>
      <c r="R83" s="2362"/>
      <c r="S83" s="2361"/>
    </row>
    <row r="84" spans="1:21" ht="30.75" customHeight="1" thickBot="1" x14ac:dyDescent="0.25">
      <c r="A84" s="2349"/>
      <c r="B84" s="2064"/>
      <c r="C84" s="2261"/>
      <c r="D84" s="2200"/>
      <c r="E84" s="2222"/>
      <c r="F84" s="6548"/>
      <c r="G84" s="6747"/>
      <c r="H84" s="6795"/>
      <c r="I84" s="6472"/>
      <c r="J84" s="2442" t="s">
        <v>24</v>
      </c>
      <c r="K84" s="2390">
        <f>SUM(K83)</f>
        <v>2</v>
      </c>
      <c r="L84" s="2390">
        <f>SUM(L83)</f>
        <v>0</v>
      </c>
      <c r="M84" s="2390">
        <f>SUM(M83)</f>
        <v>0</v>
      </c>
      <c r="N84" s="2196"/>
      <c r="O84" s="2357"/>
      <c r="P84" s="2356"/>
      <c r="Q84" s="2369"/>
      <c r="R84" s="2355"/>
      <c r="S84" s="2369"/>
    </row>
    <row r="85" spans="1:21" ht="29.45" customHeight="1" thickBot="1" x14ac:dyDescent="0.25">
      <c r="A85" s="6748" t="s">
        <v>25</v>
      </c>
      <c r="B85" s="6579" t="s">
        <v>27</v>
      </c>
      <c r="C85" s="6585" t="s">
        <v>25</v>
      </c>
      <c r="D85" s="2209"/>
      <c r="E85" s="2377"/>
      <c r="F85" s="2478" t="s">
        <v>836</v>
      </c>
      <c r="G85" s="6745" t="s">
        <v>840</v>
      </c>
      <c r="H85" s="6778" t="s">
        <v>18</v>
      </c>
      <c r="I85" s="6470" t="s">
        <v>302</v>
      </c>
      <c r="J85" s="2471"/>
      <c r="K85" s="2470"/>
      <c r="L85" s="2477"/>
      <c r="M85" s="2470"/>
      <c r="N85" s="2476"/>
      <c r="O85" s="2475"/>
      <c r="P85" s="2474"/>
      <c r="Q85" s="2472"/>
      <c r="R85" s="2473"/>
      <c r="S85" s="2472"/>
    </row>
    <row r="86" spans="1:21" ht="25.5" x14ac:dyDescent="0.2">
      <c r="A86" s="6767"/>
      <c r="B86" s="6580"/>
      <c r="C86" s="6586"/>
      <c r="D86" s="2205"/>
      <c r="E86" s="2413"/>
      <c r="F86" s="2464"/>
      <c r="G86" s="6746"/>
      <c r="H86" s="6779"/>
      <c r="I86" s="6471"/>
      <c r="J86" s="2471" t="s">
        <v>20</v>
      </c>
      <c r="K86" s="2470">
        <f>K90</f>
        <v>2</v>
      </c>
      <c r="L86" s="2470">
        <f>L90</f>
        <v>1.8</v>
      </c>
      <c r="M86" s="2470">
        <f>M90</f>
        <v>1.7</v>
      </c>
      <c r="N86" s="2468" t="s">
        <v>839</v>
      </c>
      <c r="O86" s="2467" t="s">
        <v>623</v>
      </c>
      <c r="P86" s="2373">
        <v>1</v>
      </c>
      <c r="Q86" s="2469">
        <v>1</v>
      </c>
      <c r="R86" s="2416" t="s">
        <v>838</v>
      </c>
      <c r="S86" s="2469"/>
    </row>
    <row r="87" spans="1:21" ht="52.5" customHeight="1" x14ac:dyDescent="0.2">
      <c r="A87" s="6767"/>
      <c r="B87" s="6580"/>
      <c r="C87" s="6586"/>
      <c r="D87" s="2205"/>
      <c r="E87" s="2413"/>
      <c r="F87" s="2464"/>
      <c r="G87" s="6746"/>
      <c r="H87" s="6779"/>
      <c r="I87" s="6471"/>
      <c r="J87" s="2411"/>
      <c r="K87" s="2115"/>
      <c r="L87" s="2115"/>
      <c r="M87" s="2115"/>
      <c r="N87" s="2468" t="s">
        <v>837</v>
      </c>
      <c r="O87" s="2467" t="s">
        <v>623</v>
      </c>
      <c r="P87" s="2373">
        <v>3</v>
      </c>
      <c r="Q87" s="2371">
        <v>0</v>
      </c>
      <c r="R87" s="2466"/>
      <c r="S87" s="2371"/>
      <c r="U87" s="2465"/>
    </row>
    <row r="88" spans="1:21" ht="12" customHeight="1" thickBot="1" x14ac:dyDescent="0.25">
      <c r="A88" s="6767"/>
      <c r="B88" s="6580"/>
      <c r="C88" s="6586"/>
      <c r="D88" s="2205"/>
      <c r="E88" s="2413"/>
      <c r="F88" s="2464"/>
      <c r="G88" s="6746"/>
      <c r="H88" s="6779"/>
      <c r="I88" s="6471"/>
      <c r="J88" s="2463"/>
      <c r="K88" s="2461"/>
      <c r="L88" s="2462"/>
      <c r="M88" s="2461"/>
      <c r="N88" s="2460"/>
      <c r="O88" s="2459"/>
      <c r="P88" s="2458"/>
      <c r="Q88" s="2456"/>
      <c r="R88" s="2457"/>
      <c r="S88" s="2456"/>
    </row>
    <row r="89" spans="1:21" ht="16.149999999999999" customHeight="1" thickBot="1" x14ac:dyDescent="0.25">
      <c r="A89" s="6749"/>
      <c r="B89" s="6581"/>
      <c r="C89" s="6587"/>
      <c r="D89" s="2200"/>
      <c r="E89" s="2222"/>
      <c r="F89" s="2455"/>
      <c r="G89" s="6746"/>
      <c r="H89" s="6779"/>
      <c r="I89" s="6471"/>
      <c r="J89" s="2454" t="s">
        <v>24</v>
      </c>
      <c r="K89" s="2453">
        <f>SUM(K85:K86)</f>
        <v>2</v>
      </c>
      <c r="L89" s="2453">
        <f>SUM(L85:L86)</f>
        <v>1.8</v>
      </c>
      <c r="M89" s="2453">
        <f>SUM(M85:M86)</f>
        <v>1.7</v>
      </c>
      <c r="N89" s="2452"/>
      <c r="O89" s="2407"/>
      <c r="P89" s="2451"/>
      <c r="Q89" s="2449"/>
      <c r="R89" s="2450"/>
      <c r="S89" s="2449"/>
    </row>
    <row r="90" spans="1:21" ht="24.75" customHeight="1" thickBot="1" x14ac:dyDescent="0.25">
      <c r="A90" s="6748" t="s">
        <v>25</v>
      </c>
      <c r="B90" s="6579" t="s">
        <v>27</v>
      </c>
      <c r="C90" s="6532" t="s">
        <v>25</v>
      </c>
      <c r="D90" s="2448" t="s">
        <v>10</v>
      </c>
      <c r="E90" s="6750"/>
      <c r="F90" s="6551" t="s">
        <v>836</v>
      </c>
      <c r="G90" s="6746"/>
      <c r="H90" s="6779"/>
      <c r="I90" s="6471"/>
      <c r="J90" s="2103" t="s">
        <v>20</v>
      </c>
      <c r="K90" s="2447">
        <v>2</v>
      </c>
      <c r="L90" s="2446">
        <v>1.8</v>
      </c>
      <c r="M90" s="2446">
        <v>1.7</v>
      </c>
      <c r="N90" s="2333"/>
      <c r="O90" s="2373"/>
      <c r="P90" s="2445"/>
      <c r="Q90" s="2443"/>
      <c r="R90" s="2444"/>
      <c r="S90" s="2443"/>
    </row>
    <row r="91" spans="1:21" ht="23.25" customHeight="1" thickBot="1" x14ac:dyDescent="0.25">
      <c r="A91" s="6749"/>
      <c r="B91" s="6581"/>
      <c r="C91" s="6534"/>
      <c r="D91" s="2200"/>
      <c r="E91" s="6751"/>
      <c r="F91" s="6548"/>
      <c r="G91" s="6747"/>
      <c r="H91" s="6780"/>
      <c r="I91" s="6472"/>
      <c r="J91" s="2442" t="s">
        <v>24</v>
      </c>
      <c r="K91" s="2359">
        <f>SUM(K90)</f>
        <v>2</v>
      </c>
      <c r="L91" s="2359">
        <f>SUM(L90)</f>
        <v>1.8</v>
      </c>
      <c r="M91" s="2359">
        <f>SUM(M90)</f>
        <v>1.7</v>
      </c>
      <c r="N91" s="2219"/>
      <c r="O91" s="2357"/>
      <c r="P91" s="2441"/>
      <c r="Q91" s="2439"/>
      <c r="R91" s="2440"/>
      <c r="S91" s="2439"/>
    </row>
    <row r="92" spans="1:21" ht="16.149999999999999" customHeight="1" thickBot="1" x14ac:dyDescent="0.25">
      <c r="A92" s="2387" t="s">
        <v>25</v>
      </c>
      <c r="B92" s="2385" t="s">
        <v>27</v>
      </c>
      <c r="C92" s="6743" t="s">
        <v>35</v>
      </c>
      <c r="D92" s="6744"/>
      <c r="E92" s="6744"/>
      <c r="F92" s="6744"/>
      <c r="G92" s="6744"/>
      <c r="H92" s="6744"/>
      <c r="I92" s="6744"/>
      <c r="J92" s="2438" t="s">
        <v>24</v>
      </c>
      <c r="K92" s="2437">
        <f>K82+K89</f>
        <v>4</v>
      </c>
      <c r="L92" s="2437">
        <f>L82+L89</f>
        <v>1.8</v>
      </c>
      <c r="M92" s="2437">
        <f>M82+M89</f>
        <v>1.7</v>
      </c>
      <c r="N92" s="6871"/>
      <c r="O92" s="6872"/>
      <c r="P92" s="6872"/>
      <c r="Q92" s="6873"/>
      <c r="R92" s="6763"/>
      <c r="S92" s="6764"/>
    </row>
    <row r="93" spans="1:21" ht="21" customHeight="1" thickBot="1" x14ac:dyDescent="0.25">
      <c r="A93" s="2387" t="s">
        <v>25</v>
      </c>
      <c r="B93" s="2386" t="s">
        <v>28</v>
      </c>
      <c r="C93" s="2436" t="s">
        <v>835</v>
      </c>
      <c r="D93" s="2435"/>
      <c r="E93" s="2435"/>
      <c r="F93" s="2435"/>
      <c r="G93" s="2435"/>
      <c r="H93" s="2435"/>
      <c r="I93" s="2435"/>
      <c r="J93" s="2435"/>
      <c r="K93" s="2435"/>
      <c r="L93" s="2435"/>
      <c r="M93" s="2435"/>
      <c r="N93" s="2435"/>
      <c r="O93" s="2435"/>
      <c r="P93" s="2435"/>
      <c r="Q93" s="2434"/>
      <c r="R93" s="6765"/>
      <c r="S93" s="6766"/>
    </row>
    <row r="94" spans="1:21" ht="45" customHeight="1" thickBot="1" x14ac:dyDescent="0.25">
      <c r="A94" s="2387"/>
      <c r="B94" s="2385"/>
      <c r="C94" s="2433"/>
      <c r="D94" s="6758"/>
      <c r="E94" s="6759"/>
      <c r="F94" s="6759"/>
      <c r="G94" s="6759"/>
      <c r="H94" s="6759"/>
      <c r="I94" s="6759"/>
      <c r="J94" s="6759"/>
      <c r="K94" s="6759"/>
      <c r="L94" s="6759"/>
      <c r="M94" s="6760"/>
      <c r="N94" s="2432" t="s">
        <v>834</v>
      </c>
      <c r="O94" s="2431" t="s">
        <v>17</v>
      </c>
      <c r="P94" s="2430">
        <v>2</v>
      </c>
      <c r="Q94" s="2429" t="s">
        <v>662</v>
      </c>
      <c r="R94" s="2428"/>
      <c r="S94" s="2427"/>
    </row>
    <row r="95" spans="1:21" ht="29.25" customHeight="1" x14ac:dyDescent="0.2">
      <c r="A95" s="6748" t="s">
        <v>25</v>
      </c>
      <c r="B95" s="6579" t="s">
        <v>28</v>
      </c>
      <c r="C95" s="6585" t="s">
        <v>10</v>
      </c>
      <c r="D95" s="2209"/>
      <c r="E95" s="2377"/>
      <c r="F95" s="6790" t="s">
        <v>823</v>
      </c>
      <c r="G95" s="6745" t="s">
        <v>833</v>
      </c>
      <c r="H95" s="6793" t="s">
        <v>18</v>
      </c>
      <c r="I95" s="2426" t="s">
        <v>302</v>
      </c>
      <c r="J95" s="2376"/>
      <c r="K95" s="2125"/>
      <c r="L95" s="2425"/>
      <c r="M95" s="2425"/>
      <c r="N95" s="2424" t="s">
        <v>832</v>
      </c>
      <c r="O95" s="2423" t="s">
        <v>826</v>
      </c>
      <c r="P95" s="2364">
        <v>2</v>
      </c>
      <c r="Q95" s="2361">
        <v>2</v>
      </c>
      <c r="R95" s="2394"/>
      <c r="S95" s="2393"/>
    </row>
    <row r="96" spans="1:21" ht="43.5" customHeight="1" x14ac:dyDescent="0.2">
      <c r="A96" s="6767"/>
      <c r="B96" s="6580"/>
      <c r="C96" s="6586"/>
      <c r="D96" s="2205"/>
      <c r="E96" s="2413"/>
      <c r="F96" s="6791"/>
      <c r="G96" s="6746"/>
      <c r="H96" s="6794"/>
      <c r="I96" s="2293"/>
      <c r="J96" s="2418" t="s">
        <v>20</v>
      </c>
      <c r="K96" s="2422">
        <f t="shared" ref="K96:M97" si="1">K101</f>
        <v>10</v>
      </c>
      <c r="L96" s="2422">
        <f t="shared" si="1"/>
        <v>0</v>
      </c>
      <c r="M96" s="2422">
        <f t="shared" si="1"/>
        <v>0</v>
      </c>
      <c r="N96" s="2375" t="s">
        <v>831</v>
      </c>
      <c r="O96" s="2420" t="s">
        <v>826</v>
      </c>
      <c r="P96" s="2373">
        <v>1</v>
      </c>
      <c r="Q96" s="2398">
        <v>1</v>
      </c>
      <c r="R96" s="2372" t="s">
        <v>830</v>
      </c>
      <c r="S96" s="2371"/>
    </row>
    <row r="97" spans="1:22" ht="27.75" customHeight="1" x14ac:dyDescent="0.2">
      <c r="A97" s="6767"/>
      <c r="B97" s="6580"/>
      <c r="C97" s="6586"/>
      <c r="D97" s="2205"/>
      <c r="E97" s="2413"/>
      <c r="F97" s="6791"/>
      <c r="G97" s="6746"/>
      <c r="H97" s="6794"/>
      <c r="I97" s="2293"/>
      <c r="J97" s="2421" t="s">
        <v>20</v>
      </c>
      <c r="K97" s="2119">
        <f t="shared" si="1"/>
        <v>0</v>
      </c>
      <c r="L97" s="2119">
        <f t="shared" si="1"/>
        <v>0</v>
      </c>
      <c r="M97" s="2119">
        <f t="shared" si="1"/>
        <v>0</v>
      </c>
      <c r="N97" s="2375" t="s">
        <v>829</v>
      </c>
      <c r="O97" s="2420" t="s">
        <v>826</v>
      </c>
      <c r="P97" s="2400">
        <v>20</v>
      </c>
      <c r="Q97" s="2398">
        <v>0</v>
      </c>
      <c r="R97" s="2419" t="s">
        <v>828</v>
      </c>
      <c r="S97" s="2398"/>
      <c r="U97" s="2000"/>
    </row>
    <row r="98" spans="1:22" ht="25.5" customHeight="1" x14ac:dyDescent="0.2">
      <c r="A98" s="6767"/>
      <c r="B98" s="6580"/>
      <c r="C98" s="6586"/>
      <c r="D98" s="2205"/>
      <c r="E98" s="2413"/>
      <c r="F98" s="2412"/>
      <c r="G98" s="6746"/>
      <c r="H98" s="6794"/>
      <c r="I98" s="2293"/>
      <c r="J98" s="2418"/>
      <c r="K98" s="2169"/>
      <c r="L98" s="2417"/>
      <c r="M98" s="2119"/>
      <c r="N98" s="2416" t="s">
        <v>827</v>
      </c>
      <c r="O98" s="2415" t="s">
        <v>826</v>
      </c>
      <c r="P98" s="2414">
        <v>2</v>
      </c>
      <c r="Q98" s="2398">
        <v>2</v>
      </c>
      <c r="R98" s="2399"/>
      <c r="S98" s="2398"/>
    </row>
    <row r="99" spans="1:22" ht="24.6" customHeight="1" thickBot="1" x14ac:dyDescent="0.25">
      <c r="A99" s="6767"/>
      <c r="B99" s="6580"/>
      <c r="C99" s="6586"/>
      <c r="D99" s="2205"/>
      <c r="E99" s="2413"/>
      <c r="F99" s="2412"/>
      <c r="G99" s="6746"/>
      <c r="H99" s="6794"/>
      <c r="I99" s="2293"/>
      <c r="J99" s="2411"/>
      <c r="K99" s="2169"/>
      <c r="L99" s="2410"/>
      <c r="M99" s="2410"/>
      <c r="N99" s="2409" t="s">
        <v>825</v>
      </c>
      <c r="O99" s="2408" t="s">
        <v>17</v>
      </c>
      <c r="P99" s="2407">
        <v>0</v>
      </c>
      <c r="Q99" s="2398">
        <v>0</v>
      </c>
      <c r="R99" s="2406"/>
      <c r="S99" s="2371"/>
    </row>
    <row r="100" spans="1:22" ht="27.6" customHeight="1" thickBot="1" x14ac:dyDescent="0.25">
      <c r="A100" s="6749"/>
      <c r="B100" s="6581"/>
      <c r="C100" s="6587"/>
      <c r="D100" s="2200"/>
      <c r="E100" s="2222"/>
      <c r="F100" s="2392"/>
      <c r="G100" s="6746"/>
      <c r="H100" s="6794"/>
      <c r="I100" s="2293"/>
      <c r="J100" s="2110" t="s">
        <v>24</v>
      </c>
      <c r="K100" s="2109">
        <f>SUM(K95:K97)</f>
        <v>10</v>
      </c>
      <c r="L100" s="2109">
        <f>SUM(L95:L97)</f>
        <v>0</v>
      </c>
      <c r="M100" s="2109">
        <f>SUM(M95:M97)</f>
        <v>0</v>
      </c>
      <c r="N100" s="2405" t="s">
        <v>824</v>
      </c>
      <c r="O100" s="2404" t="s">
        <v>17</v>
      </c>
      <c r="P100" s="2356">
        <v>0</v>
      </c>
      <c r="Q100" s="2369">
        <v>0</v>
      </c>
      <c r="R100" s="2355"/>
      <c r="S100" s="2369"/>
      <c r="U100" s="2000"/>
    </row>
    <row r="101" spans="1:22" ht="27.6" customHeight="1" x14ac:dyDescent="0.2">
      <c r="A101" s="2368" t="s">
        <v>25</v>
      </c>
      <c r="B101" s="2092" t="s">
        <v>28</v>
      </c>
      <c r="C101" s="2266" t="s">
        <v>10</v>
      </c>
      <c r="D101" s="2209" t="s">
        <v>10</v>
      </c>
      <c r="E101" s="2403"/>
      <c r="F101" s="6551" t="s">
        <v>823</v>
      </c>
      <c r="G101" s="6746"/>
      <c r="H101" s="6794"/>
      <c r="I101" s="2293"/>
      <c r="J101" s="2090" t="s">
        <v>20</v>
      </c>
      <c r="K101" s="2102">
        <v>10</v>
      </c>
      <c r="L101" s="2102">
        <v>0</v>
      </c>
      <c r="M101" s="2102">
        <v>0</v>
      </c>
      <c r="N101" s="2402"/>
      <c r="O101" s="2364"/>
      <c r="P101" s="2363"/>
      <c r="Q101" s="2361"/>
      <c r="R101" s="2362"/>
      <c r="S101" s="2361"/>
      <c r="U101" s="2315"/>
      <c r="V101" s="2000"/>
    </row>
    <row r="102" spans="1:22" ht="27" customHeight="1" thickBot="1" x14ac:dyDescent="0.25">
      <c r="A102" s="2401"/>
      <c r="B102" s="2076"/>
      <c r="C102" s="2263"/>
      <c r="D102" s="2205"/>
      <c r="E102" s="2225"/>
      <c r="F102" s="6547"/>
      <c r="G102" s="6746"/>
      <c r="H102" s="6794"/>
      <c r="I102" s="2293"/>
      <c r="J102" s="2142" t="s">
        <v>20</v>
      </c>
      <c r="K102" s="2080">
        <v>0</v>
      </c>
      <c r="L102" s="2080">
        <v>0</v>
      </c>
      <c r="M102" s="2080">
        <v>0</v>
      </c>
      <c r="N102" s="2372"/>
      <c r="O102" s="2373"/>
      <c r="P102" s="2400"/>
      <c r="Q102" s="2398"/>
      <c r="R102" s="2399"/>
      <c r="S102" s="2398"/>
      <c r="U102" s="2315"/>
      <c r="V102" s="2000"/>
    </row>
    <row r="103" spans="1:22" ht="15.75" customHeight="1" thickBot="1" x14ac:dyDescent="0.25">
      <c r="A103" s="2349"/>
      <c r="B103" s="2064"/>
      <c r="C103" s="2261"/>
      <c r="D103" s="2200"/>
      <c r="E103" s="2222"/>
      <c r="F103" s="6548"/>
      <c r="G103" s="6747"/>
      <c r="H103" s="6795"/>
      <c r="I103" s="2292"/>
      <c r="J103" s="2360" t="s">
        <v>24</v>
      </c>
      <c r="K103" s="2359">
        <f>SUM(K101:K102)</f>
        <v>10</v>
      </c>
      <c r="L103" s="2359">
        <f>SUM(L101:L102)</f>
        <v>0</v>
      </c>
      <c r="M103" s="2359">
        <f>SUM(M101:M102)</f>
        <v>0</v>
      </c>
      <c r="N103" s="2219"/>
      <c r="O103" s="2357"/>
      <c r="P103" s="2356"/>
      <c r="Q103" s="2369"/>
      <c r="R103" s="2355"/>
      <c r="S103" s="2369"/>
    </row>
    <row r="104" spans="1:22" ht="27.75" customHeight="1" thickBot="1" x14ac:dyDescent="0.25">
      <c r="A104" s="6748" t="s">
        <v>25</v>
      </c>
      <c r="B104" s="6579" t="s">
        <v>28</v>
      </c>
      <c r="C104" s="6585" t="s">
        <v>25</v>
      </c>
      <c r="D104" s="2209"/>
      <c r="E104" s="2377"/>
      <c r="F104" s="2397" t="s">
        <v>820</v>
      </c>
      <c r="G104" s="6745" t="s">
        <v>822</v>
      </c>
      <c r="H104" s="6848" t="s">
        <v>18</v>
      </c>
      <c r="I104" s="6470" t="s">
        <v>302</v>
      </c>
      <c r="J104" s="2376" t="s">
        <v>20</v>
      </c>
      <c r="K104" s="2125">
        <f>K106</f>
        <v>5</v>
      </c>
      <c r="L104" s="2125">
        <f>L106</f>
        <v>0</v>
      </c>
      <c r="M104" s="2125">
        <f>M106</f>
        <v>0</v>
      </c>
      <c r="N104" s="2396" t="s">
        <v>821</v>
      </c>
      <c r="O104" s="2395" t="s">
        <v>17</v>
      </c>
      <c r="P104" s="2364">
        <v>2</v>
      </c>
      <c r="Q104" s="2393">
        <v>2</v>
      </c>
      <c r="R104" s="2394"/>
      <c r="S104" s="2393"/>
    </row>
    <row r="105" spans="1:22" ht="14.45" customHeight="1" thickBot="1" x14ac:dyDescent="0.25">
      <c r="A105" s="6749"/>
      <c r="B105" s="6581"/>
      <c r="C105" s="6587"/>
      <c r="D105" s="2200"/>
      <c r="E105" s="2222"/>
      <c r="F105" s="2392"/>
      <c r="G105" s="6746"/>
      <c r="H105" s="6849"/>
      <c r="I105" s="6471"/>
      <c r="J105" s="2110" t="s">
        <v>24</v>
      </c>
      <c r="K105" s="2109">
        <f>SUM(K104:K104)</f>
        <v>5</v>
      </c>
      <c r="L105" s="2109">
        <f>SUM(L104:L104)</f>
        <v>0</v>
      </c>
      <c r="M105" s="2109">
        <f>SUM(M104:M104)</f>
        <v>0</v>
      </c>
      <c r="N105" s="2219"/>
      <c r="O105" s="2391"/>
      <c r="P105" s="2356"/>
      <c r="Q105" s="2369"/>
      <c r="R105" s="2355"/>
      <c r="S105" s="2369"/>
    </row>
    <row r="106" spans="1:22" ht="23.25" customHeight="1" thickBot="1" x14ac:dyDescent="0.25">
      <c r="A106" s="6748" t="s">
        <v>25</v>
      </c>
      <c r="B106" s="6579" t="s">
        <v>28</v>
      </c>
      <c r="C106" s="6532" t="s">
        <v>25</v>
      </c>
      <c r="D106" s="6514" t="s">
        <v>10</v>
      </c>
      <c r="E106" s="6750"/>
      <c r="F106" s="6551" t="s">
        <v>820</v>
      </c>
      <c r="G106" s="6746"/>
      <c r="H106" s="6849"/>
      <c r="I106" s="6471"/>
      <c r="J106" s="2143" t="s">
        <v>20</v>
      </c>
      <c r="K106" s="2203">
        <v>5</v>
      </c>
      <c r="L106" s="2203">
        <v>0</v>
      </c>
      <c r="M106" s="2203">
        <v>0</v>
      </c>
      <c r="N106" s="2219"/>
      <c r="O106" s="2357"/>
      <c r="P106" s="2356"/>
      <c r="Q106" s="2388"/>
      <c r="R106" s="2389"/>
      <c r="S106" s="2388"/>
    </row>
    <row r="107" spans="1:22" ht="24.75" customHeight="1" thickBot="1" x14ac:dyDescent="0.25">
      <c r="A107" s="6749"/>
      <c r="B107" s="6581"/>
      <c r="C107" s="6534"/>
      <c r="D107" s="6516"/>
      <c r="E107" s="6751"/>
      <c r="F107" s="6548"/>
      <c r="G107" s="6747"/>
      <c r="H107" s="6850"/>
      <c r="I107" s="6472"/>
      <c r="J107" s="2360" t="s">
        <v>24</v>
      </c>
      <c r="K107" s="2390">
        <f>SUM(K106)</f>
        <v>5</v>
      </c>
      <c r="L107" s="2390">
        <f>SUM(L106)</f>
        <v>0</v>
      </c>
      <c r="M107" s="2390">
        <f>SUM(M106)</f>
        <v>0</v>
      </c>
      <c r="N107" s="2219"/>
      <c r="O107" s="2357"/>
      <c r="P107" s="2356"/>
      <c r="Q107" s="2388"/>
      <c r="R107" s="2389"/>
      <c r="S107" s="2388"/>
    </row>
    <row r="108" spans="1:22" ht="15" customHeight="1" thickBot="1" x14ac:dyDescent="0.25">
      <c r="A108" s="2349" t="s">
        <v>25</v>
      </c>
      <c r="B108" s="2353" t="s">
        <v>28</v>
      </c>
      <c r="C108" s="6743" t="s">
        <v>35</v>
      </c>
      <c r="D108" s="6744"/>
      <c r="E108" s="6744"/>
      <c r="F108" s="6744"/>
      <c r="G108" s="6744"/>
      <c r="H108" s="6744"/>
      <c r="I108" s="6744"/>
      <c r="J108" s="2352" t="s">
        <v>24</v>
      </c>
      <c r="K108" s="2054">
        <f>K100+K105</f>
        <v>15</v>
      </c>
      <c r="L108" s="2054">
        <f>L100+L105</f>
        <v>0</v>
      </c>
      <c r="M108" s="2054">
        <f>M100+M105</f>
        <v>0</v>
      </c>
      <c r="N108" s="6871"/>
      <c r="O108" s="6872"/>
      <c r="P108" s="6872"/>
      <c r="Q108" s="6873"/>
      <c r="R108" s="6734"/>
      <c r="S108" s="6735"/>
    </row>
    <row r="109" spans="1:22" ht="27.75" customHeight="1" thickBot="1" x14ac:dyDescent="0.25">
      <c r="A109" s="2387" t="s">
        <v>25</v>
      </c>
      <c r="B109" s="2386" t="s">
        <v>30</v>
      </c>
      <c r="C109" s="6874" t="s">
        <v>819</v>
      </c>
      <c r="D109" s="6875"/>
      <c r="E109" s="6875"/>
      <c r="F109" s="6875"/>
      <c r="G109" s="6875"/>
      <c r="H109" s="6875"/>
      <c r="I109" s="6875"/>
      <c r="J109" s="6875"/>
      <c r="K109" s="6875"/>
      <c r="L109" s="6875"/>
      <c r="M109" s="6875"/>
      <c r="N109" s="6875"/>
      <c r="O109" s="6875"/>
      <c r="P109" s="6875"/>
      <c r="Q109" s="6876"/>
      <c r="R109" s="6736"/>
      <c r="S109" s="6737"/>
    </row>
    <row r="110" spans="1:22" ht="38.25" customHeight="1" thickBot="1" x14ac:dyDescent="0.25">
      <c r="A110" s="2368"/>
      <c r="B110" s="2385"/>
      <c r="C110" s="2383"/>
      <c r="D110" s="2383"/>
      <c r="E110" s="2383"/>
      <c r="F110" s="2383"/>
      <c r="G110" s="2383"/>
      <c r="H110" s="2384"/>
      <c r="I110" s="2383"/>
      <c r="J110" s="2383"/>
      <c r="K110" s="2383"/>
      <c r="L110" s="2383"/>
      <c r="M110" s="2383"/>
      <c r="N110" s="2382" t="s">
        <v>818</v>
      </c>
      <c r="O110" s="2381" t="s">
        <v>17</v>
      </c>
      <c r="P110" s="2380">
        <v>2</v>
      </c>
      <c r="Q110" s="2378">
        <v>2</v>
      </c>
      <c r="R110" s="2379" t="s">
        <v>817</v>
      </c>
      <c r="S110" s="2378"/>
    </row>
    <row r="111" spans="1:22" ht="69" customHeight="1" x14ac:dyDescent="0.2">
      <c r="A111" s="6748" t="s">
        <v>25</v>
      </c>
      <c r="B111" s="6579" t="s">
        <v>30</v>
      </c>
      <c r="C111" s="6585" t="s">
        <v>10</v>
      </c>
      <c r="D111" s="2209"/>
      <c r="E111" s="2377"/>
      <c r="F111" s="6790" t="s">
        <v>811</v>
      </c>
      <c r="G111" s="6745" t="s">
        <v>816</v>
      </c>
      <c r="H111" s="6793" t="s">
        <v>18</v>
      </c>
      <c r="I111" s="6855" t="s">
        <v>302</v>
      </c>
      <c r="J111" s="2376" t="s">
        <v>20</v>
      </c>
      <c r="K111" s="2125">
        <v>0</v>
      </c>
      <c r="L111" s="2125">
        <v>0</v>
      </c>
      <c r="M111" s="2125">
        <v>0</v>
      </c>
      <c r="N111" s="2375" t="s">
        <v>815</v>
      </c>
      <c r="O111" s="2374" t="s">
        <v>17</v>
      </c>
      <c r="P111" s="2373">
        <v>1</v>
      </c>
      <c r="Q111" s="2371">
        <v>3</v>
      </c>
      <c r="R111" s="2372" t="s">
        <v>814</v>
      </c>
      <c r="S111" s="2371"/>
    </row>
    <row r="112" spans="1:22" ht="26.25" thickBot="1" x14ac:dyDescent="0.25">
      <c r="A112" s="6749"/>
      <c r="B112" s="6581"/>
      <c r="C112" s="6587"/>
      <c r="D112" s="2200"/>
      <c r="E112" s="2222"/>
      <c r="F112" s="6792"/>
      <c r="G112" s="6746"/>
      <c r="H112" s="6794"/>
      <c r="I112" s="6856"/>
      <c r="J112" s="2170" t="s">
        <v>24</v>
      </c>
      <c r="K112" s="2370">
        <f>SUM(K111:K111)</f>
        <v>0</v>
      </c>
      <c r="L112" s="2370">
        <f>SUM(L111:L111)</f>
        <v>0</v>
      </c>
      <c r="M112" s="2370">
        <f>SUM(M111:M111)</f>
        <v>0</v>
      </c>
      <c r="N112" s="2358" t="s">
        <v>813</v>
      </c>
      <c r="O112" s="2357" t="s">
        <v>17</v>
      </c>
      <c r="P112" s="2356">
        <v>1</v>
      </c>
      <c r="Q112" s="2369">
        <v>0</v>
      </c>
      <c r="R112" s="2355" t="s">
        <v>812</v>
      </c>
      <c r="S112" s="2369"/>
    </row>
    <row r="113" spans="1:19" ht="39.75" customHeight="1" thickBot="1" x14ac:dyDescent="0.25">
      <c r="A113" s="6748" t="s">
        <v>25</v>
      </c>
      <c r="B113" s="6579" t="s">
        <v>30</v>
      </c>
      <c r="C113" s="6585" t="s">
        <v>10</v>
      </c>
      <c r="D113" s="6514" t="s">
        <v>10</v>
      </c>
      <c r="E113" s="6853"/>
      <c r="F113" s="6551" t="s">
        <v>811</v>
      </c>
      <c r="G113" s="6746"/>
      <c r="H113" s="6794"/>
      <c r="I113" s="6856"/>
      <c r="J113" s="2143" t="s">
        <v>20</v>
      </c>
      <c r="K113" s="2366">
        <v>0</v>
      </c>
      <c r="L113" s="2366">
        <v>0</v>
      </c>
      <c r="M113" s="2366">
        <v>0</v>
      </c>
      <c r="N113" s="2365"/>
      <c r="O113" s="2364"/>
      <c r="P113" s="2363"/>
      <c r="Q113" s="2361"/>
      <c r="R113" s="2362"/>
      <c r="S113" s="2361"/>
    </row>
    <row r="114" spans="1:19" ht="15" customHeight="1" thickBot="1" x14ac:dyDescent="0.25">
      <c r="A114" s="6749"/>
      <c r="B114" s="6581"/>
      <c r="C114" s="6587"/>
      <c r="D114" s="6516"/>
      <c r="E114" s="6854"/>
      <c r="F114" s="6548"/>
      <c r="G114" s="6747"/>
      <c r="H114" s="6795"/>
      <c r="I114" s="6857"/>
      <c r="J114" s="2360" t="s">
        <v>24</v>
      </c>
      <c r="K114" s="2359">
        <f>SUM(K113)</f>
        <v>0</v>
      </c>
      <c r="L114" s="2359">
        <f>SUM(L113)</f>
        <v>0</v>
      </c>
      <c r="M114" s="2359">
        <f>SUM(M113)</f>
        <v>0</v>
      </c>
      <c r="N114" s="2358"/>
      <c r="O114" s="2357"/>
      <c r="P114" s="2356"/>
      <c r="Q114" s="2354"/>
      <c r="R114" s="2355"/>
      <c r="S114" s="2354"/>
    </row>
    <row r="115" spans="1:19" ht="15" customHeight="1" thickBot="1" x14ac:dyDescent="0.25">
      <c r="A115" s="2349" t="s">
        <v>25</v>
      </c>
      <c r="B115" s="2353" t="s">
        <v>30</v>
      </c>
      <c r="C115" s="6743" t="s">
        <v>35</v>
      </c>
      <c r="D115" s="6744"/>
      <c r="E115" s="6744"/>
      <c r="F115" s="6744"/>
      <c r="G115" s="6744"/>
      <c r="H115" s="6744"/>
      <c r="I115" s="6744"/>
      <c r="J115" s="2352" t="s">
        <v>24</v>
      </c>
      <c r="K115" s="2054">
        <f>K112</f>
        <v>0</v>
      </c>
      <c r="L115" s="2054">
        <f>L112</f>
        <v>0</v>
      </c>
      <c r="M115" s="2054">
        <f>M112</f>
        <v>0</v>
      </c>
      <c r="N115" s="6871"/>
      <c r="O115" s="6872"/>
      <c r="P115" s="6872"/>
      <c r="Q115" s="6873"/>
      <c r="R115" s="2351"/>
      <c r="S115" s="2350"/>
    </row>
    <row r="116" spans="1:19" ht="17.25" customHeight="1" thickBot="1" x14ac:dyDescent="0.25">
      <c r="A116" s="2349" t="s">
        <v>25</v>
      </c>
      <c r="B116" s="2348"/>
      <c r="C116" s="6851" t="s">
        <v>68</v>
      </c>
      <c r="D116" s="6852"/>
      <c r="E116" s="6852"/>
      <c r="F116" s="6852"/>
      <c r="G116" s="6852"/>
      <c r="H116" s="6852"/>
      <c r="I116" s="6852"/>
      <c r="J116" s="2347" t="s">
        <v>24</v>
      </c>
      <c r="K116" s="2346">
        <f>K49+K75+K92+K108+K115</f>
        <v>2219</v>
      </c>
      <c r="L116" s="2346">
        <f>L49+L75+L92+L108+L115</f>
        <v>3350</v>
      </c>
      <c r="M116" s="2346">
        <f>M49+M75+M92+M108+M115</f>
        <v>3200.2</v>
      </c>
      <c r="N116" s="6901"/>
      <c r="O116" s="6902"/>
      <c r="P116" s="6902"/>
      <c r="Q116" s="6903"/>
      <c r="R116" s="2345"/>
      <c r="S116" s="2344"/>
    </row>
    <row r="117" spans="1:19" ht="15" customHeight="1" thickBot="1" x14ac:dyDescent="0.25">
      <c r="A117" s="6755" t="s">
        <v>70</v>
      </c>
      <c r="B117" s="6756"/>
      <c r="C117" s="6756"/>
      <c r="D117" s="6756"/>
      <c r="E117" s="6756"/>
      <c r="F117" s="6756"/>
      <c r="G117" s="6756"/>
      <c r="H117" s="6756"/>
      <c r="I117" s="6756"/>
      <c r="J117" s="6757"/>
      <c r="K117" s="2343">
        <f>K116+K34</f>
        <v>2235</v>
      </c>
      <c r="L117" s="2343">
        <f>L116+L34</f>
        <v>3365</v>
      </c>
      <c r="M117" s="2343">
        <f>M116+M34</f>
        <v>3214.6</v>
      </c>
      <c r="N117" s="6909"/>
      <c r="O117" s="6910"/>
      <c r="P117" s="6910"/>
      <c r="Q117" s="6911"/>
      <c r="R117" s="2342"/>
      <c r="S117" s="2341"/>
    </row>
    <row r="118" spans="1:19" ht="15" x14ac:dyDescent="0.2">
      <c r="A118" s="2339" t="s">
        <v>169</v>
      </c>
      <c r="B118" s="2339"/>
      <c r="C118" s="2339"/>
      <c r="D118" s="2339"/>
      <c r="E118" s="2339"/>
      <c r="F118" s="2339"/>
      <c r="G118" s="2339"/>
      <c r="H118" s="2340"/>
      <c r="I118" s="2339"/>
      <c r="J118" s="2339"/>
      <c r="K118" s="2339"/>
      <c r="L118" s="2339"/>
      <c r="M118" s="2339"/>
      <c r="N118" s="2339"/>
      <c r="O118" s="2327"/>
      <c r="P118" s="2338"/>
      <c r="Q118" s="2338"/>
      <c r="R118" s="2022"/>
      <c r="S118" s="2022"/>
    </row>
    <row r="119" spans="1:19" x14ac:dyDescent="0.2">
      <c r="A119" s="2327"/>
      <c r="B119" s="2327"/>
      <c r="C119" s="2327"/>
      <c r="D119" s="2327"/>
      <c r="E119" s="2327"/>
      <c r="F119" s="2327"/>
      <c r="G119" s="2327"/>
      <c r="H119" s="2337"/>
      <c r="I119" s="2327"/>
      <c r="J119" s="2327"/>
      <c r="K119" s="2327"/>
      <c r="L119" s="2327"/>
      <c r="M119" s="2327"/>
      <c r="N119" s="2327"/>
      <c r="O119" s="2327"/>
      <c r="P119" s="2321"/>
      <c r="Q119" s="2321"/>
      <c r="R119" s="2321"/>
      <c r="S119" s="2321"/>
    </row>
    <row r="120" spans="1:19" x14ac:dyDescent="0.2">
      <c r="A120" s="5862" t="s">
        <v>168</v>
      </c>
      <c r="B120" s="5862"/>
      <c r="C120" s="5862"/>
      <c r="D120" s="5862"/>
      <c r="E120" s="5862"/>
      <c r="F120" s="5862"/>
      <c r="G120" s="5862"/>
      <c r="H120" s="5862"/>
      <c r="I120" s="5862"/>
      <c r="J120" s="5862"/>
      <c r="K120" s="5862"/>
      <c r="L120" s="495"/>
      <c r="M120" s="495"/>
      <c r="N120" s="2327"/>
      <c r="O120" s="2327"/>
      <c r="P120" s="2321"/>
      <c r="Q120" s="2321"/>
      <c r="R120" s="2321"/>
      <c r="S120" s="2321"/>
    </row>
    <row r="121" spans="1:19" ht="13.5" thickBot="1" x14ac:dyDescent="0.25">
      <c r="A121" s="35"/>
      <c r="B121" s="37"/>
      <c r="C121" s="37"/>
      <c r="D121" s="37"/>
      <c r="E121" s="37"/>
      <c r="F121" s="37"/>
      <c r="G121" s="37"/>
      <c r="H121" s="37"/>
      <c r="I121" s="37"/>
      <c r="J121" s="36"/>
      <c r="K121" s="39"/>
      <c r="L121" s="39"/>
      <c r="M121" s="39" t="s">
        <v>111</v>
      </c>
      <c r="N121" s="2327"/>
      <c r="O121" s="2327"/>
      <c r="P121" s="2321"/>
      <c r="Q121" s="2321"/>
      <c r="R121" s="2321"/>
      <c r="S121" s="2321"/>
    </row>
    <row r="122" spans="1:19" ht="98.25" customHeight="1" thickBot="1" x14ac:dyDescent="0.25">
      <c r="A122" s="40"/>
      <c r="B122" s="41"/>
      <c r="C122" s="5851" t="s">
        <v>229</v>
      </c>
      <c r="D122" s="5851"/>
      <c r="E122" s="5851"/>
      <c r="F122" s="5851"/>
      <c r="G122" s="5851"/>
      <c r="H122" s="5851"/>
      <c r="I122" s="5851"/>
      <c r="J122" s="5851"/>
      <c r="K122" s="2336" t="s">
        <v>180</v>
      </c>
      <c r="L122" s="2335" t="s">
        <v>181</v>
      </c>
      <c r="M122" s="2334" t="s">
        <v>176</v>
      </c>
      <c r="N122" s="2327"/>
      <c r="O122" s="2327"/>
      <c r="P122" s="2321"/>
      <c r="Q122" s="2321"/>
      <c r="R122" s="2321"/>
      <c r="S122" s="2321"/>
    </row>
    <row r="123" spans="1:19" ht="13.5" thickBot="1" x14ac:dyDescent="0.25">
      <c r="A123" s="6752" t="s">
        <v>810</v>
      </c>
      <c r="B123" s="6753"/>
      <c r="C123" s="6753"/>
      <c r="D123" s="6753"/>
      <c r="E123" s="6753"/>
      <c r="F123" s="6753"/>
      <c r="G123" s="6753"/>
      <c r="H123" s="6753"/>
      <c r="I123" s="6753"/>
      <c r="J123" s="6754"/>
      <c r="K123" s="1619">
        <f>K124+K128+K137+K138+K139</f>
        <v>2235</v>
      </c>
      <c r="L123" s="1619">
        <f>L124+L128+L137+L138+L139</f>
        <v>3365</v>
      </c>
      <c r="M123" s="1618">
        <f>M124+M128+M137+M138+M139</f>
        <v>3214.6</v>
      </c>
      <c r="N123" s="2327"/>
      <c r="O123" s="2327"/>
      <c r="P123" s="2321"/>
      <c r="Q123" s="2321"/>
      <c r="R123" s="2321"/>
      <c r="S123" s="2321"/>
    </row>
    <row r="124" spans="1:19" ht="12.75" customHeight="1" x14ac:dyDescent="0.2">
      <c r="A124" s="5748" t="s">
        <v>194</v>
      </c>
      <c r="B124" s="5749"/>
      <c r="C124" s="5749"/>
      <c r="D124" s="5749"/>
      <c r="E124" s="5749"/>
      <c r="F124" s="5749"/>
      <c r="G124" s="5749"/>
      <c r="H124" s="5749"/>
      <c r="I124" s="5749"/>
      <c r="J124" s="5750"/>
      <c r="K124" s="1617">
        <f>K125</f>
        <v>2235</v>
      </c>
      <c r="L124" s="1617">
        <f>L125</f>
        <v>3365</v>
      </c>
      <c r="M124" s="201">
        <f>M125</f>
        <v>3214.6</v>
      </c>
      <c r="N124" s="2327"/>
      <c r="O124" s="2327"/>
      <c r="P124" s="2321"/>
      <c r="Q124" s="2321"/>
      <c r="R124" s="2321"/>
      <c r="S124" s="2321"/>
    </row>
    <row r="125" spans="1:19" ht="12.75" customHeight="1" x14ac:dyDescent="0.2">
      <c r="A125" s="6837" t="s">
        <v>207</v>
      </c>
      <c r="B125" s="6838"/>
      <c r="C125" s="6838"/>
      <c r="D125" s="6838"/>
      <c r="E125" s="6838"/>
      <c r="F125" s="6838"/>
      <c r="G125" s="6838"/>
      <c r="H125" s="6838"/>
      <c r="I125" s="6838"/>
      <c r="J125" s="6839"/>
      <c r="K125" s="1610">
        <f>K12+K19+K29+K41+K45+K53+K58+K63+K69+K78+K86+K96+K104+K111</f>
        <v>2235</v>
      </c>
      <c r="L125" s="1610">
        <f>L12+L19+L29+L41+L45+L53+L58+L63+L69+L78+L86+L96+L104+L111</f>
        <v>3365</v>
      </c>
      <c r="M125" s="199">
        <f>M12+M19+M29+M41+M45+M53+M58+M63+M69+M78+M86+M96+M104+M111</f>
        <v>3214.6</v>
      </c>
      <c r="N125" s="2327"/>
      <c r="O125" s="2327"/>
      <c r="P125" s="2321"/>
      <c r="Q125" s="2321"/>
      <c r="R125" s="2321"/>
      <c r="S125" s="2321"/>
    </row>
    <row r="126" spans="1:19" ht="12.75" customHeight="1" x14ac:dyDescent="0.2">
      <c r="A126" s="5748" t="s">
        <v>208</v>
      </c>
      <c r="B126" s="5749"/>
      <c r="C126" s="5749"/>
      <c r="D126" s="5749"/>
      <c r="E126" s="5763"/>
      <c r="F126" s="5763"/>
      <c r="G126" s="5763"/>
      <c r="H126" s="5763"/>
      <c r="I126" s="5763"/>
      <c r="J126" s="5764"/>
      <c r="K126" s="1610"/>
      <c r="L126" s="199"/>
      <c r="M126" s="199"/>
      <c r="N126" s="2327"/>
      <c r="O126" s="2327"/>
      <c r="P126" s="2321"/>
      <c r="Q126" s="2321"/>
      <c r="R126" s="2321"/>
      <c r="S126" s="2321"/>
    </row>
    <row r="127" spans="1:19" ht="12.75" customHeight="1" x14ac:dyDescent="0.2">
      <c r="A127" s="6825" t="s">
        <v>209</v>
      </c>
      <c r="B127" s="6826"/>
      <c r="C127" s="6826"/>
      <c r="D127" s="6826"/>
      <c r="E127" s="6826"/>
      <c r="F127" s="6826"/>
      <c r="G127" s="6826"/>
      <c r="H127" s="6826"/>
      <c r="I127" s="6826"/>
      <c r="J127" s="6827"/>
      <c r="K127" s="1610"/>
      <c r="L127" s="199"/>
      <c r="M127" s="199"/>
      <c r="N127" s="2327"/>
      <c r="O127" s="2327"/>
      <c r="P127" s="2321"/>
      <c r="Q127" s="2321"/>
      <c r="R127" s="2321"/>
      <c r="S127" s="2321"/>
    </row>
    <row r="128" spans="1:19" ht="12.75" customHeight="1" x14ac:dyDescent="0.2">
      <c r="A128" s="6837" t="s">
        <v>163</v>
      </c>
      <c r="B128" s="6838"/>
      <c r="C128" s="6838"/>
      <c r="D128" s="6838"/>
      <c r="E128" s="6838"/>
      <c r="F128" s="6838"/>
      <c r="G128" s="6838"/>
      <c r="H128" s="6838"/>
      <c r="I128" s="6838"/>
      <c r="J128" s="6839"/>
      <c r="K128" s="1610"/>
      <c r="L128" s="199"/>
      <c r="M128" s="199"/>
      <c r="N128" s="2327"/>
      <c r="O128" s="2327"/>
      <c r="P128" s="2321"/>
      <c r="Q128" s="2321"/>
      <c r="R128" s="2321"/>
      <c r="S128" s="2321"/>
    </row>
    <row r="129" spans="1:19" ht="12.75" customHeight="1" x14ac:dyDescent="0.2">
      <c r="A129" s="5748" t="s">
        <v>210</v>
      </c>
      <c r="B129" s="5749"/>
      <c r="C129" s="5749"/>
      <c r="D129" s="5749"/>
      <c r="E129" s="5749"/>
      <c r="F129" s="5749"/>
      <c r="G129" s="5749"/>
      <c r="H129" s="5749"/>
      <c r="I129" s="5749"/>
      <c r="J129" s="5750"/>
      <c r="K129" s="1610"/>
      <c r="L129" s="199"/>
      <c r="M129" s="199"/>
      <c r="N129" s="2327"/>
      <c r="O129" s="2327"/>
      <c r="P129" s="2321"/>
      <c r="Q129" s="2321"/>
      <c r="R129" s="2321"/>
      <c r="S129" s="2321"/>
    </row>
    <row r="130" spans="1:19" ht="12.75" customHeight="1" x14ac:dyDescent="0.2">
      <c r="A130" s="5748" t="s">
        <v>211</v>
      </c>
      <c r="B130" s="5749"/>
      <c r="C130" s="5749"/>
      <c r="D130" s="5749"/>
      <c r="E130" s="5749"/>
      <c r="F130" s="5749"/>
      <c r="G130" s="5749"/>
      <c r="H130" s="5749"/>
      <c r="I130" s="5749"/>
      <c r="J130" s="5750"/>
      <c r="K130" s="1610"/>
      <c r="L130" s="199"/>
      <c r="M130" s="199"/>
      <c r="N130" s="2327"/>
      <c r="O130" s="2327"/>
      <c r="P130" s="2321"/>
      <c r="Q130" s="2321"/>
      <c r="R130" s="2321"/>
      <c r="S130" s="2321"/>
    </row>
    <row r="131" spans="1:19" ht="12.75" customHeight="1" x14ac:dyDescent="0.2">
      <c r="A131" s="5748" t="s">
        <v>212</v>
      </c>
      <c r="B131" s="5749"/>
      <c r="C131" s="5749"/>
      <c r="D131" s="5749"/>
      <c r="E131" s="5749"/>
      <c r="F131" s="5749"/>
      <c r="G131" s="5749"/>
      <c r="H131" s="5749"/>
      <c r="I131" s="5749"/>
      <c r="J131" s="5750"/>
      <c r="K131" s="1610"/>
      <c r="L131" s="199"/>
      <c r="M131" s="199"/>
      <c r="N131" s="2327"/>
      <c r="O131" s="2327"/>
      <c r="P131" s="2321"/>
      <c r="Q131" s="2321"/>
      <c r="R131" s="2321"/>
      <c r="S131" s="2321"/>
    </row>
    <row r="132" spans="1:19" ht="12.75" customHeight="1" x14ac:dyDescent="0.2">
      <c r="A132" s="5748" t="s">
        <v>213</v>
      </c>
      <c r="B132" s="5749"/>
      <c r="C132" s="5749"/>
      <c r="D132" s="5749"/>
      <c r="E132" s="5749"/>
      <c r="F132" s="5749"/>
      <c r="G132" s="5749"/>
      <c r="H132" s="5749"/>
      <c r="I132" s="5749"/>
      <c r="J132" s="5750"/>
      <c r="K132" s="1610"/>
      <c r="L132" s="199"/>
      <c r="M132" s="199"/>
      <c r="N132" s="2327"/>
      <c r="O132" s="2327"/>
      <c r="P132" s="2321"/>
      <c r="Q132" s="2321"/>
      <c r="R132" s="2321"/>
      <c r="S132" s="2321"/>
    </row>
    <row r="133" spans="1:19" ht="12.75" customHeight="1" x14ac:dyDescent="0.2">
      <c r="A133" s="5748" t="s">
        <v>214</v>
      </c>
      <c r="B133" s="5749"/>
      <c r="C133" s="5749"/>
      <c r="D133" s="5749"/>
      <c r="E133" s="5763"/>
      <c r="F133" s="5763"/>
      <c r="G133" s="5763"/>
      <c r="H133" s="5763"/>
      <c r="I133" s="5763"/>
      <c r="J133" s="5764"/>
      <c r="K133" s="1610"/>
      <c r="L133" s="199"/>
      <c r="M133" s="199"/>
      <c r="N133" s="2327"/>
      <c r="O133" s="2327"/>
      <c r="P133" s="2321"/>
      <c r="Q133" s="2321"/>
      <c r="R133" s="2321"/>
      <c r="S133" s="2321"/>
    </row>
    <row r="134" spans="1:19" ht="12.75" customHeight="1" x14ac:dyDescent="0.2">
      <c r="A134" s="5765" t="s">
        <v>215</v>
      </c>
      <c r="B134" s="5766"/>
      <c r="C134" s="5766"/>
      <c r="D134" s="5766"/>
      <c r="E134" s="5763"/>
      <c r="F134" s="5763"/>
      <c r="G134" s="5763"/>
      <c r="H134" s="5763"/>
      <c r="I134" s="5763"/>
      <c r="J134" s="5764"/>
      <c r="K134" s="1610"/>
      <c r="L134" s="199"/>
      <c r="M134" s="199"/>
      <c r="N134" s="2327"/>
      <c r="O134" s="2327"/>
      <c r="P134" s="2321"/>
      <c r="Q134" s="2321"/>
      <c r="R134" s="2321"/>
      <c r="S134" s="2321"/>
    </row>
    <row r="135" spans="1:19" ht="12.75" customHeight="1" x14ac:dyDescent="0.2">
      <c r="A135" s="5748" t="s">
        <v>195</v>
      </c>
      <c r="B135" s="5749"/>
      <c r="C135" s="5749"/>
      <c r="D135" s="5749"/>
      <c r="E135" s="5749"/>
      <c r="F135" s="5749"/>
      <c r="G135" s="5749"/>
      <c r="H135" s="5749"/>
      <c r="I135" s="5749"/>
      <c r="J135" s="5750"/>
      <c r="K135" s="1610"/>
      <c r="L135" s="199"/>
      <c r="M135" s="199"/>
      <c r="N135" s="2327"/>
      <c r="O135" s="2327"/>
      <c r="P135" s="2321"/>
      <c r="Q135" s="2321"/>
      <c r="R135" s="2321"/>
      <c r="S135" s="2321"/>
    </row>
    <row r="136" spans="1:19" ht="12.75" customHeight="1" x14ac:dyDescent="0.2">
      <c r="A136" s="5748" t="s">
        <v>216</v>
      </c>
      <c r="B136" s="5749"/>
      <c r="C136" s="5749"/>
      <c r="D136" s="5749"/>
      <c r="E136" s="5749"/>
      <c r="F136" s="5749"/>
      <c r="G136" s="5749"/>
      <c r="H136" s="5749"/>
      <c r="I136" s="5749"/>
      <c r="J136" s="5750"/>
      <c r="K136" s="1610"/>
      <c r="L136" s="199"/>
      <c r="M136" s="199"/>
      <c r="N136" s="2327"/>
      <c r="O136" s="2327"/>
      <c r="P136" s="2321"/>
      <c r="Q136" s="2321"/>
      <c r="R136" s="2321"/>
      <c r="S136" s="2321"/>
    </row>
    <row r="137" spans="1:19" ht="12.75" customHeight="1" x14ac:dyDescent="0.2">
      <c r="A137" s="6834" t="s">
        <v>217</v>
      </c>
      <c r="B137" s="6835"/>
      <c r="C137" s="6835"/>
      <c r="D137" s="6835"/>
      <c r="E137" s="6835"/>
      <c r="F137" s="6835"/>
      <c r="G137" s="6835"/>
      <c r="H137" s="6835"/>
      <c r="I137" s="6835"/>
      <c r="J137" s="6836"/>
      <c r="K137" s="1610"/>
      <c r="L137" s="199"/>
      <c r="M137" s="199"/>
      <c r="N137" s="2327"/>
      <c r="O137" s="2327"/>
      <c r="P137" s="2321"/>
      <c r="Q137" s="2321"/>
      <c r="R137" s="2321"/>
      <c r="S137" s="2321"/>
    </row>
    <row r="138" spans="1:19" ht="12.75" customHeight="1" x14ac:dyDescent="0.2">
      <c r="A138" s="6837" t="s">
        <v>218</v>
      </c>
      <c r="B138" s="6838"/>
      <c r="C138" s="6838"/>
      <c r="D138" s="6838"/>
      <c r="E138" s="6838"/>
      <c r="F138" s="6838"/>
      <c r="G138" s="6838"/>
      <c r="H138" s="6838"/>
      <c r="I138" s="6838"/>
      <c r="J138" s="6839"/>
      <c r="K138" s="1610"/>
      <c r="L138" s="199"/>
      <c r="M138" s="199"/>
      <c r="N138" s="2327"/>
      <c r="O138" s="2327"/>
      <c r="P138" s="2321"/>
      <c r="Q138" s="2321"/>
      <c r="R138" s="2321"/>
      <c r="S138" s="2321"/>
    </row>
    <row r="139" spans="1:19" ht="12.75" customHeight="1" x14ac:dyDescent="0.2">
      <c r="A139" s="5748" t="s">
        <v>196</v>
      </c>
      <c r="B139" s="5749"/>
      <c r="C139" s="5749"/>
      <c r="D139" s="5749"/>
      <c r="E139" s="5749"/>
      <c r="F139" s="5749"/>
      <c r="G139" s="5749"/>
      <c r="H139" s="5749"/>
      <c r="I139" s="5749"/>
      <c r="J139" s="5750"/>
      <c r="K139" s="1610"/>
      <c r="L139" s="199"/>
      <c r="M139" s="199"/>
      <c r="N139" s="2327"/>
      <c r="O139" s="2327"/>
      <c r="P139" s="2321"/>
      <c r="Q139" s="2321"/>
      <c r="R139" s="2321"/>
      <c r="S139" s="2321"/>
    </row>
    <row r="140" spans="1:19" ht="12.75" customHeight="1" x14ac:dyDescent="0.2">
      <c r="A140" s="5748" t="s">
        <v>219</v>
      </c>
      <c r="B140" s="5749"/>
      <c r="C140" s="5749"/>
      <c r="D140" s="5749"/>
      <c r="E140" s="5763"/>
      <c r="F140" s="5763"/>
      <c r="G140" s="5763"/>
      <c r="H140" s="5763"/>
      <c r="I140" s="5763"/>
      <c r="J140" s="5764"/>
      <c r="K140" s="1610"/>
      <c r="L140" s="199"/>
      <c r="M140" s="199"/>
      <c r="N140" s="2327"/>
      <c r="O140" s="2327"/>
      <c r="P140" s="2321"/>
      <c r="Q140" s="2321"/>
      <c r="R140" s="2321"/>
      <c r="S140" s="2321"/>
    </row>
    <row r="141" spans="1:19" ht="13.5" customHeight="1" thickBot="1" x14ac:dyDescent="0.25">
      <c r="A141" s="5748" t="s">
        <v>220</v>
      </c>
      <c r="B141" s="5749"/>
      <c r="C141" s="5749"/>
      <c r="D141" s="5749"/>
      <c r="E141" s="5749"/>
      <c r="F141" s="5749"/>
      <c r="G141" s="5749"/>
      <c r="H141" s="5749"/>
      <c r="I141" s="5749"/>
      <c r="J141" s="5750"/>
      <c r="K141" s="1610"/>
      <c r="L141" s="200"/>
      <c r="M141" s="200"/>
      <c r="N141" s="2327"/>
      <c r="O141" s="2327"/>
      <c r="P141" s="2321"/>
      <c r="Q141" s="2321"/>
      <c r="R141" s="2321"/>
      <c r="S141" s="2321"/>
    </row>
    <row r="142" spans="1:19" ht="13.5" customHeight="1" thickBot="1" x14ac:dyDescent="0.25">
      <c r="A142" s="6740" t="s">
        <v>164</v>
      </c>
      <c r="B142" s="6741"/>
      <c r="C142" s="6741"/>
      <c r="D142" s="6741"/>
      <c r="E142" s="6741"/>
      <c r="F142" s="6741"/>
      <c r="G142" s="6741"/>
      <c r="H142" s="6741"/>
      <c r="I142" s="6741"/>
      <c r="J142" s="6742"/>
      <c r="K142" s="1619">
        <f>K143</f>
        <v>0</v>
      </c>
      <c r="L142" s="1619">
        <f>L143</f>
        <v>0</v>
      </c>
      <c r="M142" s="1618">
        <f>M143</f>
        <v>0</v>
      </c>
      <c r="N142" s="2327"/>
      <c r="O142" s="2327"/>
      <c r="P142" s="2321"/>
      <c r="Q142" s="2321"/>
      <c r="R142" s="2321"/>
      <c r="S142" s="2321"/>
    </row>
    <row r="143" spans="1:19" ht="12.75" customHeight="1" x14ac:dyDescent="0.2">
      <c r="A143" s="5732" t="s">
        <v>225</v>
      </c>
      <c r="B143" s="5733"/>
      <c r="C143" s="5733"/>
      <c r="D143" s="5733"/>
      <c r="E143" s="5734"/>
      <c r="F143" s="5734"/>
      <c r="G143" s="5734"/>
      <c r="H143" s="5734"/>
      <c r="I143" s="5734"/>
      <c r="J143" s="5735"/>
      <c r="K143" s="2329">
        <v>0</v>
      </c>
      <c r="L143" s="201">
        <v>0</v>
      </c>
      <c r="M143" s="201">
        <v>0</v>
      </c>
      <c r="N143" s="2327"/>
      <c r="O143" s="2327"/>
      <c r="P143" s="2321"/>
      <c r="Q143" s="2321"/>
      <c r="R143" s="2321"/>
      <c r="S143" s="2321"/>
    </row>
    <row r="144" spans="1:19" ht="13.5" customHeight="1" x14ac:dyDescent="0.2">
      <c r="A144" s="6819" t="s">
        <v>165</v>
      </c>
      <c r="B144" s="6820"/>
      <c r="C144" s="6820"/>
      <c r="D144" s="6820"/>
      <c r="E144" s="6820"/>
      <c r="F144" s="6820"/>
      <c r="G144" s="6820"/>
      <c r="H144" s="6820"/>
      <c r="I144" s="6820"/>
      <c r="J144" s="6821"/>
      <c r="K144" s="1610"/>
      <c r="L144" s="199"/>
      <c r="M144" s="199"/>
      <c r="N144" s="2327"/>
      <c r="O144" s="2327"/>
      <c r="P144" s="2321"/>
      <c r="Q144" s="2321"/>
      <c r="R144" s="2321"/>
      <c r="S144" s="2321"/>
    </row>
    <row r="145" spans="1:19" ht="13.5" customHeight="1" x14ac:dyDescent="0.2">
      <c r="A145" s="6843" t="s">
        <v>221</v>
      </c>
      <c r="B145" s="6844"/>
      <c r="C145" s="6844"/>
      <c r="D145" s="6844"/>
      <c r="E145" s="6844"/>
      <c r="F145" s="6844"/>
      <c r="G145" s="6844"/>
      <c r="H145" s="6844"/>
      <c r="I145" s="6844"/>
      <c r="J145" s="6845"/>
      <c r="K145" s="1610"/>
      <c r="L145" s="1610"/>
      <c r="M145" s="199"/>
      <c r="N145" s="2327"/>
      <c r="O145" s="2327"/>
      <c r="P145" s="2321"/>
      <c r="Q145" s="2321"/>
      <c r="R145" s="2321"/>
      <c r="S145" s="2321"/>
    </row>
    <row r="146" spans="1:19" ht="13.5" customHeight="1" x14ac:dyDescent="0.2">
      <c r="A146" s="6843" t="s">
        <v>222</v>
      </c>
      <c r="B146" s="6846"/>
      <c r="C146" s="6846"/>
      <c r="D146" s="6846"/>
      <c r="E146" s="6846"/>
      <c r="F146" s="6846"/>
      <c r="G146" s="6846"/>
      <c r="H146" s="6846"/>
      <c r="I146" s="6846"/>
      <c r="J146" s="6847"/>
      <c r="K146" s="1610"/>
      <c r="L146" s="1610"/>
      <c r="M146" s="199"/>
      <c r="N146" s="2327"/>
      <c r="O146" s="2327"/>
      <c r="P146" s="2321"/>
      <c r="Q146" s="2321"/>
      <c r="R146" s="2321"/>
      <c r="S146" s="2321"/>
    </row>
    <row r="147" spans="1:19" ht="13.5" customHeight="1" thickBot="1" x14ac:dyDescent="0.25">
      <c r="A147" s="6726" t="s">
        <v>197</v>
      </c>
      <c r="B147" s="6817"/>
      <c r="C147" s="6817"/>
      <c r="D147" s="6817"/>
      <c r="E147" s="6817"/>
      <c r="F147" s="6817"/>
      <c r="G147" s="6817"/>
      <c r="H147" s="6817"/>
      <c r="I147" s="6817"/>
      <c r="J147" s="6818"/>
      <c r="K147" s="1594"/>
      <c r="L147" s="2332"/>
      <c r="M147" s="2331"/>
      <c r="N147" s="2327"/>
      <c r="O147" s="2327"/>
      <c r="P147" s="2321"/>
      <c r="Q147" s="2321"/>
      <c r="R147" s="2321"/>
      <c r="S147" s="2321"/>
    </row>
    <row r="148" spans="1:19" ht="13.5" thickBot="1" x14ac:dyDescent="0.25">
      <c r="A148" s="6840" t="s">
        <v>223</v>
      </c>
      <c r="B148" s="6841"/>
      <c r="C148" s="6841"/>
      <c r="D148" s="6841"/>
      <c r="E148" s="6841"/>
      <c r="F148" s="6841"/>
      <c r="G148" s="6841"/>
      <c r="H148" s="6841"/>
      <c r="I148" s="6841"/>
      <c r="J148" s="6842"/>
      <c r="K148" s="1599">
        <f>K123+K142</f>
        <v>2235</v>
      </c>
      <c r="L148" s="1598">
        <f>L123+L142</f>
        <v>3365</v>
      </c>
      <c r="M148" s="174">
        <f>M123+M142</f>
        <v>3214.6</v>
      </c>
      <c r="N148" s="2327"/>
      <c r="O148" s="2327"/>
      <c r="P148" s="2321"/>
      <c r="Q148" s="2321"/>
      <c r="R148" s="2321"/>
      <c r="S148" s="2321"/>
    </row>
    <row r="149" spans="1:19" x14ac:dyDescent="0.2">
      <c r="A149" s="6828" t="s">
        <v>166</v>
      </c>
      <c r="B149" s="6829"/>
      <c r="C149" s="6829"/>
      <c r="D149" s="6829"/>
      <c r="E149" s="6829"/>
      <c r="F149" s="6829"/>
      <c r="G149" s="6829"/>
      <c r="H149" s="6829"/>
      <c r="I149" s="6829"/>
      <c r="J149" s="6830"/>
      <c r="K149" s="2329"/>
      <c r="L149" s="201"/>
      <c r="M149" s="201"/>
      <c r="N149" s="2327"/>
      <c r="O149" s="2327"/>
      <c r="P149" s="2321"/>
      <c r="Q149" s="2321"/>
      <c r="R149" s="2321"/>
      <c r="S149" s="2321"/>
    </row>
    <row r="150" spans="1:19" ht="35.25" customHeight="1" thickBot="1" x14ac:dyDescent="0.25">
      <c r="A150" s="6831" t="s">
        <v>167</v>
      </c>
      <c r="B150" s="6832"/>
      <c r="C150" s="6832"/>
      <c r="D150" s="6832"/>
      <c r="E150" s="6832"/>
      <c r="F150" s="6832"/>
      <c r="G150" s="6832"/>
      <c r="H150" s="6832"/>
      <c r="I150" s="6832"/>
      <c r="J150" s="6833"/>
      <c r="K150" s="1594">
        <v>516</v>
      </c>
      <c r="L150" s="2328" t="s">
        <v>183</v>
      </c>
      <c r="M150" s="2328" t="s">
        <v>183</v>
      </c>
      <c r="N150" s="2327"/>
      <c r="O150" s="2327"/>
      <c r="P150" s="2321"/>
      <c r="Q150" s="2321"/>
      <c r="R150" s="2321"/>
      <c r="S150" s="2321"/>
    </row>
    <row r="151" spans="1:19" ht="60" customHeight="1" x14ac:dyDescent="0.2">
      <c r="A151" s="2327"/>
      <c r="B151" s="2327"/>
      <c r="C151" s="2327"/>
      <c r="D151" s="2327"/>
      <c r="E151" s="2327"/>
      <c r="F151" s="2327"/>
      <c r="G151" s="2327"/>
      <c r="H151" s="2321"/>
      <c r="I151" s="2315"/>
      <c r="J151" s="2315"/>
      <c r="K151" s="2315"/>
      <c r="L151" s="2315"/>
      <c r="M151" s="2315"/>
      <c r="P151" s="2315"/>
      <c r="Q151" s="2315"/>
      <c r="R151" s="1998"/>
      <c r="S151" s="1998"/>
    </row>
    <row r="152" spans="1:19" ht="15" x14ac:dyDescent="0.2">
      <c r="A152" s="2323"/>
      <c r="B152" s="2323"/>
      <c r="C152" s="2323"/>
      <c r="D152" s="2323"/>
      <c r="E152" s="2323"/>
      <c r="F152" s="2326"/>
      <c r="G152" s="2326"/>
      <c r="H152" s="2321"/>
      <c r="N152" s="1998"/>
      <c r="O152" s="1998"/>
      <c r="P152" s="1998"/>
      <c r="Q152" s="1998"/>
      <c r="R152" s="1998"/>
      <c r="S152" s="1998"/>
    </row>
    <row r="153" spans="1:19" ht="15" x14ac:dyDescent="0.2">
      <c r="A153" s="2323"/>
      <c r="B153" s="2323"/>
      <c r="C153" s="2323"/>
      <c r="D153" s="2323"/>
      <c r="E153" s="2323"/>
      <c r="F153" s="2320"/>
      <c r="G153" s="2320"/>
      <c r="H153" s="2321"/>
      <c r="N153" s="1998"/>
      <c r="O153" s="1998"/>
      <c r="P153" s="1998"/>
      <c r="Q153" s="1998"/>
      <c r="R153" s="1998"/>
      <c r="S153" s="1998"/>
    </row>
    <row r="154" spans="1:19" ht="14.45" customHeight="1" x14ac:dyDescent="0.2">
      <c r="A154" s="2323"/>
      <c r="B154" s="2323"/>
      <c r="C154" s="2323"/>
      <c r="D154" s="2323"/>
      <c r="E154" s="2323"/>
      <c r="F154" s="2325"/>
      <c r="G154" s="2320"/>
      <c r="H154" s="2321"/>
      <c r="N154" s="1998"/>
      <c r="O154" s="1998"/>
      <c r="P154" s="1998"/>
      <c r="Q154" s="1998"/>
      <c r="R154" s="1998"/>
      <c r="S154" s="1998"/>
    </row>
    <row r="155" spans="1:19" ht="15" x14ac:dyDescent="0.2">
      <c r="A155" s="2323"/>
      <c r="B155" s="2323"/>
      <c r="C155" s="2323"/>
      <c r="D155" s="2323"/>
      <c r="E155" s="2323"/>
      <c r="F155" s="2320"/>
      <c r="G155" s="2320"/>
      <c r="H155" s="2321"/>
      <c r="N155" s="1998"/>
      <c r="O155" s="1998"/>
      <c r="P155" s="1998"/>
      <c r="Q155" s="1998"/>
      <c r="R155" s="1998"/>
      <c r="S155" s="1998"/>
    </row>
    <row r="156" spans="1:19" ht="15" x14ac:dyDescent="0.2">
      <c r="A156" s="2323"/>
      <c r="B156" s="2323"/>
      <c r="C156" s="2323"/>
      <c r="D156" s="2323"/>
      <c r="E156" s="2323"/>
      <c r="F156" s="2320"/>
      <c r="G156" s="2320"/>
      <c r="H156" s="2321"/>
      <c r="N156" s="1998"/>
      <c r="O156" s="1998"/>
      <c r="P156" s="1998"/>
      <c r="Q156" s="1998"/>
      <c r="R156" s="1998"/>
      <c r="S156" s="1998"/>
    </row>
    <row r="157" spans="1:19" ht="15" x14ac:dyDescent="0.2">
      <c r="A157" s="2323"/>
      <c r="B157" s="2323"/>
      <c r="C157" s="2323"/>
      <c r="D157" s="2323"/>
      <c r="E157" s="2323"/>
      <c r="F157" s="2320"/>
      <c r="G157" s="2320"/>
      <c r="H157" s="2321"/>
      <c r="N157" s="1998"/>
      <c r="O157" s="1998"/>
      <c r="P157" s="1998"/>
      <c r="Q157" s="1998"/>
      <c r="R157" s="1998"/>
      <c r="S157" s="1998"/>
    </row>
    <row r="158" spans="1:19" ht="15" x14ac:dyDescent="0.2">
      <c r="A158" s="2323"/>
      <c r="B158" s="2323"/>
      <c r="C158" s="2323"/>
      <c r="D158" s="2323"/>
      <c r="E158" s="2323"/>
      <c r="F158" s="2320"/>
      <c r="G158" s="2320"/>
      <c r="H158" s="2321"/>
      <c r="N158" s="1998"/>
      <c r="O158" s="1998"/>
      <c r="P158" s="1998"/>
      <c r="Q158" s="1998"/>
      <c r="R158" s="1998"/>
      <c r="S158" s="1998"/>
    </row>
    <row r="159" spans="1:19" ht="15" x14ac:dyDescent="0.2">
      <c r="A159" s="2323"/>
      <c r="B159" s="2322"/>
      <c r="C159" s="2322"/>
      <c r="D159" s="2322"/>
      <c r="E159" s="2322"/>
      <c r="F159" s="2320"/>
      <c r="G159" s="2320"/>
      <c r="H159" s="2321"/>
      <c r="N159" s="1998"/>
      <c r="O159" s="1998"/>
      <c r="P159" s="1998"/>
      <c r="Q159" s="1998"/>
      <c r="R159" s="1998"/>
      <c r="S159" s="1998"/>
    </row>
    <row r="160" spans="1:19" ht="15" x14ac:dyDescent="0.2">
      <c r="A160" s="2323"/>
      <c r="B160" s="2322"/>
      <c r="C160" s="2322"/>
      <c r="D160" s="2322"/>
      <c r="E160" s="2322"/>
      <c r="F160" s="2320"/>
      <c r="G160" s="2320"/>
      <c r="H160" s="2321"/>
      <c r="N160" s="1998"/>
      <c r="O160" s="1998"/>
      <c r="P160" s="1998"/>
      <c r="Q160" s="1998"/>
      <c r="R160" s="1998"/>
      <c r="S160" s="1998"/>
    </row>
    <row r="161" spans="1:19" ht="15" x14ac:dyDescent="0.2">
      <c r="A161" s="2323"/>
      <c r="B161" s="2322"/>
      <c r="C161" s="2322"/>
      <c r="D161" s="2322"/>
      <c r="E161" s="2322"/>
      <c r="F161" s="2320"/>
      <c r="G161" s="2320"/>
      <c r="H161" s="2324"/>
      <c r="N161" s="1998"/>
      <c r="O161" s="1998"/>
      <c r="P161" s="1998"/>
      <c r="Q161" s="1998"/>
      <c r="R161" s="1998"/>
      <c r="S161" s="1998"/>
    </row>
    <row r="162" spans="1:19" ht="15" x14ac:dyDescent="0.2">
      <c r="A162" s="2323"/>
      <c r="B162" s="2322"/>
      <c r="C162" s="2322"/>
      <c r="D162" s="2322"/>
      <c r="E162" s="2322"/>
      <c r="F162" s="2320"/>
      <c r="G162" s="2320"/>
      <c r="H162" s="2321"/>
      <c r="N162" s="1998"/>
      <c r="O162" s="1998"/>
      <c r="P162" s="1998"/>
      <c r="Q162" s="1998"/>
      <c r="R162" s="1998"/>
      <c r="S162" s="1998"/>
    </row>
    <row r="163" spans="1:19" ht="15" x14ac:dyDescent="0.2">
      <c r="A163" s="2323"/>
      <c r="B163" s="2322"/>
      <c r="C163" s="2322"/>
      <c r="D163" s="2322"/>
      <c r="E163" s="2322"/>
      <c r="F163" s="2320"/>
      <c r="G163" s="2320"/>
      <c r="H163" s="2321"/>
      <c r="N163" s="1998"/>
      <c r="O163" s="1998"/>
      <c r="P163" s="1998"/>
      <c r="Q163" s="1998"/>
      <c r="R163" s="1998"/>
      <c r="S163" s="1998"/>
    </row>
    <row r="164" spans="1:19" ht="15" x14ac:dyDescent="0.2">
      <c r="A164" s="2323"/>
      <c r="B164" s="2322"/>
      <c r="C164" s="2322"/>
      <c r="D164" s="2322"/>
      <c r="E164" s="2322"/>
      <c r="F164" s="2320"/>
      <c r="G164" s="2320"/>
      <c r="H164" s="2321"/>
      <c r="N164" s="1998"/>
      <c r="O164" s="1998"/>
      <c r="P164" s="1998"/>
      <c r="Q164" s="1998"/>
      <c r="R164" s="1998"/>
      <c r="S164" s="1998"/>
    </row>
    <row r="165" spans="1:19" ht="15" x14ac:dyDescent="0.25">
      <c r="A165" s="2319"/>
      <c r="B165" s="2319"/>
      <c r="C165" s="2319"/>
      <c r="D165" s="2319"/>
      <c r="E165" s="2319"/>
      <c r="F165" s="2320"/>
      <c r="G165" s="2320"/>
      <c r="H165" s="2317"/>
      <c r="N165" s="1998"/>
      <c r="O165" s="1998"/>
      <c r="P165" s="1998"/>
      <c r="Q165" s="1998"/>
      <c r="R165" s="1998"/>
      <c r="S165" s="1998"/>
    </row>
    <row r="166" spans="1:19" ht="15" x14ac:dyDescent="0.25">
      <c r="A166" s="2319"/>
      <c r="B166" s="2319"/>
      <c r="C166" s="2319"/>
      <c r="D166" s="2319"/>
      <c r="E166" s="2319"/>
      <c r="F166" s="2320"/>
      <c r="G166" s="2320"/>
      <c r="H166" s="2317"/>
      <c r="N166" s="1998"/>
      <c r="O166" s="1998"/>
      <c r="P166" s="1998"/>
      <c r="Q166" s="1998"/>
      <c r="R166" s="1998"/>
      <c r="S166" s="1998"/>
    </row>
    <row r="167" spans="1:19" ht="15" x14ac:dyDescent="0.25">
      <c r="A167" s="2319"/>
      <c r="B167" s="2319"/>
      <c r="C167" s="2319"/>
      <c r="D167" s="2319"/>
      <c r="E167" s="2319"/>
      <c r="F167" s="2318"/>
      <c r="G167" s="2318"/>
      <c r="H167" s="2317"/>
      <c r="N167" s="1998"/>
      <c r="O167" s="1998"/>
      <c r="P167" s="1998"/>
      <c r="Q167" s="1998"/>
      <c r="R167" s="1998"/>
      <c r="S167" s="1998"/>
    </row>
    <row r="168" spans="1:19" ht="15" x14ac:dyDescent="0.25">
      <c r="A168" s="2319"/>
      <c r="B168" s="2319"/>
      <c r="C168" s="2319"/>
      <c r="D168" s="2319"/>
      <c r="E168" s="2319"/>
      <c r="F168" s="2318"/>
      <c r="G168" s="2318"/>
      <c r="H168" s="2317"/>
      <c r="N168" s="1998"/>
      <c r="O168" s="1998"/>
      <c r="P168" s="1998"/>
      <c r="Q168" s="1998"/>
      <c r="R168" s="1998"/>
      <c r="S168" s="1998"/>
    </row>
    <row r="169" spans="1:19" x14ac:dyDescent="0.2">
      <c r="F169" s="2315"/>
      <c r="G169" s="2315"/>
      <c r="H169" s="2314"/>
      <c r="N169" s="1998"/>
      <c r="O169" s="1998"/>
      <c r="P169" s="1998"/>
      <c r="Q169" s="1998"/>
      <c r="R169" s="1998"/>
      <c r="S169" s="1998"/>
    </row>
  </sheetData>
  <mergeCells count="247">
    <mergeCell ref="F72:F74"/>
    <mergeCell ref="G69:G74"/>
    <mergeCell ref="E72:E74"/>
    <mergeCell ref="I69:I74"/>
    <mergeCell ref="H69:H74"/>
    <mergeCell ref="H63:H68"/>
    <mergeCell ref="F63:F66"/>
    <mergeCell ref="N117:Q117"/>
    <mergeCell ref="N92:Q92"/>
    <mergeCell ref="N108:Q108"/>
    <mergeCell ref="C109:Q109"/>
    <mergeCell ref="N75:Q75"/>
    <mergeCell ref="C76:Q76"/>
    <mergeCell ref="F90:F91"/>
    <mergeCell ref="G85:G91"/>
    <mergeCell ref="E90:E91"/>
    <mergeCell ref="G95:G103"/>
    <mergeCell ref="N115:Q115"/>
    <mergeCell ref="N116:Q116"/>
    <mergeCell ref="H95:H103"/>
    <mergeCell ref="C95:C100"/>
    <mergeCell ref="I63:I68"/>
    <mergeCell ref="G63:G68"/>
    <mergeCell ref="F53:F55"/>
    <mergeCell ref="F56:F57"/>
    <mergeCell ref="R9:S9"/>
    <mergeCell ref="I19:I24"/>
    <mergeCell ref="F12:F13"/>
    <mergeCell ref="E31:E32"/>
    <mergeCell ref="F14:F15"/>
    <mergeCell ref="R27:S27"/>
    <mergeCell ref="R12:S15"/>
    <mergeCell ref="R28:S28"/>
    <mergeCell ref="R34:S35"/>
    <mergeCell ref="R16:S16"/>
    <mergeCell ref="R17:S17"/>
    <mergeCell ref="R25:S26"/>
    <mergeCell ref="N34:Q34"/>
    <mergeCell ref="C35:Q35"/>
    <mergeCell ref="C38:Q38"/>
    <mergeCell ref="G53:G57"/>
    <mergeCell ref="C51:M52"/>
    <mergeCell ref="H45:H48"/>
    <mergeCell ref="C45:C46"/>
    <mergeCell ref="C41:C42"/>
    <mergeCell ref="F41:F42"/>
    <mergeCell ref="I45:I48"/>
    <mergeCell ref="C49:I49"/>
    <mergeCell ref="B51:B52"/>
    <mergeCell ref="R51:S51"/>
    <mergeCell ref="B45:B46"/>
    <mergeCell ref="B41:B42"/>
    <mergeCell ref="F45:F46"/>
    <mergeCell ref="R49:S50"/>
    <mergeCell ref="N49:Q49"/>
    <mergeCell ref="R36:S36"/>
    <mergeCell ref="R40:S40"/>
    <mergeCell ref="R39:S39"/>
    <mergeCell ref="R37:S37"/>
    <mergeCell ref="R38:S38"/>
    <mergeCell ref="C16:I16"/>
    <mergeCell ref="B34:I34"/>
    <mergeCell ref="C33:I33"/>
    <mergeCell ref="C25:I25"/>
    <mergeCell ref="B28:B30"/>
    <mergeCell ref="B36:M37"/>
    <mergeCell ref="C39:M40"/>
    <mergeCell ref="N33:Q33"/>
    <mergeCell ref="N25:Q25"/>
    <mergeCell ref="C26:Q26"/>
    <mergeCell ref="N16:Q16"/>
    <mergeCell ref="C17:Q17"/>
    <mergeCell ref="C28:C30"/>
    <mergeCell ref="E28:E30"/>
    <mergeCell ref="F28:F30"/>
    <mergeCell ref="A58:A60"/>
    <mergeCell ref="E69:E71"/>
    <mergeCell ref="A69:A71"/>
    <mergeCell ref="B69:B71"/>
    <mergeCell ref="F61:F62"/>
    <mergeCell ref="F67:F68"/>
    <mergeCell ref="C69:C71"/>
    <mergeCell ref="F69:F71"/>
    <mergeCell ref="C63:C66"/>
    <mergeCell ref="C58:C60"/>
    <mergeCell ref="F58:F60"/>
    <mergeCell ref="B104:B105"/>
    <mergeCell ref="A128:J128"/>
    <mergeCell ref="A129:J129"/>
    <mergeCell ref="A124:J124"/>
    <mergeCell ref="A125:J125"/>
    <mergeCell ref="A126:J126"/>
    <mergeCell ref="A95:A100"/>
    <mergeCell ref="I111:I114"/>
    <mergeCell ref="A104:A105"/>
    <mergeCell ref="F95:F97"/>
    <mergeCell ref="F101:F103"/>
    <mergeCell ref="B111:B112"/>
    <mergeCell ref="C111:C112"/>
    <mergeCell ref="F111:F112"/>
    <mergeCell ref="F106:F107"/>
    <mergeCell ref="C115:I115"/>
    <mergeCell ref="C116:I116"/>
    <mergeCell ref="C108:I108"/>
    <mergeCell ref="F113:F114"/>
    <mergeCell ref="D113:D114"/>
    <mergeCell ref="E113:E114"/>
    <mergeCell ref="B113:B114"/>
    <mergeCell ref="D106:D107"/>
    <mergeCell ref="C106:C107"/>
    <mergeCell ref="H111:H114"/>
    <mergeCell ref="G111:G114"/>
    <mergeCell ref="A149:J149"/>
    <mergeCell ref="A150:J150"/>
    <mergeCell ref="A131:J131"/>
    <mergeCell ref="A132:J132"/>
    <mergeCell ref="A133:J133"/>
    <mergeCell ref="A134:J134"/>
    <mergeCell ref="A135:J135"/>
    <mergeCell ref="A137:J137"/>
    <mergeCell ref="A138:J138"/>
    <mergeCell ref="A139:J139"/>
    <mergeCell ref="A148:J148"/>
    <mergeCell ref="A140:J140"/>
    <mergeCell ref="A136:J136"/>
    <mergeCell ref="A145:J145"/>
    <mergeCell ref="A146:J146"/>
    <mergeCell ref="R5:R7"/>
    <mergeCell ref="S5:S7"/>
    <mergeCell ref="A3:S3"/>
    <mergeCell ref="N1:P1"/>
    <mergeCell ref="O6:O7"/>
    <mergeCell ref="A2:S2"/>
    <mergeCell ref="O4:P4"/>
    <mergeCell ref="D5:D7"/>
    <mergeCell ref="A147:J147"/>
    <mergeCell ref="A144:J144"/>
    <mergeCell ref="G58:G62"/>
    <mergeCell ref="H58:H62"/>
    <mergeCell ref="H53:H57"/>
    <mergeCell ref="R1:S1"/>
    <mergeCell ref="K5:M5"/>
    <mergeCell ref="K6:K7"/>
    <mergeCell ref="L6:L7"/>
    <mergeCell ref="M6:M7"/>
    <mergeCell ref="H78:H84"/>
    <mergeCell ref="D94:M94"/>
    <mergeCell ref="F83:F84"/>
    <mergeCell ref="G78:G84"/>
    <mergeCell ref="F78:F79"/>
    <mergeCell ref="A127:J127"/>
    <mergeCell ref="P6:P7"/>
    <mergeCell ref="J5:J7"/>
    <mergeCell ref="H5:H7"/>
    <mergeCell ref="I5:I7"/>
    <mergeCell ref="B58:B60"/>
    <mergeCell ref="I28:I32"/>
    <mergeCell ref="E5:E7"/>
    <mergeCell ref="F5:F7"/>
    <mergeCell ref="N6:N7"/>
    <mergeCell ref="N5:Q5"/>
    <mergeCell ref="Q6:Q7"/>
    <mergeCell ref="B31:B32"/>
    <mergeCell ref="E23:E24"/>
    <mergeCell ref="F31:F32"/>
    <mergeCell ref="H19:H24"/>
    <mergeCell ref="C18:M18"/>
    <mergeCell ref="B47:B48"/>
    <mergeCell ref="E47:E48"/>
    <mergeCell ref="F47:F48"/>
    <mergeCell ref="B14:B15"/>
    <mergeCell ref="I41:I44"/>
    <mergeCell ref="H41:H44"/>
    <mergeCell ref="F23:F24"/>
    <mergeCell ref="I12:I15"/>
    <mergeCell ref="A5:A7"/>
    <mergeCell ref="B5:B7"/>
    <mergeCell ref="C5:C7"/>
    <mergeCell ref="A31:A32"/>
    <mergeCell ref="H28:H32"/>
    <mergeCell ref="G41:G42"/>
    <mergeCell ref="G45:G48"/>
    <mergeCell ref="A23:A24"/>
    <mergeCell ref="G19:G24"/>
    <mergeCell ref="A36:A37"/>
    <mergeCell ref="G28:G32"/>
    <mergeCell ref="B23:B24"/>
    <mergeCell ref="C47:C48"/>
    <mergeCell ref="G5:G7"/>
    <mergeCell ref="A19:A22"/>
    <mergeCell ref="B19:B22"/>
    <mergeCell ref="C19:C22"/>
    <mergeCell ref="F19:F22"/>
    <mergeCell ref="A28:A30"/>
    <mergeCell ref="A45:A46"/>
    <mergeCell ref="A41:A42"/>
    <mergeCell ref="E14:E15"/>
    <mergeCell ref="H12:H15"/>
    <mergeCell ref="G12:G15"/>
    <mergeCell ref="C11:M11"/>
    <mergeCell ref="A14:A15"/>
    <mergeCell ref="R33:S33"/>
    <mergeCell ref="R75:S76"/>
    <mergeCell ref="R92:S93"/>
    <mergeCell ref="A78:A82"/>
    <mergeCell ref="D77:M77"/>
    <mergeCell ref="B39:B40"/>
    <mergeCell ref="A47:A48"/>
    <mergeCell ref="A12:A13"/>
    <mergeCell ref="B12:B13"/>
    <mergeCell ref="C12:C13"/>
    <mergeCell ref="B78:B82"/>
    <mergeCell ref="C78:C82"/>
    <mergeCell ref="A85:A89"/>
    <mergeCell ref="B85:B89"/>
    <mergeCell ref="C85:C89"/>
    <mergeCell ref="I78:I84"/>
    <mergeCell ref="I85:I91"/>
    <mergeCell ref="A90:A91"/>
    <mergeCell ref="H85:H91"/>
    <mergeCell ref="B90:B91"/>
    <mergeCell ref="B63:B66"/>
    <mergeCell ref="C75:I75"/>
    <mergeCell ref="R108:S109"/>
    <mergeCell ref="R63:R64"/>
    <mergeCell ref="R77:S77"/>
    <mergeCell ref="A141:J141"/>
    <mergeCell ref="A142:J142"/>
    <mergeCell ref="A143:J143"/>
    <mergeCell ref="C104:C105"/>
    <mergeCell ref="C92:I92"/>
    <mergeCell ref="G104:G107"/>
    <mergeCell ref="C90:C91"/>
    <mergeCell ref="B95:B100"/>
    <mergeCell ref="B106:B107"/>
    <mergeCell ref="A106:A107"/>
    <mergeCell ref="E106:E107"/>
    <mergeCell ref="A120:K120"/>
    <mergeCell ref="C122:J122"/>
    <mergeCell ref="A123:J123"/>
    <mergeCell ref="C113:C114"/>
    <mergeCell ref="A117:J117"/>
    <mergeCell ref="A113:A114"/>
    <mergeCell ref="A111:A112"/>
    <mergeCell ref="A130:J130"/>
    <mergeCell ref="I104:I107"/>
    <mergeCell ref="H104:H107"/>
  </mergeCells>
  <pageMargins left="0.70866141732283472" right="0.70866141732283472" top="0.74803149606299213" bottom="0.74803149606299213" header="0.31496062992125984" footer="0.31496062992125984"/>
  <pageSetup paperSize="9" scale="50" firstPageNumber="29" fitToHeight="0" orientation="landscape"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B536D-39D5-4DBD-98C0-17CF27447418}">
  <sheetPr>
    <pageSetUpPr fitToPage="1"/>
  </sheetPr>
  <dimension ref="A1:V148"/>
  <sheetViews>
    <sheetView zoomScale="80" zoomScaleNormal="80" workbookViewId="0">
      <selection activeCell="A2" sqref="A2:S2"/>
    </sheetView>
  </sheetViews>
  <sheetFormatPr defaultRowHeight="12.75" x14ac:dyDescent="0.2"/>
  <cols>
    <col min="1" max="1" width="3.5703125" style="496" customWidth="1"/>
    <col min="2" max="2" width="3.28515625" style="496" customWidth="1"/>
    <col min="3" max="4" width="3.7109375" style="496" customWidth="1"/>
    <col min="5" max="5" width="3.28515625" style="496" customWidth="1"/>
    <col min="6" max="6" width="42.28515625" style="496" customWidth="1"/>
    <col min="7" max="7" width="5.7109375" style="496" customWidth="1"/>
    <col min="8" max="8" width="6.140625" style="2638" customWidth="1"/>
    <col min="9" max="9" width="4.42578125" style="496" customWidth="1"/>
    <col min="10" max="10" width="7.28515625" style="496" customWidth="1"/>
    <col min="11" max="11" width="12.85546875" style="496" customWidth="1"/>
    <col min="12" max="12" width="13" style="496" customWidth="1"/>
    <col min="13" max="13" width="14.140625" style="496" customWidth="1"/>
    <col min="14" max="14" width="41.28515625" style="496" customWidth="1"/>
    <col min="15" max="16" width="11.42578125" style="496" customWidth="1"/>
    <col min="17" max="17" width="8.28515625" style="496" customWidth="1"/>
    <col min="18" max="18" width="38.5703125" style="496" customWidth="1"/>
    <col min="19" max="19" width="28" style="496" customWidth="1"/>
    <col min="20" max="16384" width="9.140625" style="496"/>
  </cols>
  <sheetData>
    <row r="1" spans="1:22" ht="67.5" customHeight="1" x14ac:dyDescent="0.2">
      <c r="N1" s="1601"/>
      <c r="O1" s="147"/>
      <c r="P1" s="147"/>
      <c r="Q1" s="147"/>
      <c r="R1" s="147" t="s">
        <v>1997</v>
      </c>
      <c r="S1" s="147"/>
      <c r="T1" s="147"/>
      <c r="U1" s="147"/>
      <c r="V1" s="147"/>
    </row>
    <row r="2" spans="1:22" ht="25.5" customHeight="1" x14ac:dyDescent="0.2">
      <c r="A2" s="5615" t="s">
        <v>172</v>
      </c>
      <c r="B2" s="5615"/>
      <c r="C2" s="5615"/>
      <c r="D2" s="5615"/>
      <c r="E2" s="5615"/>
      <c r="F2" s="5615"/>
      <c r="G2" s="5615"/>
      <c r="H2" s="5615"/>
      <c r="I2" s="5615"/>
      <c r="J2" s="5615"/>
      <c r="K2" s="5615"/>
      <c r="L2" s="5615"/>
      <c r="M2" s="5615"/>
      <c r="N2" s="5615"/>
      <c r="O2" s="5615"/>
      <c r="P2" s="5615"/>
      <c r="Q2" s="5615"/>
      <c r="R2" s="5615"/>
      <c r="S2" s="5615"/>
      <c r="T2" s="2832"/>
      <c r="U2" s="2832"/>
      <c r="V2" s="147"/>
    </row>
    <row r="3" spans="1:22" ht="20.25" customHeight="1" x14ac:dyDescent="0.2">
      <c r="A3" s="6293" t="s">
        <v>978</v>
      </c>
      <c r="B3" s="6293"/>
      <c r="C3" s="6293"/>
      <c r="D3" s="6293"/>
      <c r="E3" s="6293"/>
      <c r="F3" s="6293"/>
      <c r="G3" s="6293"/>
      <c r="H3" s="6293"/>
      <c r="I3" s="6293"/>
      <c r="J3" s="6293"/>
      <c r="K3" s="6293"/>
      <c r="L3" s="6293"/>
      <c r="M3" s="6293"/>
      <c r="N3" s="6293"/>
      <c r="O3" s="6293"/>
      <c r="P3" s="6293"/>
      <c r="Q3" s="6293"/>
      <c r="R3" s="6293"/>
      <c r="S3" s="6293"/>
      <c r="T3" s="147"/>
      <c r="U3" s="147"/>
      <c r="V3" s="147"/>
    </row>
    <row r="4" spans="1:22" ht="12.75" customHeight="1" thickBot="1" x14ac:dyDescent="0.25">
      <c r="A4" s="1582"/>
      <c r="B4" s="1582"/>
      <c r="C4" s="1582"/>
      <c r="D4" s="1582"/>
      <c r="E4" s="1582"/>
      <c r="F4" s="1582"/>
      <c r="G4" s="1582"/>
      <c r="H4" s="2831"/>
      <c r="I4" s="1582"/>
      <c r="J4" s="1582"/>
      <c r="K4" s="1582"/>
      <c r="L4" s="1582"/>
      <c r="M4" s="1582"/>
      <c r="N4" s="1581"/>
      <c r="O4" s="6976"/>
      <c r="P4" s="6976"/>
      <c r="Q4" s="6976"/>
    </row>
    <row r="5" spans="1:22" ht="21.75" customHeight="1" thickBot="1" x14ac:dyDescent="0.25">
      <c r="A5" s="6222" t="s">
        <v>0</v>
      </c>
      <c r="B5" s="6225" t="s">
        <v>1</v>
      </c>
      <c r="C5" s="6228" t="s">
        <v>2</v>
      </c>
      <c r="D5" s="6436" t="s">
        <v>71</v>
      </c>
      <c r="E5" s="6182" t="s">
        <v>3</v>
      </c>
      <c r="F5" s="6231" t="s">
        <v>4</v>
      </c>
      <c r="G5" s="6439" t="s">
        <v>2</v>
      </c>
      <c r="H5" s="6169" t="s">
        <v>5</v>
      </c>
      <c r="I5" s="6169" t="s">
        <v>6</v>
      </c>
      <c r="J5" s="6169" t="s">
        <v>7</v>
      </c>
      <c r="K5" s="5846" t="s">
        <v>173</v>
      </c>
      <c r="L5" s="5847"/>
      <c r="M5" s="5848"/>
      <c r="N5" s="5810" t="s">
        <v>72</v>
      </c>
      <c r="O5" s="5811"/>
      <c r="P5" s="5811"/>
      <c r="Q5" s="5812"/>
      <c r="R5" s="5663" t="s">
        <v>178</v>
      </c>
      <c r="S5" s="5666" t="s">
        <v>179</v>
      </c>
    </row>
    <row r="6" spans="1:22" ht="83.25" customHeight="1" x14ac:dyDescent="0.2">
      <c r="A6" s="6223"/>
      <c r="B6" s="6226"/>
      <c r="C6" s="6229"/>
      <c r="D6" s="6437"/>
      <c r="E6" s="6183"/>
      <c r="F6" s="6232"/>
      <c r="G6" s="6440"/>
      <c r="H6" s="6170"/>
      <c r="I6" s="6170"/>
      <c r="J6" s="6170"/>
      <c r="K6" s="5804" t="s">
        <v>174</v>
      </c>
      <c r="L6" s="5804" t="s">
        <v>175</v>
      </c>
      <c r="M6" s="5804" t="s">
        <v>176</v>
      </c>
      <c r="N6" s="6979" t="s">
        <v>8</v>
      </c>
      <c r="O6" s="6981" t="s">
        <v>9</v>
      </c>
      <c r="P6" s="6977" t="s">
        <v>73</v>
      </c>
      <c r="Q6" s="6983" t="s">
        <v>177</v>
      </c>
      <c r="R6" s="5664"/>
      <c r="S6" s="5667"/>
    </row>
    <row r="7" spans="1:22" ht="156.6" customHeight="1" thickBot="1" x14ac:dyDescent="0.25">
      <c r="A7" s="6224"/>
      <c r="B7" s="6227"/>
      <c r="C7" s="6230"/>
      <c r="D7" s="6438"/>
      <c r="E7" s="6184"/>
      <c r="F7" s="6233"/>
      <c r="G7" s="6441"/>
      <c r="H7" s="6171"/>
      <c r="I7" s="6171"/>
      <c r="J7" s="6171"/>
      <c r="K7" s="5805"/>
      <c r="L7" s="5805"/>
      <c r="M7" s="5805"/>
      <c r="N7" s="6980"/>
      <c r="O7" s="6982"/>
      <c r="P7" s="6978"/>
      <c r="Q7" s="6984"/>
      <c r="R7" s="5664"/>
      <c r="S7" s="5667"/>
    </row>
    <row r="8" spans="1:22" ht="24" customHeight="1" thickBot="1" x14ac:dyDescent="0.25">
      <c r="A8" s="1410" t="s">
        <v>10</v>
      </c>
      <c r="B8" s="2830"/>
      <c r="C8" s="1987" t="s">
        <v>977</v>
      </c>
      <c r="D8" s="1987"/>
      <c r="E8" s="1985"/>
      <c r="F8" s="1986"/>
      <c r="G8" s="1986"/>
      <c r="H8" s="2829"/>
      <c r="I8" s="1985"/>
      <c r="J8" s="1985"/>
      <c r="K8" s="1985"/>
      <c r="L8" s="1984"/>
      <c r="M8" s="1984"/>
      <c r="N8" s="1573"/>
      <c r="O8" s="1573"/>
      <c r="P8" s="1573"/>
      <c r="Q8" s="2828"/>
      <c r="R8" s="2827"/>
      <c r="S8" s="2826"/>
    </row>
    <row r="9" spans="1:22" ht="49.5" customHeight="1" thickBot="1" x14ac:dyDescent="0.25">
      <c r="A9" s="1980"/>
      <c r="B9" s="1979"/>
      <c r="C9" s="1977"/>
      <c r="D9" s="1977"/>
      <c r="E9" s="1977"/>
      <c r="F9" s="1978"/>
      <c r="G9" s="1978"/>
      <c r="H9" s="2825"/>
      <c r="I9" s="1977"/>
      <c r="J9" s="1977"/>
      <c r="K9" s="1977"/>
      <c r="L9" s="1976"/>
      <c r="M9" s="1976"/>
      <c r="N9" s="2784" t="s">
        <v>11</v>
      </c>
      <c r="O9" s="2824" t="s">
        <v>976</v>
      </c>
      <c r="P9" s="1870" t="s">
        <v>12</v>
      </c>
      <c r="Q9" s="1869" t="s">
        <v>12</v>
      </c>
      <c r="R9" s="2795"/>
      <c r="S9" s="1778"/>
    </row>
    <row r="10" spans="1:22" ht="25.9" customHeight="1" thickBot="1" x14ac:dyDescent="0.25">
      <c r="A10" s="2823" t="s">
        <v>10</v>
      </c>
      <c r="B10" s="2822" t="s">
        <v>10</v>
      </c>
      <c r="C10" s="2821" t="s">
        <v>975</v>
      </c>
      <c r="D10" s="2820"/>
      <c r="E10" s="2820"/>
      <c r="F10" s="2820"/>
      <c r="G10" s="858"/>
      <c r="H10" s="2819"/>
      <c r="I10" s="858"/>
      <c r="J10" s="858"/>
      <c r="K10" s="858"/>
      <c r="L10" s="858"/>
      <c r="M10" s="858"/>
      <c r="N10" s="858"/>
      <c r="O10" s="858"/>
      <c r="P10" s="857"/>
      <c r="Q10" s="858"/>
      <c r="R10" s="2795"/>
      <c r="S10" s="1778"/>
    </row>
    <row r="11" spans="1:22" ht="16.149999999999999" customHeight="1" x14ac:dyDescent="0.2">
      <c r="A11" s="6916" t="s">
        <v>10</v>
      </c>
      <c r="B11" s="6037" t="s">
        <v>10</v>
      </c>
      <c r="C11" s="1055" t="s">
        <v>10</v>
      </c>
      <c r="D11" s="1054"/>
      <c r="E11" s="1245"/>
      <c r="F11" s="6931" t="s">
        <v>974</v>
      </c>
      <c r="G11" s="5925" t="s">
        <v>74</v>
      </c>
      <c r="H11" s="6330" t="s">
        <v>18</v>
      </c>
      <c r="I11" s="5964" t="s">
        <v>732</v>
      </c>
      <c r="J11" s="2680" t="s">
        <v>929</v>
      </c>
      <c r="K11" s="1164">
        <f>K14</f>
        <v>5</v>
      </c>
      <c r="L11" s="1164">
        <f>L14</f>
        <v>5</v>
      </c>
      <c r="M11" s="1164">
        <f>M14</f>
        <v>1.7</v>
      </c>
      <c r="N11" s="2817" t="s">
        <v>973</v>
      </c>
      <c r="O11" s="2803" t="s">
        <v>17</v>
      </c>
      <c r="P11" s="1049">
        <v>5</v>
      </c>
      <c r="Q11" s="1841">
        <v>1</v>
      </c>
      <c r="R11" s="2795"/>
      <c r="S11" s="1778"/>
    </row>
    <row r="12" spans="1:22" ht="17.25" customHeight="1" x14ac:dyDescent="0.2">
      <c r="A12" s="6917"/>
      <c r="B12" s="6016"/>
      <c r="C12" s="1035"/>
      <c r="D12" s="1034"/>
      <c r="E12" s="1241"/>
      <c r="F12" s="6932"/>
      <c r="G12" s="5926"/>
      <c r="H12" s="6331"/>
      <c r="I12" s="5965"/>
      <c r="J12" s="2750"/>
      <c r="K12" s="2750"/>
      <c r="L12" s="1789"/>
      <c r="M12" s="1789"/>
      <c r="N12" s="2816" t="s">
        <v>971</v>
      </c>
      <c r="O12" s="2815" t="s">
        <v>17</v>
      </c>
      <c r="P12" s="1207">
        <v>10</v>
      </c>
      <c r="Q12" s="1102">
        <v>9</v>
      </c>
      <c r="R12" s="2795"/>
      <c r="S12" s="1778"/>
    </row>
    <row r="13" spans="1:22" ht="13.9" customHeight="1" thickBot="1" x14ac:dyDescent="0.25">
      <c r="A13" s="6918"/>
      <c r="B13" s="6038"/>
      <c r="C13" s="1701"/>
      <c r="D13" s="1022"/>
      <c r="E13" s="1240"/>
      <c r="F13" s="6960"/>
      <c r="G13" s="5926"/>
      <c r="H13" s="6331"/>
      <c r="I13" s="5965"/>
      <c r="J13" s="1253" t="s">
        <v>24</v>
      </c>
      <c r="K13" s="1826">
        <f>SUM(K11:K11)</f>
        <v>5</v>
      </c>
      <c r="L13" s="1826">
        <f>SUM(L11:L11)</f>
        <v>5</v>
      </c>
      <c r="M13" s="1826">
        <f>SUM(M11:M11)</f>
        <v>1.7</v>
      </c>
      <c r="N13" s="1959"/>
      <c r="O13" s="1958"/>
      <c r="P13" s="1823"/>
      <c r="Q13" s="1822"/>
      <c r="R13" s="2795"/>
      <c r="S13" s="1778"/>
    </row>
    <row r="14" spans="1:22" ht="22.5" customHeight="1" thickBot="1" x14ac:dyDescent="0.25">
      <c r="A14" s="6916" t="s">
        <v>10</v>
      </c>
      <c r="B14" s="6037" t="s">
        <v>10</v>
      </c>
      <c r="C14" s="1055" t="s">
        <v>10</v>
      </c>
      <c r="D14" s="6348" t="s">
        <v>10</v>
      </c>
      <c r="E14" s="1692"/>
      <c r="F14" s="5928" t="s">
        <v>974</v>
      </c>
      <c r="G14" s="5926"/>
      <c r="H14" s="6331"/>
      <c r="I14" s="5965"/>
      <c r="J14" s="2818" t="s">
        <v>929</v>
      </c>
      <c r="K14" s="1052">
        <v>5</v>
      </c>
      <c r="L14" s="756">
        <v>5</v>
      </c>
      <c r="M14" s="750">
        <v>1.7</v>
      </c>
      <c r="N14" s="1959"/>
      <c r="O14" s="1958"/>
      <c r="P14" s="1823"/>
      <c r="Q14" s="1822"/>
      <c r="R14" s="2795"/>
      <c r="S14" s="1778"/>
    </row>
    <row r="15" spans="1:22" ht="21" customHeight="1" thickBot="1" x14ac:dyDescent="0.25">
      <c r="A15" s="6918"/>
      <c r="B15" s="6038"/>
      <c r="C15" s="1418"/>
      <c r="D15" s="6353"/>
      <c r="E15" s="1692"/>
      <c r="F15" s="5930"/>
      <c r="G15" s="5927"/>
      <c r="H15" s="6332"/>
      <c r="I15" s="5966"/>
      <c r="J15" s="2668" t="s">
        <v>24</v>
      </c>
      <c r="K15" s="1900">
        <f>SUM(K14)</f>
        <v>5</v>
      </c>
      <c r="L15" s="1900">
        <f>SUM(L14)</f>
        <v>5</v>
      </c>
      <c r="M15" s="1900">
        <f>SUM(M14)</f>
        <v>1.7</v>
      </c>
      <c r="N15" s="1815"/>
      <c r="O15" s="1967"/>
      <c r="P15" s="1813"/>
      <c r="Q15" s="1812"/>
      <c r="R15" s="2745"/>
      <c r="S15" s="2797"/>
    </row>
    <row r="16" spans="1:22" ht="44.25" customHeight="1" x14ac:dyDescent="0.2">
      <c r="A16" s="6012" t="s">
        <v>10</v>
      </c>
      <c r="B16" s="6015" t="s">
        <v>10</v>
      </c>
      <c r="C16" s="6341" t="s">
        <v>25</v>
      </c>
      <c r="D16" s="1054"/>
      <c r="E16" s="1245"/>
      <c r="F16" s="6931" t="s">
        <v>969</v>
      </c>
      <c r="G16" s="5925" t="s">
        <v>75</v>
      </c>
      <c r="H16" s="6330" t="s">
        <v>18</v>
      </c>
      <c r="I16" s="5964" t="s">
        <v>732</v>
      </c>
      <c r="J16" s="2680" t="s">
        <v>929</v>
      </c>
      <c r="K16" s="1164">
        <f t="shared" ref="K16:M17" si="0">K19</f>
        <v>5</v>
      </c>
      <c r="L16" s="1164">
        <f t="shared" si="0"/>
        <v>5</v>
      </c>
      <c r="M16" s="1164">
        <f t="shared" si="0"/>
        <v>3.5</v>
      </c>
      <c r="N16" s="2817" t="s">
        <v>973</v>
      </c>
      <c r="O16" s="2803" t="s">
        <v>17</v>
      </c>
      <c r="P16" s="1049">
        <v>10</v>
      </c>
      <c r="Q16" s="1841">
        <v>5</v>
      </c>
      <c r="R16" s="2751" t="s">
        <v>972</v>
      </c>
      <c r="S16" s="2797"/>
    </row>
    <row r="17" spans="1:19" ht="31.5" customHeight="1" x14ac:dyDescent="0.2">
      <c r="A17" s="6013"/>
      <c r="B17" s="6016"/>
      <c r="C17" s="6376"/>
      <c r="D17" s="1034"/>
      <c r="E17" s="1241"/>
      <c r="F17" s="6932"/>
      <c r="G17" s="5926"/>
      <c r="H17" s="6331"/>
      <c r="I17" s="5965"/>
      <c r="J17" s="2678" t="s">
        <v>23</v>
      </c>
      <c r="K17" s="1231">
        <f t="shared" si="0"/>
        <v>0</v>
      </c>
      <c r="L17" s="1231">
        <f t="shared" si="0"/>
        <v>5.7</v>
      </c>
      <c r="M17" s="1231">
        <f t="shared" si="0"/>
        <v>1.7</v>
      </c>
      <c r="N17" s="2816" t="s">
        <v>971</v>
      </c>
      <c r="O17" s="2815" t="s">
        <v>17</v>
      </c>
      <c r="P17" s="1207">
        <v>3</v>
      </c>
      <c r="Q17" s="1102">
        <v>1</v>
      </c>
      <c r="R17" s="2751" t="s">
        <v>970</v>
      </c>
      <c r="S17" s="2797"/>
    </row>
    <row r="18" spans="1:19" ht="30.75" customHeight="1" thickBot="1" x14ac:dyDescent="0.25">
      <c r="A18" s="6014"/>
      <c r="B18" s="6017"/>
      <c r="C18" s="6342"/>
      <c r="D18" s="1022"/>
      <c r="E18" s="1240"/>
      <c r="F18" s="6933"/>
      <c r="G18" s="5926"/>
      <c r="H18" s="6331"/>
      <c r="I18" s="5965"/>
      <c r="J18" s="1160" t="s">
        <v>24</v>
      </c>
      <c r="K18" s="1826">
        <f>SUM(K16:K17)</f>
        <v>5</v>
      </c>
      <c r="L18" s="1826">
        <f>SUM(L16:L17)</f>
        <v>10.7</v>
      </c>
      <c r="M18" s="1826">
        <f>SUM(M16:M17)</f>
        <v>5.2</v>
      </c>
      <c r="N18" s="2814"/>
      <c r="O18" s="2813"/>
      <c r="P18" s="2813"/>
      <c r="Q18" s="2812"/>
      <c r="R18" s="2745"/>
      <c r="S18" s="2797"/>
    </row>
    <row r="19" spans="1:19" ht="23.25" customHeight="1" x14ac:dyDescent="0.2">
      <c r="A19" s="6916" t="s">
        <v>10</v>
      </c>
      <c r="B19" s="6037" t="s">
        <v>10</v>
      </c>
      <c r="C19" s="1055" t="s">
        <v>25</v>
      </c>
      <c r="D19" s="6348" t="s">
        <v>10</v>
      </c>
      <c r="E19" s="1692"/>
      <c r="F19" s="5928" t="s">
        <v>969</v>
      </c>
      <c r="G19" s="5926"/>
      <c r="H19" s="6331"/>
      <c r="I19" s="5965"/>
      <c r="J19" s="1052" t="s">
        <v>929</v>
      </c>
      <c r="K19" s="1042">
        <v>5</v>
      </c>
      <c r="L19" s="1134">
        <v>5</v>
      </c>
      <c r="M19" s="1097">
        <v>3.5</v>
      </c>
      <c r="N19" s="2810"/>
      <c r="O19" s="2671"/>
      <c r="P19" s="1216"/>
      <c r="Q19" s="2811"/>
      <c r="R19" s="2745"/>
      <c r="S19" s="2797"/>
    </row>
    <row r="20" spans="1:19" ht="20.25" customHeight="1" x14ac:dyDescent="0.2">
      <c r="A20" s="6917"/>
      <c r="B20" s="6016"/>
      <c r="C20" s="1418"/>
      <c r="D20" s="6349"/>
      <c r="E20" s="1692"/>
      <c r="F20" s="5929"/>
      <c r="G20" s="5926"/>
      <c r="H20" s="6331"/>
      <c r="I20" s="5965"/>
      <c r="J20" s="1043" t="s">
        <v>23</v>
      </c>
      <c r="K20" s="1043">
        <v>0</v>
      </c>
      <c r="L20" s="1206">
        <v>5.7</v>
      </c>
      <c r="M20" s="1206">
        <v>1.7</v>
      </c>
      <c r="N20" s="2810"/>
      <c r="O20" s="2671"/>
      <c r="P20" s="2671"/>
      <c r="Q20" s="2809"/>
      <c r="R20" s="2745"/>
      <c r="S20" s="2797"/>
    </row>
    <row r="21" spans="1:19" ht="25.5" customHeight="1" thickBot="1" x14ac:dyDescent="0.25">
      <c r="A21" s="6918"/>
      <c r="B21" s="6038"/>
      <c r="C21" s="1418"/>
      <c r="D21" s="6353"/>
      <c r="E21" s="1692"/>
      <c r="F21" s="6971"/>
      <c r="G21" s="5927"/>
      <c r="H21" s="6332"/>
      <c r="I21" s="5966"/>
      <c r="J21" s="2690" t="s">
        <v>24</v>
      </c>
      <c r="K21" s="1900">
        <f>SUM(K19:K20)</f>
        <v>5</v>
      </c>
      <c r="L21" s="1900">
        <f>SUM(L19:L20)</f>
        <v>10.7</v>
      </c>
      <c r="M21" s="1900">
        <f>SUM(M19:M20)</f>
        <v>5.2</v>
      </c>
      <c r="N21" s="2808"/>
      <c r="O21" s="2666"/>
      <c r="P21" s="2666"/>
      <c r="Q21" s="2807"/>
      <c r="R21" s="2806"/>
      <c r="S21" s="2805"/>
    </row>
    <row r="22" spans="1:19" ht="25.5" customHeight="1" x14ac:dyDescent="0.2">
      <c r="A22" s="6012" t="s">
        <v>10</v>
      </c>
      <c r="B22" s="6015" t="s">
        <v>10</v>
      </c>
      <c r="C22" s="6341" t="s">
        <v>27</v>
      </c>
      <c r="D22" s="1054"/>
      <c r="E22" s="1245"/>
      <c r="F22" s="6931" t="s">
        <v>966</v>
      </c>
      <c r="G22" s="5925" t="s">
        <v>679</v>
      </c>
      <c r="H22" s="6330" t="s">
        <v>18</v>
      </c>
      <c r="I22" s="5964" t="s">
        <v>732</v>
      </c>
      <c r="J22" s="2680" t="s">
        <v>929</v>
      </c>
      <c r="K22" s="1164">
        <f t="shared" ref="K22:M23" si="1">K25</f>
        <v>0</v>
      </c>
      <c r="L22" s="1164">
        <f t="shared" si="1"/>
        <v>0</v>
      </c>
      <c r="M22" s="1164">
        <f t="shared" si="1"/>
        <v>0</v>
      </c>
      <c r="N22" s="2804" t="s">
        <v>968</v>
      </c>
      <c r="O22" s="2803" t="s">
        <v>17</v>
      </c>
      <c r="P22" s="2752">
        <v>1</v>
      </c>
      <c r="Q22" s="1841">
        <v>0</v>
      </c>
      <c r="R22" s="2802" t="s">
        <v>967</v>
      </c>
      <c r="S22" s="2801"/>
    </row>
    <row r="23" spans="1:19" ht="15" customHeight="1" x14ac:dyDescent="0.2">
      <c r="A23" s="6013"/>
      <c r="B23" s="6016"/>
      <c r="C23" s="6376"/>
      <c r="D23" s="1034"/>
      <c r="E23" s="1241"/>
      <c r="F23" s="6932"/>
      <c r="G23" s="5926"/>
      <c r="H23" s="6331"/>
      <c r="I23" s="5965"/>
      <c r="J23" s="2678" t="s">
        <v>23</v>
      </c>
      <c r="K23" s="1231">
        <f t="shared" si="1"/>
        <v>10.9</v>
      </c>
      <c r="L23" s="1231">
        <f t="shared" si="1"/>
        <v>10.9</v>
      </c>
      <c r="M23" s="1231">
        <f t="shared" si="1"/>
        <v>5</v>
      </c>
      <c r="N23" s="1686"/>
      <c r="O23" s="2715"/>
      <c r="P23" s="2800"/>
      <c r="Q23" s="1426"/>
      <c r="R23" s="2745"/>
      <c r="S23" s="2797"/>
    </row>
    <row r="24" spans="1:19" ht="21.6" customHeight="1" thickBot="1" x14ac:dyDescent="0.25">
      <c r="A24" s="6014"/>
      <c r="B24" s="6017"/>
      <c r="C24" s="6342"/>
      <c r="D24" s="1022"/>
      <c r="E24" s="1240"/>
      <c r="F24" s="6933"/>
      <c r="G24" s="5926"/>
      <c r="H24" s="6331"/>
      <c r="I24" s="5965"/>
      <c r="J24" s="1253" t="s">
        <v>24</v>
      </c>
      <c r="K24" s="1826">
        <f>SUM(K22:K23)</f>
        <v>10.9</v>
      </c>
      <c r="L24" s="1826">
        <f>SUM(L22:L23)</f>
        <v>10.9</v>
      </c>
      <c r="M24" s="1826">
        <f>SUM(M22:M23)</f>
        <v>5</v>
      </c>
      <c r="N24" s="2799"/>
      <c r="O24" s="2726"/>
      <c r="P24" s="2798"/>
      <c r="Q24" s="1913"/>
      <c r="R24" s="2745"/>
      <c r="S24" s="2797"/>
    </row>
    <row r="25" spans="1:19" ht="21.6" customHeight="1" x14ac:dyDescent="0.2">
      <c r="A25" s="6916" t="s">
        <v>10</v>
      </c>
      <c r="B25" s="6037" t="s">
        <v>10</v>
      </c>
      <c r="C25" s="1055" t="s">
        <v>27</v>
      </c>
      <c r="D25" s="6348" t="s">
        <v>10</v>
      </c>
      <c r="E25" s="6350"/>
      <c r="F25" s="5928" t="s">
        <v>966</v>
      </c>
      <c r="G25" s="5926"/>
      <c r="H25" s="6331"/>
      <c r="I25" s="5965"/>
      <c r="J25" s="1042" t="s">
        <v>929</v>
      </c>
      <c r="K25" s="1042">
        <v>0</v>
      </c>
      <c r="L25" s="1134">
        <v>0</v>
      </c>
      <c r="M25" s="1097">
        <v>0</v>
      </c>
      <c r="N25" s="2796"/>
      <c r="O25" s="1819"/>
      <c r="P25" s="1819"/>
      <c r="Q25" s="1817"/>
      <c r="R25" s="2795"/>
      <c r="S25" s="1778"/>
    </row>
    <row r="26" spans="1:19" ht="21.6" customHeight="1" x14ac:dyDescent="0.2">
      <c r="A26" s="6917"/>
      <c r="B26" s="6016"/>
      <c r="C26" s="1035"/>
      <c r="D26" s="6349"/>
      <c r="E26" s="6351"/>
      <c r="F26" s="5929"/>
      <c r="G26" s="5926"/>
      <c r="H26" s="6331"/>
      <c r="I26" s="5965"/>
      <c r="J26" s="1043" t="s">
        <v>23</v>
      </c>
      <c r="K26" s="1043">
        <v>10.9</v>
      </c>
      <c r="L26" s="1206">
        <v>10.9</v>
      </c>
      <c r="M26" s="1206">
        <v>5</v>
      </c>
      <c r="N26" s="724"/>
      <c r="O26" s="1967"/>
      <c r="P26" s="1967"/>
      <c r="Q26" s="1812"/>
      <c r="R26" s="2795"/>
      <c r="S26" s="1778"/>
    </row>
    <row r="27" spans="1:19" ht="21.6" customHeight="1" thickBot="1" x14ac:dyDescent="0.25">
      <c r="A27" s="6918"/>
      <c r="B27" s="6038"/>
      <c r="C27" s="1427"/>
      <c r="D27" s="6353"/>
      <c r="E27" s="6352"/>
      <c r="F27" s="6971"/>
      <c r="G27" s="5927"/>
      <c r="H27" s="6332"/>
      <c r="I27" s="5966"/>
      <c r="J27" s="2690" t="s">
        <v>24</v>
      </c>
      <c r="K27" s="1900">
        <f>SUM(K25:K26)</f>
        <v>10.9</v>
      </c>
      <c r="L27" s="1900">
        <f>SUM(L25:L26)</f>
        <v>10.9</v>
      </c>
      <c r="M27" s="1900">
        <f>SUM(M25:M26)</f>
        <v>5</v>
      </c>
      <c r="N27" s="1454"/>
      <c r="O27" s="1814"/>
      <c r="P27" s="1814"/>
      <c r="Q27" s="2760"/>
      <c r="R27" s="2795"/>
      <c r="S27" s="1778"/>
    </row>
    <row r="28" spans="1:19" ht="28.5" customHeight="1" thickBot="1" x14ac:dyDescent="0.25">
      <c r="A28" s="1025" t="s">
        <v>10</v>
      </c>
      <c r="B28" s="2663" t="s">
        <v>10</v>
      </c>
      <c r="C28" s="6974" t="s">
        <v>35</v>
      </c>
      <c r="D28" s="5994"/>
      <c r="E28" s="5994"/>
      <c r="F28" s="5994"/>
      <c r="G28" s="5994"/>
      <c r="H28" s="5994"/>
      <c r="I28" s="5994"/>
      <c r="J28" s="1220" t="s">
        <v>24</v>
      </c>
      <c r="K28" s="1169">
        <f>K13+K18+K24</f>
        <v>20.9</v>
      </c>
      <c r="L28" s="1169">
        <f>L13+L18+L24</f>
        <v>26.6</v>
      </c>
      <c r="M28" s="1169">
        <f>M13+M18+M24</f>
        <v>11.9</v>
      </c>
      <c r="N28" s="2794"/>
      <c r="O28" s="2794"/>
      <c r="P28" s="2794"/>
      <c r="Q28" s="2794"/>
      <c r="R28" s="2793"/>
      <c r="S28" s="2792"/>
    </row>
    <row r="29" spans="1:19" ht="40.5" customHeight="1" thickBot="1" x14ac:dyDescent="0.25">
      <c r="A29" s="1219" t="s">
        <v>10</v>
      </c>
      <c r="B29" s="2663" t="s">
        <v>25</v>
      </c>
      <c r="C29" s="2791" t="s">
        <v>965</v>
      </c>
      <c r="D29" s="2789"/>
      <c r="E29" s="2789"/>
      <c r="F29" s="2789"/>
      <c r="G29" s="2789"/>
      <c r="H29" s="2790"/>
      <c r="I29" s="2789"/>
      <c r="J29" s="2788"/>
      <c r="K29" s="2788"/>
      <c r="L29" s="2788"/>
      <c r="M29" s="2788"/>
      <c r="N29" s="2787" t="s">
        <v>964</v>
      </c>
      <c r="O29" s="2785" t="s">
        <v>16</v>
      </c>
      <c r="P29" s="2786">
        <v>10</v>
      </c>
      <c r="Q29" s="2785">
        <v>5.8</v>
      </c>
      <c r="R29" s="2784" t="s">
        <v>963</v>
      </c>
      <c r="S29" s="2783" t="s">
        <v>962</v>
      </c>
    </row>
    <row r="30" spans="1:19" ht="19.5" customHeight="1" x14ac:dyDescent="0.2">
      <c r="A30" s="6012" t="s">
        <v>10</v>
      </c>
      <c r="B30" s="6056" t="s">
        <v>25</v>
      </c>
      <c r="C30" s="6919" t="s">
        <v>10</v>
      </c>
      <c r="D30" s="888"/>
      <c r="E30" s="6925"/>
      <c r="F30" s="6931" t="s">
        <v>960</v>
      </c>
      <c r="G30" s="5925" t="s">
        <v>757</v>
      </c>
      <c r="H30" s="6968" t="s">
        <v>18</v>
      </c>
      <c r="I30" s="5916" t="s">
        <v>732</v>
      </c>
      <c r="J30" s="2782" t="s">
        <v>929</v>
      </c>
      <c r="K30" s="1164">
        <f t="shared" ref="K30:M31" si="2">K33</f>
        <v>215</v>
      </c>
      <c r="L30" s="1164">
        <f t="shared" si="2"/>
        <v>233</v>
      </c>
      <c r="M30" s="1164">
        <f t="shared" si="2"/>
        <v>0</v>
      </c>
      <c r="N30" s="1568" t="s">
        <v>961</v>
      </c>
      <c r="O30" s="1050" t="s">
        <v>17</v>
      </c>
      <c r="P30" s="1049">
        <v>10</v>
      </c>
      <c r="Q30" s="1866">
        <v>24</v>
      </c>
      <c r="R30" s="2701"/>
      <c r="S30" s="2700"/>
    </row>
    <row r="31" spans="1:19" ht="20.25" customHeight="1" x14ac:dyDescent="0.2">
      <c r="A31" s="6013"/>
      <c r="B31" s="5974"/>
      <c r="C31" s="6920"/>
      <c r="D31" s="882"/>
      <c r="E31" s="6926"/>
      <c r="F31" s="6932"/>
      <c r="G31" s="5926"/>
      <c r="H31" s="6969"/>
      <c r="I31" s="5917"/>
      <c r="J31" s="2781" t="s">
        <v>23</v>
      </c>
      <c r="K31" s="2744">
        <f t="shared" si="2"/>
        <v>417.5</v>
      </c>
      <c r="L31" s="2744">
        <f t="shared" si="2"/>
        <v>417.5</v>
      </c>
      <c r="M31" s="2744">
        <f t="shared" si="2"/>
        <v>295.89999999999998</v>
      </c>
      <c r="N31" s="1546"/>
      <c r="O31" s="2780"/>
      <c r="P31" s="730"/>
      <c r="Q31" s="1675"/>
      <c r="R31" s="2656"/>
      <c r="S31" s="2655"/>
    </row>
    <row r="32" spans="1:19" ht="28.5" customHeight="1" thickBot="1" x14ac:dyDescent="0.25">
      <c r="A32" s="6014"/>
      <c r="B32" s="6057"/>
      <c r="C32" s="6921"/>
      <c r="D32" s="642"/>
      <c r="E32" s="6926"/>
      <c r="F32" s="6960"/>
      <c r="G32" s="5926"/>
      <c r="H32" s="6969"/>
      <c r="I32" s="5917"/>
      <c r="J32" s="1827" t="s">
        <v>24</v>
      </c>
      <c r="K32" s="1826">
        <f>SUM(K30:K31)</f>
        <v>632.5</v>
      </c>
      <c r="L32" s="1826">
        <f>SUM(L30:L31)</f>
        <v>650.5</v>
      </c>
      <c r="M32" s="1826">
        <f>SUM(M30:M31)</f>
        <v>295.89999999999998</v>
      </c>
      <c r="N32" s="2771"/>
      <c r="O32" s="2779"/>
      <c r="P32" s="2769"/>
      <c r="Q32" s="2768"/>
      <c r="R32" s="2656"/>
      <c r="S32" s="2655"/>
    </row>
    <row r="33" spans="1:19" ht="18" customHeight="1" x14ac:dyDescent="0.2">
      <c r="A33" s="6012" t="s">
        <v>10</v>
      </c>
      <c r="B33" s="6056" t="s">
        <v>25</v>
      </c>
      <c r="C33" s="6919" t="s">
        <v>10</v>
      </c>
      <c r="D33" s="6004" t="s">
        <v>10</v>
      </c>
      <c r="E33" s="6926"/>
      <c r="F33" s="5928" t="s">
        <v>960</v>
      </c>
      <c r="G33" s="5926"/>
      <c r="H33" s="6969"/>
      <c r="I33" s="5917"/>
      <c r="J33" s="693" t="s">
        <v>929</v>
      </c>
      <c r="K33" s="693">
        <v>215</v>
      </c>
      <c r="L33" s="1097">
        <v>233</v>
      </c>
      <c r="M33" s="1136">
        <v>0</v>
      </c>
      <c r="N33" s="2778"/>
      <c r="O33" s="2777"/>
      <c r="P33" s="2776"/>
      <c r="Q33" s="2775"/>
      <c r="R33" s="2656"/>
      <c r="S33" s="2655"/>
    </row>
    <row r="34" spans="1:19" ht="14.25" customHeight="1" x14ac:dyDescent="0.2">
      <c r="A34" s="6013"/>
      <c r="B34" s="5974"/>
      <c r="C34" s="6920"/>
      <c r="D34" s="6005"/>
      <c r="E34" s="6926"/>
      <c r="F34" s="5929"/>
      <c r="G34" s="5926"/>
      <c r="H34" s="6969"/>
      <c r="I34" s="5917"/>
      <c r="J34" s="734" t="s">
        <v>23</v>
      </c>
      <c r="K34" s="2774">
        <v>417.5</v>
      </c>
      <c r="L34" s="2774">
        <v>417.5</v>
      </c>
      <c r="M34" s="2773">
        <v>295.89999999999998</v>
      </c>
      <c r="N34" s="1546"/>
      <c r="O34" s="2772"/>
      <c r="P34" s="1664"/>
      <c r="Q34" s="1663"/>
      <c r="R34" s="2656"/>
      <c r="S34" s="2655"/>
    </row>
    <row r="35" spans="1:19" ht="23.25" customHeight="1" thickBot="1" x14ac:dyDescent="0.25">
      <c r="A35" s="6014"/>
      <c r="B35" s="6057"/>
      <c r="C35" s="6921"/>
      <c r="D35" s="6975"/>
      <c r="E35" s="6927"/>
      <c r="F35" s="5930"/>
      <c r="G35" s="5927"/>
      <c r="H35" s="6970"/>
      <c r="I35" s="5918"/>
      <c r="J35" s="1101" t="s">
        <v>24</v>
      </c>
      <c r="K35" s="1732">
        <f>SUM(K33:K34)</f>
        <v>632.5</v>
      </c>
      <c r="L35" s="1732">
        <f>SUM(L33:L34)</f>
        <v>650.5</v>
      </c>
      <c r="M35" s="1732">
        <f>SUM(M33:M34)</f>
        <v>295.89999999999998</v>
      </c>
      <c r="N35" s="2771"/>
      <c r="O35" s="2770"/>
      <c r="P35" s="2769"/>
      <c r="Q35" s="2768"/>
      <c r="R35" s="2656"/>
      <c r="S35" s="2655"/>
    </row>
    <row r="36" spans="1:19" ht="12.75" customHeight="1" x14ac:dyDescent="0.2">
      <c r="A36" s="6012" t="s">
        <v>10</v>
      </c>
      <c r="B36" s="6015" t="s">
        <v>25</v>
      </c>
      <c r="C36" s="6341" t="s">
        <v>25</v>
      </c>
      <c r="D36" s="1054"/>
      <c r="E36" s="6973"/>
      <c r="F36" s="6931" t="s">
        <v>958</v>
      </c>
      <c r="G36" s="5925" t="s">
        <v>735</v>
      </c>
      <c r="H36" s="6330" t="s">
        <v>18</v>
      </c>
      <c r="I36" s="5964" t="s">
        <v>732</v>
      </c>
      <c r="J36" s="2680" t="s">
        <v>929</v>
      </c>
      <c r="K36" s="1164">
        <f t="shared" ref="K36:M37" si="3">K39</f>
        <v>30</v>
      </c>
      <c r="L36" s="1164">
        <f t="shared" si="3"/>
        <v>30</v>
      </c>
      <c r="M36" s="1164">
        <f t="shared" si="3"/>
        <v>10.3</v>
      </c>
      <c r="N36" s="6952" t="s">
        <v>959</v>
      </c>
      <c r="O36" s="2767" t="s">
        <v>111</v>
      </c>
      <c r="P36" s="2766">
        <v>30</v>
      </c>
      <c r="Q36" s="2765">
        <v>15.2</v>
      </c>
      <c r="R36" s="2656"/>
      <c r="S36" s="2655"/>
    </row>
    <row r="37" spans="1:19" ht="12.75" customHeight="1" x14ac:dyDescent="0.2">
      <c r="A37" s="6013"/>
      <c r="B37" s="6016"/>
      <c r="C37" s="6376"/>
      <c r="D37" s="1034"/>
      <c r="E37" s="6966"/>
      <c r="F37" s="6932"/>
      <c r="G37" s="5926"/>
      <c r="H37" s="6331"/>
      <c r="I37" s="5965"/>
      <c r="J37" s="2678" t="s">
        <v>23</v>
      </c>
      <c r="K37" s="1231">
        <f t="shared" si="3"/>
        <v>10</v>
      </c>
      <c r="L37" s="1231">
        <f t="shared" si="3"/>
        <v>10</v>
      </c>
      <c r="M37" s="1231">
        <f t="shared" si="3"/>
        <v>4.9000000000000004</v>
      </c>
      <c r="N37" s="6952"/>
      <c r="O37" s="2764"/>
      <c r="P37" s="2763"/>
      <c r="Q37" s="2762"/>
      <c r="R37" s="2656"/>
      <c r="S37" s="2655"/>
    </row>
    <row r="38" spans="1:19" ht="28.5" customHeight="1" thickBot="1" x14ac:dyDescent="0.25">
      <c r="A38" s="6014"/>
      <c r="B38" s="6017"/>
      <c r="C38" s="6342"/>
      <c r="D38" s="1022"/>
      <c r="E38" s="6966"/>
      <c r="F38" s="6933"/>
      <c r="G38" s="5926"/>
      <c r="H38" s="6331"/>
      <c r="I38" s="5965"/>
      <c r="J38" s="1253" t="s">
        <v>24</v>
      </c>
      <c r="K38" s="1826">
        <f>SUM(K36:K37)</f>
        <v>40</v>
      </c>
      <c r="L38" s="1826">
        <f>SUM(L36:L37)</f>
        <v>40</v>
      </c>
      <c r="M38" s="1826">
        <f>SUM(M36:M37)</f>
        <v>15.200000000000001</v>
      </c>
      <c r="N38" s="6953"/>
      <c r="O38" s="1814"/>
      <c r="P38" s="2761"/>
      <c r="Q38" s="2760"/>
      <c r="R38" s="2656"/>
      <c r="S38" s="2655"/>
    </row>
    <row r="39" spans="1:19" ht="27" customHeight="1" x14ac:dyDescent="0.2">
      <c r="A39" s="6012" t="s">
        <v>10</v>
      </c>
      <c r="B39" s="6015" t="s">
        <v>25</v>
      </c>
      <c r="C39" s="6341" t="s">
        <v>25</v>
      </c>
      <c r="D39" s="656" t="s">
        <v>10</v>
      </c>
      <c r="E39" s="6966"/>
      <c r="F39" s="5928" t="s">
        <v>958</v>
      </c>
      <c r="G39" s="5926"/>
      <c r="H39" s="6331"/>
      <c r="I39" s="5965"/>
      <c r="J39" s="1052" t="s">
        <v>929</v>
      </c>
      <c r="K39" s="1052">
        <v>30</v>
      </c>
      <c r="L39" s="1097">
        <v>30</v>
      </c>
      <c r="M39" s="1136">
        <v>10.3</v>
      </c>
      <c r="N39" s="1051"/>
      <c r="O39" s="2741"/>
      <c r="P39" s="2724"/>
      <c r="Q39" s="2723"/>
      <c r="R39" s="2656"/>
      <c r="S39" s="2655"/>
    </row>
    <row r="40" spans="1:19" ht="27" customHeight="1" x14ac:dyDescent="0.2">
      <c r="A40" s="6013"/>
      <c r="B40" s="6016"/>
      <c r="C40" s="6376"/>
      <c r="D40" s="653"/>
      <c r="E40" s="6966"/>
      <c r="F40" s="5929"/>
      <c r="G40" s="5926"/>
      <c r="H40" s="6331"/>
      <c r="I40" s="5965"/>
      <c r="J40" s="1043" t="s">
        <v>23</v>
      </c>
      <c r="K40" s="1043">
        <v>10</v>
      </c>
      <c r="L40" s="1206">
        <v>10</v>
      </c>
      <c r="M40" s="1229">
        <v>4.9000000000000004</v>
      </c>
      <c r="N40" s="1209"/>
      <c r="O40" s="1824"/>
      <c r="P40" s="1823"/>
      <c r="Q40" s="1822"/>
      <c r="R40" s="2656"/>
      <c r="S40" s="2655"/>
    </row>
    <row r="41" spans="1:19" ht="27" customHeight="1" thickBot="1" x14ac:dyDescent="0.25">
      <c r="A41" s="6014"/>
      <c r="B41" s="6017"/>
      <c r="C41" s="6342"/>
      <c r="D41" s="653"/>
      <c r="E41" s="6967"/>
      <c r="F41" s="6971"/>
      <c r="G41" s="5927"/>
      <c r="H41" s="6332"/>
      <c r="I41" s="5966"/>
      <c r="J41" s="2690" t="s">
        <v>24</v>
      </c>
      <c r="K41" s="1732">
        <f>SUM(K39:K40)</f>
        <v>40</v>
      </c>
      <c r="L41" s="1732">
        <f>SUM(L39:L40)</f>
        <v>40</v>
      </c>
      <c r="M41" s="1732">
        <f>SUM(M39:M40)</f>
        <v>15.200000000000001</v>
      </c>
      <c r="N41" s="2677"/>
      <c r="O41" s="2682"/>
      <c r="P41" s="1813"/>
      <c r="Q41" s="1812"/>
      <c r="R41" s="2656"/>
      <c r="S41" s="2655"/>
    </row>
    <row r="42" spans="1:19" ht="30" customHeight="1" x14ac:dyDescent="0.2">
      <c r="A42" s="6012" t="s">
        <v>10</v>
      </c>
      <c r="B42" s="6015" t="s">
        <v>25</v>
      </c>
      <c r="C42" s="6341" t="s">
        <v>27</v>
      </c>
      <c r="D42" s="2758"/>
      <c r="E42" s="2757"/>
      <c r="F42" s="5945" t="s">
        <v>954</v>
      </c>
      <c r="G42" s="5925" t="s">
        <v>957</v>
      </c>
      <c r="H42" s="6330" t="s">
        <v>18</v>
      </c>
      <c r="I42" s="5964" t="s">
        <v>732</v>
      </c>
      <c r="J42" s="2680" t="s">
        <v>929</v>
      </c>
      <c r="K42" s="1164">
        <f t="shared" ref="K42:M43" si="4">K45</f>
        <v>50</v>
      </c>
      <c r="L42" s="1164">
        <f t="shared" si="4"/>
        <v>100</v>
      </c>
      <c r="M42" s="1164">
        <f t="shared" si="4"/>
        <v>21.8</v>
      </c>
      <c r="N42" s="6951" t="s">
        <v>956</v>
      </c>
      <c r="O42" s="1050" t="s">
        <v>17</v>
      </c>
      <c r="P42" s="1049">
        <v>3</v>
      </c>
      <c r="Q42" s="1841">
        <v>5</v>
      </c>
      <c r="R42" s="2751" t="s">
        <v>955</v>
      </c>
      <c r="S42" s="2655"/>
    </row>
    <row r="43" spans="1:19" ht="23.25" customHeight="1" x14ac:dyDescent="0.2">
      <c r="A43" s="6013"/>
      <c r="B43" s="6016"/>
      <c r="C43" s="6376"/>
      <c r="D43" s="1034"/>
      <c r="E43" s="6966"/>
      <c r="F43" s="5946"/>
      <c r="G43" s="5926"/>
      <c r="H43" s="6331"/>
      <c r="I43" s="5965"/>
      <c r="J43" s="2678" t="s">
        <v>23</v>
      </c>
      <c r="K43" s="1231">
        <f t="shared" si="4"/>
        <v>20</v>
      </c>
      <c r="L43" s="1231">
        <f t="shared" si="4"/>
        <v>20</v>
      </c>
      <c r="M43" s="1231">
        <f t="shared" si="4"/>
        <v>19.100000000000001</v>
      </c>
      <c r="N43" s="6952"/>
      <c r="O43" s="2676"/>
      <c r="P43" s="1846"/>
      <c r="Q43" s="1832"/>
      <c r="R43" s="2656"/>
      <c r="S43" s="2655"/>
    </row>
    <row r="44" spans="1:19" ht="15" customHeight="1" thickBot="1" x14ac:dyDescent="0.25">
      <c r="A44" s="6014"/>
      <c r="B44" s="6017"/>
      <c r="C44" s="6342"/>
      <c r="D44" s="1022"/>
      <c r="E44" s="6966"/>
      <c r="F44" s="6972"/>
      <c r="G44" s="5926"/>
      <c r="H44" s="6331"/>
      <c r="I44" s="5965"/>
      <c r="J44" s="1253" t="s">
        <v>24</v>
      </c>
      <c r="K44" s="1826">
        <f>SUM(K42:K43)</f>
        <v>70</v>
      </c>
      <c r="L44" s="1826">
        <f>SUM(L42:L43)</f>
        <v>120</v>
      </c>
      <c r="M44" s="1826">
        <f>SUM(M42:M43)</f>
        <v>40.900000000000006</v>
      </c>
      <c r="N44" s="6953"/>
      <c r="O44" s="1915"/>
      <c r="P44" s="1739"/>
      <c r="Q44" s="1738"/>
      <c r="R44" s="2656"/>
      <c r="S44" s="2655"/>
    </row>
    <row r="45" spans="1:19" ht="17.25" customHeight="1" thickBot="1" x14ac:dyDescent="0.25">
      <c r="A45" s="6012" t="s">
        <v>10</v>
      </c>
      <c r="B45" s="6015" t="s">
        <v>25</v>
      </c>
      <c r="C45" s="6341" t="s">
        <v>27</v>
      </c>
      <c r="D45" s="656" t="s">
        <v>10</v>
      </c>
      <c r="E45" s="6966"/>
      <c r="F45" s="6215" t="s">
        <v>954</v>
      </c>
      <c r="G45" s="5926"/>
      <c r="H45" s="6331"/>
      <c r="I45" s="5965"/>
      <c r="J45" s="1052" t="s">
        <v>929</v>
      </c>
      <c r="K45" s="1052">
        <v>50</v>
      </c>
      <c r="L45" s="2695">
        <v>100</v>
      </c>
      <c r="M45" s="2756">
        <v>21.8</v>
      </c>
      <c r="N45" s="2755"/>
      <c r="O45" s="2754"/>
      <c r="P45" s="2747"/>
      <c r="Q45" s="2746"/>
      <c r="R45" s="2656"/>
      <c r="S45" s="2655"/>
    </row>
    <row r="46" spans="1:19" ht="21" customHeight="1" x14ac:dyDescent="0.2">
      <c r="A46" s="6013"/>
      <c r="B46" s="6016"/>
      <c r="C46" s="6376"/>
      <c r="D46" s="1420"/>
      <c r="E46" s="6966"/>
      <c r="F46" s="6216"/>
      <c r="G46" s="5926"/>
      <c r="H46" s="6331"/>
      <c r="I46" s="5965"/>
      <c r="J46" s="1124" t="s">
        <v>23</v>
      </c>
      <c r="K46" s="1043">
        <v>20</v>
      </c>
      <c r="L46" s="1189">
        <v>20</v>
      </c>
      <c r="M46" s="2753">
        <v>19.100000000000001</v>
      </c>
      <c r="N46" s="1209"/>
      <c r="O46" s="1824"/>
      <c r="P46" s="1729"/>
      <c r="Q46" s="1728"/>
      <c r="R46" s="2656"/>
      <c r="S46" s="2655"/>
    </row>
    <row r="47" spans="1:19" ht="21" customHeight="1" thickBot="1" x14ac:dyDescent="0.25">
      <c r="A47" s="6014"/>
      <c r="B47" s="6017"/>
      <c r="C47" s="6342"/>
      <c r="D47" s="1420"/>
      <c r="E47" s="6967"/>
      <c r="F47" s="6217"/>
      <c r="G47" s="5927"/>
      <c r="H47" s="6332"/>
      <c r="I47" s="5966"/>
      <c r="J47" s="2684" t="s">
        <v>24</v>
      </c>
      <c r="K47" s="1732">
        <f>SUM(K45:K46)</f>
        <v>70</v>
      </c>
      <c r="L47" s="1732">
        <f>SUM(L45:L46)</f>
        <v>120</v>
      </c>
      <c r="M47" s="1732">
        <f>SUM(M45:M46)</f>
        <v>40.900000000000006</v>
      </c>
      <c r="N47" s="2677"/>
      <c r="O47" s="2682"/>
      <c r="P47" s="1796"/>
      <c r="Q47" s="1721"/>
      <c r="R47" s="2656"/>
      <c r="S47" s="2655"/>
    </row>
    <row r="48" spans="1:19" ht="46.5" customHeight="1" x14ac:dyDescent="0.2">
      <c r="A48" s="6012" t="s">
        <v>10</v>
      </c>
      <c r="B48" s="6056" t="s">
        <v>25</v>
      </c>
      <c r="C48" s="6919" t="s">
        <v>28</v>
      </c>
      <c r="D48" s="888"/>
      <c r="E48" s="6925"/>
      <c r="F48" s="6962" t="s">
        <v>948</v>
      </c>
      <c r="G48" s="6954" t="s">
        <v>953</v>
      </c>
      <c r="H48" s="6330" t="s">
        <v>18</v>
      </c>
      <c r="I48" s="5964" t="s">
        <v>732</v>
      </c>
      <c r="J48" s="2680" t="s">
        <v>929</v>
      </c>
      <c r="K48" s="1164">
        <f>K52</f>
        <v>65</v>
      </c>
      <c r="L48" s="1164">
        <f>L52</f>
        <v>65</v>
      </c>
      <c r="M48" s="1164">
        <f>M52</f>
        <v>28.9</v>
      </c>
      <c r="N48" s="1051" t="s">
        <v>952</v>
      </c>
      <c r="O48" s="1050" t="s">
        <v>17</v>
      </c>
      <c r="P48" s="2752">
        <v>4</v>
      </c>
      <c r="Q48" s="1841">
        <v>5</v>
      </c>
      <c r="R48" s="2751" t="s">
        <v>951</v>
      </c>
      <c r="S48" s="2655"/>
    </row>
    <row r="49" spans="1:21" ht="28.5" customHeight="1" thickBot="1" x14ac:dyDescent="0.25">
      <c r="A49" s="6013"/>
      <c r="B49" s="5974"/>
      <c r="C49" s="6920"/>
      <c r="D49" s="882"/>
      <c r="E49" s="6926"/>
      <c r="F49" s="6963"/>
      <c r="G49" s="6955"/>
      <c r="H49" s="6331"/>
      <c r="I49" s="5965"/>
      <c r="J49" s="2750" t="s">
        <v>23</v>
      </c>
      <c r="K49" s="2749">
        <f>K54</f>
        <v>40.700000000000003</v>
      </c>
      <c r="L49" s="2749">
        <f>L54</f>
        <v>35</v>
      </c>
      <c r="M49" s="2749">
        <f>M54</f>
        <v>34.700000000000003</v>
      </c>
      <c r="N49" s="2748" t="s">
        <v>950</v>
      </c>
      <c r="O49" s="2747" t="s">
        <v>826</v>
      </c>
      <c r="P49" s="2747">
        <v>1</v>
      </c>
      <c r="Q49" s="2746">
        <v>1</v>
      </c>
      <c r="R49" s="2745" t="s">
        <v>949</v>
      </c>
      <c r="S49" s="2655"/>
    </row>
    <row r="50" spans="1:21" ht="21" customHeight="1" x14ac:dyDescent="0.2">
      <c r="A50" s="6013"/>
      <c r="B50" s="5974"/>
      <c r="C50" s="6920"/>
      <c r="D50" s="882"/>
      <c r="E50" s="6926"/>
      <c r="F50" s="6963"/>
      <c r="G50" s="6955"/>
      <c r="H50" s="6331"/>
      <c r="I50" s="5965"/>
      <c r="J50" s="2678" t="s">
        <v>20</v>
      </c>
      <c r="K50" s="2744">
        <f>K53</f>
        <v>430</v>
      </c>
      <c r="L50" s="2744">
        <f>L53</f>
        <v>430</v>
      </c>
      <c r="M50" s="2744">
        <f>M53</f>
        <v>421</v>
      </c>
      <c r="N50" s="2677"/>
      <c r="O50" s="2676"/>
      <c r="P50" s="2676"/>
      <c r="Q50" s="1828"/>
      <c r="R50" s="2656"/>
      <c r="S50" s="2655"/>
    </row>
    <row r="51" spans="1:21" ht="24" customHeight="1" thickBot="1" x14ac:dyDescent="0.25">
      <c r="A51" s="6014"/>
      <c r="B51" s="6057"/>
      <c r="C51" s="6921"/>
      <c r="D51" s="642"/>
      <c r="E51" s="6926"/>
      <c r="F51" s="6964"/>
      <c r="G51" s="6955"/>
      <c r="H51" s="6331"/>
      <c r="I51" s="5965"/>
      <c r="J51" s="1253" t="s">
        <v>24</v>
      </c>
      <c r="K51" s="1826">
        <f>SUM(K48:K50)</f>
        <v>535.70000000000005</v>
      </c>
      <c r="L51" s="1826">
        <f>SUM(L48:L50)</f>
        <v>530</v>
      </c>
      <c r="M51" s="1826">
        <f>SUM(M48:M50)</f>
        <v>484.6</v>
      </c>
      <c r="N51" s="2743"/>
      <c r="O51" s="1915"/>
      <c r="P51" s="1915"/>
      <c r="Q51" s="1913"/>
      <c r="R51" s="2656"/>
      <c r="S51" s="2655"/>
    </row>
    <row r="52" spans="1:21" ht="26.25" customHeight="1" x14ac:dyDescent="0.2">
      <c r="A52" s="6012" t="s">
        <v>10</v>
      </c>
      <c r="B52" s="6056" t="s">
        <v>25</v>
      </c>
      <c r="C52" s="6919" t="s">
        <v>28</v>
      </c>
      <c r="D52" s="656" t="s">
        <v>10</v>
      </c>
      <c r="E52" s="6926"/>
      <c r="F52" s="6922" t="s">
        <v>948</v>
      </c>
      <c r="G52" s="6955"/>
      <c r="H52" s="6331"/>
      <c r="I52" s="5965"/>
      <c r="J52" s="1052" t="s">
        <v>929</v>
      </c>
      <c r="K52" s="1052">
        <v>65</v>
      </c>
      <c r="L52" s="2695">
        <v>65</v>
      </c>
      <c r="M52" s="2742">
        <v>28.9</v>
      </c>
      <c r="N52" s="1327"/>
      <c r="O52" s="2741"/>
      <c r="P52" s="2740"/>
      <c r="Q52" s="2739"/>
      <c r="R52" s="2656"/>
      <c r="S52" s="2655"/>
      <c r="U52" s="516"/>
    </row>
    <row r="53" spans="1:21" ht="16.149999999999999" customHeight="1" x14ac:dyDescent="0.2">
      <c r="A53" s="6013"/>
      <c r="B53" s="5974"/>
      <c r="C53" s="6920"/>
      <c r="D53" s="653"/>
      <c r="E53" s="6926"/>
      <c r="F53" s="6923"/>
      <c r="G53" s="6955"/>
      <c r="H53" s="6331"/>
      <c r="I53" s="5965"/>
      <c r="J53" s="1043" t="s">
        <v>20</v>
      </c>
      <c r="K53" s="1042">
        <v>430</v>
      </c>
      <c r="L53" s="1132">
        <v>430</v>
      </c>
      <c r="M53" s="1131">
        <v>421</v>
      </c>
      <c r="N53" s="1326"/>
      <c r="O53" s="2685"/>
      <c r="P53" s="2738"/>
      <c r="Q53" s="2737"/>
      <c r="R53" s="2656"/>
      <c r="S53" s="2655"/>
      <c r="U53" s="516"/>
    </row>
    <row r="54" spans="1:21" ht="24" customHeight="1" thickBot="1" x14ac:dyDescent="0.25">
      <c r="A54" s="6013"/>
      <c r="B54" s="5974"/>
      <c r="C54" s="6920"/>
      <c r="D54" s="648"/>
      <c r="E54" s="6926"/>
      <c r="F54" s="6923"/>
      <c r="G54" s="6955"/>
      <c r="H54" s="6331"/>
      <c r="I54" s="5965"/>
      <c r="J54" s="1124" t="s">
        <v>23</v>
      </c>
      <c r="K54" s="1124">
        <v>40.700000000000003</v>
      </c>
      <c r="L54" s="2736">
        <v>35</v>
      </c>
      <c r="M54" s="2735">
        <v>34.700000000000003</v>
      </c>
      <c r="N54" s="2686"/>
      <c r="O54" s="1824"/>
      <c r="P54" s="2734"/>
      <c r="Q54" s="2733"/>
      <c r="R54" s="2656"/>
      <c r="S54" s="2655"/>
    </row>
    <row r="55" spans="1:21" ht="36.75" customHeight="1" thickBot="1" x14ac:dyDescent="0.25">
      <c r="A55" s="6014"/>
      <c r="B55" s="6057"/>
      <c r="C55" s="6921"/>
      <c r="D55" s="642"/>
      <c r="E55" s="6927"/>
      <c r="F55" s="6924"/>
      <c r="G55" s="6956"/>
      <c r="H55" s="6332"/>
      <c r="I55" s="5966"/>
      <c r="J55" s="2668" t="s">
        <v>24</v>
      </c>
      <c r="K55" s="1854">
        <f>SUM(K52:K54)</f>
        <v>535.70000000000005</v>
      </c>
      <c r="L55" s="1854">
        <f>SUM(L52:L54)</f>
        <v>530</v>
      </c>
      <c r="M55" s="1854">
        <f>SUM(M52:M54)</f>
        <v>484.59999999999997</v>
      </c>
      <c r="N55" s="2732"/>
      <c r="O55" s="2731"/>
      <c r="P55" s="2730"/>
      <c r="Q55" s="2729"/>
      <c r="R55" s="2656"/>
      <c r="S55" s="2655"/>
    </row>
    <row r="56" spans="1:21" ht="26.25" customHeight="1" x14ac:dyDescent="0.2">
      <c r="A56" s="6012" t="s">
        <v>10</v>
      </c>
      <c r="B56" s="6056" t="s">
        <v>25</v>
      </c>
      <c r="C56" s="6919" t="s">
        <v>30</v>
      </c>
      <c r="D56" s="888"/>
      <c r="E56" s="1393"/>
      <c r="F56" s="6962" t="s">
        <v>945</v>
      </c>
      <c r="G56" s="5925" t="s">
        <v>947</v>
      </c>
      <c r="H56" s="6330" t="s">
        <v>18</v>
      </c>
      <c r="I56" s="5964" t="s">
        <v>732</v>
      </c>
      <c r="J56" s="2680" t="s">
        <v>929</v>
      </c>
      <c r="K56" s="847">
        <f t="shared" ref="K56:M57" si="5">K59</f>
        <v>15</v>
      </c>
      <c r="L56" s="847">
        <f t="shared" si="5"/>
        <v>15</v>
      </c>
      <c r="M56" s="847">
        <f t="shared" si="5"/>
        <v>6.7</v>
      </c>
      <c r="N56" s="6951" t="s">
        <v>946</v>
      </c>
      <c r="O56" s="2719" t="s">
        <v>943</v>
      </c>
      <c r="P56" s="2719">
        <v>100</v>
      </c>
      <c r="Q56" s="2718">
        <v>100</v>
      </c>
      <c r="R56" s="2656"/>
      <c r="S56" s="2655"/>
    </row>
    <row r="57" spans="1:21" ht="19.5" customHeight="1" x14ac:dyDescent="0.2">
      <c r="A57" s="6013"/>
      <c r="B57" s="5974"/>
      <c r="C57" s="6920"/>
      <c r="D57" s="882"/>
      <c r="E57" s="1391"/>
      <c r="F57" s="6963"/>
      <c r="G57" s="5926"/>
      <c r="H57" s="6331"/>
      <c r="I57" s="5965"/>
      <c r="J57" s="2678" t="s">
        <v>23</v>
      </c>
      <c r="K57" s="843">
        <f t="shared" si="5"/>
        <v>3</v>
      </c>
      <c r="L57" s="843">
        <f t="shared" si="5"/>
        <v>3</v>
      </c>
      <c r="M57" s="843">
        <f t="shared" si="5"/>
        <v>2.9</v>
      </c>
      <c r="N57" s="6952"/>
      <c r="O57" s="2728"/>
      <c r="P57" s="1846"/>
      <c r="Q57" s="1832"/>
      <c r="R57" s="2656"/>
      <c r="S57" s="2655"/>
    </row>
    <row r="58" spans="1:21" ht="23.25" customHeight="1" thickBot="1" x14ac:dyDescent="0.25">
      <c r="A58" s="6014"/>
      <c r="B58" s="6057"/>
      <c r="C58" s="6921"/>
      <c r="D58" s="642"/>
      <c r="E58" s="5923"/>
      <c r="F58" s="6964"/>
      <c r="G58" s="5926"/>
      <c r="H58" s="6331"/>
      <c r="I58" s="5965"/>
      <c r="J58" s="1253" t="s">
        <v>24</v>
      </c>
      <c r="K58" s="2727">
        <f>SUM(K56:K57)</f>
        <v>18</v>
      </c>
      <c r="L58" s="2727">
        <f>SUM(L56:L57)</f>
        <v>18</v>
      </c>
      <c r="M58" s="2727">
        <f>SUM(M56:M57)</f>
        <v>9.6</v>
      </c>
      <c r="N58" s="6953"/>
      <c r="O58" s="2726"/>
      <c r="P58" s="1914"/>
      <c r="Q58" s="1913"/>
      <c r="R58" s="2656"/>
      <c r="S58" s="2655"/>
    </row>
    <row r="59" spans="1:21" ht="25.5" customHeight="1" x14ac:dyDescent="0.2">
      <c r="A59" s="6012" t="s">
        <v>10</v>
      </c>
      <c r="B59" s="6056" t="s">
        <v>25</v>
      </c>
      <c r="C59" s="6919" t="s">
        <v>30</v>
      </c>
      <c r="D59" s="656" t="s">
        <v>10</v>
      </c>
      <c r="E59" s="5923"/>
      <c r="F59" s="6928" t="s">
        <v>945</v>
      </c>
      <c r="G59" s="5926"/>
      <c r="H59" s="6331"/>
      <c r="I59" s="5965"/>
      <c r="J59" s="1052" t="s">
        <v>929</v>
      </c>
      <c r="K59" s="1097">
        <v>15</v>
      </c>
      <c r="L59" s="756">
        <v>15</v>
      </c>
      <c r="M59" s="756">
        <v>6.7</v>
      </c>
      <c r="N59" s="1051"/>
      <c r="O59" s="2725"/>
      <c r="P59" s="2724"/>
      <c r="Q59" s="2723"/>
      <c r="R59" s="2656"/>
      <c r="S59" s="2655"/>
    </row>
    <row r="60" spans="1:21" ht="25.5" customHeight="1" x14ac:dyDescent="0.2">
      <c r="A60" s="6013"/>
      <c r="B60" s="5974"/>
      <c r="C60" s="6920"/>
      <c r="D60" s="653"/>
      <c r="E60" s="5923"/>
      <c r="F60" s="6930"/>
      <c r="G60" s="5926"/>
      <c r="H60" s="6331"/>
      <c r="I60" s="5965"/>
      <c r="J60" s="1124" t="s">
        <v>23</v>
      </c>
      <c r="K60" s="1206">
        <v>3</v>
      </c>
      <c r="L60" s="1206">
        <v>3</v>
      </c>
      <c r="M60" s="835">
        <v>2.9</v>
      </c>
      <c r="N60" s="1209"/>
      <c r="O60" s="1958"/>
      <c r="P60" s="1823"/>
      <c r="Q60" s="2670"/>
      <c r="R60" s="2656"/>
      <c r="S60" s="2655"/>
    </row>
    <row r="61" spans="1:21" ht="24.75" customHeight="1" thickBot="1" x14ac:dyDescent="0.25">
      <c r="A61" s="6014"/>
      <c r="B61" s="6057"/>
      <c r="C61" s="6921"/>
      <c r="D61" s="642"/>
      <c r="E61" s="5924"/>
      <c r="F61" s="6929"/>
      <c r="G61" s="5927"/>
      <c r="H61" s="6332"/>
      <c r="I61" s="5966"/>
      <c r="J61" s="2684" t="s">
        <v>24</v>
      </c>
      <c r="K61" s="1900">
        <f>SUM(K59:K60)</f>
        <v>18</v>
      </c>
      <c r="L61" s="1900">
        <f>SUM(L59:L60)</f>
        <v>18</v>
      </c>
      <c r="M61" s="2722">
        <f>SUM(M59:M60)</f>
        <v>9.6</v>
      </c>
      <c r="N61" s="2677"/>
      <c r="O61" s="1967"/>
      <c r="P61" s="1813"/>
      <c r="Q61" s="1812"/>
      <c r="R61" s="2721"/>
      <c r="S61" s="2720"/>
    </row>
    <row r="62" spans="1:21" ht="31.5" customHeight="1" x14ac:dyDescent="0.2">
      <c r="A62" s="6012" t="s">
        <v>10</v>
      </c>
      <c r="B62" s="6056" t="s">
        <v>25</v>
      </c>
      <c r="C62" s="6919" t="s">
        <v>32</v>
      </c>
      <c r="D62" s="888"/>
      <c r="E62" s="6925"/>
      <c r="F62" s="6931" t="s">
        <v>941</v>
      </c>
      <c r="G62" s="5925" t="s">
        <v>944</v>
      </c>
      <c r="H62" s="6330" t="s">
        <v>18</v>
      </c>
      <c r="I62" s="5964" t="s">
        <v>732</v>
      </c>
      <c r="J62" s="2680" t="s">
        <v>929</v>
      </c>
      <c r="K62" s="1164">
        <f t="shared" ref="K62:M63" si="6">K65</f>
        <v>10</v>
      </c>
      <c r="L62" s="1164">
        <f t="shared" si="6"/>
        <v>17</v>
      </c>
      <c r="M62" s="1164">
        <f t="shared" si="6"/>
        <v>0</v>
      </c>
      <c r="N62" s="6951" t="s">
        <v>941</v>
      </c>
      <c r="O62" s="2719" t="s">
        <v>943</v>
      </c>
      <c r="P62" s="2719">
        <v>100</v>
      </c>
      <c r="Q62" s="2718">
        <v>100</v>
      </c>
      <c r="R62" s="2717" t="s">
        <v>942</v>
      </c>
      <c r="S62" s="2716"/>
    </row>
    <row r="63" spans="1:21" ht="24.6" customHeight="1" thickBot="1" x14ac:dyDescent="0.25">
      <c r="A63" s="6013"/>
      <c r="B63" s="5974"/>
      <c r="C63" s="6920"/>
      <c r="D63" s="882"/>
      <c r="E63" s="6926"/>
      <c r="F63" s="6932"/>
      <c r="G63" s="5926"/>
      <c r="H63" s="6331"/>
      <c r="I63" s="5965"/>
      <c r="J63" s="2678" t="s">
        <v>23</v>
      </c>
      <c r="K63" s="1231">
        <f t="shared" si="6"/>
        <v>40</v>
      </c>
      <c r="L63" s="1231">
        <f t="shared" si="6"/>
        <v>40</v>
      </c>
      <c r="M63" s="1231">
        <f t="shared" si="6"/>
        <v>32.9</v>
      </c>
      <c r="N63" s="6952"/>
      <c r="O63" s="2715"/>
      <c r="P63" s="2714"/>
      <c r="Q63" s="2713"/>
      <c r="R63" s="2656"/>
      <c r="S63" s="2655"/>
    </row>
    <row r="64" spans="1:21" ht="19.149999999999999" customHeight="1" thickBot="1" x14ac:dyDescent="0.25">
      <c r="A64" s="6014"/>
      <c r="B64" s="6057"/>
      <c r="C64" s="6921"/>
      <c r="D64" s="642"/>
      <c r="E64" s="6926"/>
      <c r="F64" s="6960"/>
      <c r="G64" s="5926"/>
      <c r="H64" s="6331"/>
      <c r="I64" s="5965"/>
      <c r="J64" s="2712" t="s">
        <v>24</v>
      </c>
      <c r="K64" s="1783">
        <f>K62+K63</f>
        <v>50</v>
      </c>
      <c r="L64" s="1783">
        <f>L62+L63</f>
        <v>57</v>
      </c>
      <c r="M64" s="1783">
        <f>M62+M63</f>
        <v>32.9</v>
      </c>
      <c r="N64" s="2711"/>
      <c r="O64" s="2671"/>
      <c r="P64" s="2708"/>
      <c r="Q64" s="1109"/>
      <c r="R64" s="2656"/>
      <c r="S64" s="2655"/>
    </row>
    <row r="65" spans="1:20" ht="19.149999999999999" customHeight="1" x14ac:dyDescent="0.2">
      <c r="A65" s="6012" t="s">
        <v>10</v>
      </c>
      <c r="B65" s="6056" t="s">
        <v>25</v>
      </c>
      <c r="C65" s="6919" t="s">
        <v>32</v>
      </c>
      <c r="D65" s="656" t="s">
        <v>10</v>
      </c>
      <c r="E65" s="6926"/>
      <c r="F65" s="5928" t="s">
        <v>941</v>
      </c>
      <c r="G65" s="5926"/>
      <c r="H65" s="6331"/>
      <c r="I65" s="5965"/>
      <c r="J65" s="1042" t="s">
        <v>929</v>
      </c>
      <c r="K65" s="1042">
        <v>10</v>
      </c>
      <c r="L65" s="1134">
        <v>17</v>
      </c>
      <c r="M65" s="1133">
        <v>0</v>
      </c>
      <c r="N65" s="2711"/>
      <c r="O65" s="2710"/>
      <c r="P65" s="2708"/>
      <c r="Q65" s="1109"/>
      <c r="R65" s="2656"/>
      <c r="S65" s="2655"/>
    </row>
    <row r="66" spans="1:20" ht="19.149999999999999" customHeight="1" thickBot="1" x14ac:dyDescent="0.25">
      <c r="A66" s="6013"/>
      <c r="B66" s="5974"/>
      <c r="C66" s="6920"/>
      <c r="D66" s="648"/>
      <c r="E66" s="6926"/>
      <c r="F66" s="5929"/>
      <c r="G66" s="5926"/>
      <c r="H66" s="6331"/>
      <c r="I66" s="5965"/>
      <c r="J66" s="1124" t="s">
        <v>23</v>
      </c>
      <c r="K66" s="1124">
        <v>40</v>
      </c>
      <c r="L66" s="1129">
        <v>40</v>
      </c>
      <c r="M66" s="1128">
        <v>32.9</v>
      </c>
      <c r="N66" s="2709"/>
      <c r="O66" s="1801"/>
      <c r="P66" s="2708"/>
      <c r="Q66" s="1109"/>
      <c r="R66" s="2656"/>
      <c r="S66" s="2655"/>
    </row>
    <row r="67" spans="1:20" ht="19.149999999999999" customHeight="1" thickBot="1" x14ac:dyDescent="0.25">
      <c r="A67" s="6014"/>
      <c r="B67" s="6057"/>
      <c r="C67" s="6921"/>
      <c r="D67" s="648"/>
      <c r="E67" s="6927"/>
      <c r="F67" s="5930"/>
      <c r="G67" s="5927"/>
      <c r="H67" s="6332"/>
      <c r="I67" s="5966"/>
      <c r="J67" s="2684" t="s">
        <v>24</v>
      </c>
      <c r="K67" s="1854">
        <f>SUM(K65:K66)</f>
        <v>50</v>
      </c>
      <c r="L67" s="1854">
        <f>SUM(L65:L66)</f>
        <v>57</v>
      </c>
      <c r="M67" s="1854">
        <f>SUM(M65:M66)</f>
        <v>32.9</v>
      </c>
      <c r="N67" s="2707"/>
      <c r="O67" s="2706"/>
      <c r="P67" s="2705"/>
      <c r="Q67" s="2704"/>
      <c r="R67" s="2653"/>
      <c r="S67" s="2652"/>
    </row>
    <row r="68" spans="1:20" ht="19.149999999999999" customHeight="1" x14ac:dyDescent="0.2">
      <c r="A68" s="6012" t="s">
        <v>10</v>
      </c>
      <c r="B68" s="6056" t="s">
        <v>25</v>
      </c>
      <c r="C68" s="6919" t="s">
        <v>47</v>
      </c>
      <c r="D68" s="888"/>
      <c r="E68" s="6925"/>
      <c r="F68" s="6931" t="s">
        <v>937</v>
      </c>
      <c r="G68" s="5925" t="s">
        <v>940</v>
      </c>
      <c r="H68" s="6968" t="s">
        <v>18</v>
      </c>
      <c r="I68" s="5916" t="s">
        <v>732</v>
      </c>
      <c r="J68" s="2680" t="s">
        <v>20</v>
      </c>
      <c r="K68" s="1164">
        <f t="shared" ref="K68:M69" si="7">K71</f>
        <v>0</v>
      </c>
      <c r="L68" s="1164">
        <f t="shared" si="7"/>
        <v>15</v>
      </c>
      <c r="M68" s="1164">
        <f t="shared" si="7"/>
        <v>15</v>
      </c>
      <c r="N68" s="6201" t="s">
        <v>939</v>
      </c>
      <c r="O68" s="955" t="s">
        <v>938</v>
      </c>
      <c r="P68" s="2703">
        <v>0</v>
      </c>
      <c r="Q68" s="2702">
        <v>52.7</v>
      </c>
      <c r="R68" s="2701"/>
      <c r="S68" s="2700"/>
    </row>
    <row r="69" spans="1:20" ht="19.149999999999999" customHeight="1" x14ac:dyDescent="0.2">
      <c r="A69" s="6013"/>
      <c r="B69" s="5974"/>
      <c r="C69" s="6920"/>
      <c r="D69" s="882"/>
      <c r="E69" s="6926"/>
      <c r="F69" s="6932"/>
      <c r="G69" s="5926"/>
      <c r="H69" s="6969"/>
      <c r="I69" s="5917"/>
      <c r="J69" s="2678" t="s">
        <v>22</v>
      </c>
      <c r="K69" s="1231">
        <f t="shared" si="7"/>
        <v>0</v>
      </c>
      <c r="L69" s="1231">
        <f t="shared" si="7"/>
        <v>52.7</v>
      </c>
      <c r="M69" s="1231">
        <f t="shared" si="7"/>
        <v>52.7</v>
      </c>
      <c r="N69" s="6201"/>
      <c r="O69" s="955"/>
      <c r="P69" s="2697"/>
      <c r="Q69" s="2699"/>
      <c r="R69" s="2656"/>
      <c r="S69" s="2655"/>
    </row>
    <row r="70" spans="1:20" ht="19.149999999999999" customHeight="1" thickBot="1" x14ac:dyDescent="0.25">
      <c r="A70" s="6014"/>
      <c r="B70" s="6057"/>
      <c r="C70" s="6921"/>
      <c r="D70" s="642"/>
      <c r="E70" s="6926"/>
      <c r="F70" s="6960"/>
      <c r="G70" s="5926"/>
      <c r="H70" s="6969"/>
      <c r="I70" s="5917"/>
      <c r="J70" s="1253" t="s">
        <v>24</v>
      </c>
      <c r="K70" s="1826">
        <f>SUM(K68:K69)</f>
        <v>0</v>
      </c>
      <c r="L70" s="1826">
        <f>SUM(L68:L69)</f>
        <v>67.7</v>
      </c>
      <c r="M70" s="1826">
        <f>SUM(M68:M69)</f>
        <v>67.7</v>
      </c>
      <c r="N70" s="6965"/>
      <c r="O70" s="2698"/>
      <c r="P70" s="2697"/>
      <c r="Q70" s="2696"/>
      <c r="R70" s="2656"/>
      <c r="S70" s="2655"/>
    </row>
    <row r="71" spans="1:20" ht="24.75" customHeight="1" x14ac:dyDescent="0.2">
      <c r="A71" s="6012" t="s">
        <v>10</v>
      </c>
      <c r="B71" s="6056" t="s">
        <v>25</v>
      </c>
      <c r="C71" s="6919" t="s">
        <v>47</v>
      </c>
      <c r="D71" s="656" t="s">
        <v>10</v>
      </c>
      <c r="E71" s="6926"/>
      <c r="F71" s="5928" t="s">
        <v>937</v>
      </c>
      <c r="G71" s="5926"/>
      <c r="H71" s="6969"/>
      <c r="I71" s="5917"/>
      <c r="J71" s="1052" t="s">
        <v>20</v>
      </c>
      <c r="K71" s="2695">
        <v>0</v>
      </c>
      <c r="L71" s="2695">
        <v>15</v>
      </c>
      <c r="M71" s="2695">
        <v>15</v>
      </c>
      <c r="N71" s="754"/>
      <c r="O71" s="753"/>
      <c r="P71" s="2694"/>
      <c r="Q71" s="1457"/>
      <c r="R71" s="2664"/>
      <c r="S71" s="2655"/>
      <c r="T71" s="516"/>
    </row>
    <row r="72" spans="1:20" ht="19.149999999999999" customHeight="1" x14ac:dyDescent="0.2">
      <c r="A72" s="6013"/>
      <c r="B72" s="5974"/>
      <c r="C72" s="6920"/>
      <c r="D72" s="653"/>
      <c r="E72" s="6926"/>
      <c r="F72" s="5929"/>
      <c r="G72" s="5926"/>
      <c r="H72" s="6969"/>
      <c r="I72" s="5917"/>
      <c r="J72" s="1043" t="s">
        <v>22</v>
      </c>
      <c r="K72" s="1189">
        <v>0</v>
      </c>
      <c r="L72" s="1189">
        <v>52.7</v>
      </c>
      <c r="M72" s="1189">
        <v>52.7</v>
      </c>
      <c r="N72" s="5962"/>
      <c r="O72" s="2693"/>
      <c r="P72" s="2692"/>
      <c r="Q72" s="2691"/>
      <c r="R72" s="2664"/>
      <c r="S72" s="2655"/>
      <c r="T72" s="516"/>
    </row>
    <row r="73" spans="1:20" ht="36" customHeight="1" thickBot="1" x14ac:dyDescent="0.25">
      <c r="A73" s="6014"/>
      <c r="B73" s="6057"/>
      <c r="C73" s="6921"/>
      <c r="D73" s="648"/>
      <c r="E73" s="6927"/>
      <c r="F73" s="5930"/>
      <c r="G73" s="5927"/>
      <c r="H73" s="6970"/>
      <c r="I73" s="5918"/>
      <c r="J73" s="2690" t="s">
        <v>24</v>
      </c>
      <c r="K73" s="1732">
        <f>SUM(K71:K72)</f>
        <v>0</v>
      </c>
      <c r="L73" s="1732">
        <f>SUM(L71:L72)</f>
        <v>67.7</v>
      </c>
      <c r="M73" s="1732">
        <f>SUM(M71:M72)</f>
        <v>67.7</v>
      </c>
      <c r="N73" s="6961"/>
      <c r="O73" s="2689"/>
      <c r="P73" s="2688"/>
      <c r="Q73" s="2687"/>
      <c r="R73" s="2664"/>
      <c r="S73" s="2655"/>
    </row>
    <row r="74" spans="1:20" ht="25.5" customHeight="1" x14ac:dyDescent="0.2">
      <c r="A74" s="6012" t="s">
        <v>10</v>
      </c>
      <c r="B74" s="6056" t="s">
        <v>25</v>
      </c>
      <c r="C74" s="6919" t="s">
        <v>50</v>
      </c>
      <c r="D74" s="888"/>
      <c r="E74" s="6925"/>
      <c r="F74" s="6957" t="s">
        <v>934</v>
      </c>
      <c r="G74" s="5925" t="s">
        <v>936</v>
      </c>
      <c r="H74" s="6330" t="s">
        <v>18</v>
      </c>
      <c r="I74" s="5964" t="s">
        <v>732</v>
      </c>
      <c r="J74" s="2680" t="s">
        <v>929</v>
      </c>
      <c r="K74" s="1164">
        <f>K76</f>
        <v>0</v>
      </c>
      <c r="L74" s="1164">
        <f>L76</f>
        <v>0</v>
      </c>
      <c r="M74" s="1164">
        <f>M76</f>
        <v>0</v>
      </c>
      <c r="N74" s="1051" t="s">
        <v>935</v>
      </c>
      <c r="O74" s="1050" t="s">
        <v>17</v>
      </c>
      <c r="P74" s="1049">
        <v>0</v>
      </c>
      <c r="Q74" s="1048">
        <v>0</v>
      </c>
      <c r="R74" s="2664"/>
      <c r="S74" s="2655"/>
    </row>
    <row r="75" spans="1:20" ht="27.75" customHeight="1" thickBot="1" x14ac:dyDescent="0.25">
      <c r="A75" s="6014"/>
      <c r="B75" s="6057"/>
      <c r="C75" s="6921"/>
      <c r="D75" s="642"/>
      <c r="E75" s="6926"/>
      <c r="F75" s="6959"/>
      <c r="G75" s="5926"/>
      <c r="H75" s="6331"/>
      <c r="I75" s="5965"/>
      <c r="J75" s="1253" t="s">
        <v>24</v>
      </c>
      <c r="K75" s="1826">
        <f>SUM(K74:K74)</f>
        <v>0</v>
      </c>
      <c r="L75" s="1826">
        <f>SUM(L74:L74)</f>
        <v>0</v>
      </c>
      <c r="M75" s="1826">
        <f>SUM(M74:M74)</f>
        <v>0</v>
      </c>
      <c r="N75" s="2686"/>
      <c r="O75" s="1824"/>
      <c r="P75" s="1823"/>
      <c r="Q75" s="2670"/>
      <c r="R75" s="2664"/>
      <c r="S75" s="2655"/>
    </row>
    <row r="76" spans="1:20" ht="23.25" customHeight="1" x14ac:dyDescent="0.2">
      <c r="A76" s="6012" t="s">
        <v>10</v>
      </c>
      <c r="B76" s="6056" t="s">
        <v>25</v>
      </c>
      <c r="C76" s="6919" t="s">
        <v>50</v>
      </c>
      <c r="D76" s="656" t="s">
        <v>10</v>
      </c>
      <c r="E76" s="6926"/>
      <c r="F76" s="6928" t="s">
        <v>934</v>
      </c>
      <c r="G76" s="5926"/>
      <c r="H76" s="6331"/>
      <c r="I76" s="5965"/>
      <c r="J76" s="1052" t="s">
        <v>929</v>
      </c>
      <c r="K76" s="756">
        <v>0</v>
      </c>
      <c r="L76" s="756">
        <v>0</v>
      </c>
      <c r="M76" s="756">
        <v>0</v>
      </c>
      <c r="N76" s="1326"/>
      <c r="O76" s="2685"/>
      <c r="P76" s="1818"/>
      <c r="Q76" s="2673"/>
      <c r="R76" s="2664"/>
      <c r="S76" s="2655"/>
    </row>
    <row r="77" spans="1:20" ht="15.75" customHeight="1" thickBot="1" x14ac:dyDescent="0.25">
      <c r="A77" s="6014"/>
      <c r="B77" s="6057"/>
      <c r="C77" s="6921"/>
      <c r="D77" s="648"/>
      <c r="E77" s="6927"/>
      <c r="F77" s="6929"/>
      <c r="G77" s="5927"/>
      <c r="H77" s="6332"/>
      <c r="I77" s="5966"/>
      <c r="J77" s="2684" t="s">
        <v>24</v>
      </c>
      <c r="K77" s="1732">
        <f>SUM(K76)</f>
        <v>0</v>
      </c>
      <c r="L77" s="1732">
        <f>SUM(L76)</f>
        <v>0</v>
      </c>
      <c r="M77" s="1732">
        <f>SUM(M76)</f>
        <v>0</v>
      </c>
      <c r="N77" s="2683"/>
      <c r="O77" s="2682"/>
      <c r="P77" s="1813"/>
      <c r="Q77" s="2681"/>
      <c r="R77" s="2664"/>
      <c r="S77" s="2655"/>
    </row>
    <row r="78" spans="1:20" ht="44.25" customHeight="1" x14ac:dyDescent="0.2">
      <c r="A78" s="6012" t="s">
        <v>10</v>
      </c>
      <c r="B78" s="6056" t="s">
        <v>25</v>
      </c>
      <c r="C78" s="6919" t="s">
        <v>52</v>
      </c>
      <c r="D78" s="888"/>
      <c r="E78" s="6925"/>
      <c r="F78" s="6957" t="s">
        <v>930</v>
      </c>
      <c r="G78" s="6034" t="s">
        <v>933</v>
      </c>
      <c r="H78" s="6330" t="s">
        <v>18</v>
      </c>
      <c r="I78" s="5964" t="s">
        <v>732</v>
      </c>
      <c r="J78" s="2680" t="s">
        <v>929</v>
      </c>
      <c r="K78" s="1164">
        <f t="shared" ref="K78:M79" si="8">K81</f>
        <v>0</v>
      </c>
      <c r="L78" s="1164">
        <f t="shared" si="8"/>
        <v>0</v>
      </c>
      <c r="M78" s="1164">
        <f t="shared" si="8"/>
        <v>0</v>
      </c>
      <c r="N78" s="1051" t="s">
        <v>932</v>
      </c>
      <c r="O78" s="1050" t="s">
        <v>21</v>
      </c>
      <c r="P78" s="1049">
        <v>10</v>
      </c>
      <c r="Q78" s="2679">
        <v>0</v>
      </c>
      <c r="R78" s="497"/>
      <c r="S78" s="2655"/>
    </row>
    <row r="79" spans="1:20" ht="17.25" customHeight="1" x14ac:dyDescent="0.2">
      <c r="A79" s="6013"/>
      <c r="B79" s="5974"/>
      <c r="C79" s="6920"/>
      <c r="D79" s="882"/>
      <c r="E79" s="6926"/>
      <c r="F79" s="6958"/>
      <c r="G79" s="6035"/>
      <c r="H79" s="6331"/>
      <c r="I79" s="5965"/>
      <c r="J79" s="2678" t="s">
        <v>23</v>
      </c>
      <c r="K79" s="1231">
        <f t="shared" si="8"/>
        <v>795.8</v>
      </c>
      <c r="L79" s="1231">
        <f t="shared" si="8"/>
        <v>795.8</v>
      </c>
      <c r="M79" s="1231">
        <f t="shared" si="8"/>
        <v>0</v>
      </c>
      <c r="N79" s="2677" t="s">
        <v>931</v>
      </c>
      <c r="O79" s="2676" t="s">
        <v>17</v>
      </c>
      <c r="P79" s="1846">
        <v>0</v>
      </c>
      <c r="Q79" s="2675">
        <v>0</v>
      </c>
      <c r="R79" s="2664"/>
      <c r="S79" s="2655"/>
    </row>
    <row r="80" spans="1:20" ht="13.5" thickBot="1" x14ac:dyDescent="0.25">
      <c r="A80" s="6014"/>
      <c r="B80" s="6057"/>
      <c r="C80" s="6921"/>
      <c r="D80" s="642"/>
      <c r="E80" s="6926"/>
      <c r="F80" s="6959"/>
      <c r="G80" s="6035"/>
      <c r="H80" s="6331"/>
      <c r="I80" s="5965"/>
      <c r="J80" s="1253" t="s">
        <v>24</v>
      </c>
      <c r="K80" s="1826">
        <f>SUM(K78:K79)</f>
        <v>795.8</v>
      </c>
      <c r="L80" s="1826">
        <f>SUM(L78:L79)</f>
        <v>795.8</v>
      </c>
      <c r="M80" s="1826">
        <f>SUM(M78:M79)</f>
        <v>0</v>
      </c>
      <c r="N80" s="1209"/>
      <c r="O80" s="1801"/>
      <c r="P80" s="2671"/>
      <c r="Q80" s="2670"/>
      <c r="R80" s="2664"/>
      <c r="S80" s="2655"/>
    </row>
    <row r="81" spans="1:20" x14ac:dyDescent="0.2">
      <c r="A81" s="6012" t="s">
        <v>10</v>
      </c>
      <c r="B81" s="6056" t="s">
        <v>25</v>
      </c>
      <c r="C81" s="6919" t="s">
        <v>52</v>
      </c>
      <c r="D81" s="6004" t="s">
        <v>10</v>
      </c>
      <c r="E81" s="6926"/>
      <c r="F81" s="6928" t="s">
        <v>930</v>
      </c>
      <c r="G81" s="6035"/>
      <c r="H81" s="6331"/>
      <c r="I81" s="5965"/>
      <c r="J81" s="1052" t="s">
        <v>929</v>
      </c>
      <c r="K81" s="1052">
        <v>0</v>
      </c>
      <c r="L81" s="756">
        <v>0</v>
      </c>
      <c r="M81" s="750">
        <v>0</v>
      </c>
      <c r="N81" s="2674"/>
      <c r="O81" s="1216"/>
      <c r="P81" s="1216"/>
      <c r="Q81" s="2673"/>
      <c r="R81" s="2664"/>
      <c r="S81" s="2655"/>
    </row>
    <row r="82" spans="1:20" ht="13.5" thickBot="1" x14ac:dyDescent="0.25">
      <c r="A82" s="6013"/>
      <c r="B82" s="5974"/>
      <c r="C82" s="6920"/>
      <c r="D82" s="6005"/>
      <c r="E82" s="6926"/>
      <c r="F82" s="6930"/>
      <c r="G82" s="6035"/>
      <c r="H82" s="6331"/>
      <c r="I82" s="5965"/>
      <c r="J82" s="1124" t="s">
        <v>23</v>
      </c>
      <c r="K82" s="1124">
        <v>795.8</v>
      </c>
      <c r="L82" s="1857">
        <v>795.8</v>
      </c>
      <c r="M82" s="1857">
        <v>0</v>
      </c>
      <c r="N82" s="2672"/>
      <c r="O82" s="2671"/>
      <c r="P82" s="2671"/>
      <c r="Q82" s="2670"/>
      <c r="R82" s="2664"/>
      <c r="S82" s="2655"/>
    </row>
    <row r="83" spans="1:20" ht="26.25" customHeight="1" thickBot="1" x14ac:dyDescent="0.25">
      <c r="A83" s="6014"/>
      <c r="B83" s="6057"/>
      <c r="C83" s="6921"/>
      <c r="D83" s="6006"/>
      <c r="E83" s="6927"/>
      <c r="F83" s="6929"/>
      <c r="G83" s="6036"/>
      <c r="H83" s="6332"/>
      <c r="I83" s="5966"/>
      <c r="J83" s="2668" t="s">
        <v>24</v>
      </c>
      <c r="K83" s="1854">
        <f>SUM(K81:K82)</f>
        <v>795.8</v>
      </c>
      <c r="L83" s="1854">
        <f>SUM(L81:L82)</f>
        <v>795.8</v>
      </c>
      <c r="M83" s="1854">
        <f>SUM(M81:M82)</f>
        <v>0</v>
      </c>
      <c r="N83" s="2667"/>
      <c r="O83" s="2666"/>
      <c r="P83" s="2666"/>
      <c r="Q83" s="2665"/>
      <c r="R83" s="2664"/>
      <c r="S83" s="2655"/>
    </row>
    <row r="84" spans="1:20" ht="22.5" customHeight="1" thickBot="1" x14ac:dyDescent="0.25">
      <c r="A84" s="1015" t="s">
        <v>10</v>
      </c>
      <c r="B84" s="2663" t="s">
        <v>25</v>
      </c>
      <c r="C84" s="6058" t="s">
        <v>35</v>
      </c>
      <c r="D84" s="6058"/>
      <c r="E84" s="6058"/>
      <c r="F84" s="6058"/>
      <c r="G84" s="6058"/>
      <c r="H84" s="6058"/>
      <c r="I84" s="6059"/>
      <c r="J84" s="1013" t="s">
        <v>24</v>
      </c>
      <c r="K84" s="870">
        <f>K32+K38+K44+K51+K58+K64+K75+K80+K70</f>
        <v>2142</v>
      </c>
      <c r="L84" s="870">
        <f>L32+L38+L44+L51+L58+L64+L75+L80+L70</f>
        <v>2279</v>
      </c>
      <c r="M84" s="870">
        <f>M32+M38+M44+M51+M58+M64+M75+M80+M70</f>
        <v>946.80000000000007</v>
      </c>
      <c r="N84" s="1012"/>
      <c r="O84" s="1012"/>
      <c r="P84" s="1012"/>
      <c r="Q84" s="1012"/>
      <c r="R84" s="2656"/>
      <c r="S84" s="2655"/>
    </row>
    <row r="85" spans="1:20" ht="13.5" thickBot="1" x14ac:dyDescent="0.25">
      <c r="A85" s="1412" t="s">
        <v>10</v>
      </c>
      <c r="B85" s="1412"/>
      <c r="C85" s="6007" t="s">
        <v>68</v>
      </c>
      <c r="D85" s="6007"/>
      <c r="E85" s="6007"/>
      <c r="F85" s="6007"/>
      <c r="G85" s="6007"/>
      <c r="H85" s="6007"/>
      <c r="I85" s="6008"/>
      <c r="J85" s="2662" t="s">
        <v>24</v>
      </c>
      <c r="K85" s="2661">
        <f>K84+K28</f>
        <v>2162.9</v>
      </c>
      <c r="L85" s="2661">
        <f>L84+L28</f>
        <v>2305.6</v>
      </c>
      <c r="M85" s="2661">
        <f>M84+M28</f>
        <v>958.7</v>
      </c>
      <c r="N85" s="2660"/>
      <c r="O85" s="2660"/>
      <c r="P85" s="2660"/>
      <c r="Q85" s="2660"/>
      <c r="R85" s="2656"/>
      <c r="S85" s="2655"/>
    </row>
    <row r="86" spans="1:20" ht="13.5" hidden="1" thickBot="1" x14ac:dyDescent="0.25">
      <c r="A86" s="1640"/>
      <c r="B86" s="1171"/>
      <c r="C86" s="6914" t="s">
        <v>69</v>
      </c>
      <c r="D86" s="6914"/>
      <c r="E86" s="6914"/>
      <c r="F86" s="6914"/>
      <c r="G86" s="6914"/>
      <c r="H86" s="6914"/>
      <c r="I86" s="6915"/>
      <c r="J86" s="2659" t="s">
        <v>24</v>
      </c>
      <c r="K86" s="2658">
        <f>K87-K79-K63-K49-K43-K31</f>
        <v>848.90000000000009</v>
      </c>
      <c r="L86" s="2658">
        <f>L87-L79-L63-L49-L43-L31</f>
        <v>997.3</v>
      </c>
      <c r="M86" s="2658">
        <f>M87-M79-M63-M49-M43-M31</f>
        <v>576.1</v>
      </c>
      <c r="N86" s="2657"/>
      <c r="O86" s="2657"/>
      <c r="P86" s="2657"/>
      <c r="Q86" s="2657"/>
      <c r="R86" s="2656"/>
      <c r="S86" s="2655"/>
    </row>
    <row r="87" spans="1:20" ht="24" customHeight="1" thickBot="1" x14ac:dyDescent="0.25">
      <c r="A87" s="6464" t="s">
        <v>70</v>
      </c>
      <c r="B87" s="6465"/>
      <c r="C87" s="6465"/>
      <c r="D87" s="6465"/>
      <c r="E87" s="6465"/>
      <c r="F87" s="6465"/>
      <c r="G87" s="6465"/>
      <c r="H87" s="6465"/>
      <c r="I87" s="6465"/>
      <c r="J87" s="6466"/>
      <c r="K87" s="2654">
        <f>K85*1</f>
        <v>2162.9</v>
      </c>
      <c r="L87" s="2654">
        <f>L85*1</f>
        <v>2305.6</v>
      </c>
      <c r="M87" s="2654">
        <f>M85*1</f>
        <v>958.7</v>
      </c>
      <c r="N87" s="6912"/>
      <c r="O87" s="6913"/>
      <c r="P87" s="6913"/>
      <c r="Q87" s="6913"/>
      <c r="R87" s="2653"/>
      <c r="S87" s="2652"/>
      <c r="T87" s="516"/>
    </row>
    <row r="88" spans="1:20" ht="15" x14ac:dyDescent="0.2">
      <c r="A88" s="1629" t="s">
        <v>169</v>
      </c>
      <c r="B88" s="1629"/>
      <c r="C88" s="1629"/>
      <c r="D88" s="1629"/>
      <c r="E88" s="1629"/>
      <c r="F88" s="1629"/>
      <c r="G88" s="1629"/>
      <c r="H88" s="1630"/>
      <c r="I88" s="1629"/>
      <c r="J88" s="1629"/>
      <c r="K88" s="1629"/>
      <c r="L88" s="1629"/>
      <c r="M88" s="1629"/>
      <c r="N88" s="1629"/>
      <c r="O88" s="1628"/>
      <c r="P88" s="1628"/>
      <c r="Q88" s="1627"/>
    </row>
    <row r="89" spans="1:20" ht="66" customHeight="1" x14ac:dyDescent="0.2">
      <c r="A89" s="1592"/>
      <c r="B89" s="1592"/>
      <c r="C89" s="1592"/>
      <c r="D89" s="1592"/>
      <c r="E89" s="1592"/>
      <c r="F89" s="1592"/>
      <c r="G89" s="1592"/>
      <c r="H89" s="2639"/>
      <c r="I89" s="1592"/>
      <c r="J89" s="1592"/>
      <c r="K89" s="1592"/>
      <c r="L89" s="2651"/>
      <c r="M89" s="2651"/>
      <c r="N89" s="1592"/>
      <c r="O89" s="1592"/>
      <c r="P89" s="1592"/>
      <c r="Q89" s="1591"/>
    </row>
    <row r="90" spans="1:20" x14ac:dyDescent="0.2">
      <c r="A90" s="5862" t="s">
        <v>168</v>
      </c>
      <c r="B90" s="5862"/>
      <c r="C90" s="5862"/>
      <c r="D90" s="5862"/>
      <c r="E90" s="5862"/>
      <c r="F90" s="5862"/>
      <c r="G90" s="5862"/>
      <c r="H90" s="5862"/>
      <c r="I90" s="5862"/>
      <c r="J90" s="5862"/>
      <c r="K90" s="5862"/>
      <c r="L90" s="5862"/>
      <c r="M90" s="495"/>
      <c r="N90" s="1592"/>
      <c r="O90" s="1592"/>
      <c r="P90" s="1592"/>
      <c r="Q90" s="1591"/>
    </row>
    <row r="91" spans="1:20" ht="13.5" thickBot="1" x14ac:dyDescent="0.25">
      <c r="A91" s="35"/>
      <c r="B91" s="37"/>
      <c r="C91" s="37"/>
      <c r="D91" s="37"/>
      <c r="E91" s="37"/>
      <c r="F91" s="37"/>
      <c r="G91" s="38"/>
      <c r="H91" s="37"/>
      <c r="I91" s="37"/>
      <c r="J91" s="36"/>
      <c r="K91" s="36"/>
      <c r="L91" s="39" t="s">
        <v>111</v>
      </c>
      <c r="M91" s="1626"/>
      <c r="N91" s="1592"/>
      <c r="O91" s="1592"/>
      <c r="P91" s="1592"/>
      <c r="Q91" s="1591"/>
    </row>
    <row r="92" spans="1:20" ht="87.75" customHeight="1" thickBot="1" x14ac:dyDescent="0.25">
      <c r="A92" s="40"/>
      <c r="B92" s="41"/>
      <c r="C92" s="5851" t="s">
        <v>229</v>
      </c>
      <c r="D92" s="5851"/>
      <c r="E92" s="5851"/>
      <c r="F92" s="5851"/>
      <c r="G92" s="5851"/>
      <c r="H92" s="5851"/>
      <c r="I92" s="5851"/>
      <c r="J92" s="5851"/>
      <c r="K92" s="227" t="s">
        <v>180</v>
      </c>
      <c r="L92" s="228" t="s">
        <v>181</v>
      </c>
      <c r="M92" s="229" t="s">
        <v>176</v>
      </c>
      <c r="N92" s="1592"/>
      <c r="O92" s="1592"/>
      <c r="P92" s="1592"/>
      <c r="Q92" s="1591"/>
    </row>
    <row r="93" spans="1:20" x14ac:dyDescent="0.2">
      <c r="A93" s="6752" t="s">
        <v>192</v>
      </c>
      <c r="B93" s="6753"/>
      <c r="C93" s="6753"/>
      <c r="D93" s="6753"/>
      <c r="E93" s="6753"/>
      <c r="F93" s="6753"/>
      <c r="G93" s="6753"/>
      <c r="H93" s="6753"/>
      <c r="I93" s="6753"/>
      <c r="J93" s="6754"/>
      <c r="K93" s="2650">
        <f>K94+K98+K105+K107+K108+K109</f>
        <v>2162.8999999999996</v>
      </c>
      <c r="L93" s="2650">
        <f>L94+L98+L105+L107+L108+L109</f>
        <v>2305.6000000000004</v>
      </c>
      <c r="M93" s="2650">
        <f>M94+M98+M105+M107+M108+M109</f>
        <v>958.69999999999993</v>
      </c>
      <c r="N93" s="1592"/>
      <c r="O93" s="1592"/>
      <c r="P93" s="1592"/>
      <c r="Q93" s="1591"/>
    </row>
    <row r="94" spans="1:20" ht="15" customHeight="1" x14ac:dyDescent="0.2">
      <c r="A94" s="5748" t="s">
        <v>228</v>
      </c>
      <c r="B94" s="5749"/>
      <c r="C94" s="5749"/>
      <c r="D94" s="5749"/>
      <c r="E94" s="5749"/>
      <c r="F94" s="5749"/>
      <c r="G94" s="5749"/>
      <c r="H94" s="5749"/>
      <c r="I94" s="5749"/>
      <c r="J94" s="5750"/>
      <c r="K94" s="199">
        <f>K95</f>
        <v>430</v>
      </c>
      <c r="L94" s="199">
        <f>L95</f>
        <v>445</v>
      </c>
      <c r="M94" s="199">
        <f>M95</f>
        <v>436</v>
      </c>
      <c r="N94" s="1592"/>
      <c r="O94" s="1592"/>
      <c r="P94" s="1592"/>
      <c r="Q94" s="1591"/>
    </row>
    <row r="95" spans="1:20" ht="15" customHeight="1" x14ac:dyDescent="0.2">
      <c r="A95" s="5752" t="s">
        <v>207</v>
      </c>
      <c r="B95" s="5753"/>
      <c r="C95" s="5753"/>
      <c r="D95" s="5753"/>
      <c r="E95" s="5753"/>
      <c r="F95" s="5753"/>
      <c r="G95" s="5753"/>
      <c r="H95" s="5753"/>
      <c r="I95" s="5753"/>
      <c r="J95" s="5754"/>
      <c r="K95" s="199">
        <f>K50+K68</f>
        <v>430</v>
      </c>
      <c r="L95" s="199">
        <f>L50+L68</f>
        <v>445</v>
      </c>
      <c r="M95" s="199">
        <f>M50+M68</f>
        <v>436</v>
      </c>
      <c r="N95" s="1592"/>
      <c r="O95" s="1592"/>
      <c r="P95" s="1592"/>
      <c r="Q95" s="1591"/>
    </row>
    <row r="96" spans="1:20" ht="15" customHeight="1" x14ac:dyDescent="0.2">
      <c r="A96" s="5748" t="s">
        <v>208</v>
      </c>
      <c r="B96" s="5749"/>
      <c r="C96" s="5749"/>
      <c r="D96" s="5749"/>
      <c r="E96" s="5763"/>
      <c r="F96" s="5763"/>
      <c r="G96" s="5763"/>
      <c r="H96" s="5763"/>
      <c r="I96" s="5763"/>
      <c r="J96" s="5764"/>
      <c r="K96" s="199"/>
      <c r="L96" s="199"/>
      <c r="M96" s="199"/>
      <c r="N96" s="1592"/>
      <c r="O96" s="1592"/>
      <c r="P96" s="1592"/>
      <c r="Q96" s="1591"/>
    </row>
    <row r="97" spans="1:17" ht="30.75" customHeight="1" x14ac:dyDescent="0.2">
      <c r="A97" s="5748" t="s">
        <v>209</v>
      </c>
      <c r="B97" s="5749"/>
      <c r="C97" s="5749"/>
      <c r="D97" s="5749"/>
      <c r="E97" s="5749"/>
      <c r="F97" s="5749"/>
      <c r="G97" s="5749"/>
      <c r="H97" s="5749"/>
      <c r="I97" s="5749"/>
      <c r="J97" s="5750"/>
      <c r="K97" s="199"/>
      <c r="L97" s="199">
        <v>0</v>
      </c>
      <c r="M97" s="199">
        <v>0</v>
      </c>
      <c r="N97" s="1592"/>
      <c r="O97" s="1592"/>
      <c r="P97" s="1592"/>
      <c r="Q97" s="1591"/>
    </row>
    <row r="98" spans="1:17" ht="15" customHeight="1" x14ac:dyDescent="0.2">
      <c r="A98" s="6096" t="s">
        <v>163</v>
      </c>
      <c r="B98" s="6097"/>
      <c r="C98" s="6097"/>
      <c r="D98" s="6097"/>
      <c r="E98" s="6097"/>
      <c r="F98" s="6097"/>
      <c r="G98" s="6097"/>
      <c r="H98" s="6097"/>
      <c r="I98" s="6097"/>
      <c r="J98" s="6098"/>
      <c r="K98" s="199">
        <f>K99+K100+K101+K102+K103+K104</f>
        <v>0</v>
      </c>
      <c r="L98" s="199">
        <f>L99+L100+L101+L102+L103+L104</f>
        <v>52.7</v>
      </c>
      <c r="M98" s="199">
        <f>M99+M100+M101+M102+M103+M104</f>
        <v>52.7</v>
      </c>
      <c r="N98" s="1592"/>
      <c r="O98" s="1592"/>
      <c r="P98" s="1592"/>
      <c r="Q98" s="1591"/>
    </row>
    <row r="99" spans="1:17" ht="15" customHeight="1" x14ac:dyDescent="0.2">
      <c r="A99" s="5748" t="s">
        <v>210</v>
      </c>
      <c r="B99" s="5749"/>
      <c r="C99" s="5749"/>
      <c r="D99" s="5749"/>
      <c r="E99" s="5749"/>
      <c r="F99" s="5749"/>
      <c r="G99" s="5749"/>
      <c r="H99" s="5749"/>
      <c r="I99" s="5749"/>
      <c r="J99" s="5750"/>
      <c r="K99" s="199">
        <f>K69</f>
        <v>0</v>
      </c>
      <c r="L99" s="199">
        <f>L69</f>
        <v>52.7</v>
      </c>
      <c r="M99" s="199">
        <f>M69</f>
        <v>52.7</v>
      </c>
      <c r="N99" s="1592"/>
      <c r="O99" s="1592"/>
      <c r="P99" s="1592"/>
      <c r="Q99" s="1591"/>
    </row>
    <row r="100" spans="1:17" ht="15" customHeight="1" x14ac:dyDescent="0.2">
      <c r="A100" s="5748" t="s">
        <v>211</v>
      </c>
      <c r="B100" s="5749"/>
      <c r="C100" s="5749"/>
      <c r="D100" s="5749"/>
      <c r="E100" s="5749"/>
      <c r="F100" s="5749"/>
      <c r="G100" s="5749"/>
      <c r="H100" s="5749"/>
      <c r="I100" s="5749"/>
      <c r="J100" s="5750"/>
      <c r="K100" s="199"/>
      <c r="L100" s="199"/>
      <c r="M100" s="199"/>
      <c r="N100" s="1592"/>
      <c r="O100" s="1592"/>
      <c r="P100" s="1592"/>
      <c r="Q100" s="1591"/>
    </row>
    <row r="101" spans="1:17" ht="15" customHeight="1" x14ac:dyDescent="0.2">
      <c r="A101" s="5748" t="s">
        <v>212</v>
      </c>
      <c r="B101" s="5749"/>
      <c r="C101" s="5749"/>
      <c r="D101" s="5749"/>
      <c r="E101" s="5749"/>
      <c r="F101" s="5749"/>
      <c r="G101" s="5749"/>
      <c r="H101" s="5749"/>
      <c r="I101" s="5749"/>
      <c r="J101" s="5750"/>
      <c r="K101" s="199"/>
      <c r="L101" s="199"/>
      <c r="M101" s="199"/>
      <c r="N101" s="1592"/>
      <c r="O101" s="1592"/>
      <c r="P101" s="1592"/>
      <c r="Q101" s="1591"/>
    </row>
    <row r="102" spans="1:17" ht="14.25" customHeight="1" x14ac:dyDescent="0.2">
      <c r="A102" s="5748" t="s">
        <v>213</v>
      </c>
      <c r="B102" s="5749"/>
      <c r="C102" s="5749"/>
      <c r="D102" s="5749"/>
      <c r="E102" s="5749"/>
      <c r="F102" s="5749"/>
      <c r="G102" s="5749"/>
      <c r="H102" s="5749"/>
      <c r="I102" s="5749"/>
      <c r="J102" s="5750"/>
      <c r="K102" s="199"/>
      <c r="L102" s="199"/>
      <c r="M102" s="199"/>
      <c r="N102" s="1592"/>
      <c r="O102" s="1592"/>
      <c r="P102" s="1592"/>
      <c r="Q102" s="1591"/>
    </row>
    <row r="103" spans="1:17" ht="15" customHeight="1" x14ac:dyDescent="0.2">
      <c r="A103" s="5748" t="s">
        <v>214</v>
      </c>
      <c r="B103" s="5749"/>
      <c r="C103" s="5749"/>
      <c r="D103" s="5749"/>
      <c r="E103" s="5763"/>
      <c r="F103" s="5763"/>
      <c r="G103" s="5763"/>
      <c r="H103" s="5763"/>
      <c r="I103" s="5763"/>
      <c r="J103" s="5764"/>
      <c r="K103" s="199"/>
      <c r="L103" s="199"/>
      <c r="M103" s="199"/>
      <c r="N103" s="1592"/>
      <c r="O103" s="1592"/>
      <c r="P103" s="1592"/>
      <c r="Q103" s="1591"/>
    </row>
    <row r="104" spans="1:17" ht="15" customHeight="1" x14ac:dyDescent="0.2">
      <c r="A104" s="5765" t="s">
        <v>215</v>
      </c>
      <c r="B104" s="5766"/>
      <c r="C104" s="5766"/>
      <c r="D104" s="5766"/>
      <c r="E104" s="5763"/>
      <c r="F104" s="5763"/>
      <c r="G104" s="5763"/>
      <c r="H104" s="5763"/>
      <c r="I104" s="5763"/>
      <c r="J104" s="5764"/>
      <c r="K104" s="199"/>
      <c r="L104" s="199"/>
      <c r="M104" s="199"/>
      <c r="N104" s="1592"/>
      <c r="O104" s="1592"/>
      <c r="P104" s="1592"/>
      <c r="Q104" s="1591"/>
    </row>
    <row r="105" spans="1:17" ht="14.25" customHeight="1" x14ac:dyDescent="0.2">
      <c r="A105" s="5748" t="s">
        <v>195</v>
      </c>
      <c r="B105" s="5749"/>
      <c r="C105" s="5749"/>
      <c r="D105" s="5749"/>
      <c r="E105" s="5749"/>
      <c r="F105" s="5749"/>
      <c r="G105" s="5749"/>
      <c r="H105" s="5749"/>
      <c r="I105" s="5749"/>
      <c r="J105" s="5750"/>
      <c r="K105" s="199">
        <f>K11+K16+K22+K30+K36+K42+K48+K56+K62+K74+K78</f>
        <v>395</v>
      </c>
      <c r="L105" s="199">
        <f>L11+L16+L22+L30+L36+L42+L48+L56+L62+L74+L78</f>
        <v>470</v>
      </c>
      <c r="M105" s="199">
        <f>M11+M16+M22+M30+M36+M42+M48+M56+M62+M74+M78</f>
        <v>72.899999999999991</v>
      </c>
      <c r="N105" s="1592"/>
      <c r="O105" s="1592"/>
      <c r="P105" s="1592"/>
      <c r="Q105" s="1591"/>
    </row>
    <row r="106" spans="1:17" ht="19.5" customHeight="1" x14ac:dyDescent="0.2">
      <c r="A106" s="5748" t="s">
        <v>216</v>
      </c>
      <c r="B106" s="5749"/>
      <c r="C106" s="5749"/>
      <c r="D106" s="5749"/>
      <c r="E106" s="5749"/>
      <c r="F106" s="5749"/>
      <c r="G106" s="5749"/>
      <c r="H106" s="5749"/>
      <c r="I106" s="5749"/>
      <c r="J106" s="5750"/>
      <c r="K106" s="199"/>
      <c r="L106" s="199"/>
      <c r="M106" s="199"/>
      <c r="N106" s="1592"/>
      <c r="O106" s="1592"/>
      <c r="P106" s="1592"/>
      <c r="Q106" s="1591"/>
    </row>
    <row r="107" spans="1:17" ht="15" customHeight="1" x14ac:dyDescent="0.2">
      <c r="A107" s="5767" t="s">
        <v>217</v>
      </c>
      <c r="B107" s="5768"/>
      <c r="C107" s="5768"/>
      <c r="D107" s="5768"/>
      <c r="E107" s="5768"/>
      <c r="F107" s="5768"/>
      <c r="G107" s="5768"/>
      <c r="H107" s="5768"/>
      <c r="I107" s="5768"/>
      <c r="J107" s="5769"/>
      <c r="K107" s="199"/>
      <c r="L107" s="199"/>
      <c r="M107" s="199"/>
      <c r="N107" s="1592"/>
      <c r="O107" s="1592"/>
      <c r="P107" s="1592"/>
      <c r="Q107" s="1591"/>
    </row>
    <row r="108" spans="1:17" ht="15" customHeight="1" x14ac:dyDescent="0.2">
      <c r="A108" s="5752" t="s">
        <v>218</v>
      </c>
      <c r="B108" s="5753"/>
      <c r="C108" s="5753"/>
      <c r="D108" s="5753"/>
      <c r="E108" s="5753"/>
      <c r="F108" s="5753"/>
      <c r="G108" s="5753"/>
      <c r="H108" s="5753"/>
      <c r="I108" s="5753"/>
      <c r="J108" s="5754"/>
      <c r="K108" s="199"/>
      <c r="L108" s="199"/>
      <c r="M108" s="199"/>
      <c r="N108" s="1592"/>
      <c r="O108" s="1592"/>
      <c r="P108" s="1592"/>
      <c r="Q108" s="1591"/>
    </row>
    <row r="109" spans="1:17" ht="15" customHeight="1" x14ac:dyDescent="0.2">
      <c r="A109" s="5748" t="s">
        <v>196</v>
      </c>
      <c r="B109" s="5749"/>
      <c r="C109" s="5749"/>
      <c r="D109" s="5749"/>
      <c r="E109" s="5749"/>
      <c r="F109" s="5749"/>
      <c r="G109" s="5749"/>
      <c r="H109" s="5749"/>
      <c r="I109" s="5749"/>
      <c r="J109" s="5750"/>
      <c r="K109" s="199">
        <f>K17+K23+K31+K37+K43+K49+K57+K63+K79</f>
        <v>1337.8999999999999</v>
      </c>
      <c r="L109" s="199">
        <f>L17+L23+L31+L37+L43+L49+L57+L63+L79</f>
        <v>1337.9</v>
      </c>
      <c r="M109" s="199">
        <f>M17+M23+M31+M37+M43+M49+M57+M63+M79</f>
        <v>397.09999999999991</v>
      </c>
      <c r="N109" s="1592"/>
      <c r="O109" s="1592"/>
      <c r="P109" s="1592"/>
      <c r="Q109" s="1591"/>
    </row>
    <row r="110" spans="1:17" ht="15" customHeight="1" x14ac:dyDescent="0.2">
      <c r="A110" s="5748" t="s">
        <v>219</v>
      </c>
      <c r="B110" s="5749"/>
      <c r="C110" s="5749"/>
      <c r="D110" s="5749"/>
      <c r="E110" s="5763"/>
      <c r="F110" s="5763"/>
      <c r="G110" s="5763"/>
      <c r="H110" s="5763"/>
      <c r="I110" s="5763"/>
      <c r="J110" s="5764"/>
      <c r="K110" s="199"/>
      <c r="L110" s="199"/>
      <c r="M110" s="199"/>
      <c r="N110" s="1592"/>
      <c r="O110" s="1592"/>
      <c r="P110" s="1592"/>
      <c r="Q110" s="1591"/>
    </row>
    <row r="111" spans="1:17" ht="15.75" customHeight="1" thickBot="1" x14ac:dyDescent="0.25">
      <c r="A111" s="5748" t="s">
        <v>226</v>
      </c>
      <c r="B111" s="5749"/>
      <c r="C111" s="5749"/>
      <c r="D111" s="5749"/>
      <c r="E111" s="5749"/>
      <c r="F111" s="5749"/>
      <c r="G111" s="5749"/>
      <c r="H111" s="5749"/>
      <c r="I111" s="5749"/>
      <c r="J111" s="5750"/>
      <c r="K111" s="199"/>
      <c r="L111" s="199"/>
      <c r="M111" s="199"/>
      <c r="N111" s="1592"/>
      <c r="O111" s="1592"/>
      <c r="P111" s="1592"/>
      <c r="Q111" s="1591"/>
    </row>
    <row r="112" spans="1:17" ht="36.75" customHeight="1" thickBot="1" x14ac:dyDescent="0.25">
      <c r="A112" s="6934" t="s">
        <v>164</v>
      </c>
      <c r="B112" s="6935"/>
      <c r="C112" s="6935"/>
      <c r="D112" s="6935"/>
      <c r="E112" s="6935"/>
      <c r="F112" s="6935"/>
      <c r="G112" s="6935"/>
      <c r="H112" s="6935"/>
      <c r="I112" s="6935"/>
      <c r="J112" s="6936"/>
      <c r="K112" s="1618">
        <f>K113</f>
        <v>0</v>
      </c>
      <c r="L112" s="1618">
        <f>L113</f>
        <v>0</v>
      </c>
      <c r="M112" s="1618">
        <f>M113</f>
        <v>0</v>
      </c>
      <c r="N112" s="1592"/>
      <c r="O112" s="1592"/>
      <c r="P112" s="1592"/>
      <c r="Q112" s="1591"/>
    </row>
    <row r="113" spans="1:17" ht="15" x14ac:dyDescent="0.2">
      <c r="A113" s="6666" t="s">
        <v>225</v>
      </c>
      <c r="B113" s="6667"/>
      <c r="C113" s="6667"/>
      <c r="D113" s="6667"/>
      <c r="E113" s="6949"/>
      <c r="F113" s="6949"/>
      <c r="G113" s="6949"/>
      <c r="H113" s="6949"/>
      <c r="I113" s="6949"/>
      <c r="J113" s="6950"/>
      <c r="K113" s="2640">
        <v>0</v>
      </c>
      <c r="L113" s="2640">
        <v>0</v>
      </c>
      <c r="M113" s="2640">
        <v>0</v>
      </c>
      <c r="N113" s="1592"/>
      <c r="O113" s="1592"/>
      <c r="P113" s="1592"/>
      <c r="Q113" s="1591"/>
    </row>
    <row r="114" spans="1:17" ht="15" x14ac:dyDescent="0.2">
      <c r="A114" s="6946" t="s">
        <v>165</v>
      </c>
      <c r="B114" s="6947"/>
      <c r="C114" s="6947"/>
      <c r="D114" s="6947"/>
      <c r="E114" s="6947"/>
      <c r="F114" s="6947"/>
      <c r="G114" s="6947"/>
      <c r="H114" s="6947"/>
      <c r="I114" s="6947"/>
      <c r="J114" s="6948"/>
      <c r="K114" s="2649"/>
      <c r="L114" s="199"/>
      <c r="M114" s="199"/>
      <c r="N114" s="1592"/>
      <c r="O114" s="1592"/>
      <c r="P114" s="1592"/>
      <c r="Q114" s="1591"/>
    </row>
    <row r="115" spans="1:17" x14ac:dyDescent="0.2">
      <c r="A115" s="5785" t="s">
        <v>221</v>
      </c>
      <c r="B115" s="5786"/>
      <c r="C115" s="5786"/>
      <c r="D115" s="5786"/>
      <c r="E115" s="5786"/>
      <c r="F115" s="5786"/>
      <c r="G115" s="5786"/>
      <c r="H115" s="5786"/>
      <c r="I115" s="5786"/>
      <c r="J115" s="5787"/>
      <c r="K115" s="2648"/>
      <c r="L115" s="2648"/>
      <c r="M115" s="2647"/>
      <c r="N115" s="1592"/>
      <c r="O115" s="1592"/>
      <c r="P115" s="1592"/>
      <c r="Q115" s="1591"/>
    </row>
    <row r="116" spans="1:17" x14ac:dyDescent="0.2">
      <c r="A116" s="5785" t="s">
        <v>222</v>
      </c>
      <c r="B116" s="5788"/>
      <c r="C116" s="5788"/>
      <c r="D116" s="5788"/>
      <c r="E116" s="5788"/>
      <c r="F116" s="5788"/>
      <c r="G116" s="5788"/>
      <c r="H116" s="5788"/>
      <c r="I116" s="5788"/>
      <c r="J116" s="5789"/>
      <c r="K116" s="2646"/>
      <c r="L116" s="2646"/>
      <c r="M116" s="2645"/>
      <c r="N116" s="1592"/>
      <c r="O116" s="1592"/>
      <c r="P116" s="1592"/>
      <c r="Q116" s="1591"/>
    </row>
    <row r="117" spans="1:17" ht="13.5" thickBot="1" x14ac:dyDescent="0.25">
      <c r="A117" s="5790" t="s">
        <v>197</v>
      </c>
      <c r="B117" s="5791"/>
      <c r="C117" s="5791"/>
      <c r="D117" s="5791"/>
      <c r="E117" s="5791"/>
      <c r="F117" s="5791"/>
      <c r="G117" s="5791"/>
      <c r="H117" s="5791"/>
      <c r="I117" s="5791"/>
      <c r="J117" s="5792"/>
      <c r="K117" s="2644"/>
      <c r="L117" s="2644"/>
      <c r="M117" s="2643"/>
      <c r="N117" s="1592"/>
      <c r="O117" s="1592"/>
      <c r="P117" s="1592"/>
      <c r="Q117" s="1591"/>
    </row>
    <row r="118" spans="1:17" ht="15" thickBot="1" x14ac:dyDescent="0.25">
      <c r="A118" s="6937" t="s">
        <v>928</v>
      </c>
      <c r="B118" s="6938"/>
      <c r="C118" s="6938"/>
      <c r="D118" s="6938"/>
      <c r="E118" s="6938"/>
      <c r="F118" s="6938"/>
      <c r="G118" s="6938"/>
      <c r="H118" s="6938"/>
      <c r="I118" s="6938"/>
      <c r="J118" s="6939"/>
      <c r="K118" s="174">
        <f>K93+K112</f>
        <v>2162.8999999999996</v>
      </c>
      <c r="L118" s="174">
        <f>L93+L112</f>
        <v>2305.6000000000004</v>
      </c>
      <c r="M118" s="174">
        <f>M93+M112</f>
        <v>958.69999999999993</v>
      </c>
      <c r="N118" s="1592"/>
      <c r="O118" s="1592"/>
      <c r="P118" s="1592"/>
      <c r="Q118" s="1591"/>
    </row>
    <row r="119" spans="1:17" ht="15" x14ac:dyDescent="0.2">
      <c r="A119" s="6940" t="s">
        <v>166</v>
      </c>
      <c r="B119" s="6941"/>
      <c r="C119" s="6941"/>
      <c r="D119" s="6941"/>
      <c r="E119" s="6941"/>
      <c r="F119" s="6941"/>
      <c r="G119" s="6941"/>
      <c r="H119" s="6941"/>
      <c r="I119" s="6941"/>
      <c r="J119" s="6942"/>
      <c r="K119" s="2641"/>
      <c r="L119" s="2640"/>
      <c r="M119" s="2640"/>
      <c r="N119" s="1592"/>
      <c r="O119" s="1592"/>
      <c r="P119" s="1592"/>
      <c r="Q119" s="1591"/>
    </row>
    <row r="120" spans="1:17" ht="33.75" customHeight="1" thickBot="1" x14ac:dyDescent="0.25">
      <c r="A120" s="6943" t="s">
        <v>167</v>
      </c>
      <c r="B120" s="6944"/>
      <c r="C120" s="6944"/>
      <c r="D120" s="6944"/>
      <c r="E120" s="6944"/>
      <c r="F120" s="6944"/>
      <c r="G120" s="6944"/>
      <c r="H120" s="6944"/>
      <c r="I120" s="6944"/>
      <c r="J120" s="6945"/>
      <c r="K120" s="2328">
        <v>1201.2</v>
      </c>
      <c r="L120" s="2328" t="s">
        <v>927</v>
      </c>
      <c r="M120" s="2328" t="s">
        <v>927</v>
      </c>
      <c r="N120" s="1592"/>
      <c r="O120" s="1592"/>
      <c r="P120" s="1592"/>
      <c r="Q120" s="1591"/>
    </row>
    <row r="121" spans="1:17" ht="13.9" customHeight="1" x14ac:dyDescent="0.2">
      <c r="A121" s="1592"/>
      <c r="B121" s="1592"/>
      <c r="C121" s="1592"/>
      <c r="D121" s="1592"/>
      <c r="E121" s="1592"/>
      <c r="F121" s="1592"/>
      <c r="G121" s="1592"/>
      <c r="H121" s="2639"/>
      <c r="I121" s="1592"/>
      <c r="J121" s="1592"/>
      <c r="K121" s="1592"/>
      <c r="L121" s="1592"/>
      <c r="M121" s="1592"/>
      <c r="N121" s="1592"/>
      <c r="O121" s="1592"/>
      <c r="P121" s="1592"/>
      <c r="Q121" s="1591"/>
    </row>
    <row r="122" spans="1:17" x14ac:dyDescent="0.2">
      <c r="A122" s="1592"/>
      <c r="B122" s="1592"/>
      <c r="C122" s="1592"/>
      <c r="D122" s="1592"/>
      <c r="E122" s="1592"/>
      <c r="F122" s="1592"/>
      <c r="G122" s="1592"/>
      <c r="H122" s="2639"/>
      <c r="I122" s="1592"/>
      <c r="J122" s="1592"/>
      <c r="K122" s="1592"/>
      <c r="L122" s="1592"/>
      <c r="M122" s="1592"/>
      <c r="N122" s="1592"/>
      <c r="O122" s="1592"/>
      <c r="P122" s="1592"/>
      <c r="Q122" s="1591"/>
    </row>
    <row r="123" spans="1:17" x14ac:dyDescent="0.2">
      <c r="A123" s="1592"/>
      <c r="B123" s="1592"/>
      <c r="C123" s="1592"/>
      <c r="D123" s="1592"/>
      <c r="E123" s="1592"/>
      <c r="F123" s="1592"/>
      <c r="G123" s="1592"/>
      <c r="H123" s="2639"/>
      <c r="I123" s="1592"/>
      <c r="J123" s="1592"/>
      <c r="K123" s="1592"/>
      <c r="L123" s="1592"/>
      <c r="M123" s="1592"/>
      <c r="N123" s="1592"/>
      <c r="O123" s="1592"/>
      <c r="P123" s="1592"/>
      <c r="Q123" s="1591"/>
    </row>
    <row r="124" spans="1:17" x14ac:dyDescent="0.2">
      <c r="A124" s="1592"/>
      <c r="B124" s="1592"/>
      <c r="C124" s="1592"/>
      <c r="D124" s="1592"/>
      <c r="E124" s="1592"/>
      <c r="F124" s="1592"/>
      <c r="G124" s="1592"/>
      <c r="H124" s="2639"/>
      <c r="I124" s="1592"/>
      <c r="J124" s="1592"/>
      <c r="K124" s="1592"/>
      <c r="L124" s="1592"/>
      <c r="M124" s="1592"/>
      <c r="N124" s="1592"/>
      <c r="O124" s="1592"/>
      <c r="P124" s="1592"/>
      <c r="Q124" s="1591"/>
    </row>
    <row r="125" spans="1:17" x14ac:dyDescent="0.2">
      <c r="A125" s="1592"/>
      <c r="B125" s="1592"/>
      <c r="C125" s="1592"/>
      <c r="D125" s="1592"/>
      <c r="E125" s="1592"/>
      <c r="H125" s="496"/>
    </row>
    <row r="126" spans="1:17" x14ac:dyDescent="0.2">
      <c r="A126" s="1587"/>
      <c r="B126" s="1587"/>
      <c r="C126" s="1587"/>
      <c r="D126" s="1587"/>
      <c r="E126" s="1587"/>
      <c r="H126" s="496"/>
    </row>
    <row r="127" spans="1:17" ht="36" customHeight="1" x14ac:dyDescent="0.2">
      <c r="A127" s="1587"/>
      <c r="B127" s="1587"/>
      <c r="C127" s="1587"/>
      <c r="D127" s="1587"/>
      <c r="E127" s="1587"/>
      <c r="H127" s="496"/>
    </row>
    <row r="128" spans="1:17" x14ac:dyDescent="0.2">
      <c r="A128" s="1587"/>
      <c r="B128" s="1587"/>
      <c r="C128" s="1587"/>
      <c r="D128" s="1587"/>
      <c r="E128" s="1587"/>
      <c r="H128" s="496"/>
    </row>
    <row r="129" spans="1:8" x14ac:dyDescent="0.2">
      <c r="A129" s="1587"/>
      <c r="B129" s="1587"/>
      <c r="C129" s="1587"/>
      <c r="D129" s="1587"/>
      <c r="E129" s="1587"/>
      <c r="H129" s="496"/>
    </row>
    <row r="130" spans="1:8" x14ac:dyDescent="0.2">
      <c r="A130" s="1587"/>
      <c r="B130" s="1587"/>
      <c r="C130" s="1587"/>
      <c r="D130" s="1587"/>
      <c r="E130" s="1587"/>
      <c r="H130" s="496"/>
    </row>
    <row r="131" spans="1:8" x14ac:dyDescent="0.2">
      <c r="A131" s="1587"/>
      <c r="B131" s="1587"/>
      <c r="C131" s="1587"/>
      <c r="D131" s="1587"/>
      <c r="E131" s="1587"/>
      <c r="H131" s="496"/>
    </row>
    <row r="132" spans="1:8" x14ac:dyDescent="0.2">
      <c r="A132" s="1587"/>
      <c r="B132" s="1587"/>
      <c r="C132" s="1587"/>
      <c r="D132" s="1587"/>
      <c r="E132" s="1587"/>
      <c r="H132" s="496"/>
    </row>
    <row r="133" spans="1:8" x14ac:dyDescent="0.2">
      <c r="A133" s="1587"/>
      <c r="B133" s="1587"/>
      <c r="C133" s="1587"/>
      <c r="D133" s="1587"/>
      <c r="E133" s="1587"/>
      <c r="H133" s="496"/>
    </row>
    <row r="134" spans="1:8" x14ac:dyDescent="0.2">
      <c r="A134" s="1587"/>
      <c r="B134" s="1587"/>
      <c r="C134" s="1587"/>
      <c r="D134" s="1587"/>
      <c r="E134" s="1587"/>
      <c r="H134" s="496"/>
    </row>
    <row r="135" spans="1:8" x14ac:dyDescent="0.2">
      <c r="A135" s="1587"/>
      <c r="B135" s="1587"/>
      <c r="C135" s="1587"/>
      <c r="D135" s="1587"/>
      <c r="E135" s="1587"/>
      <c r="H135" s="496"/>
    </row>
    <row r="136" spans="1:8" x14ac:dyDescent="0.2">
      <c r="A136" s="1587"/>
      <c r="B136" s="1587"/>
      <c r="C136" s="1587"/>
      <c r="D136" s="1587"/>
      <c r="E136" s="1587"/>
      <c r="H136" s="496"/>
    </row>
    <row r="137" spans="1:8" x14ac:dyDescent="0.2">
      <c r="A137" s="1587"/>
      <c r="B137" s="1587"/>
      <c r="C137" s="1587"/>
      <c r="D137" s="1587"/>
      <c r="E137" s="1587"/>
      <c r="H137" s="496"/>
    </row>
    <row r="138" spans="1:8" x14ac:dyDescent="0.2">
      <c r="A138" s="1587"/>
      <c r="B138" s="1587"/>
      <c r="C138" s="1587"/>
      <c r="D138" s="1587"/>
      <c r="E138" s="1587"/>
      <c r="H138" s="496"/>
    </row>
    <row r="139" spans="1:8" x14ac:dyDescent="0.2">
      <c r="A139" s="1587"/>
      <c r="B139" s="1587"/>
      <c r="C139" s="1587"/>
      <c r="D139" s="1587"/>
      <c r="E139" s="1587"/>
      <c r="H139" s="496"/>
    </row>
    <row r="140" spans="1:8" x14ac:dyDescent="0.2">
      <c r="H140" s="496"/>
    </row>
    <row r="141" spans="1:8" x14ac:dyDescent="0.2">
      <c r="H141" s="496"/>
    </row>
    <row r="142" spans="1:8" x14ac:dyDescent="0.2">
      <c r="H142" s="496"/>
    </row>
    <row r="143" spans="1:8" x14ac:dyDescent="0.2">
      <c r="H143" s="496"/>
    </row>
    <row r="144" spans="1:8" x14ac:dyDescent="0.2">
      <c r="H144" s="496"/>
    </row>
    <row r="145" s="496" customFormat="1" x14ac:dyDescent="0.2"/>
    <row r="146" s="496" customFormat="1" x14ac:dyDescent="0.2"/>
    <row r="147" s="496" customFormat="1" x14ac:dyDescent="0.2"/>
    <row r="148" s="496" customFormat="1" x14ac:dyDescent="0.2"/>
  </sheetData>
  <mergeCells count="209">
    <mergeCell ref="A5:A7"/>
    <mergeCell ref="B5:B7"/>
    <mergeCell ref="C5:C7"/>
    <mergeCell ref="E5:E7"/>
    <mergeCell ref="F5:F7"/>
    <mergeCell ref="D19:D21"/>
    <mergeCell ref="F19:F21"/>
    <mergeCell ref="F33:F35"/>
    <mergeCell ref="F36:F38"/>
    <mergeCell ref="D33:D35"/>
    <mergeCell ref="R5:R7"/>
    <mergeCell ref="S5:S7"/>
    <mergeCell ref="A2:S2"/>
    <mergeCell ref="A3:S3"/>
    <mergeCell ref="O4:Q4"/>
    <mergeCell ref="D5:D7"/>
    <mergeCell ref="G5:G7"/>
    <mergeCell ref="C16:C18"/>
    <mergeCell ref="F25:F27"/>
    <mergeCell ref="A19:A21"/>
    <mergeCell ref="A22:A24"/>
    <mergeCell ref="D25:D27"/>
    <mergeCell ref="E25:E27"/>
    <mergeCell ref="N5:Q5"/>
    <mergeCell ref="P6:P7"/>
    <mergeCell ref="N6:N7"/>
    <mergeCell ref="O6:O7"/>
    <mergeCell ref="J5:J7"/>
    <mergeCell ref="Q6:Q7"/>
    <mergeCell ref="A45:A47"/>
    <mergeCell ref="C45:C47"/>
    <mergeCell ref="B45:B47"/>
    <mergeCell ref="N36:N38"/>
    <mergeCell ref="C28:I28"/>
    <mergeCell ref="C30:C32"/>
    <mergeCell ref="F30:F32"/>
    <mergeCell ref="E30:E35"/>
    <mergeCell ref="G30:G35"/>
    <mergeCell ref="I30:I35"/>
    <mergeCell ref="H30:H35"/>
    <mergeCell ref="G11:G15"/>
    <mergeCell ref="B11:B13"/>
    <mergeCell ref="A30:A32"/>
    <mergeCell ref="B30:B32"/>
    <mergeCell ref="B25:B27"/>
    <mergeCell ref="C22:C24"/>
    <mergeCell ref="C52:C55"/>
    <mergeCell ref="E48:E55"/>
    <mergeCell ref="F62:F64"/>
    <mergeCell ref="F39:F41"/>
    <mergeCell ref="F45:F47"/>
    <mergeCell ref="B48:B51"/>
    <mergeCell ref="C48:C51"/>
    <mergeCell ref="B52:B55"/>
    <mergeCell ref="F48:F51"/>
    <mergeCell ref="A48:A51"/>
    <mergeCell ref="C42:C44"/>
    <mergeCell ref="F42:F44"/>
    <mergeCell ref="C36:C38"/>
    <mergeCell ref="B39:B41"/>
    <mergeCell ref="B19:B21"/>
    <mergeCell ref="A42:A44"/>
    <mergeCell ref="B42:B44"/>
    <mergeCell ref="E36:E41"/>
    <mergeCell ref="I68:I73"/>
    <mergeCell ref="G68:G73"/>
    <mergeCell ref="N68:N70"/>
    <mergeCell ref="B68:B70"/>
    <mergeCell ref="C68:C70"/>
    <mergeCell ref="I5:I7"/>
    <mergeCell ref="A33:A35"/>
    <mergeCell ref="C39:C41"/>
    <mergeCell ref="E43:E47"/>
    <mergeCell ref="G36:G41"/>
    <mergeCell ref="C33:C35"/>
    <mergeCell ref="I16:I21"/>
    <mergeCell ref="H16:H21"/>
    <mergeCell ref="F11:F13"/>
    <mergeCell ref="A16:A18"/>
    <mergeCell ref="B16:B18"/>
    <mergeCell ref="F14:F15"/>
    <mergeCell ref="D14:D15"/>
    <mergeCell ref="B14:B15"/>
    <mergeCell ref="A14:A15"/>
    <mergeCell ref="A11:A13"/>
    <mergeCell ref="F16:F18"/>
    <mergeCell ref="H5:H7"/>
    <mergeCell ref="H11:H15"/>
    <mergeCell ref="I56:I61"/>
    <mergeCell ref="H62:H67"/>
    <mergeCell ref="N62:N63"/>
    <mergeCell ref="I62:I67"/>
    <mergeCell ref="F78:F80"/>
    <mergeCell ref="H74:H77"/>
    <mergeCell ref="G74:G77"/>
    <mergeCell ref="F74:F75"/>
    <mergeCell ref="A52:A55"/>
    <mergeCell ref="B76:B77"/>
    <mergeCell ref="N56:N58"/>
    <mergeCell ref="A62:A64"/>
    <mergeCell ref="I78:I83"/>
    <mergeCell ref="I74:I77"/>
    <mergeCell ref="F68:F70"/>
    <mergeCell ref="E78:E83"/>
    <mergeCell ref="N72:N73"/>
    <mergeCell ref="A56:A58"/>
    <mergeCell ref="B56:B58"/>
    <mergeCell ref="C56:C58"/>
    <mergeCell ref="F56:F58"/>
    <mergeCell ref="A68:A70"/>
    <mergeCell ref="E68:E73"/>
    <mergeCell ref="F59:F61"/>
    <mergeCell ref="H48:H55"/>
    <mergeCell ref="A81:A83"/>
    <mergeCell ref="B81:B83"/>
    <mergeCell ref="D81:D83"/>
    <mergeCell ref="A76:A77"/>
    <mergeCell ref="G48:G55"/>
    <mergeCell ref="A59:A61"/>
    <mergeCell ref="B59:B61"/>
    <mergeCell ref="C59:C61"/>
    <mergeCell ref="A65:A67"/>
    <mergeCell ref="B65:B67"/>
    <mergeCell ref="G56:G61"/>
    <mergeCell ref="E62:E67"/>
    <mergeCell ref="E58:E61"/>
    <mergeCell ref="C62:C64"/>
    <mergeCell ref="F71:F73"/>
    <mergeCell ref="B62:B64"/>
    <mergeCell ref="H68:H73"/>
    <mergeCell ref="H56:H61"/>
    <mergeCell ref="A71:A73"/>
    <mergeCell ref="B71:B73"/>
    <mergeCell ref="A118:J118"/>
    <mergeCell ref="A119:J119"/>
    <mergeCell ref="A120:J120"/>
    <mergeCell ref="A101:J101"/>
    <mergeCell ref="A102:J102"/>
    <mergeCell ref="A103:J103"/>
    <mergeCell ref="A104:J104"/>
    <mergeCell ref="A105:J105"/>
    <mergeCell ref="A107:J107"/>
    <mergeCell ref="A108:J108"/>
    <mergeCell ref="A115:J115"/>
    <mergeCell ref="A116:J116"/>
    <mergeCell ref="A117:J117"/>
    <mergeCell ref="A114:J114"/>
    <mergeCell ref="A113:J113"/>
    <mergeCell ref="A97:J97"/>
    <mergeCell ref="A90:L90"/>
    <mergeCell ref="C92:J92"/>
    <mergeCell ref="A93:J93"/>
    <mergeCell ref="A94:J94"/>
    <mergeCell ref="A109:J109"/>
    <mergeCell ref="A110:J110"/>
    <mergeCell ref="A111:J111"/>
    <mergeCell ref="A112:J112"/>
    <mergeCell ref="A106:J106"/>
    <mergeCell ref="A100:J100"/>
    <mergeCell ref="A98:J98"/>
    <mergeCell ref="A99:J99"/>
    <mergeCell ref="K5:M5"/>
    <mergeCell ref="K6:K7"/>
    <mergeCell ref="L6:L7"/>
    <mergeCell ref="M6:M7"/>
    <mergeCell ref="A95:J95"/>
    <mergeCell ref="A96:J96"/>
    <mergeCell ref="E74:E77"/>
    <mergeCell ref="C74:C75"/>
    <mergeCell ref="A74:A75"/>
    <mergeCell ref="B74:B75"/>
    <mergeCell ref="F76:F77"/>
    <mergeCell ref="F81:F83"/>
    <mergeCell ref="G78:G83"/>
    <mergeCell ref="H78:H83"/>
    <mergeCell ref="G16:G21"/>
    <mergeCell ref="A36:A38"/>
    <mergeCell ref="B36:B38"/>
    <mergeCell ref="A39:A41"/>
    <mergeCell ref="I22:I27"/>
    <mergeCell ref="G22:G27"/>
    <mergeCell ref="F22:F24"/>
    <mergeCell ref="I36:I41"/>
    <mergeCell ref="I42:I47"/>
    <mergeCell ref="I11:I15"/>
    <mergeCell ref="N87:Q87"/>
    <mergeCell ref="C84:I84"/>
    <mergeCell ref="C85:I85"/>
    <mergeCell ref="C86:I86"/>
    <mergeCell ref="A87:J87"/>
    <mergeCell ref="B22:B24"/>
    <mergeCell ref="A25:A27"/>
    <mergeCell ref="B33:B35"/>
    <mergeCell ref="H42:H47"/>
    <mergeCell ref="H36:H41"/>
    <mergeCell ref="H22:H27"/>
    <mergeCell ref="G42:G47"/>
    <mergeCell ref="C65:C67"/>
    <mergeCell ref="F52:F55"/>
    <mergeCell ref="F65:F67"/>
    <mergeCell ref="G62:G67"/>
    <mergeCell ref="C71:C73"/>
    <mergeCell ref="C76:C77"/>
    <mergeCell ref="A78:A80"/>
    <mergeCell ref="B78:B80"/>
    <mergeCell ref="C78:C80"/>
    <mergeCell ref="C81:C83"/>
    <mergeCell ref="N42:N44"/>
    <mergeCell ref="I48:I55"/>
  </mergeCells>
  <pageMargins left="0.70866141732283472" right="0.70866141732283472" top="0.74803149606299213" bottom="0.74803149606299213" header="0.31496062992125984" footer="0.31496062992125984"/>
  <pageSetup paperSize="9" scale="49" firstPageNumber="33" fitToHeight="0" orientation="landscape" useFirstPageNumber="1"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39A50-C69C-496E-AD28-8D3A3AEC2AD5}">
  <sheetPr>
    <pageSetUpPr fitToPage="1"/>
  </sheetPr>
  <dimension ref="A1:U101"/>
  <sheetViews>
    <sheetView zoomScale="90" zoomScaleNormal="90" workbookViewId="0">
      <selection activeCell="A2" sqref="A2:S2"/>
    </sheetView>
  </sheetViews>
  <sheetFormatPr defaultRowHeight="12.75" x14ac:dyDescent="0.2"/>
  <cols>
    <col min="1" max="1" width="3.5703125" style="496" customWidth="1"/>
    <col min="2" max="2" width="3.28515625" style="496" customWidth="1"/>
    <col min="3" max="3" width="4.140625" style="496" customWidth="1"/>
    <col min="4" max="4" width="3.7109375" style="496" customWidth="1"/>
    <col min="5" max="5" width="3.42578125" style="496" customWidth="1"/>
    <col min="6" max="6" width="39.140625" style="496" customWidth="1"/>
    <col min="7" max="7" width="5" style="496" customWidth="1"/>
    <col min="8" max="8" width="5" style="2833" customWidth="1"/>
    <col min="9" max="9" width="4.42578125" style="496" customWidth="1"/>
    <col min="10" max="10" width="7.28515625" style="496" customWidth="1"/>
    <col min="11" max="11" width="11.5703125" style="496" customWidth="1"/>
    <col min="12" max="13" width="11.42578125" style="496" customWidth="1"/>
    <col min="14" max="14" width="41.28515625" style="496" customWidth="1"/>
    <col min="15" max="15" width="9.140625" style="496" customWidth="1"/>
    <col min="16" max="17" width="10.7109375" style="496" customWidth="1"/>
    <col min="18" max="18" width="40.5703125" style="496" customWidth="1"/>
    <col min="19" max="19" width="30.5703125" style="496" customWidth="1"/>
    <col min="20" max="16384" width="9.140625" style="496"/>
  </cols>
  <sheetData>
    <row r="1" spans="1:20" ht="64.5" customHeight="1" x14ac:dyDescent="0.2">
      <c r="Q1" s="494"/>
      <c r="R1" s="147" t="s">
        <v>1996</v>
      </c>
      <c r="S1" s="2977"/>
      <c r="T1" s="2977"/>
    </row>
    <row r="2" spans="1:20" ht="19.5" customHeight="1" x14ac:dyDescent="0.2">
      <c r="A2" s="6449" t="s">
        <v>588</v>
      </c>
      <c r="B2" s="6449"/>
      <c r="C2" s="6449"/>
      <c r="D2" s="6449"/>
      <c r="E2" s="6449"/>
      <c r="F2" s="6449"/>
      <c r="G2" s="6449"/>
      <c r="H2" s="6449"/>
      <c r="I2" s="6449"/>
      <c r="J2" s="6449"/>
      <c r="K2" s="6449"/>
      <c r="L2" s="6449"/>
      <c r="M2" s="6449"/>
      <c r="N2" s="6449"/>
      <c r="O2" s="6449"/>
      <c r="P2" s="6449"/>
      <c r="Q2" s="6449"/>
      <c r="R2" s="6449"/>
      <c r="S2" s="6449"/>
    </row>
    <row r="3" spans="1:20" ht="15" customHeight="1" x14ac:dyDescent="0.2">
      <c r="A3" s="6293" t="s">
        <v>1040</v>
      </c>
      <c r="B3" s="6293"/>
      <c r="C3" s="6293"/>
      <c r="D3" s="6293"/>
      <c r="E3" s="6293"/>
      <c r="F3" s="6293"/>
      <c r="G3" s="6293"/>
      <c r="H3" s="6293"/>
      <c r="I3" s="6293"/>
      <c r="J3" s="6293"/>
      <c r="K3" s="6293"/>
      <c r="L3" s="6293"/>
      <c r="M3" s="6293"/>
      <c r="N3" s="6293"/>
      <c r="O3" s="6293"/>
      <c r="P3" s="6293"/>
      <c r="Q3" s="6293"/>
      <c r="R3" s="6293"/>
      <c r="S3" s="6293"/>
    </row>
    <row r="4" spans="1:20" ht="13.5" customHeight="1" thickBot="1" x14ac:dyDescent="0.25">
      <c r="A4" s="1582"/>
      <c r="B4" s="1582"/>
      <c r="C4" s="1582"/>
      <c r="D4" s="1582"/>
      <c r="E4" s="1582"/>
      <c r="F4" s="1582"/>
      <c r="G4" s="1582"/>
      <c r="H4" s="2831"/>
      <c r="I4" s="1582"/>
      <c r="J4" s="1582"/>
      <c r="K4" s="1582"/>
      <c r="L4" s="1582"/>
      <c r="M4" s="1582"/>
      <c r="N4" s="1582"/>
      <c r="O4" s="7033"/>
      <c r="P4" s="7033"/>
      <c r="Q4" s="2976"/>
    </row>
    <row r="5" spans="1:20" ht="28.9" customHeight="1" thickBot="1" x14ac:dyDescent="0.25">
      <c r="A5" s="6222" t="s">
        <v>0</v>
      </c>
      <c r="B5" s="6225" t="s">
        <v>1</v>
      </c>
      <c r="C5" s="6228" t="s">
        <v>2</v>
      </c>
      <c r="D5" s="6436" t="s">
        <v>71</v>
      </c>
      <c r="E5" s="6182" t="s">
        <v>3</v>
      </c>
      <c r="F5" s="6231" t="s">
        <v>4</v>
      </c>
      <c r="G5" s="6439" t="s">
        <v>2</v>
      </c>
      <c r="H5" s="6169" t="s">
        <v>5</v>
      </c>
      <c r="I5" s="7029" t="s">
        <v>6</v>
      </c>
      <c r="J5" s="6169" t="s">
        <v>7</v>
      </c>
      <c r="K5" s="6444" t="s">
        <v>173</v>
      </c>
      <c r="L5" s="6445"/>
      <c r="M5" s="6446"/>
      <c r="N5" s="5810" t="s">
        <v>72</v>
      </c>
      <c r="O5" s="5811"/>
      <c r="P5" s="5811"/>
      <c r="Q5" s="5812"/>
      <c r="R5" s="6989" t="s">
        <v>178</v>
      </c>
      <c r="S5" s="6231" t="s">
        <v>179</v>
      </c>
    </row>
    <row r="6" spans="1:20" x14ac:dyDescent="0.2">
      <c r="A6" s="6223"/>
      <c r="B6" s="6226"/>
      <c r="C6" s="6229"/>
      <c r="D6" s="6437"/>
      <c r="E6" s="6183"/>
      <c r="F6" s="6232"/>
      <c r="G6" s="6440"/>
      <c r="H6" s="6170"/>
      <c r="I6" s="7030"/>
      <c r="J6" s="6170"/>
      <c r="K6" s="6169" t="s">
        <v>174</v>
      </c>
      <c r="L6" s="6169" t="s">
        <v>175</v>
      </c>
      <c r="M6" s="6191" t="s">
        <v>176</v>
      </c>
      <c r="N6" s="6175" t="s">
        <v>8</v>
      </c>
      <c r="O6" s="7019" t="s">
        <v>9</v>
      </c>
      <c r="P6" s="7036" t="s">
        <v>73</v>
      </c>
      <c r="Q6" s="6977" t="s">
        <v>177</v>
      </c>
      <c r="R6" s="6990"/>
      <c r="S6" s="6232"/>
    </row>
    <row r="7" spans="1:20" ht="135" customHeight="1" thickBot="1" x14ac:dyDescent="0.25">
      <c r="A7" s="6224"/>
      <c r="B7" s="6227"/>
      <c r="C7" s="6230"/>
      <c r="D7" s="6438"/>
      <c r="E7" s="6184"/>
      <c r="F7" s="6233"/>
      <c r="G7" s="6441"/>
      <c r="H7" s="6171"/>
      <c r="I7" s="7031"/>
      <c r="J7" s="6171"/>
      <c r="K7" s="6171"/>
      <c r="L7" s="6171"/>
      <c r="M7" s="6192"/>
      <c r="N7" s="6176"/>
      <c r="O7" s="6178"/>
      <c r="P7" s="7037"/>
      <c r="Q7" s="6978"/>
      <c r="R7" s="6991"/>
      <c r="S7" s="6232"/>
    </row>
    <row r="8" spans="1:20" ht="80.25" customHeight="1" thickBot="1" x14ac:dyDescent="0.25">
      <c r="A8" s="1410" t="s">
        <v>10</v>
      </c>
      <c r="B8" s="7034" t="s">
        <v>1039</v>
      </c>
      <c r="C8" s="7035"/>
      <c r="D8" s="7035"/>
      <c r="E8" s="7035"/>
      <c r="F8" s="7035"/>
      <c r="G8" s="7035"/>
      <c r="H8" s="7035"/>
      <c r="I8" s="7035"/>
      <c r="J8" s="7035"/>
      <c r="K8" s="7035"/>
      <c r="L8" s="7035"/>
      <c r="M8" s="2975"/>
      <c r="N8" s="2974" t="s">
        <v>1038</v>
      </c>
      <c r="O8" s="2915" t="s">
        <v>17</v>
      </c>
      <c r="P8" s="2916">
        <v>1</v>
      </c>
      <c r="Q8" s="2915"/>
      <c r="R8" s="2804" t="s">
        <v>1037</v>
      </c>
      <c r="S8" s="2716"/>
    </row>
    <row r="9" spans="1:20" ht="19.5" customHeight="1" thickBot="1" x14ac:dyDescent="0.25">
      <c r="A9" s="6327" t="s">
        <v>10</v>
      </c>
      <c r="B9" s="6382" t="s">
        <v>10</v>
      </c>
      <c r="C9" s="7015" t="s">
        <v>1036</v>
      </c>
      <c r="D9" s="7016"/>
      <c r="E9" s="7016"/>
      <c r="F9" s="7016"/>
      <c r="G9" s="7016"/>
      <c r="H9" s="7016"/>
      <c r="I9" s="7016"/>
      <c r="J9" s="7016"/>
      <c r="K9" s="7016"/>
      <c r="L9" s="7016"/>
      <c r="M9" s="2973"/>
      <c r="N9" s="2972" t="s">
        <v>1035</v>
      </c>
      <c r="O9" s="2785" t="s">
        <v>21</v>
      </c>
      <c r="P9" s="1074">
        <v>28350</v>
      </c>
      <c r="Q9" s="1879">
        <v>20047</v>
      </c>
      <c r="R9" s="2971"/>
      <c r="S9" s="1778"/>
    </row>
    <row r="10" spans="1:20" ht="42.75" customHeight="1" thickBot="1" x14ac:dyDescent="0.25">
      <c r="A10" s="6329"/>
      <c r="B10" s="6383"/>
      <c r="C10" s="7017"/>
      <c r="D10" s="7018"/>
      <c r="E10" s="7018"/>
      <c r="F10" s="7018"/>
      <c r="G10" s="7018"/>
      <c r="H10" s="7018"/>
      <c r="I10" s="7018"/>
      <c r="J10" s="7018"/>
      <c r="K10" s="7018"/>
      <c r="L10" s="7018"/>
      <c r="M10" s="2970"/>
      <c r="N10" s="2969" t="s">
        <v>1034</v>
      </c>
      <c r="O10" s="2968" t="s">
        <v>21</v>
      </c>
      <c r="P10" s="2967">
        <v>3120</v>
      </c>
      <c r="Q10" s="2966">
        <v>5876</v>
      </c>
      <c r="R10" s="2751" t="s">
        <v>1033</v>
      </c>
      <c r="S10" s="1778"/>
    </row>
    <row r="11" spans="1:20" ht="86.25" customHeight="1" thickBot="1" x14ac:dyDescent="0.25">
      <c r="A11" s="6992" t="s">
        <v>10</v>
      </c>
      <c r="B11" s="6995" t="s">
        <v>10</v>
      </c>
      <c r="C11" s="6376" t="s">
        <v>10</v>
      </c>
      <c r="D11" s="6234" t="s">
        <v>1032</v>
      </c>
      <c r="E11" s="6985"/>
      <c r="F11" s="5945"/>
      <c r="G11" s="5925" t="s">
        <v>74</v>
      </c>
      <c r="H11" s="7042" t="s">
        <v>18</v>
      </c>
      <c r="I11" s="7045" t="s">
        <v>352</v>
      </c>
      <c r="J11" s="7020" t="s">
        <v>20</v>
      </c>
      <c r="K11" s="7014">
        <f>K14</f>
        <v>90</v>
      </c>
      <c r="L11" s="7014">
        <f>L14</f>
        <v>79.5</v>
      </c>
      <c r="M11" s="7011">
        <f>M14</f>
        <v>60.4</v>
      </c>
      <c r="N11" s="2965" t="s">
        <v>1031</v>
      </c>
      <c r="O11" s="2964" t="s">
        <v>17</v>
      </c>
      <c r="P11" s="942">
        <v>3</v>
      </c>
      <c r="Q11" s="904">
        <v>6</v>
      </c>
      <c r="R11" s="2751" t="s">
        <v>1030</v>
      </c>
      <c r="S11" s="1778"/>
    </row>
    <row r="12" spans="1:20" ht="48.75" customHeight="1" thickBot="1" x14ac:dyDescent="0.25">
      <c r="A12" s="6993"/>
      <c r="B12" s="6996"/>
      <c r="C12" s="6376"/>
      <c r="D12" s="6236"/>
      <c r="E12" s="6986"/>
      <c r="F12" s="5946"/>
      <c r="G12" s="5926"/>
      <c r="H12" s="7043"/>
      <c r="I12" s="7046"/>
      <c r="J12" s="7020"/>
      <c r="K12" s="7014"/>
      <c r="L12" s="7014"/>
      <c r="M12" s="7012"/>
      <c r="N12" s="1751"/>
      <c r="O12" s="942"/>
      <c r="P12" s="942"/>
      <c r="Q12" s="2963"/>
      <c r="R12" s="2751"/>
      <c r="S12" s="2962"/>
    </row>
    <row r="13" spans="1:20" ht="22.5" customHeight="1" thickBot="1" x14ac:dyDescent="0.25">
      <c r="A13" s="6994"/>
      <c r="B13" s="6997"/>
      <c r="C13" s="6342"/>
      <c r="D13" s="6987"/>
      <c r="E13" s="6988"/>
      <c r="F13" s="6972"/>
      <c r="G13" s="5926"/>
      <c r="H13" s="7043"/>
      <c r="I13" s="7046"/>
      <c r="J13" s="2712" t="s">
        <v>24</v>
      </c>
      <c r="K13" s="1960">
        <f>SUM(K11)</f>
        <v>90</v>
      </c>
      <c r="L13" s="1960">
        <f>SUM(L11)</f>
        <v>79.5</v>
      </c>
      <c r="M13" s="1960">
        <f>SUM(M11)</f>
        <v>60.4</v>
      </c>
      <c r="N13" s="2904"/>
      <c r="O13" s="2902"/>
      <c r="P13" s="685"/>
      <c r="Q13" s="2876"/>
      <c r="R13" s="2961"/>
      <c r="S13" s="2960"/>
    </row>
    <row r="14" spans="1:20" ht="36" customHeight="1" x14ac:dyDescent="0.2">
      <c r="A14" s="2938" t="s">
        <v>10</v>
      </c>
      <c r="B14" s="2937" t="s">
        <v>10</v>
      </c>
      <c r="C14" s="1973" t="s">
        <v>10</v>
      </c>
      <c r="D14" s="1733" t="s">
        <v>10</v>
      </c>
      <c r="E14" s="2891"/>
      <c r="F14" s="5929" t="s">
        <v>1029</v>
      </c>
      <c r="G14" s="5926"/>
      <c r="H14" s="7043"/>
      <c r="I14" s="7046"/>
      <c r="J14" s="1052" t="s">
        <v>20</v>
      </c>
      <c r="K14" s="1843">
        <v>90</v>
      </c>
      <c r="L14" s="2742">
        <v>79.5</v>
      </c>
      <c r="M14" s="2695">
        <v>60.4</v>
      </c>
      <c r="N14" s="1751" t="s">
        <v>1028</v>
      </c>
      <c r="O14" s="942" t="s">
        <v>21</v>
      </c>
      <c r="P14" s="2959">
        <v>110000</v>
      </c>
      <c r="Q14" s="2958">
        <v>490969</v>
      </c>
      <c r="R14" s="2957"/>
      <c r="S14" s="2956"/>
    </row>
    <row r="15" spans="1:20" ht="24.75" customHeight="1" thickBot="1" x14ac:dyDescent="0.25">
      <c r="A15" s="2938"/>
      <c r="B15" s="2937"/>
      <c r="C15" s="1418"/>
      <c r="D15" s="1420"/>
      <c r="E15" s="2887"/>
      <c r="F15" s="5930"/>
      <c r="G15" s="5927"/>
      <c r="H15" s="7044"/>
      <c r="I15" s="7047"/>
      <c r="J15" s="1662" t="s">
        <v>24</v>
      </c>
      <c r="K15" s="1119">
        <f>SUM(K14)</f>
        <v>90</v>
      </c>
      <c r="L15" s="1119">
        <f>SUM(L14)</f>
        <v>79.5</v>
      </c>
      <c r="M15" s="1119">
        <f>SUM(M14)</f>
        <v>60.4</v>
      </c>
      <c r="N15" s="2955"/>
      <c r="O15" s="2954"/>
      <c r="P15" s="2953"/>
      <c r="Q15" s="2952"/>
      <c r="R15" s="2951"/>
      <c r="S15" s="2950"/>
    </row>
    <row r="16" spans="1:20" ht="65.25" customHeight="1" x14ac:dyDescent="0.2">
      <c r="A16" s="6992" t="s">
        <v>10</v>
      </c>
      <c r="B16" s="7032" t="s">
        <v>10</v>
      </c>
      <c r="C16" s="6341" t="s">
        <v>25</v>
      </c>
      <c r="D16" s="6234" t="s">
        <v>1027</v>
      </c>
      <c r="E16" s="6985"/>
      <c r="F16" s="5945"/>
      <c r="G16" s="6034" t="s">
        <v>75</v>
      </c>
      <c r="H16" s="7042" t="s">
        <v>18</v>
      </c>
      <c r="I16" s="7045" t="s">
        <v>352</v>
      </c>
      <c r="J16" s="2949" t="s">
        <v>20</v>
      </c>
      <c r="K16" s="1922">
        <f>K23</f>
        <v>90</v>
      </c>
      <c r="L16" s="1922">
        <f>L23</f>
        <v>90</v>
      </c>
      <c r="M16" s="1922">
        <f>M23</f>
        <v>90</v>
      </c>
      <c r="N16" s="822" t="s">
        <v>1026</v>
      </c>
      <c r="O16" s="821" t="s">
        <v>17</v>
      </c>
      <c r="P16" s="820">
        <v>2</v>
      </c>
      <c r="Q16" s="910">
        <v>3</v>
      </c>
      <c r="R16" s="2751" t="s">
        <v>1025</v>
      </c>
      <c r="S16" s="1778"/>
    </row>
    <row r="17" spans="1:19" ht="59.25" customHeight="1" x14ac:dyDescent="0.2">
      <c r="A17" s="6993"/>
      <c r="B17" s="6996"/>
      <c r="C17" s="6376"/>
      <c r="D17" s="6236"/>
      <c r="E17" s="6986"/>
      <c r="F17" s="5946"/>
      <c r="G17" s="6035"/>
      <c r="H17" s="7043"/>
      <c r="I17" s="7046"/>
      <c r="J17" s="2948"/>
      <c r="K17" s="2947"/>
      <c r="L17" s="2946"/>
      <c r="M17" s="2946"/>
      <c r="N17" s="1751" t="s">
        <v>1024</v>
      </c>
      <c r="O17" s="2940" t="s">
        <v>17</v>
      </c>
      <c r="P17" s="942">
        <v>2</v>
      </c>
      <c r="Q17" s="886">
        <v>1</v>
      </c>
      <c r="R17" s="2751" t="s">
        <v>1023</v>
      </c>
      <c r="S17" s="2945" t="s">
        <v>1022</v>
      </c>
    </row>
    <row r="18" spans="1:19" ht="49.5" customHeight="1" x14ac:dyDescent="0.2">
      <c r="A18" s="6993"/>
      <c r="B18" s="6996"/>
      <c r="C18" s="6376"/>
      <c r="D18" s="6236"/>
      <c r="E18" s="6986"/>
      <c r="F18" s="5946"/>
      <c r="G18" s="6035"/>
      <c r="H18" s="7043"/>
      <c r="I18" s="7046"/>
      <c r="J18" s="2944"/>
      <c r="K18" s="2943"/>
      <c r="L18" s="2942"/>
      <c r="M18" s="2942"/>
      <c r="N18" s="1751" t="s">
        <v>1021</v>
      </c>
      <c r="O18" s="2940" t="s">
        <v>17</v>
      </c>
      <c r="P18" s="942">
        <v>1</v>
      </c>
      <c r="Q18" s="886">
        <v>1</v>
      </c>
      <c r="R18" s="2751" t="s">
        <v>1020</v>
      </c>
      <c r="S18" s="1778"/>
    </row>
    <row r="19" spans="1:19" ht="71.25" customHeight="1" x14ac:dyDescent="0.2">
      <c r="A19" s="6993"/>
      <c r="B19" s="6996"/>
      <c r="C19" s="6376"/>
      <c r="D19" s="6236"/>
      <c r="E19" s="6986"/>
      <c r="F19" s="5946"/>
      <c r="G19" s="6035"/>
      <c r="H19" s="7043"/>
      <c r="I19" s="7046"/>
      <c r="J19" s="2941"/>
      <c r="K19" s="2941"/>
      <c r="L19" s="2935"/>
      <c r="M19" s="2935"/>
      <c r="N19" s="769" t="s">
        <v>1019</v>
      </c>
      <c r="O19" s="816" t="s">
        <v>17</v>
      </c>
      <c r="P19" s="815">
        <v>0</v>
      </c>
      <c r="Q19" s="906">
        <v>1</v>
      </c>
      <c r="R19" s="2751" t="s">
        <v>1018</v>
      </c>
      <c r="S19" s="1778"/>
    </row>
    <row r="20" spans="1:19" ht="96.75" customHeight="1" x14ac:dyDescent="0.2">
      <c r="A20" s="6993"/>
      <c r="B20" s="6996"/>
      <c r="C20" s="6376"/>
      <c r="D20" s="6236"/>
      <c r="E20" s="6986"/>
      <c r="F20" s="5946"/>
      <c r="G20" s="6035"/>
      <c r="H20" s="7043"/>
      <c r="I20" s="7046"/>
      <c r="J20" s="2941"/>
      <c r="K20" s="2941"/>
      <c r="L20" s="2935"/>
      <c r="M20" s="2935"/>
      <c r="N20" s="833" t="s">
        <v>1017</v>
      </c>
      <c r="O20" s="2940" t="s">
        <v>17</v>
      </c>
      <c r="P20" s="942">
        <v>1</v>
      </c>
      <c r="Q20" s="904">
        <v>0</v>
      </c>
      <c r="R20" s="2795"/>
      <c r="S20" s="2939" t="s">
        <v>1016</v>
      </c>
    </row>
    <row r="21" spans="1:19" ht="61.5" customHeight="1" thickBot="1" x14ac:dyDescent="0.25">
      <c r="A21" s="6993"/>
      <c r="B21" s="6996"/>
      <c r="C21" s="6376"/>
      <c r="D21" s="6236"/>
      <c r="E21" s="6986"/>
      <c r="F21" s="5946"/>
      <c r="G21" s="6035"/>
      <c r="H21" s="7043"/>
      <c r="I21" s="7046"/>
      <c r="J21" s="2936"/>
      <c r="K21" s="2936"/>
      <c r="L21" s="2935"/>
      <c r="M21" s="2935"/>
      <c r="N21" s="1209" t="s">
        <v>1015</v>
      </c>
      <c r="O21" s="2934" t="s">
        <v>17</v>
      </c>
      <c r="P21" s="942">
        <v>1</v>
      </c>
      <c r="Q21" s="904">
        <v>1</v>
      </c>
      <c r="R21" s="2933" t="s">
        <v>1014</v>
      </c>
      <c r="S21" s="1778"/>
    </row>
    <row r="22" spans="1:19" ht="19.899999999999999" customHeight="1" thickBot="1" x14ac:dyDescent="0.25">
      <c r="A22" s="6994"/>
      <c r="B22" s="6997"/>
      <c r="C22" s="6342"/>
      <c r="D22" s="6987"/>
      <c r="E22" s="6988"/>
      <c r="F22" s="6972"/>
      <c r="G22" s="6035"/>
      <c r="H22" s="7043"/>
      <c r="I22" s="7046"/>
      <c r="J22" s="2932" t="s">
        <v>24</v>
      </c>
      <c r="K22" s="1960">
        <f>SUM(K16:K21)</f>
        <v>90</v>
      </c>
      <c r="L22" s="1960">
        <f>SUM(L16:L21)</f>
        <v>90</v>
      </c>
      <c r="M22" s="1960">
        <f>SUM(M16:M21)</f>
        <v>90</v>
      </c>
      <c r="N22" s="2931"/>
      <c r="O22" s="2930"/>
      <c r="P22" s="684"/>
      <c r="Q22" s="2927"/>
      <c r="R22" s="2795"/>
      <c r="S22" s="1778"/>
    </row>
    <row r="23" spans="1:19" ht="19.899999999999999" customHeight="1" x14ac:dyDescent="0.2">
      <c r="A23" s="7000" t="s">
        <v>10</v>
      </c>
      <c r="B23" s="6998" t="s">
        <v>10</v>
      </c>
      <c r="C23" s="6018" t="s">
        <v>25</v>
      </c>
      <c r="D23" s="2929" t="s">
        <v>10</v>
      </c>
      <c r="E23" s="2891"/>
      <c r="F23" s="5929" t="s">
        <v>1013</v>
      </c>
      <c r="G23" s="6035"/>
      <c r="H23" s="7043"/>
      <c r="I23" s="7046"/>
      <c r="J23" s="1052" t="s">
        <v>20</v>
      </c>
      <c r="K23" s="1843">
        <v>90</v>
      </c>
      <c r="L23" s="2742">
        <v>90</v>
      </c>
      <c r="M23" s="2695">
        <v>90</v>
      </c>
      <c r="N23" s="2928"/>
      <c r="O23" s="1187"/>
      <c r="P23" s="684"/>
      <c r="Q23" s="2927"/>
      <c r="R23" s="2795"/>
      <c r="S23" s="1778"/>
    </row>
    <row r="24" spans="1:19" ht="26.25" customHeight="1" thickBot="1" x14ac:dyDescent="0.25">
      <c r="A24" s="7001"/>
      <c r="B24" s="6999"/>
      <c r="C24" s="6365"/>
      <c r="D24" s="1200"/>
      <c r="E24" s="2887"/>
      <c r="F24" s="5930"/>
      <c r="G24" s="6036"/>
      <c r="H24" s="7044"/>
      <c r="I24" s="7047"/>
      <c r="J24" s="1662" t="s">
        <v>24</v>
      </c>
      <c r="K24" s="1661">
        <f>SUM(K23)</f>
        <v>90</v>
      </c>
      <c r="L24" s="1661">
        <f>SUM(L23)</f>
        <v>90</v>
      </c>
      <c r="M24" s="1661">
        <f>SUM(M23)</f>
        <v>90</v>
      </c>
      <c r="N24" s="2926"/>
      <c r="O24" s="2925"/>
      <c r="P24" s="2924"/>
      <c r="Q24" s="2923"/>
      <c r="R24" s="2795"/>
      <c r="S24" s="1778"/>
    </row>
    <row r="25" spans="1:19" ht="12.75" customHeight="1" thickBot="1" x14ac:dyDescent="0.25">
      <c r="A25" s="1891" t="s">
        <v>10</v>
      </c>
      <c r="B25" s="2663" t="s">
        <v>10</v>
      </c>
      <c r="C25" s="6358" t="s">
        <v>35</v>
      </c>
      <c r="D25" s="6058"/>
      <c r="E25" s="6058"/>
      <c r="F25" s="6058"/>
      <c r="G25" s="6058"/>
      <c r="H25" s="6058"/>
      <c r="I25" s="6058"/>
      <c r="J25" s="1013" t="s">
        <v>24</v>
      </c>
      <c r="K25" s="2922">
        <f>K13+K22</f>
        <v>180</v>
      </c>
      <c r="L25" s="2922">
        <f>L13+L22</f>
        <v>169.5</v>
      </c>
      <c r="M25" s="2922">
        <f>M13+M22</f>
        <v>150.4</v>
      </c>
      <c r="N25" s="6288"/>
      <c r="O25" s="6289"/>
      <c r="P25" s="6289"/>
      <c r="Q25" s="6290"/>
      <c r="R25" s="2793"/>
      <c r="S25" s="2792"/>
    </row>
    <row r="26" spans="1:19" ht="20.45" customHeight="1" thickBot="1" x14ac:dyDescent="0.25">
      <c r="A26" s="1890" t="s">
        <v>10</v>
      </c>
      <c r="B26" s="6143" t="s">
        <v>68</v>
      </c>
      <c r="C26" s="6144"/>
      <c r="D26" s="6144"/>
      <c r="E26" s="6144"/>
      <c r="F26" s="6144"/>
      <c r="G26" s="6144"/>
      <c r="H26" s="6144"/>
      <c r="I26" s="6144"/>
      <c r="J26" s="2921" t="s">
        <v>24</v>
      </c>
      <c r="K26" s="2920">
        <f>K25*1</f>
        <v>180</v>
      </c>
      <c r="L26" s="2920">
        <f>L25*1</f>
        <v>169.5</v>
      </c>
      <c r="M26" s="2920">
        <f>M25*1</f>
        <v>150.4</v>
      </c>
      <c r="N26" s="7005"/>
      <c r="O26" s="7006"/>
      <c r="P26" s="7006"/>
      <c r="Q26" s="7007"/>
      <c r="R26" s="1782"/>
      <c r="S26" s="2919"/>
    </row>
    <row r="27" spans="1:19" ht="94.5" customHeight="1" thickBot="1" x14ac:dyDescent="0.25">
      <c r="A27" s="1713" t="s">
        <v>25</v>
      </c>
      <c r="B27" s="6188" t="s">
        <v>1012</v>
      </c>
      <c r="C27" s="6189"/>
      <c r="D27" s="6189"/>
      <c r="E27" s="6189"/>
      <c r="F27" s="6189"/>
      <c r="G27" s="6189"/>
      <c r="H27" s="6189"/>
      <c r="I27" s="6189"/>
      <c r="J27" s="6189"/>
      <c r="K27" s="6189"/>
      <c r="L27" s="6189"/>
      <c r="M27" s="1362"/>
      <c r="N27" s="2918" t="s">
        <v>1011</v>
      </c>
      <c r="O27" s="2917" t="s">
        <v>16</v>
      </c>
      <c r="P27" s="2916" t="s">
        <v>1010</v>
      </c>
      <c r="Q27" s="2915" t="s">
        <v>1009</v>
      </c>
      <c r="R27" s="2751" t="s">
        <v>1008</v>
      </c>
      <c r="S27" s="1778"/>
    </row>
    <row r="28" spans="1:19" ht="22.15" customHeight="1" thickBot="1" x14ac:dyDescent="0.25">
      <c r="A28" s="2868" t="s">
        <v>25</v>
      </c>
      <c r="B28" s="2822" t="s">
        <v>10</v>
      </c>
      <c r="C28" s="7008" t="s">
        <v>1007</v>
      </c>
      <c r="D28" s="7009"/>
      <c r="E28" s="7009"/>
      <c r="F28" s="7009"/>
      <c r="G28" s="7009"/>
      <c r="H28" s="7009"/>
      <c r="I28" s="7009"/>
      <c r="J28" s="7009"/>
      <c r="K28" s="7009"/>
      <c r="L28" s="7009"/>
      <c r="M28" s="7009"/>
      <c r="N28" s="7009"/>
      <c r="O28" s="7009"/>
      <c r="P28" s="7009"/>
      <c r="Q28" s="7010"/>
      <c r="R28" s="2795"/>
      <c r="S28" s="1778"/>
    </row>
    <row r="29" spans="1:19" ht="26.25" customHeight="1" thickBot="1" x14ac:dyDescent="0.25">
      <c r="A29" s="1713"/>
      <c r="B29" s="2914"/>
      <c r="C29" s="2913"/>
      <c r="D29" s="2911"/>
      <c r="E29" s="2911"/>
      <c r="F29" s="2911"/>
      <c r="G29" s="2911"/>
      <c r="H29" s="2912"/>
      <c r="I29" s="2911"/>
      <c r="J29" s="2910"/>
      <c r="K29" s="2910"/>
      <c r="L29" s="2910"/>
      <c r="M29" s="2910"/>
      <c r="N29" s="2909" t="s">
        <v>1006</v>
      </c>
      <c r="O29" s="821" t="s">
        <v>17</v>
      </c>
      <c r="P29" s="2908"/>
      <c r="Q29" s="2907"/>
      <c r="R29" s="2751" t="s">
        <v>1005</v>
      </c>
      <c r="S29" s="1778"/>
    </row>
    <row r="30" spans="1:19" ht="109.5" customHeight="1" thickBot="1" x14ac:dyDescent="0.25">
      <c r="A30" s="7000" t="s">
        <v>25</v>
      </c>
      <c r="B30" s="6998" t="s">
        <v>10</v>
      </c>
      <c r="C30" s="6018" t="s">
        <v>10</v>
      </c>
      <c r="D30" s="7023" t="s">
        <v>1002</v>
      </c>
      <c r="E30" s="7024"/>
      <c r="F30" s="7025"/>
      <c r="G30" s="6954" t="s">
        <v>539</v>
      </c>
      <c r="H30" s="7038" t="s">
        <v>18</v>
      </c>
      <c r="I30" s="7045" t="s">
        <v>352</v>
      </c>
      <c r="J30" s="2895" t="s">
        <v>20</v>
      </c>
      <c r="K30" s="2879">
        <f>K32</f>
        <v>35</v>
      </c>
      <c r="L30" s="2879">
        <f>L32</f>
        <v>16</v>
      </c>
      <c r="M30" s="2879">
        <f>M32</f>
        <v>16</v>
      </c>
      <c r="N30" s="1354" t="s">
        <v>1004</v>
      </c>
      <c r="O30" s="2906" t="s">
        <v>17</v>
      </c>
      <c r="P30" s="820">
        <v>8</v>
      </c>
      <c r="Q30" s="819">
        <v>8</v>
      </c>
      <c r="R30" s="2905" t="s">
        <v>1003</v>
      </c>
      <c r="S30" s="1778"/>
    </row>
    <row r="31" spans="1:19" ht="26.25" customHeight="1" thickBot="1" x14ac:dyDescent="0.25">
      <c r="A31" s="7001"/>
      <c r="B31" s="6999"/>
      <c r="C31" s="6365"/>
      <c r="D31" s="7026"/>
      <c r="E31" s="7027"/>
      <c r="F31" s="7028"/>
      <c r="G31" s="6955"/>
      <c r="H31" s="7039"/>
      <c r="I31" s="7046"/>
      <c r="J31" s="2712" t="s">
        <v>24</v>
      </c>
      <c r="K31" s="1960">
        <f>SUM(K30)</f>
        <v>35</v>
      </c>
      <c r="L31" s="1960">
        <f>SUM(L30)</f>
        <v>16</v>
      </c>
      <c r="M31" s="1960">
        <f>SUM(M30)</f>
        <v>16</v>
      </c>
      <c r="N31" s="2904"/>
      <c r="O31" s="2903"/>
      <c r="P31" s="2902"/>
      <c r="Q31" s="2901"/>
      <c r="R31" s="2900"/>
      <c r="S31" s="1778"/>
    </row>
    <row r="32" spans="1:19" ht="172.5" customHeight="1" x14ac:dyDescent="0.2">
      <c r="A32" s="7000" t="s">
        <v>25</v>
      </c>
      <c r="B32" s="6998" t="s">
        <v>10</v>
      </c>
      <c r="C32" s="6018" t="s">
        <v>10</v>
      </c>
      <c r="D32" s="7021" t="s">
        <v>10</v>
      </c>
      <c r="E32" s="2899"/>
      <c r="F32" s="6393" t="s">
        <v>1002</v>
      </c>
      <c r="G32" s="6955"/>
      <c r="H32" s="7039"/>
      <c r="I32" s="7046"/>
      <c r="J32" s="1052" t="s">
        <v>20</v>
      </c>
      <c r="K32" s="1841">
        <v>35</v>
      </c>
      <c r="L32" s="2742">
        <v>16</v>
      </c>
      <c r="M32" s="1132">
        <v>16</v>
      </c>
      <c r="N32" s="1751" t="s">
        <v>1001</v>
      </c>
      <c r="O32" s="1706" t="s">
        <v>17</v>
      </c>
      <c r="P32" s="942">
        <v>2</v>
      </c>
      <c r="Q32" s="904">
        <v>4</v>
      </c>
      <c r="R32" s="2898" t="s">
        <v>1000</v>
      </c>
      <c r="S32" s="1778"/>
    </row>
    <row r="33" spans="1:21" ht="17.25" customHeight="1" thickBot="1" x14ac:dyDescent="0.25">
      <c r="A33" s="7001"/>
      <c r="B33" s="6999"/>
      <c r="C33" s="6365"/>
      <c r="D33" s="7022"/>
      <c r="E33" s="2887"/>
      <c r="F33" s="6394"/>
      <c r="G33" s="6956"/>
      <c r="H33" s="7040"/>
      <c r="I33" s="7047"/>
      <c r="J33" s="1662" t="s">
        <v>24</v>
      </c>
      <c r="K33" s="2886">
        <f>SUM(K32)</f>
        <v>35</v>
      </c>
      <c r="L33" s="2886">
        <f>SUM(L32)</f>
        <v>16</v>
      </c>
      <c r="M33" s="2886">
        <f>SUM(M32)</f>
        <v>16</v>
      </c>
      <c r="N33" s="2793"/>
      <c r="O33" s="2706"/>
      <c r="P33" s="2706"/>
      <c r="Q33" s="2897"/>
      <c r="R33" s="2896"/>
      <c r="S33" s="1778"/>
    </row>
    <row r="34" spans="1:21" ht="33.75" customHeight="1" thickBot="1" x14ac:dyDescent="0.25">
      <c r="A34" s="7000" t="s">
        <v>25</v>
      </c>
      <c r="B34" s="6998" t="s">
        <v>10</v>
      </c>
      <c r="C34" s="6018" t="s">
        <v>25</v>
      </c>
      <c r="D34" s="7063" t="s">
        <v>999</v>
      </c>
      <c r="E34" s="7064"/>
      <c r="F34" s="6199"/>
      <c r="G34" s="6954" t="s">
        <v>518</v>
      </c>
      <c r="H34" s="7038" t="s">
        <v>18</v>
      </c>
      <c r="I34" s="7045" t="s">
        <v>352</v>
      </c>
      <c r="J34" s="2895" t="s">
        <v>20</v>
      </c>
      <c r="K34" s="2879">
        <f>K36</f>
        <v>61.6</v>
      </c>
      <c r="L34" s="2879">
        <f>L36</f>
        <v>96.6</v>
      </c>
      <c r="M34" s="2879">
        <f>M36</f>
        <v>86.5</v>
      </c>
      <c r="N34" s="2861" t="s">
        <v>998</v>
      </c>
      <c r="O34" s="2894" t="s">
        <v>17</v>
      </c>
      <c r="P34" s="628">
        <v>12000</v>
      </c>
      <c r="Q34" s="2880">
        <v>15124</v>
      </c>
      <c r="R34" s="2795"/>
      <c r="S34" s="1778"/>
    </row>
    <row r="35" spans="1:21" ht="26.25" customHeight="1" thickBot="1" x14ac:dyDescent="0.25">
      <c r="A35" s="7001"/>
      <c r="B35" s="6999"/>
      <c r="C35" s="6365"/>
      <c r="D35" s="7065"/>
      <c r="E35" s="7066"/>
      <c r="F35" s="7067"/>
      <c r="G35" s="6955"/>
      <c r="H35" s="7039"/>
      <c r="I35" s="7046"/>
      <c r="J35" s="2712" t="s">
        <v>24</v>
      </c>
      <c r="K35" s="2893">
        <f>SUM(K34)</f>
        <v>61.6</v>
      </c>
      <c r="L35" s="2893">
        <f>SUM(L34)</f>
        <v>96.6</v>
      </c>
      <c r="M35" s="2892">
        <f>SUM(M34)</f>
        <v>86.5</v>
      </c>
      <c r="N35" s="2857" t="s">
        <v>997</v>
      </c>
      <c r="O35" s="1543" t="s">
        <v>996</v>
      </c>
      <c r="P35" s="594">
        <v>10</v>
      </c>
      <c r="Q35" s="2854">
        <v>12</v>
      </c>
      <c r="R35" s="2795"/>
      <c r="S35" s="1778"/>
    </row>
    <row r="36" spans="1:21" ht="27.75" customHeight="1" x14ac:dyDescent="0.2">
      <c r="A36" s="7000" t="s">
        <v>25</v>
      </c>
      <c r="B36" s="6998" t="s">
        <v>10</v>
      </c>
      <c r="C36" s="6018" t="s">
        <v>25</v>
      </c>
      <c r="D36" s="7041" t="s">
        <v>10</v>
      </c>
      <c r="E36" s="2891"/>
      <c r="F36" s="6463" t="s">
        <v>995</v>
      </c>
      <c r="G36" s="6955"/>
      <c r="H36" s="7039"/>
      <c r="I36" s="7046"/>
      <c r="J36" s="1052" t="s">
        <v>20</v>
      </c>
      <c r="K36" s="1841">
        <v>61.6</v>
      </c>
      <c r="L36" s="2742">
        <v>96.6</v>
      </c>
      <c r="M36" s="1132">
        <v>86.5</v>
      </c>
      <c r="N36" s="2795"/>
      <c r="O36" s="2890"/>
      <c r="P36" s="2890"/>
      <c r="Q36" s="2889"/>
      <c r="R36" s="2795"/>
      <c r="S36" s="2888"/>
      <c r="U36" s="516"/>
    </row>
    <row r="37" spans="1:21" ht="17.25" customHeight="1" thickBot="1" x14ac:dyDescent="0.25">
      <c r="A37" s="7001"/>
      <c r="B37" s="6999"/>
      <c r="C37" s="6365"/>
      <c r="D37" s="7022"/>
      <c r="E37" s="2887"/>
      <c r="F37" s="6394"/>
      <c r="G37" s="6956"/>
      <c r="H37" s="7040"/>
      <c r="I37" s="7047"/>
      <c r="J37" s="1662" t="s">
        <v>24</v>
      </c>
      <c r="K37" s="2886">
        <f>SUM(K36)</f>
        <v>61.6</v>
      </c>
      <c r="L37" s="2886">
        <f>SUM(L36)</f>
        <v>96.6</v>
      </c>
      <c r="M37" s="2886">
        <f>SUM(M36)</f>
        <v>86.5</v>
      </c>
      <c r="N37" s="2885"/>
      <c r="O37" s="2884"/>
      <c r="P37" s="645"/>
      <c r="Q37" s="2883"/>
      <c r="R37" s="2795"/>
      <c r="S37" s="1778"/>
    </row>
    <row r="38" spans="1:21" ht="22.5" customHeight="1" thickBot="1" x14ac:dyDescent="0.25">
      <c r="A38" s="6327" t="s">
        <v>25</v>
      </c>
      <c r="B38" s="6037" t="s">
        <v>10</v>
      </c>
      <c r="C38" s="1431" t="s">
        <v>27</v>
      </c>
      <c r="D38" s="6234" t="s">
        <v>994</v>
      </c>
      <c r="E38" s="6985"/>
      <c r="F38" s="5945"/>
      <c r="G38" s="5925" t="s">
        <v>640</v>
      </c>
      <c r="H38" s="6330" t="s">
        <v>18</v>
      </c>
      <c r="I38" s="5964" t="s">
        <v>352</v>
      </c>
      <c r="J38" s="2882" t="s">
        <v>20</v>
      </c>
      <c r="K38" s="2881">
        <f>K40</f>
        <v>15</v>
      </c>
      <c r="L38" s="2881">
        <f>L40</f>
        <v>15</v>
      </c>
      <c r="M38" s="2881">
        <f>M40</f>
        <v>14.3</v>
      </c>
      <c r="N38" s="2861" t="s">
        <v>993</v>
      </c>
      <c r="O38" s="1908" t="s">
        <v>17</v>
      </c>
      <c r="P38" s="628">
        <v>1</v>
      </c>
      <c r="Q38" s="2880">
        <v>1</v>
      </c>
      <c r="R38" s="2795"/>
      <c r="S38" s="1778"/>
    </row>
    <row r="39" spans="1:21" ht="24.6" customHeight="1" thickBot="1" x14ac:dyDescent="0.25">
      <c r="A39" s="6329"/>
      <c r="B39" s="6038"/>
      <c r="C39" s="1427"/>
      <c r="D39" s="6987"/>
      <c r="E39" s="6988"/>
      <c r="F39" s="6972"/>
      <c r="G39" s="5926"/>
      <c r="H39" s="6331"/>
      <c r="I39" s="5965"/>
      <c r="J39" s="2712" t="s">
        <v>24</v>
      </c>
      <c r="K39" s="2879">
        <f>SUM(K38)</f>
        <v>15</v>
      </c>
      <c r="L39" s="2879">
        <f>SUM(L38)</f>
        <v>15</v>
      </c>
      <c r="M39" s="2879">
        <f>SUM(M38)</f>
        <v>14.3</v>
      </c>
      <c r="N39" s="833" t="s">
        <v>992</v>
      </c>
      <c r="O39" s="2813" t="s">
        <v>17</v>
      </c>
      <c r="P39" s="594">
        <v>1</v>
      </c>
      <c r="Q39" s="2854">
        <v>0</v>
      </c>
      <c r="R39" s="2745" t="s">
        <v>991</v>
      </c>
      <c r="S39" s="1778"/>
    </row>
    <row r="40" spans="1:21" ht="24.6" customHeight="1" x14ac:dyDescent="0.2">
      <c r="A40" s="6327" t="s">
        <v>25</v>
      </c>
      <c r="B40" s="6037" t="s">
        <v>10</v>
      </c>
      <c r="C40" s="1431" t="s">
        <v>27</v>
      </c>
      <c r="D40" s="7041" t="s">
        <v>10</v>
      </c>
      <c r="E40" s="2855"/>
      <c r="F40" s="6216" t="s">
        <v>990</v>
      </c>
      <c r="G40" s="5926"/>
      <c r="H40" s="6331"/>
      <c r="I40" s="5965"/>
      <c r="J40" s="1042" t="s">
        <v>20</v>
      </c>
      <c r="K40" s="2878">
        <v>15</v>
      </c>
      <c r="L40" s="1133">
        <v>15</v>
      </c>
      <c r="M40" s="1134">
        <v>14.3</v>
      </c>
      <c r="N40" s="1403"/>
      <c r="O40" s="2877"/>
      <c r="P40" s="685"/>
      <c r="Q40" s="2876"/>
      <c r="R40" s="2656"/>
      <c r="S40" s="1778"/>
    </row>
    <row r="41" spans="1:21" ht="18" customHeight="1" thickBot="1" x14ac:dyDescent="0.25">
      <c r="A41" s="6329"/>
      <c r="B41" s="6038"/>
      <c r="C41" s="1427"/>
      <c r="D41" s="7022"/>
      <c r="E41" s="2849"/>
      <c r="F41" s="6217"/>
      <c r="G41" s="5927"/>
      <c r="H41" s="6332"/>
      <c r="I41" s="5966"/>
      <c r="J41" s="1662" t="s">
        <v>24</v>
      </c>
      <c r="K41" s="2875">
        <f>SUM(K40)</f>
        <v>15</v>
      </c>
      <c r="L41" s="2875">
        <f>SUM(L40)</f>
        <v>15</v>
      </c>
      <c r="M41" s="2875">
        <f>SUM(M40)</f>
        <v>14.3</v>
      </c>
      <c r="N41" s="2874"/>
      <c r="O41" s="2873"/>
      <c r="P41" s="1746"/>
      <c r="Q41" s="1753"/>
      <c r="R41" s="2656"/>
      <c r="S41" s="1778"/>
    </row>
    <row r="42" spans="1:21" ht="21" customHeight="1" thickBot="1" x14ac:dyDescent="0.25">
      <c r="A42" s="1891" t="s">
        <v>25</v>
      </c>
      <c r="B42" s="2663" t="s">
        <v>25</v>
      </c>
      <c r="C42" s="6358" t="s">
        <v>35</v>
      </c>
      <c r="D42" s="6058"/>
      <c r="E42" s="6058"/>
      <c r="F42" s="6058"/>
      <c r="G42" s="6058"/>
      <c r="H42" s="5994"/>
      <c r="I42" s="5994"/>
      <c r="J42" s="1220" t="s">
        <v>24</v>
      </c>
      <c r="K42" s="2872">
        <f>K31+K35+K39</f>
        <v>111.6</v>
      </c>
      <c r="L42" s="2872">
        <f>L31+L35+L39</f>
        <v>127.6</v>
      </c>
      <c r="M42" s="2872">
        <f>M31+M35+M39</f>
        <v>116.8</v>
      </c>
      <c r="N42" s="2871"/>
      <c r="O42" s="2870"/>
      <c r="P42" s="2870"/>
      <c r="Q42" s="2869"/>
      <c r="R42" s="2656"/>
      <c r="S42" s="1778"/>
    </row>
    <row r="43" spans="1:21" ht="17.25" customHeight="1" thickBot="1" x14ac:dyDescent="0.25">
      <c r="A43" s="2868" t="s">
        <v>25</v>
      </c>
      <c r="B43" s="2822" t="s">
        <v>25</v>
      </c>
      <c r="C43" s="859" t="s">
        <v>989</v>
      </c>
      <c r="D43" s="858"/>
      <c r="E43" s="858"/>
      <c r="F43" s="858"/>
      <c r="G43" s="858"/>
      <c r="H43" s="2867"/>
      <c r="I43" s="2866"/>
      <c r="J43" s="2866"/>
      <c r="K43" s="2866"/>
      <c r="L43" s="2866"/>
      <c r="M43" s="2865"/>
      <c r="N43" s="2864"/>
      <c r="O43" s="2863"/>
      <c r="P43" s="2863"/>
      <c r="Q43" s="2862"/>
      <c r="R43" s="2656"/>
      <c r="S43" s="1778"/>
    </row>
    <row r="44" spans="1:21" ht="30.6" customHeight="1" x14ac:dyDescent="0.2">
      <c r="A44" s="6346" t="s">
        <v>25</v>
      </c>
      <c r="B44" s="6015" t="s">
        <v>25</v>
      </c>
      <c r="C44" s="6341" t="s">
        <v>10</v>
      </c>
      <c r="D44" s="6234" t="s">
        <v>988</v>
      </c>
      <c r="E44" s="6985"/>
      <c r="F44" s="5945"/>
      <c r="G44" s="5925" t="s">
        <v>870</v>
      </c>
      <c r="H44" s="7068" t="s">
        <v>18</v>
      </c>
      <c r="I44" s="5964" t="s">
        <v>19</v>
      </c>
      <c r="J44" s="2680" t="s">
        <v>20</v>
      </c>
      <c r="K44" s="1922">
        <f>K48</f>
        <v>98</v>
      </c>
      <c r="L44" s="1922">
        <f>L48</f>
        <v>98</v>
      </c>
      <c r="M44" s="1922">
        <f>M48</f>
        <v>93.2</v>
      </c>
      <c r="N44" s="2861" t="s">
        <v>987</v>
      </c>
      <c r="O44" s="1908" t="s">
        <v>17</v>
      </c>
      <c r="P44" s="837">
        <v>4</v>
      </c>
      <c r="Q44" s="910">
        <v>5</v>
      </c>
      <c r="R44" s="2656"/>
      <c r="S44" s="2856"/>
      <c r="T44" s="2851"/>
      <c r="U44" s="2860"/>
    </row>
    <row r="45" spans="1:21" ht="40.5" customHeight="1" x14ac:dyDescent="0.2">
      <c r="A45" s="6377"/>
      <c r="B45" s="6016"/>
      <c r="C45" s="6376"/>
      <c r="D45" s="6236"/>
      <c r="E45" s="6986"/>
      <c r="F45" s="5946"/>
      <c r="G45" s="5926"/>
      <c r="H45" s="7069"/>
      <c r="I45" s="5965"/>
      <c r="J45" s="2678"/>
      <c r="K45" s="1962"/>
      <c r="L45" s="1962"/>
      <c r="M45" s="1962"/>
      <c r="N45" s="1228" t="s">
        <v>986</v>
      </c>
      <c r="O45" s="741" t="s">
        <v>17</v>
      </c>
      <c r="P45" s="741">
        <v>3</v>
      </c>
      <c r="Q45" s="2859">
        <v>3</v>
      </c>
      <c r="R45" s="2751" t="s">
        <v>985</v>
      </c>
      <c r="S45" s="2858"/>
      <c r="T45" s="2851"/>
      <c r="U45" s="2851"/>
    </row>
    <row r="46" spans="1:21" ht="66" customHeight="1" thickBot="1" x14ac:dyDescent="0.25">
      <c r="A46" s="6377"/>
      <c r="B46" s="6016"/>
      <c r="C46" s="6376"/>
      <c r="D46" s="6236"/>
      <c r="E46" s="6986"/>
      <c r="F46" s="5946"/>
      <c r="G46" s="5926"/>
      <c r="H46" s="7069"/>
      <c r="I46" s="5965"/>
      <c r="J46" s="2678"/>
      <c r="K46" s="1962"/>
      <c r="L46" s="1962"/>
      <c r="M46" s="1962"/>
      <c r="N46" s="2857" t="s">
        <v>984</v>
      </c>
      <c r="O46" s="741" t="s">
        <v>17</v>
      </c>
      <c r="P46" s="594">
        <v>1050</v>
      </c>
      <c r="Q46" s="2854">
        <v>1062</v>
      </c>
      <c r="R46" s="2751" t="s">
        <v>983</v>
      </c>
      <c r="S46" s="2856"/>
      <c r="T46" s="2851"/>
      <c r="U46" s="2850"/>
    </row>
    <row r="47" spans="1:21" ht="18.75" customHeight="1" thickBot="1" x14ac:dyDescent="0.25">
      <c r="A47" s="6347"/>
      <c r="B47" s="6017"/>
      <c r="C47" s="6342"/>
      <c r="D47" s="6987"/>
      <c r="E47" s="6988"/>
      <c r="F47" s="6972"/>
      <c r="G47" s="5926"/>
      <c r="H47" s="7069"/>
      <c r="I47" s="5965"/>
      <c r="J47" s="2712" t="s">
        <v>24</v>
      </c>
      <c r="K47" s="1960">
        <f>SUM(K44:K46)</f>
        <v>98</v>
      </c>
      <c r="L47" s="1960">
        <f>SUM(L44:L46)</f>
        <v>98</v>
      </c>
      <c r="M47" s="1960">
        <f>SUM(M44:M46)</f>
        <v>93.2</v>
      </c>
      <c r="N47" s="2857" t="s">
        <v>982</v>
      </c>
      <c r="O47" s="741" t="s">
        <v>17</v>
      </c>
      <c r="P47" s="594">
        <v>60</v>
      </c>
      <c r="Q47" s="2854">
        <v>60</v>
      </c>
      <c r="R47" s="2795"/>
      <c r="S47" s="2856"/>
      <c r="T47" s="2851"/>
      <c r="U47" s="2850"/>
    </row>
    <row r="48" spans="1:21" ht="33.75" customHeight="1" x14ac:dyDescent="0.2">
      <c r="A48" s="6327" t="s">
        <v>25</v>
      </c>
      <c r="B48" s="6037" t="s">
        <v>25</v>
      </c>
      <c r="C48" s="6018" t="s">
        <v>10</v>
      </c>
      <c r="D48" s="6348" t="s">
        <v>10</v>
      </c>
      <c r="E48" s="2855"/>
      <c r="F48" s="1691" t="s">
        <v>981</v>
      </c>
      <c r="G48" s="5926"/>
      <c r="H48" s="7069"/>
      <c r="I48" s="5965"/>
      <c r="J48" s="1042" t="s">
        <v>20</v>
      </c>
      <c r="K48" s="1426">
        <v>98</v>
      </c>
      <c r="L48" s="1133">
        <v>98</v>
      </c>
      <c r="M48" s="1133">
        <v>93.2</v>
      </c>
      <c r="N48" s="833" t="s">
        <v>980</v>
      </c>
      <c r="O48" s="741" t="s">
        <v>17</v>
      </c>
      <c r="P48" s="594">
        <v>2000</v>
      </c>
      <c r="Q48" s="2854">
        <v>2017</v>
      </c>
      <c r="R48" s="2853"/>
      <c r="S48" s="2852"/>
      <c r="T48" s="2851"/>
      <c r="U48" s="2850"/>
    </row>
    <row r="49" spans="1:19" ht="13.5" thickBot="1" x14ac:dyDescent="0.25">
      <c r="A49" s="6329"/>
      <c r="B49" s="6038"/>
      <c r="C49" s="6365"/>
      <c r="D49" s="6353"/>
      <c r="E49" s="2849"/>
      <c r="F49" s="2669"/>
      <c r="G49" s="5927"/>
      <c r="H49" s="7070"/>
      <c r="I49" s="5966"/>
      <c r="J49" s="2684" t="s">
        <v>24</v>
      </c>
      <c r="K49" s="1774">
        <f>SUM(K48)</f>
        <v>98</v>
      </c>
      <c r="L49" s="1774">
        <f>SUM(L48)</f>
        <v>98</v>
      </c>
      <c r="M49" s="1774">
        <f>SUM(M48)</f>
        <v>93.2</v>
      </c>
      <c r="N49" s="2848"/>
      <c r="O49" s="2847"/>
      <c r="P49" s="2846"/>
      <c r="Q49" s="2845"/>
      <c r="R49" s="1788"/>
      <c r="S49" s="2844"/>
    </row>
    <row r="50" spans="1:19" ht="13.5" customHeight="1" thickBot="1" x14ac:dyDescent="0.25">
      <c r="A50" s="1640" t="s">
        <v>25</v>
      </c>
      <c r="B50" s="1639" t="s">
        <v>10</v>
      </c>
      <c r="C50" s="6358" t="s">
        <v>35</v>
      </c>
      <c r="D50" s="6058"/>
      <c r="E50" s="6058"/>
      <c r="F50" s="6058"/>
      <c r="G50" s="6058"/>
      <c r="H50" s="6058"/>
      <c r="I50" s="6058"/>
      <c r="J50" s="1220" t="s">
        <v>24</v>
      </c>
      <c r="K50" s="562">
        <f>K47</f>
        <v>98</v>
      </c>
      <c r="L50" s="562">
        <f>L47</f>
        <v>98</v>
      </c>
      <c r="M50" s="562">
        <f>M47</f>
        <v>93.2</v>
      </c>
      <c r="N50" s="6288"/>
      <c r="O50" s="6289"/>
      <c r="P50" s="6289"/>
      <c r="Q50" s="6289"/>
      <c r="R50" s="6289"/>
      <c r="S50" s="6290"/>
    </row>
    <row r="51" spans="1:19" ht="13.5" customHeight="1" thickBot="1" x14ac:dyDescent="0.25">
      <c r="A51" s="2843" t="s">
        <v>25</v>
      </c>
      <c r="B51" s="7052" t="s">
        <v>68</v>
      </c>
      <c r="C51" s="7053"/>
      <c r="D51" s="7053"/>
      <c r="E51" s="7053"/>
      <c r="F51" s="7053"/>
      <c r="G51" s="7053"/>
      <c r="H51" s="7053"/>
      <c r="I51" s="7053"/>
      <c r="J51" s="2842" t="s">
        <v>24</v>
      </c>
      <c r="K51" s="2842">
        <f>K50+K42</f>
        <v>209.6</v>
      </c>
      <c r="L51" s="2842">
        <f>L50+L42</f>
        <v>225.6</v>
      </c>
      <c r="M51" s="2842">
        <f>M50+M42</f>
        <v>210</v>
      </c>
      <c r="N51" s="7005"/>
      <c r="O51" s="7006"/>
      <c r="P51" s="7006"/>
      <c r="Q51" s="7006"/>
      <c r="R51" s="7006"/>
      <c r="S51" s="7007"/>
    </row>
    <row r="52" spans="1:19" ht="13.5" thickBot="1" x14ac:dyDescent="0.25">
      <c r="A52" s="7002" t="s">
        <v>70</v>
      </c>
      <c r="B52" s="7003"/>
      <c r="C52" s="7003"/>
      <c r="D52" s="7003"/>
      <c r="E52" s="7003"/>
      <c r="F52" s="7003"/>
      <c r="G52" s="7003"/>
      <c r="H52" s="7003"/>
      <c r="I52" s="7003"/>
      <c r="J52" s="7004"/>
      <c r="K52" s="2841">
        <f>K51+K26</f>
        <v>389.6</v>
      </c>
      <c r="L52" s="2841">
        <f>L51+L26</f>
        <v>395.1</v>
      </c>
      <c r="M52" s="2841">
        <f>M51+M26</f>
        <v>360.4</v>
      </c>
      <c r="N52" s="6912"/>
      <c r="O52" s="6913"/>
      <c r="P52" s="6913"/>
      <c r="Q52" s="6913"/>
      <c r="R52" s="6913"/>
      <c r="S52" s="7013"/>
    </row>
    <row r="53" spans="1:19" ht="27.75" customHeight="1" x14ac:dyDescent="0.2">
      <c r="A53" s="1629" t="s">
        <v>169</v>
      </c>
      <c r="B53" s="1629"/>
      <c r="C53" s="1629"/>
      <c r="D53" s="1629"/>
      <c r="E53" s="1629"/>
      <c r="F53" s="1629"/>
      <c r="G53" s="1629"/>
      <c r="H53" s="1630"/>
      <c r="I53" s="1629"/>
      <c r="J53" s="1629"/>
      <c r="K53" s="1629"/>
      <c r="L53" s="1629"/>
      <c r="M53" s="1629"/>
      <c r="N53" s="1628"/>
      <c r="O53" s="1628"/>
      <c r="P53" s="1627"/>
      <c r="Q53" s="1627"/>
    </row>
    <row r="54" spans="1:19" x14ac:dyDescent="0.2">
      <c r="A54" s="5862" t="s">
        <v>168</v>
      </c>
      <c r="B54" s="5862"/>
      <c r="C54" s="5862"/>
      <c r="D54" s="5862"/>
      <c r="E54" s="5862"/>
      <c r="F54" s="5862"/>
      <c r="G54" s="5862"/>
      <c r="H54" s="5862"/>
      <c r="I54" s="5862"/>
      <c r="J54" s="5862"/>
      <c r="K54" s="5862"/>
      <c r="L54" s="5862"/>
      <c r="M54" s="495"/>
      <c r="N54" s="1592"/>
      <c r="O54" s="1592"/>
      <c r="P54" s="1591"/>
      <c r="Q54" s="1591"/>
    </row>
    <row r="55" spans="1:19" ht="13.5" thickBot="1" x14ac:dyDescent="0.25">
      <c r="A55" s="35"/>
      <c r="B55" s="37"/>
      <c r="C55" s="37"/>
      <c r="D55" s="37"/>
      <c r="E55" s="37"/>
      <c r="F55" s="37"/>
      <c r="G55" s="38"/>
      <c r="H55" s="37"/>
      <c r="I55" s="37"/>
      <c r="J55" s="36"/>
      <c r="K55" s="36"/>
      <c r="L55" s="39" t="s">
        <v>111</v>
      </c>
      <c r="M55" s="1626"/>
      <c r="N55" s="1592"/>
      <c r="O55" s="1592"/>
      <c r="P55" s="1591"/>
      <c r="Q55" s="1591"/>
    </row>
    <row r="56" spans="1:19" ht="71.25" customHeight="1" thickBot="1" x14ac:dyDescent="0.25">
      <c r="A56" s="40"/>
      <c r="B56" s="41"/>
      <c r="C56" s="6417" t="s">
        <v>589</v>
      </c>
      <c r="D56" s="6417"/>
      <c r="E56" s="6417"/>
      <c r="F56" s="6417"/>
      <c r="G56" s="6417"/>
      <c r="H56" s="6417"/>
      <c r="I56" s="6417"/>
      <c r="J56" s="6417"/>
      <c r="K56" s="2840" t="s">
        <v>180</v>
      </c>
      <c r="L56" s="2840" t="s">
        <v>180</v>
      </c>
      <c r="M56" s="2839" t="s">
        <v>176</v>
      </c>
      <c r="N56" s="1592"/>
      <c r="O56" s="1592"/>
      <c r="P56" s="1591"/>
      <c r="Q56" s="1591"/>
    </row>
    <row r="57" spans="1:19" ht="22.5" customHeight="1" x14ac:dyDescent="0.2">
      <c r="A57" s="6752" t="s">
        <v>192</v>
      </c>
      <c r="B57" s="6753"/>
      <c r="C57" s="6753"/>
      <c r="D57" s="6753"/>
      <c r="E57" s="6753"/>
      <c r="F57" s="6753"/>
      <c r="G57" s="6753"/>
      <c r="H57" s="6753"/>
      <c r="I57" s="6753"/>
      <c r="J57" s="6754"/>
      <c r="K57" s="2837">
        <f>K58+K69+K62+K71+K72+K73</f>
        <v>389.6</v>
      </c>
      <c r="L57" s="2838">
        <f>L58+L69+L62+L71+L72+L73</f>
        <v>395.1</v>
      </c>
      <c r="M57" s="2837">
        <f>M58+M69+M62+M71+M72+M73</f>
        <v>360.4</v>
      </c>
      <c r="N57" s="1592"/>
      <c r="O57" s="1592"/>
      <c r="P57" s="1591"/>
      <c r="Q57" s="1591"/>
    </row>
    <row r="58" spans="1:19" x14ac:dyDescent="0.2">
      <c r="A58" s="5748" t="s">
        <v>228</v>
      </c>
      <c r="B58" s="5749"/>
      <c r="C58" s="5749"/>
      <c r="D58" s="5749"/>
      <c r="E58" s="5749"/>
      <c r="F58" s="5749"/>
      <c r="G58" s="5749"/>
      <c r="H58" s="5749"/>
      <c r="I58" s="5749"/>
      <c r="J58" s="5750"/>
      <c r="K58" s="199">
        <f>K59</f>
        <v>389.6</v>
      </c>
      <c r="L58" s="199">
        <f>L59</f>
        <v>395.1</v>
      </c>
      <c r="M58" s="199">
        <f>M59</f>
        <v>360.4</v>
      </c>
      <c r="N58" s="1592"/>
      <c r="O58" s="1592"/>
      <c r="P58" s="1591"/>
      <c r="Q58" s="1591"/>
    </row>
    <row r="59" spans="1:19" x14ac:dyDescent="0.2">
      <c r="A59" s="6400" t="s">
        <v>207</v>
      </c>
      <c r="B59" s="6401"/>
      <c r="C59" s="6401"/>
      <c r="D59" s="6401"/>
      <c r="E59" s="6401"/>
      <c r="F59" s="6401"/>
      <c r="G59" s="6401"/>
      <c r="H59" s="6401"/>
      <c r="I59" s="6401"/>
      <c r="J59" s="7055"/>
      <c r="K59" s="199">
        <f>K11+K16+K30+K34+K38+K44</f>
        <v>389.6</v>
      </c>
      <c r="L59" s="199">
        <f>L11+L16+L30+L34+L38+L44</f>
        <v>395.1</v>
      </c>
      <c r="M59" s="199">
        <f>M11+M16+M30+M34+M38+M44</f>
        <v>360.4</v>
      </c>
      <c r="N59" s="1592"/>
      <c r="O59" s="1592"/>
      <c r="P59" s="1591"/>
      <c r="Q59" s="1591"/>
    </row>
    <row r="60" spans="1:19" x14ac:dyDescent="0.2">
      <c r="A60" s="5748" t="s">
        <v>208</v>
      </c>
      <c r="B60" s="5749"/>
      <c r="C60" s="5749"/>
      <c r="D60" s="5749"/>
      <c r="E60" s="5763"/>
      <c r="F60" s="5763"/>
      <c r="G60" s="5763"/>
      <c r="H60" s="5763"/>
      <c r="I60" s="5763"/>
      <c r="J60" s="5764"/>
      <c r="K60" s="199"/>
      <c r="L60" s="199"/>
      <c r="M60" s="199"/>
      <c r="N60" s="1592"/>
      <c r="O60" s="1592"/>
      <c r="P60" s="1591"/>
      <c r="Q60" s="1591"/>
    </row>
    <row r="61" spans="1:19" ht="27.75" customHeight="1" x14ac:dyDescent="0.2">
      <c r="A61" s="5748" t="s">
        <v>209</v>
      </c>
      <c r="B61" s="5749"/>
      <c r="C61" s="5749"/>
      <c r="D61" s="5749"/>
      <c r="E61" s="5749"/>
      <c r="F61" s="5749"/>
      <c r="G61" s="5749"/>
      <c r="H61" s="5749"/>
      <c r="I61" s="5749"/>
      <c r="J61" s="5750"/>
      <c r="K61" s="199"/>
      <c r="L61" s="199"/>
      <c r="M61" s="199"/>
      <c r="N61" s="1592"/>
      <c r="O61" s="1592"/>
      <c r="P61" s="1591"/>
      <c r="Q61" s="1591"/>
    </row>
    <row r="62" spans="1:19" ht="15" customHeight="1" x14ac:dyDescent="0.2">
      <c r="A62" s="5867" t="s">
        <v>163</v>
      </c>
      <c r="B62" s="7056"/>
      <c r="C62" s="7056"/>
      <c r="D62" s="7056"/>
      <c r="E62" s="7056"/>
      <c r="F62" s="7056"/>
      <c r="G62" s="7056"/>
      <c r="H62" s="7056"/>
      <c r="I62" s="7056"/>
      <c r="J62" s="5868"/>
      <c r="K62" s="199"/>
      <c r="L62" s="199"/>
      <c r="M62" s="199"/>
      <c r="N62" s="1592"/>
      <c r="O62" s="1592"/>
      <c r="P62" s="1591"/>
      <c r="Q62" s="1591"/>
    </row>
    <row r="63" spans="1:19" ht="15" customHeight="1" x14ac:dyDescent="0.2">
      <c r="A63" s="5748" t="s">
        <v>210</v>
      </c>
      <c r="B63" s="5749"/>
      <c r="C63" s="5749"/>
      <c r="D63" s="5749"/>
      <c r="E63" s="5749"/>
      <c r="F63" s="5749"/>
      <c r="G63" s="5749"/>
      <c r="H63" s="5749"/>
      <c r="I63" s="5749"/>
      <c r="J63" s="5750"/>
      <c r="K63" s="199"/>
      <c r="L63" s="199"/>
      <c r="M63" s="199"/>
      <c r="N63" s="1592"/>
      <c r="O63" s="1592"/>
      <c r="P63" s="1591"/>
      <c r="Q63" s="1591"/>
    </row>
    <row r="64" spans="1:19" ht="15" customHeight="1" x14ac:dyDescent="0.2">
      <c r="A64" s="5748" t="s">
        <v>211</v>
      </c>
      <c r="B64" s="5749"/>
      <c r="C64" s="5749"/>
      <c r="D64" s="5749"/>
      <c r="E64" s="5749"/>
      <c r="F64" s="5749"/>
      <c r="G64" s="5749"/>
      <c r="H64" s="5749"/>
      <c r="I64" s="5749"/>
      <c r="J64" s="5750"/>
      <c r="K64" s="199"/>
      <c r="L64" s="199"/>
      <c r="M64" s="199"/>
      <c r="N64" s="1592"/>
      <c r="O64" s="1592"/>
      <c r="P64" s="1591"/>
      <c r="Q64" s="1591"/>
    </row>
    <row r="65" spans="1:17" ht="15" customHeight="1" x14ac:dyDescent="0.2">
      <c r="A65" s="5748" t="s">
        <v>212</v>
      </c>
      <c r="B65" s="5749"/>
      <c r="C65" s="5749"/>
      <c r="D65" s="5749"/>
      <c r="E65" s="5749"/>
      <c r="F65" s="5749"/>
      <c r="G65" s="5749"/>
      <c r="H65" s="5749"/>
      <c r="I65" s="5749"/>
      <c r="J65" s="5750"/>
      <c r="K65" s="199"/>
      <c r="L65" s="199"/>
      <c r="M65" s="199"/>
      <c r="N65" s="1592"/>
      <c r="O65" s="1592"/>
      <c r="P65" s="1591"/>
      <c r="Q65" s="1591"/>
    </row>
    <row r="66" spans="1:17" ht="14.25" customHeight="1" x14ac:dyDescent="0.2">
      <c r="A66" s="5748" t="s">
        <v>213</v>
      </c>
      <c r="B66" s="5749"/>
      <c r="C66" s="5749"/>
      <c r="D66" s="5749"/>
      <c r="E66" s="5749"/>
      <c r="F66" s="5749"/>
      <c r="G66" s="5749"/>
      <c r="H66" s="5749"/>
      <c r="I66" s="5749"/>
      <c r="J66" s="5750"/>
      <c r="K66" s="199"/>
      <c r="L66" s="199"/>
      <c r="M66" s="199"/>
      <c r="N66" s="1592"/>
      <c r="O66" s="1592"/>
      <c r="P66" s="1591"/>
      <c r="Q66" s="1591"/>
    </row>
    <row r="67" spans="1:17" x14ac:dyDescent="0.2">
      <c r="A67" s="5748" t="s">
        <v>214</v>
      </c>
      <c r="B67" s="5749"/>
      <c r="C67" s="5749"/>
      <c r="D67" s="5749"/>
      <c r="E67" s="5763"/>
      <c r="F67" s="5763"/>
      <c r="G67" s="5763"/>
      <c r="H67" s="5763"/>
      <c r="I67" s="5763"/>
      <c r="J67" s="5764"/>
      <c r="K67" s="199"/>
      <c r="L67" s="199"/>
      <c r="M67" s="199"/>
      <c r="N67" s="1592"/>
      <c r="O67" s="1592"/>
      <c r="P67" s="1591"/>
      <c r="Q67" s="1591"/>
    </row>
    <row r="68" spans="1:17" x14ac:dyDescent="0.2">
      <c r="A68" s="5765" t="s">
        <v>215</v>
      </c>
      <c r="B68" s="5766"/>
      <c r="C68" s="5766"/>
      <c r="D68" s="5766"/>
      <c r="E68" s="5763"/>
      <c r="F68" s="5763"/>
      <c r="G68" s="5763"/>
      <c r="H68" s="5763"/>
      <c r="I68" s="5763"/>
      <c r="J68" s="5764"/>
      <c r="K68" s="199"/>
      <c r="L68" s="199"/>
      <c r="M68" s="199"/>
      <c r="N68" s="1592"/>
      <c r="O68" s="1592"/>
      <c r="P68" s="1591"/>
      <c r="Q68" s="1591"/>
    </row>
    <row r="69" spans="1:17" ht="14.25" customHeight="1" x14ac:dyDescent="0.2">
      <c r="A69" s="5748" t="s">
        <v>195</v>
      </c>
      <c r="B69" s="5749"/>
      <c r="C69" s="5749"/>
      <c r="D69" s="5749"/>
      <c r="E69" s="5749"/>
      <c r="F69" s="5749"/>
      <c r="G69" s="5749"/>
      <c r="H69" s="5749"/>
      <c r="I69" s="5749"/>
      <c r="J69" s="5750"/>
      <c r="K69" s="199"/>
      <c r="L69" s="199"/>
      <c r="M69" s="199"/>
      <c r="N69" s="1592"/>
      <c r="O69" s="1592"/>
      <c r="P69" s="1591"/>
      <c r="Q69" s="1591"/>
    </row>
    <row r="70" spans="1:17" x14ac:dyDescent="0.2">
      <c r="A70" s="5748" t="s">
        <v>216</v>
      </c>
      <c r="B70" s="5749"/>
      <c r="C70" s="5749"/>
      <c r="D70" s="5749"/>
      <c r="E70" s="5749"/>
      <c r="F70" s="5749"/>
      <c r="G70" s="5749"/>
      <c r="H70" s="5749"/>
      <c r="I70" s="5749"/>
      <c r="J70" s="5750"/>
      <c r="K70" s="199"/>
      <c r="L70" s="199"/>
      <c r="M70" s="199"/>
      <c r="N70" s="1592"/>
      <c r="O70" s="1592"/>
      <c r="P70" s="1591"/>
      <c r="Q70" s="1591"/>
    </row>
    <row r="71" spans="1:17" x14ac:dyDescent="0.2">
      <c r="A71" s="6398" t="s">
        <v>217</v>
      </c>
      <c r="B71" s="6399"/>
      <c r="C71" s="6399"/>
      <c r="D71" s="6399"/>
      <c r="E71" s="6399"/>
      <c r="F71" s="6399"/>
      <c r="G71" s="6399"/>
      <c r="H71" s="6399"/>
      <c r="I71" s="6399"/>
      <c r="J71" s="7051"/>
      <c r="K71" s="199"/>
      <c r="L71" s="199"/>
      <c r="M71" s="199"/>
      <c r="N71" s="1592"/>
      <c r="O71" s="1592"/>
      <c r="P71" s="1591"/>
      <c r="Q71" s="1591"/>
    </row>
    <row r="72" spans="1:17" x14ac:dyDescent="0.2">
      <c r="A72" s="6400" t="s">
        <v>218</v>
      </c>
      <c r="B72" s="6401"/>
      <c r="C72" s="6401"/>
      <c r="D72" s="6401"/>
      <c r="E72" s="6401"/>
      <c r="F72" s="6401"/>
      <c r="G72" s="6401"/>
      <c r="H72" s="6401"/>
      <c r="I72" s="6401"/>
      <c r="J72" s="7055"/>
      <c r="K72" s="199"/>
      <c r="L72" s="199"/>
      <c r="M72" s="199"/>
      <c r="N72" s="1592"/>
      <c r="O72" s="1592"/>
      <c r="P72" s="1591"/>
      <c r="Q72" s="1591"/>
    </row>
    <row r="73" spans="1:17" ht="15" customHeight="1" x14ac:dyDescent="0.2">
      <c r="A73" s="5748" t="s">
        <v>196</v>
      </c>
      <c r="B73" s="5749"/>
      <c r="C73" s="5749"/>
      <c r="D73" s="5749"/>
      <c r="E73" s="5749"/>
      <c r="F73" s="5749"/>
      <c r="G73" s="5749"/>
      <c r="H73" s="5749"/>
      <c r="I73" s="5749"/>
      <c r="J73" s="5750"/>
      <c r="K73" s="199"/>
      <c r="L73" s="199"/>
      <c r="M73" s="199"/>
      <c r="N73" s="1592"/>
      <c r="O73" s="1592"/>
      <c r="P73" s="1591"/>
      <c r="Q73" s="1591"/>
    </row>
    <row r="74" spans="1:17" x14ac:dyDescent="0.2">
      <c r="A74" s="5748" t="s">
        <v>219</v>
      </c>
      <c r="B74" s="5749"/>
      <c r="C74" s="5749"/>
      <c r="D74" s="5749"/>
      <c r="E74" s="5763"/>
      <c r="F74" s="5763"/>
      <c r="G74" s="5763"/>
      <c r="H74" s="5763"/>
      <c r="I74" s="5763"/>
      <c r="J74" s="5764"/>
      <c r="K74" s="199"/>
      <c r="L74" s="199"/>
      <c r="M74" s="199"/>
      <c r="N74" s="1592"/>
      <c r="O74" s="1592"/>
      <c r="P74" s="1591"/>
      <c r="Q74" s="1591"/>
    </row>
    <row r="75" spans="1:17" ht="13.5" thickBot="1" x14ac:dyDescent="0.25">
      <c r="A75" s="5748" t="s">
        <v>226</v>
      </c>
      <c r="B75" s="5749"/>
      <c r="C75" s="5749"/>
      <c r="D75" s="5749"/>
      <c r="E75" s="5749"/>
      <c r="F75" s="5749"/>
      <c r="G75" s="5749"/>
      <c r="H75" s="5749"/>
      <c r="I75" s="5749"/>
      <c r="J75" s="5750"/>
      <c r="K75" s="199"/>
      <c r="L75" s="199"/>
      <c r="M75" s="199"/>
      <c r="N75" s="1592"/>
      <c r="O75" s="1592"/>
      <c r="P75" s="1591"/>
      <c r="Q75" s="1591"/>
    </row>
    <row r="76" spans="1:17" ht="33.75" customHeight="1" thickBot="1" x14ac:dyDescent="0.25">
      <c r="A76" s="6934" t="s">
        <v>164</v>
      </c>
      <c r="B76" s="6935"/>
      <c r="C76" s="6935"/>
      <c r="D76" s="6935"/>
      <c r="E76" s="6935"/>
      <c r="F76" s="6935"/>
      <c r="G76" s="6935"/>
      <c r="H76" s="6935"/>
      <c r="I76" s="6935"/>
      <c r="J76" s="6936"/>
      <c r="K76" s="1618">
        <f>K77</f>
        <v>0</v>
      </c>
      <c r="L76" s="1618">
        <f>L77</f>
        <v>0</v>
      </c>
      <c r="M76" s="1618">
        <f>M77</f>
        <v>0</v>
      </c>
      <c r="N76" s="1592"/>
      <c r="O76" s="1592"/>
      <c r="P76" s="1591"/>
      <c r="Q76" s="1591"/>
    </row>
    <row r="77" spans="1:17" x14ac:dyDescent="0.2">
      <c r="A77" s="5732" t="s">
        <v>225</v>
      </c>
      <c r="B77" s="5733"/>
      <c r="C77" s="5733"/>
      <c r="D77" s="5733"/>
      <c r="E77" s="5734"/>
      <c r="F77" s="5734"/>
      <c r="G77" s="5734"/>
      <c r="H77" s="5734"/>
      <c r="I77" s="5734"/>
      <c r="J77" s="5735"/>
      <c r="K77" s="2640">
        <v>0</v>
      </c>
      <c r="L77" s="2640">
        <v>0</v>
      </c>
      <c r="M77" s="2640">
        <v>0</v>
      </c>
      <c r="N77" s="1592"/>
      <c r="O77" s="1592"/>
      <c r="P77" s="1591"/>
      <c r="Q77" s="1591"/>
    </row>
    <row r="78" spans="1:17" ht="13.5" thickBot="1" x14ac:dyDescent="0.25">
      <c r="A78" s="6420" t="s">
        <v>165</v>
      </c>
      <c r="B78" s="6421"/>
      <c r="C78" s="6421"/>
      <c r="D78" s="6421"/>
      <c r="E78" s="6421"/>
      <c r="F78" s="6421"/>
      <c r="G78" s="6421"/>
      <c r="H78" s="6421"/>
      <c r="I78" s="6421"/>
      <c r="J78" s="6422"/>
      <c r="K78" s="2328"/>
      <c r="L78" s="2328"/>
      <c r="M78" s="2328"/>
      <c r="N78" s="1592"/>
      <c r="O78" s="1592"/>
      <c r="P78" s="1591"/>
      <c r="Q78" s="1591"/>
    </row>
    <row r="79" spans="1:17" x14ac:dyDescent="0.2">
      <c r="A79" s="6423" t="s">
        <v>221</v>
      </c>
      <c r="B79" s="6462"/>
      <c r="C79" s="6462"/>
      <c r="D79" s="6462"/>
      <c r="E79" s="6462"/>
      <c r="F79" s="6462"/>
      <c r="G79" s="6462"/>
      <c r="H79" s="6462"/>
      <c r="I79" s="6462"/>
      <c r="J79" s="6450"/>
      <c r="K79" s="2646"/>
      <c r="L79" s="2646"/>
      <c r="M79" s="2645"/>
      <c r="N79" s="1592"/>
      <c r="O79" s="1592"/>
      <c r="P79" s="1591"/>
      <c r="Q79" s="1591"/>
    </row>
    <row r="80" spans="1:17" x14ac:dyDescent="0.2">
      <c r="A80" s="6423" t="s">
        <v>222</v>
      </c>
      <c r="B80" s="6424"/>
      <c r="C80" s="6424"/>
      <c r="D80" s="6424"/>
      <c r="E80" s="6424"/>
      <c r="F80" s="6424"/>
      <c r="G80" s="6424"/>
      <c r="H80" s="6424"/>
      <c r="I80" s="6424"/>
      <c r="J80" s="6425"/>
      <c r="K80" s="2646"/>
      <c r="L80" s="2646"/>
      <c r="M80" s="2645"/>
      <c r="N80" s="1592"/>
      <c r="O80" s="1592"/>
      <c r="P80" s="1591"/>
      <c r="Q80" s="1591"/>
    </row>
    <row r="81" spans="1:17" ht="13.5" thickBot="1" x14ac:dyDescent="0.25">
      <c r="A81" s="6426" t="s">
        <v>197</v>
      </c>
      <c r="B81" s="6427"/>
      <c r="C81" s="6427"/>
      <c r="D81" s="6427"/>
      <c r="E81" s="6427"/>
      <c r="F81" s="6427"/>
      <c r="G81" s="6427"/>
      <c r="H81" s="6427"/>
      <c r="I81" s="6427"/>
      <c r="J81" s="6428"/>
      <c r="K81" s="2644"/>
      <c r="L81" s="2644"/>
      <c r="M81" s="2643"/>
      <c r="N81" s="1592"/>
      <c r="O81" s="1592"/>
      <c r="P81" s="1591"/>
      <c r="Q81" s="1591"/>
    </row>
    <row r="82" spans="1:17" ht="13.5" thickBot="1" x14ac:dyDescent="0.25">
      <c r="A82" s="7048" t="s">
        <v>979</v>
      </c>
      <c r="B82" s="7049"/>
      <c r="C82" s="7049"/>
      <c r="D82" s="7049"/>
      <c r="E82" s="7049"/>
      <c r="F82" s="7049"/>
      <c r="G82" s="7049"/>
      <c r="H82" s="7049"/>
      <c r="I82" s="7049"/>
      <c r="J82" s="7050"/>
      <c r="K82" s="174">
        <f>K57+K76</f>
        <v>389.6</v>
      </c>
      <c r="L82" s="174">
        <f>L57+L76</f>
        <v>395.1</v>
      </c>
      <c r="M82" s="174">
        <f>M57+M76</f>
        <v>360.4</v>
      </c>
      <c r="N82" s="1592"/>
      <c r="O82" s="1592"/>
      <c r="P82" s="1591"/>
      <c r="Q82" s="1591"/>
    </row>
    <row r="83" spans="1:17" ht="15" x14ac:dyDescent="0.2">
      <c r="A83" s="7057" t="s">
        <v>166</v>
      </c>
      <c r="B83" s="7058"/>
      <c r="C83" s="7058"/>
      <c r="D83" s="7058"/>
      <c r="E83" s="7058"/>
      <c r="F83" s="7058"/>
      <c r="G83" s="7058"/>
      <c r="H83" s="7058"/>
      <c r="I83" s="7058"/>
      <c r="J83" s="7059"/>
      <c r="K83" s="2642"/>
      <c r="L83" s="2640"/>
      <c r="M83" s="2640"/>
      <c r="N83" s="1592"/>
      <c r="O83" s="1592"/>
      <c r="P83" s="1591"/>
      <c r="Q83" s="1591"/>
    </row>
    <row r="84" spans="1:17" ht="21.75" customHeight="1" thickBot="1" x14ac:dyDescent="0.25">
      <c r="A84" s="7060" t="s">
        <v>167</v>
      </c>
      <c r="B84" s="7061"/>
      <c r="C84" s="7061"/>
      <c r="D84" s="7061"/>
      <c r="E84" s="7061"/>
      <c r="F84" s="7061"/>
      <c r="G84" s="7061"/>
      <c r="H84" s="7061"/>
      <c r="I84" s="7061"/>
      <c r="J84" s="7062"/>
      <c r="K84" s="2328">
        <v>92.1</v>
      </c>
      <c r="L84" s="2328" t="s">
        <v>183</v>
      </c>
      <c r="M84" s="2328" t="s">
        <v>183</v>
      </c>
    </row>
    <row r="85" spans="1:17" ht="15.75" x14ac:dyDescent="0.2">
      <c r="A85" s="1399"/>
      <c r="B85" s="1399"/>
      <c r="C85" s="1399"/>
      <c r="D85" s="1399"/>
      <c r="E85" s="1399"/>
      <c r="F85" s="7054"/>
      <c r="G85" s="7054"/>
      <c r="H85" s="7054"/>
      <c r="I85" s="7054"/>
      <c r="J85" s="7054"/>
      <c r="K85" s="7054"/>
      <c r="L85" s="7054"/>
      <c r="M85" s="2834"/>
    </row>
    <row r="86" spans="1:17" ht="51" customHeight="1" x14ac:dyDescent="0.2">
      <c r="A86" s="1399"/>
      <c r="B86" s="1399"/>
      <c r="C86" s="1399"/>
      <c r="D86" s="1399"/>
      <c r="E86" s="1399"/>
      <c r="H86" s="496"/>
    </row>
    <row r="87" spans="1:17" x14ac:dyDescent="0.2">
      <c r="A87" s="1399"/>
      <c r="B87" s="1399"/>
      <c r="C87" s="1399"/>
      <c r="D87" s="1399"/>
      <c r="E87" s="1399"/>
      <c r="H87" s="496"/>
    </row>
    <row r="88" spans="1:17" x14ac:dyDescent="0.2">
      <c r="A88" s="1399"/>
      <c r="B88" s="1399"/>
      <c r="C88" s="1399"/>
      <c r="D88" s="1399"/>
      <c r="E88" s="1399"/>
      <c r="H88" s="496"/>
    </row>
    <row r="89" spans="1:17" x14ac:dyDescent="0.2">
      <c r="A89" s="1399"/>
      <c r="B89" s="1399"/>
      <c r="C89" s="1399"/>
      <c r="D89" s="1399"/>
      <c r="E89" s="1399"/>
      <c r="H89" s="496"/>
    </row>
    <row r="90" spans="1:17" x14ac:dyDescent="0.2">
      <c r="H90" s="496"/>
    </row>
    <row r="91" spans="1:17" ht="26.45" customHeight="1" x14ac:dyDescent="0.2">
      <c r="H91" s="496"/>
    </row>
    <row r="92" spans="1:17" x14ac:dyDescent="0.2">
      <c r="H92" s="496"/>
    </row>
    <row r="93" spans="1:17" x14ac:dyDescent="0.2">
      <c r="H93" s="496"/>
    </row>
    <row r="94" spans="1:17" x14ac:dyDescent="0.2">
      <c r="H94" s="496"/>
    </row>
    <row r="95" spans="1:17" x14ac:dyDescent="0.2">
      <c r="H95" s="496"/>
    </row>
    <row r="96" spans="1:17" x14ac:dyDescent="0.2">
      <c r="H96" s="496"/>
    </row>
    <row r="97" s="496" customFormat="1" x14ac:dyDescent="0.2"/>
    <row r="98" s="496" customFormat="1" x14ac:dyDescent="0.2"/>
    <row r="99" s="496" customFormat="1" x14ac:dyDescent="0.2"/>
    <row r="100" s="496" customFormat="1" x14ac:dyDescent="0.2"/>
    <row r="101" s="496" customFormat="1" x14ac:dyDescent="0.2"/>
  </sheetData>
  <mergeCells count="140">
    <mergeCell ref="B38:B39"/>
    <mergeCell ref="C34:C35"/>
    <mergeCell ref="B34:B35"/>
    <mergeCell ref="A34:A35"/>
    <mergeCell ref="C36:C37"/>
    <mergeCell ref="B36:B37"/>
    <mergeCell ref="A36:A37"/>
    <mergeCell ref="H38:H41"/>
    <mergeCell ref="I44:I49"/>
    <mergeCell ref="C42:I42"/>
    <mergeCell ref="G38:G41"/>
    <mergeCell ref="F40:F41"/>
    <mergeCell ref="D40:D41"/>
    <mergeCell ref="F36:F37"/>
    <mergeCell ref="D38:F39"/>
    <mergeCell ref="D34:F35"/>
    <mergeCell ref="G34:G37"/>
    <mergeCell ref="A44:A47"/>
    <mergeCell ref="C48:C49"/>
    <mergeCell ref="B48:B49"/>
    <mergeCell ref="A48:A49"/>
    <mergeCell ref="G44:G49"/>
    <mergeCell ref="H44:H49"/>
    <mergeCell ref="A40:A41"/>
    <mergeCell ref="B51:I51"/>
    <mergeCell ref="B44:B47"/>
    <mergeCell ref="C44:C47"/>
    <mergeCell ref="D48:D49"/>
    <mergeCell ref="F85:L85"/>
    <mergeCell ref="A54:L54"/>
    <mergeCell ref="C56:J56"/>
    <mergeCell ref="A57:J57"/>
    <mergeCell ref="A58:J58"/>
    <mergeCell ref="A59:J59"/>
    <mergeCell ref="A60:J60"/>
    <mergeCell ref="A62:J62"/>
    <mergeCell ref="A63:J63"/>
    <mergeCell ref="A73:J73"/>
    <mergeCell ref="A83:J83"/>
    <mergeCell ref="A84:J84"/>
    <mergeCell ref="A64:J64"/>
    <mergeCell ref="A65:J65"/>
    <mergeCell ref="A66:J66"/>
    <mergeCell ref="A67:J67"/>
    <mergeCell ref="A68:J68"/>
    <mergeCell ref="A69:J69"/>
    <mergeCell ref="A72:J72"/>
    <mergeCell ref="A70:J70"/>
    <mergeCell ref="A74:J74"/>
    <mergeCell ref="A75:J75"/>
    <mergeCell ref="A76:J76"/>
    <mergeCell ref="A77:J77"/>
    <mergeCell ref="A78:J78"/>
    <mergeCell ref="A82:J82"/>
    <mergeCell ref="A79:J79"/>
    <mergeCell ref="A80:J80"/>
    <mergeCell ref="A81:J81"/>
    <mergeCell ref="A71:J71"/>
    <mergeCell ref="A2:S2"/>
    <mergeCell ref="A3:S3"/>
    <mergeCell ref="D36:D37"/>
    <mergeCell ref="F14:F15"/>
    <mergeCell ref="G11:G15"/>
    <mergeCell ref="H11:H15"/>
    <mergeCell ref="I11:I15"/>
    <mergeCell ref="F23:F24"/>
    <mergeCell ref="I30:I33"/>
    <mergeCell ref="I34:I37"/>
    <mergeCell ref="G30:G33"/>
    <mergeCell ref="H34:H37"/>
    <mergeCell ref="D11:F13"/>
    <mergeCell ref="G16:G24"/>
    <mergeCell ref="H16:H24"/>
    <mergeCell ref="I16:I24"/>
    <mergeCell ref="D16:F22"/>
    <mergeCell ref="B26:I26"/>
    <mergeCell ref="C11:C13"/>
    <mergeCell ref="C30:C31"/>
    <mergeCell ref="A5:A7"/>
    <mergeCell ref="F32:F33"/>
    <mergeCell ref="C23:C24"/>
    <mergeCell ref="A16:A22"/>
    <mergeCell ref="B16:B22"/>
    <mergeCell ref="O4:P4"/>
    <mergeCell ref="A9:A10"/>
    <mergeCell ref="B8:L8"/>
    <mergeCell ref="P6:P7"/>
    <mergeCell ref="B5:B7"/>
    <mergeCell ref="H30:H33"/>
    <mergeCell ref="S5:S7"/>
    <mergeCell ref="N5:Q5"/>
    <mergeCell ref="D5:D7"/>
    <mergeCell ref="N51:S51"/>
    <mergeCell ref="N52:S52"/>
    <mergeCell ref="K5:M5"/>
    <mergeCell ref="K6:K7"/>
    <mergeCell ref="L6:L7"/>
    <mergeCell ref="M6:M7"/>
    <mergeCell ref="K11:K12"/>
    <mergeCell ref="C9:L10"/>
    <mergeCell ref="N6:N7"/>
    <mergeCell ref="O6:O7"/>
    <mergeCell ref="C32:C33"/>
    <mergeCell ref="L11:L12"/>
    <mergeCell ref="J11:J12"/>
    <mergeCell ref="D32:D33"/>
    <mergeCell ref="C16:C22"/>
    <mergeCell ref="D30:F31"/>
    <mergeCell ref="C5:C7"/>
    <mergeCell ref="E5:E7"/>
    <mergeCell ref="F5:F7"/>
    <mergeCell ref="H5:H7"/>
    <mergeCell ref="I5:I7"/>
    <mergeCell ref="J5:J7"/>
    <mergeCell ref="G5:G7"/>
    <mergeCell ref="C50:I50"/>
    <mergeCell ref="I38:I41"/>
    <mergeCell ref="D44:F47"/>
    <mergeCell ref="Q6:Q7"/>
    <mergeCell ref="R5:R7"/>
    <mergeCell ref="A61:J61"/>
    <mergeCell ref="B9:B10"/>
    <mergeCell ref="A11:A13"/>
    <mergeCell ref="B11:B13"/>
    <mergeCell ref="B32:B33"/>
    <mergeCell ref="A32:A33"/>
    <mergeCell ref="B23:B24"/>
    <mergeCell ref="A23:A24"/>
    <mergeCell ref="C25:I25"/>
    <mergeCell ref="B27:L27"/>
    <mergeCell ref="A52:J52"/>
    <mergeCell ref="N25:Q25"/>
    <mergeCell ref="N26:Q26"/>
    <mergeCell ref="C28:Q28"/>
    <mergeCell ref="B30:B31"/>
    <mergeCell ref="A30:A31"/>
    <mergeCell ref="A38:A39"/>
    <mergeCell ref="B40:B41"/>
    <mergeCell ref="M11:M12"/>
    <mergeCell ref="N50:S50"/>
  </mergeCells>
  <pageMargins left="0.70866141732283472" right="0.70866141732283472" top="0.74803149606299213" bottom="0.74803149606299213" header="0.31496062992125984" footer="0.31496062992125984"/>
  <pageSetup paperSize="9" scale="48" firstPageNumber="36" fitToHeight="0" orientation="landscape" useFirstPageNumber="1" r:id="rId1"/>
  <headerFooter>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9E952-A686-4063-ABB7-CDB7F2908435}">
  <sheetPr>
    <pageSetUpPr fitToPage="1"/>
  </sheetPr>
  <dimension ref="A2:W81"/>
  <sheetViews>
    <sheetView zoomScale="90" zoomScaleNormal="90" workbookViewId="0">
      <selection activeCell="B9" sqref="B9:S9"/>
    </sheetView>
  </sheetViews>
  <sheetFormatPr defaultColWidth="9.140625" defaultRowHeight="12.75" x14ac:dyDescent="0.2"/>
  <cols>
    <col min="1" max="1" width="3.5703125" style="2978" customWidth="1"/>
    <col min="2" max="2" width="4.28515625" style="2978" customWidth="1"/>
    <col min="3" max="4" width="3.7109375" style="2978" customWidth="1"/>
    <col min="5" max="5" width="3.28515625" style="2978" customWidth="1"/>
    <col min="6" max="6" width="39.28515625" style="2978" customWidth="1"/>
    <col min="7" max="7" width="8.28515625" style="2978" customWidth="1"/>
    <col min="8" max="8" width="5.5703125" style="2980" customWidth="1"/>
    <col min="9" max="9" width="4.42578125" style="2978" customWidth="1"/>
    <col min="10" max="10" width="7.28515625" style="2978" customWidth="1"/>
    <col min="11" max="11" width="11.140625" style="2978" customWidth="1"/>
    <col min="12" max="12" width="11.42578125" style="2978" customWidth="1"/>
    <col min="13" max="13" width="12.140625" style="2978" customWidth="1"/>
    <col min="14" max="14" width="29.7109375" style="2979" customWidth="1"/>
    <col min="15" max="15" width="9.140625" style="2978" customWidth="1"/>
    <col min="16" max="17" width="10.42578125" style="2978" customWidth="1"/>
    <col min="18" max="18" width="57.28515625" style="2978" customWidth="1"/>
    <col min="19" max="19" width="48.42578125" style="2978" customWidth="1"/>
    <col min="20" max="16384" width="9.140625" style="2978"/>
  </cols>
  <sheetData>
    <row r="2" spans="1:23" ht="66.75" customHeight="1" x14ac:dyDescent="0.2">
      <c r="Q2" s="3099"/>
      <c r="R2" s="147"/>
      <c r="S2" s="5800" t="s">
        <v>1995</v>
      </c>
      <c r="T2" s="5800"/>
      <c r="U2" s="5800"/>
      <c r="V2" s="147"/>
      <c r="W2" s="147"/>
    </row>
    <row r="3" spans="1:23" ht="15.75" customHeight="1" x14ac:dyDescent="0.2">
      <c r="A3" s="5615" t="s">
        <v>588</v>
      </c>
      <c r="B3" s="5615"/>
      <c r="C3" s="5615"/>
      <c r="D3" s="5615"/>
      <c r="E3" s="5615"/>
      <c r="F3" s="5615"/>
      <c r="G3" s="5615"/>
      <c r="H3" s="5615"/>
      <c r="I3" s="5615"/>
      <c r="J3" s="5615"/>
      <c r="K3" s="5615"/>
      <c r="L3" s="5615"/>
      <c r="M3" s="5615"/>
      <c r="N3" s="5615"/>
      <c r="O3" s="5615"/>
      <c r="P3" s="5615"/>
      <c r="Q3" s="5615"/>
      <c r="R3" s="5615"/>
      <c r="S3" s="5615"/>
      <c r="T3" s="147"/>
      <c r="U3" s="147"/>
      <c r="V3" s="147"/>
      <c r="W3" s="147"/>
    </row>
    <row r="4" spans="1:23" ht="13.9" customHeight="1" x14ac:dyDescent="0.2">
      <c r="A4" s="7151" t="s">
        <v>1066</v>
      </c>
      <c r="B4" s="7151"/>
      <c r="C4" s="7151"/>
      <c r="D4" s="7151"/>
      <c r="E4" s="7151"/>
      <c r="F4" s="7151"/>
      <c r="G4" s="7151"/>
      <c r="H4" s="7151"/>
      <c r="I4" s="7151"/>
      <c r="J4" s="7151"/>
      <c r="K4" s="7151"/>
      <c r="L4" s="7151"/>
      <c r="M4" s="7151"/>
      <c r="N4" s="7151"/>
      <c r="O4" s="7151"/>
      <c r="P4" s="7151"/>
      <c r="Q4" s="7151"/>
      <c r="R4" s="7151"/>
      <c r="S4" s="7151"/>
      <c r="T4" s="147"/>
      <c r="U4" s="147"/>
      <c r="V4" s="147"/>
      <c r="W4" s="147"/>
    </row>
    <row r="5" spans="1:23" ht="12.75" customHeight="1" thickBot="1" x14ac:dyDescent="0.25">
      <c r="A5" s="3097"/>
      <c r="B5" s="3097"/>
      <c r="C5" s="3097"/>
      <c r="D5" s="3097"/>
      <c r="E5" s="3097"/>
      <c r="F5" s="3097"/>
      <c r="G5" s="3097"/>
      <c r="H5" s="3098"/>
      <c r="I5" s="3097"/>
      <c r="J5" s="3097"/>
      <c r="K5" s="3097"/>
      <c r="L5" s="3097"/>
      <c r="M5" s="3097"/>
      <c r="N5" s="3097"/>
      <c r="O5" s="7126"/>
      <c r="P5" s="7126"/>
      <c r="Q5" s="3096"/>
    </row>
    <row r="6" spans="1:23" ht="18.75" customHeight="1" thickBot="1" x14ac:dyDescent="0.25">
      <c r="A6" s="7143" t="s">
        <v>0</v>
      </c>
      <c r="B6" s="7146" t="s">
        <v>1</v>
      </c>
      <c r="C6" s="7161" t="s">
        <v>2</v>
      </c>
      <c r="D6" s="7127" t="s">
        <v>71</v>
      </c>
      <c r="E6" s="7133" t="s">
        <v>3</v>
      </c>
      <c r="F6" s="7155" t="s">
        <v>4</v>
      </c>
      <c r="G6" s="7130" t="s">
        <v>2</v>
      </c>
      <c r="H6" s="7136" t="s">
        <v>5</v>
      </c>
      <c r="I6" s="7133" t="s">
        <v>6</v>
      </c>
      <c r="J6" s="7136" t="s">
        <v>7</v>
      </c>
      <c r="K6" s="5846" t="s">
        <v>173</v>
      </c>
      <c r="L6" s="5847"/>
      <c r="M6" s="5848"/>
      <c r="N6" s="5810" t="s">
        <v>72</v>
      </c>
      <c r="O6" s="5811"/>
      <c r="P6" s="5811"/>
      <c r="Q6" s="5812"/>
      <c r="R6" s="6267" t="s">
        <v>178</v>
      </c>
      <c r="S6" s="5833" t="s">
        <v>179</v>
      </c>
    </row>
    <row r="7" spans="1:23" x14ac:dyDescent="0.2">
      <c r="A7" s="7144"/>
      <c r="B7" s="7147"/>
      <c r="C7" s="7162"/>
      <c r="D7" s="7128"/>
      <c r="E7" s="7134"/>
      <c r="F7" s="7156"/>
      <c r="G7" s="7131"/>
      <c r="H7" s="7137"/>
      <c r="I7" s="7134"/>
      <c r="J7" s="7137"/>
      <c r="K7" s="5682" t="s">
        <v>174</v>
      </c>
      <c r="L7" s="5682" t="s">
        <v>175</v>
      </c>
      <c r="M7" s="6191" t="s">
        <v>176</v>
      </c>
      <c r="N7" s="7139" t="s">
        <v>8</v>
      </c>
      <c r="O7" s="7141" t="s">
        <v>9</v>
      </c>
      <c r="P7" s="7124" t="s">
        <v>73</v>
      </c>
      <c r="Q7" s="6164" t="s">
        <v>177</v>
      </c>
      <c r="R7" s="6268"/>
      <c r="S7" s="5834"/>
    </row>
    <row r="8" spans="1:23" ht="162.6" customHeight="1" thickBot="1" x14ac:dyDescent="0.25">
      <c r="A8" s="7145"/>
      <c r="B8" s="7148"/>
      <c r="C8" s="7163"/>
      <c r="D8" s="7129"/>
      <c r="E8" s="7135"/>
      <c r="F8" s="7157"/>
      <c r="G8" s="7132"/>
      <c r="H8" s="7138"/>
      <c r="I8" s="7135"/>
      <c r="J8" s="7138"/>
      <c r="K8" s="5684"/>
      <c r="L8" s="5684"/>
      <c r="M8" s="6192"/>
      <c r="N8" s="7140"/>
      <c r="O8" s="7142"/>
      <c r="P8" s="7125"/>
      <c r="Q8" s="6165"/>
      <c r="R8" s="6269"/>
      <c r="S8" s="5835"/>
    </row>
    <row r="9" spans="1:23" ht="16.149999999999999" customHeight="1" thickBot="1" x14ac:dyDescent="0.25">
      <c r="A9" s="3095" t="s">
        <v>10</v>
      </c>
      <c r="B9" s="7174" t="s">
        <v>1065</v>
      </c>
      <c r="C9" s="7175"/>
      <c r="D9" s="7175"/>
      <c r="E9" s="7175"/>
      <c r="F9" s="7175"/>
      <c r="G9" s="7175"/>
      <c r="H9" s="7175"/>
      <c r="I9" s="7175"/>
      <c r="J9" s="7175"/>
      <c r="K9" s="7175"/>
      <c r="L9" s="7175"/>
      <c r="M9" s="7175"/>
      <c r="N9" s="7175"/>
      <c r="O9" s="7175"/>
      <c r="P9" s="7175"/>
      <c r="Q9" s="7175"/>
      <c r="R9" s="7176"/>
      <c r="S9" s="7177"/>
    </row>
    <row r="10" spans="1:23" ht="59.25" customHeight="1" thickBot="1" x14ac:dyDescent="0.25">
      <c r="A10" s="3093"/>
      <c r="B10" s="7178"/>
      <c r="C10" s="7179"/>
      <c r="D10" s="7179"/>
      <c r="E10" s="7179"/>
      <c r="F10" s="7179"/>
      <c r="G10" s="7179"/>
      <c r="H10" s="7179"/>
      <c r="I10" s="7179"/>
      <c r="J10" s="7179"/>
      <c r="K10" s="7179"/>
      <c r="L10" s="7179"/>
      <c r="M10" s="7180"/>
      <c r="N10" s="3092" t="s">
        <v>11</v>
      </c>
      <c r="O10" s="3091" t="s">
        <v>976</v>
      </c>
      <c r="P10" s="3090" t="s">
        <v>12</v>
      </c>
      <c r="Q10" s="3009" t="s">
        <v>12</v>
      </c>
      <c r="R10" s="3008"/>
      <c r="S10" s="3008"/>
    </row>
    <row r="11" spans="1:23" ht="26.25" customHeight="1" thickBot="1" x14ac:dyDescent="0.25">
      <c r="A11" s="3089" t="s">
        <v>10</v>
      </c>
      <c r="B11" s="3088" t="s">
        <v>10</v>
      </c>
      <c r="C11" s="7158" t="s">
        <v>1064</v>
      </c>
      <c r="D11" s="7159"/>
      <c r="E11" s="7159"/>
      <c r="F11" s="7159"/>
      <c r="G11" s="7159"/>
      <c r="H11" s="7159"/>
      <c r="I11" s="7159"/>
      <c r="J11" s="7159"/>
      <c r="K11" s="7159"/>
      <c r="L11" s="7159"/>
      <c r="M11" s="7159"/>
      <c r="N11" s="7159"/>
      <c r="O11" s="7159"/>
      <c r="P11" s="7159"/>
      <c r="Q11" s="7160"/>
      <c r="R11" s="3008"/>
      <c r="S11" s="3008"/>
    </row>
    <row r="12" spans="1:23" ht="45.75" customHeight="1" x14ac:dyDescent="0.2">
      <c r="A12" s="3055"/>
      <c r="B12" s="7152"/>
      <c r="C12" s="3087"/>
      <c r="D12" s="7181"/>
      <c r="E12" s="7182"/>
      <c r="F12" s="7182"/>
      <c r="G12" s="7182"/>
      <c r="H12" s="7182"/>
      <c r="I12" s="7182"/>
      <c r="J12" s="7182"/>
      <c r="K12" s="7182"/>
      <c r="L12" s="7182"/>
      <c r="M12" s="7183"/>
      <c r="N12" s="3086" t="s">
        <v>1063</v>
      </c>
      <c r="O12" s="3085" t="s">
        <v>16</v>
      </c>
      <c r="P12" s="3065">
        <v>75</v>
      </c>
      <c r="Q12" s="3084">
        <v>61</v>
      </c>
      <c r="R12" s="3056" t="s">
        <v>1062</v>
      </c>
      <c r="S12" s="3056" t="s">
        <v>1061</v>
      </c>
    </row>
    <row r="13" spans="1:23" ht="197.25" customHeight="1" thickBot="1" x14ac:dyDescent="0.25">
      <c r="A13" s="3055"/>
      <c r="B13" s="7153"/>
      <c r="C13" s="3083"/>
      <c r="D13" s="7184"/>
      <c r="E13" s="7185"/>
      <c r="F13" s="7185"/>
      <c r="G13" s="7185"/>
      <c r="H13" s="7185"/>
      <c r="I13" s="7185"/>
      <c r="J13" s="7185"/>
      <c r="K13" s="7185"/>
      <c r="L13" s="7185"/>
      <c r="M13" s="7186"/>
      <c r="N13" s="3082" t="s">
        <v>1060</v>
      </c>
      <c r="O13" s="3081" t="s">
        <v>17</v>
      </c>
      <c r="P13" s="3080">
        <v>2</v>
      </c>
      <c r="Q13" s="3079">
        <v>4</v>
      </c>
      <c r="R13" s="3078" t="s">
        <v>1059</v>
      </c>
      <c r="S13" s="3073"/>
    </row>
    <row r="14" spans="1:23" ht="27" customHeight="1" x14ac:dyDescent="0.2">
      <c r="A14" s="7107" t="s">
        <v>10</v>
      </c>
      <c r="B14" s="7095" t="s">
        <v>10</v>
      </c>
      <c r="C14" s="7097" t="s">
        <v>10</v>
      </c>
      <c r="D14" s="3023"/>
      <c r="E14" s="3033"/>
      <c r="F14" s="7099" t="s">
        <v>1054</v>
      </c>
      <c r="G14" s="7117" t="s">
        <v>74</v>
      </c>
      <c r="H14" s="7114" t="s">
        <v>18</v>
      </c>
      <c r="I14" s="7111" t="s">
        <v>246</v>
      </c>
      <c r="J14" s="3032" t="s">
        <v>20</v>
      </c>
      <c r="K14" s="3077">
        <f>K16</f>
        <v>46.2</v>
      </c>
      <c r="L14" s="3077">
        <f>L16</f>
        <v>6.2</v>
      </c>
      <c r="M14" s="3077">
        <f>M16</f>
        <v>6</v>
      </c>
      <c r="N14" s="3067" t="s">
        <v>1058</v>
      </c>
      <c r="O14" s="3076" t="s">
        <v>17</v>
      </c>
      <c r="P14" s="3075">
        <v>0</v>
      </c>
      <c r="Q14" s="3074">
        <v>0</v>
      </c>
      <c r="R14" s="3058" t="s">
        <v>1057</v>
      </c>
      <c r="S14" s="3073"/>
    </row>
    <row r="15" spans="1:23" ht="114" customHeight="1" thickBot="1" x14ac:dyDescent="0.25">
      <c r="A15" s="7108"/>
      <c r="B15" s="7096"/>
      <c r="C15" s="7098"/>
      <c r="D15" s="3015"/>
      <c r="E15" s="3026"/>
      <c r="F15" s="7154"/>
      <c r="G15" s="7118"/>
      <c r="H15" s="7115"/>
      <c r="I15" s="7112"/>
      <c r="J15" s="3025" t="s">
        <v>24</v>
      </c>
      <c r="K15" s="3024">
        <f>SUM(K14:K14)</f>
        <v>46.2</v>
      </c>
      <c r="L15" s="3024">
        <f>SUM(L14:L14)</f>
        <v>6.2</v>
      </c>
      <c r="M15" s="3024">
        <f>SUM(M14:M14)</f>
        <v>6</v>
      </c>
      <c r="N15" s="3030" t="s">
        <v>1056</v>
      </c>
      <c r="O15" s="3042" t="s">
        <v>17</v>
      </c>
      <c r="P15" s="3071">
        <v>1</v>
      </c>
      <c r="Q15" s="3070">
        <v>0</v>
      </c>
      <c r="R15" s="3073"/>
      <c r="S15" s="3056" t="s">
        <v>1055</v>
      </c>
    </row>
    <row r="16" spans="1:23" ht="19.5" customHeight="1" x14ac:dyDescent="0.2">
      <c r="A16" s="7107" t="s">
        <v>10</v>
      </c>
      <c r="B16" s="7095" t="s">
        <v>10</v>
      </c>
      <c r="C16" s="7097" t="s">
        <v>10</v>
      </c>
      <c r="D16" s="7105" t="s">
        <v>10</v>
      </c>
      <c r="E16" s="3038"/>
      <c r="F16" s="7103" t="s">
        <v>1054</v>
      </c>
      <c r="G16" s="7118"/>
      <c r="H16" s="7115"/>
      <c r="I16" s="7112"/>
      <c r="J16" s="3022" t="s">
        <v>20</v>
      </c>
      <c r="K16" s="3022">
        <v>46.2</v>
      </c>
      <c r="L16" s="3021">
        <v>6.2</v>
      </c>
      <c r="M16" s="3021">
        <v>6</v>
      </c>
      <c r="N16" s="3030"/>
      <c r="O16" s="3042"/>
      <c r="P16" s="3071"/>
      <c r="Q16" s="3070"/>
      <c r="R16" s="3008"/>
      <c r="S16" s="3072"/>
      <c r="T16" s="3047"/>
    </row>
    <row r="17" spans="1:21" ht="28.5" customHeight="1" thickBot="1" x14ac:dyDescent="0.25">
      <c r="A17" s="7108"/>
      <c r="B17" s="7096"/>
      <c r="C17" s="7098"/>
      <c r="D17" s="7106"/>
      <c r="E17" s="3038"/>
      <c r="F17" s="7149"/>
      <c r="G17" s="7119"/>
      <c r="H17" s="7116"/>
      <c r="I17" s="7113"/>
      <c r="J17" s="3014" t="s">
        <v>24</v>
      </c>
      <c r="K17" s="3037">
        <f>SUM(K16)</f>
        <v>46.2</v>
      </c>
      <c r="L17" s="3037">
        <f>SUM(L16)</f>
        <v>6.2</v>
      </c>
      <c r="M17" s="3037">
        <f>SUM(M16)</f>
        <v>6</v>
      </c>
      <c r="N17" s="3030"/>
      <c r="O17" s="3042"/>
      <c r="P17" s="3071"/>
      <c r="Q17" s="3070"/>
      <c r="R17" s="3008"/>
      <c r="S17" s="3008"/>
      <c r="T17" s="3047"/>
    </row>
    <row r="18" spans="1:21" ht="88.15" customHeight="1" x14ac:dyDescent="0.2">
      <c r="A18" s="7107" t="s">
        <v>10</v>
      </c>
      <c r="B18" s="7095" t="s">
        <v>10</v>
      </c>
      <c r="C18" s="7097" t="s">
        <v>25</v>
      </c>
      <c r="D18" s="3023"/>
      <c r="E18" s="3033"/>
      <c r="F18" s="7099" t="s">
        <v>1053</v>
      </c>
      <c r="G18" s="7117" t="s">
        <v>75</v>
      </c>
      <c r="H18" s="7114" t="s">
        <v>18</v>
      </c>
      <c r="I18" s="7111" t="s">
        <v>246</v>
      </c>
      <c r="J18" s="3032" t="s">
        <v>20</v>
      </c>
      <c r="K18" s="3069">
        <f>K21</f>
        <v>308</v>
      </c>
      <c r="L18" s="3069">
        <f>L21</f>
        <v>348</v>
      </c>
      <c r="M18" s="3068">
        <f>M21</f>
        <v>333.7</v>
      </c>
      <c r="N18" s="3067" t="s">
        <v>1052</v>
      </c>
      <c r="O18" s="3066" t="s">
        <v>17</v>
      </c>
      <c r="P18" s="3065">
        <v>2</v>
      </c>
      <c r="Q18" s="3064">
        <v>3</v>
      </c>
      <c r="R18" s="3056" t="s">
        <v>1051</v>
      </c>
      <c r="S18" s="3008"/>
      <c r="T18" s="3047"/>
    </row>
    <row r="19" spans="1:21" ht="27" customHeight="1" x14ac:dyDescent="0.2">
      <c r="A19" s="7150"/>
      <c r="B19" s="7187"/>
      <c r="C19" s="7123"/>
      <c r="D19" s="3063"/>
      <c r="E19" s="3062"/>
      <c r="F19" s="7122"/>
      <c r="G19" s="7118"/>
      <c r="H19" s="7115"/>
      <c r="I19" s="7112"/>
      <c r="J19" s="3061"/>
      <c r="K19" s="3061"/>
      <c r="L19" s="3060"/>
      <c r="M19" s="3060"/>
      <c r="N19" s="3041" t="s">
        <v>1050</v>
      </c>
      <c r="O19" s="3059" t="s">
        <v>17</v>
      </c>
      <c r="P19" s="3018">
        <v>20</v>
      </c>
      <c r="Q19" s="3017">
        <v>36</v>
      </c>
      <c r="R19" s="3058" t="s">
        <v>1049</v>
      </c>
      <c r="S19" s="3008"/>
      <c r="T19" s="3047"/>
    </row>
    <row r="20" spans="1:21" ht="115.5" customHeight="1" thickBot="1" x14ac:dyDescent="0.25">
      <c r="A20" s="7108"/>
      <c r="B20" s="7096"/>
      <c r="C20" s="7098"/>
      <c r="D20" s="3015"/>
      <c r="E20" s="3026"/>
      <c r="F20" s="7100"/>
      <c r="G20" s="7118"/>
      <c r="H20" s="7115"/>
      <c r="I20" s="7112"/>
      <c r="J20" s="3025" t="s">
        <v>24</v>
      </c>
      <c r="K20" s="3024">
        <f>SUM(K18:K18)</f>
        <v>308</v>
      </c>
      <c r="L20" s="3024">
        <f>SUM(L18:L18)</f>
        <v>348</v>
      </c>
      <c r="M20" s="3024">
        <f>SUM(M18:M18)</f>
        <v>333.7</v>
      </c>
      <c r="N20" s="3041" t="s">
        <v>1048</v>
      </c>
      <c r="O20" s="3057" t="s">
        <v>17</v>
      </c>
      <c r="P20" s="3018">
        <v>2</v>
      </c>
      <c r="Q20" s="3017">
        <v>6</v>
      </c>
      <c r="R20" s="3056" t="s">
        <v>1047</v>
      </c>
      <c r="S20" s="3008"/>
      <c r="T20" s="3047"/>
    </row>
    <row r="21" spans="1:21" ht="21.75" customHeight="1" x14ac:dyDescent="0.2">
      <c r="A21" s="3055" t="s">
        <v>10</v>
      </c>
      <c r="B21" s="3054" t="s">
        <v>10</v>
      </c>
      <c r="C21" s="3053" t="s">
        <v>25</v>
      </c>
      <c r="D21" s="7105" t="s">
        <v>10</v>
      </c>
      <c r="E21" s="3038"/>
      <c r="F21" s="7103" t="s">
        <v>1046</v>
      </c>
      <c r="G21" s="7118"/>
      <c r="H21" s="7115"/>
      <c r="I21" s="7112"/>
      <c r="J21" s="3022" t="s">
        <v>20</v>
      </c>
      <c r="K21" s="3022">
        <v>308</v>
      </c>
      <c r="L21" s="3021">
        <v>348</v>
      </c>
      <c r="M21" s="3021">
        <v>333.7</v>
      </c>
      <c r="N21" s="3052"/>
      <c r="O21" s="3051"/>
      <c r="P21" s="3050"/>
      <c r="Q21" s="3049"/>
      <c r="R21" s="3008"/>
      <c r="S21" s="3048"/>
      <c r="T21" s="3047"/>
      <c r="U21" s="3047"/>
    </row>
    <row r="22" spans="1:21" ht="21" customHeight="1" thickBot="1" x14ac:dyDescent="0.25">
      <c r="A22" s="3046"/>
      <c r="B22" s="3045"/>
      <c r="C22" s="3016"/>
      <c r="D22" s="7106"/>
      <c r="E22" s="3026"/>
      <c r="F22" s="7104"/>
      <c r="G22" s="7119"/>
      <c r="H22" s="7116"/>
      <c r="I22" s="7113"/>
      <c r="J22" s="3014" t="s">
        <v>24</v>
      </c>
      <c r="K22" s="3013">
        <f>SUM(K21)</f>
        <v>308</v>
      </c>
      <c r="L22" s="3013">
        <f>SUM(L21)</f>
        <v>348</v>
      </c>
      <c r="M22" s="3013">
        <f>SUM(M21)</f>
        <v>333.7</v>
      </c>
      <c r="N22" s="3030"/>
      <c r="O22" s="3036"/>
      <c r="P22" s="3044"/>
      <c r="Q22" s="3043"/>
      <c r="R22" s="3008"/>
      <c r="S22" s="3008"/>
    </row>
    <row r="23" spans="1:21" ht="17.25" customHeight="1" x14ac:dyDescent="0.2">
      <c r="A23" s="7107" t="s">
        <v>10</v>
      </c>
      <c r="B23" s="7095" t="s">
        <v>10</v>
      </c>
      <c r="C23" s="7097" t="s">
        <v>27</v>
      </c>
      <c r="D23" s="3023"/>
      <c r="E23" s="3033"/>
      <c r="F23" s="7099" t="s">
        <v>1045</v>
      </c>
      <c r="G23" s="7117" t="s">
        <v>679</v>
      </c>
      <c r="H23" s="7114" t="s">
        <v>18</v>
      </c>
      <c r="I23" s="7111" t="s">
        <v>246</v>
      </c>
      <c r="J23" s="3032" t="s">
        <v>20</v>
      </c>
      <c r="K23" s="3031">
        <f>K25</f>
        <v>0</v>
      </c>
      <c r="L23" s="3031">
        <f>L25</f>
        <v>0</v>
      </c>
      <c r="M23" s="3031">
        <f>M25</f>
        <v>0</v>
      </c>
      <c r="N23" s="3030" t="s">
        <v>1044</v>
      </c>
      <c r="O23" s="3042" t="s">
        <v>17</v>
      </c>
      <c r="P23" s="3028"/>
      <c r="Q23" s="3027"/>
      <c r="R23" s="3008"/>
      <c r="S23" s="3008"/>
    </row>
    <row r="24" spans="1:21" ht="21" customHeight="1" thickBot="1" x14ac:dyDescent="0.25">
      <c r="A24" s="7108"/>
      <c r="B24" s="7096"/>
      <c r="C24" s="7098"/>
      <c r="D24" s="3015"/>
      <c r="E24" s="3026"/>
      <c r="F24" s="7100"/>
      <c r="G24" s="7118"/>
      <c r="H24" s="7115"/>
      <c r="I24" s="7112"/>
      <c r="J24" s="3025" t="s">
        <v>24</v>
      </c>
      <c r="K24" s="3024">
        <f>SUM(K23:K23)</f>
        <v>0</v>
      </c>
      <c r="L24" s="3024">
        <f>SUM(L23:L23)</f>
        <v>0</v>
      </c>
      <c r="M24" s="3024">
        <f>SUM(M23:M23)</f>
        <v>0</v>
      </c>
      <c r="N24" s="3041"/>
      <c r="O24" s="3040"/>
      <c r="P24" s="3018"/>
      <c r="Q24" s="3017"/>
      <c r="R24" s="3008"/>
      <c r="S24" s="3008"/>
    </row>
    <row r="25" spans="1:21" ht="23.25" customHeight="1" x14ac:dyDescent="0.2">
      <c r="A25" s="7107" t="s">
        <v>10</v>
      </c>
      <c r="B25" s="7095" t="s">
        <v>10</v>
      </c>
      <c r="C25" s="7097" t="s">
        <v>27</v>
      </c>
      <c r="D25" s="7105" t="s">
        <v>10</v>
      </c>
      <c r="E25" s="3038"/>
      <c r="F25" s="7103" t="s">
        <v>1045</v>
      </c>
      <c r="G25" s="7118"/>
      <c r="H25" s="7115"/>
      <c r="I25" s="7112"/>
      <c r="J25" s="3022" t="s">
        <v>20</v>
      </c>
      <c r="K25" s="3022">
        <v>0</v>
      </c>
      <c r="L25" s="3021">
        <v>0</v>
      </c>
      <c r="M25" s="3021">
        <v>0</v>
      </c>
      <c r="N25" s="3041"/>
      <c r="O25" s="3040"/>
      <c r="P25" s="3018"/>
      <c r="Q25" s="3039"/>
      <c r="R25" s="3008"/>
      <c r="S25" s="3008"/>
    </row>
    <row r="26" spans="1:21" ht="23.25" customHeight="1" thickBot="1" x14ac:dyDescent="0.25">
      <c r="A26" s="7108"/>
      <c r="B26" s="7096"/>
      <c r="C26" s="7098"/>
      <c r="D26" s="7106"/>
      <c r="E26" s="3038"/>
      <c r="F26" s="7104"/>
      <c r="G26" s="7119"/>
      <c r="H26" s="7116"/>
      <c r="I26" s="7113"/>
      <c r="J26" s="3014" t="s">
        <v>24</v>
      </c>
      <c r="K26" s="3037">
        <f>SUM(K25)</f>
        <v>0</v>
      </c>
      <c r="L26" s="3037">
        <f>SUM(L25)</f>
        <v>0</v>
      </c>
      <c r="M26" s="3037">
        <f>SUM(M25)</f>
        <v>0</v>
      </c>
      <c r="N26" s="3030"/>
      <c r="O26" s="3036"/>
      <c r="P26" s="3035"/>
      <c r="Q26" s="3034"/>
      <c r="R26" s="3008"/>
      <c r="S26" s="3008"/>
    </row>
    <row r="27" spans="1:21" ht="13.9" customHeight="1" x14ac:dyDescent="0.2">
      <c r="A27" s="7107" t="s">
        <v>10</v>
      </c>
      <c r="B27" s="7095" t="s">
        <v>10</v>
      </c>
      <c r="C27" s="7097" t="s">
        <v>28</v>
      </c>
      <c r="D27" s="3023"/>
      <c r="E27" s="3033"/>
      <c r="F27" s="7099" t="s">
        <v>1043</v>
      </c>
      <c r="G27" s="7117" t="s">
        <v>76</v>
      </c>
      <c r="H27" s="7114" t="s">
        <v>18</v>
      </c>
      <c r="I27" s="7111" t="s">
        <v>246</v>
      </c>
      <c r="J27" s="3032" t="s">
        <v>20</v>
      </c>
      <c r="K27" s="3031">
        <f>K30</f>
        <v>0</v>
      </c>
      <c r="L27" s="3031">
        <f>L30</f>
        <v>0</v>
      </c>
      <c r="M27" s="3031">
        <f>M30</f>
        <v>0</v>
      </c>
      <c r="N27" s="3030" t="s">
        <v>1044</v>
      </c>
      <c r="O27" s="3029" t="s">
        <v>17</v>
      </c>
      <c r="P27" s="3028"/>
      <c r="Q27" s="3027"/>
      <c r="R27" s="3008"/>
      <c r="S27" s="3008"/>
    </row>
    <row r="28" spans="1:21" ht="28.5" customHeight="1" thickBot="1" x14ac:dyDescent="0.25">
      <c r="A28" s="7108"/>
      <c r="B28" s="7096"/>
      <c r="C28" s="7098"/>
      <c r="D28" s="3015"/>
      <c r="E28" s="3026"/>
      <c r="F28" s="7100"/>
      <c r="G28" s="7118"/>
      <c r="H28" s="7115"/>
      <c r="I28" s="7112"/>
      <c r="J28" s="3025" t="s">
        <v>24</v>
      </c>
      <c r="K28" s="3024">
        <f>SUM(K27:K27)</f>
        <v>0</v>
      </c>
      <c r="L28" s="3024">
        <f>SUM(L27:L27)</f>
        <v>0</v>
      </c>
      <c r="M28" s="3024">
        <f>SUM(M27:M27)</f>
        <v>0</v>
      </c>
      <c r="N28" s="3020"/>
      <c r="O28" s="3019"/>
      <c r="P28" s="3018"/>
      <c r="Q28" s="3017"/>
      <c r="R28" s="3008"/>
      <c r="S28" s="3008"/>
    </row>
    <row r="29" spans="1:21" ht="28.5" customHeight="1" x14ac:dyDescent="0.2">
      <c r="A29" s="7107" t="s">
        <v>10</v>
      </c>
      <c r="B29" s="7095" t="s">
        <v>10</v>
      </c>
      <c r="C29" s="7097" t="s">
        <v>28</v>
      </c>
      <c r="D29" s="7105" t="s">
        <v>10</v>
      </c>
      <c r="E29" s="7109"/>
      <c r="F29" s="7103" t="s">
        <v>1043</v>
      </c>
      <c r="G29" s="7118"/>
      <c r="H29" s="7115"/>
      <c r="I29" s="7112"/>
      <c r="J29" s="3022" t="s">
        <v>20</v>
      </c>
      <c r="K29" s="3021">
        <v>0</v>
      </c>
      <c r="L29" s="3021">
        <v>0</v>
      </c>
      <c r="M29" s="3021">
        <v>0</v>
      </c>
      <c r="N29" s="3020"/>
      <c r="O29" s="3019"/>
      <c r="P29" s="3018"/>
      <c r="Q29" s="3017"/>
      <c r="R29" s="3008"/>
      <c r="S29" s="3008"/>
    </row>
    <row r="30" spans="1:21" ht="28.5" customHeight="1" thickBot="1" x14ac:dyDescent="0.25">
      <c r="A30" s="7108"/>
      <c r="B30" s="7096"/>
      <c r="C30" s="7098"/>
      <c r="D30" s="7106"/>
      <c r="E30" s="7110"/>
      <c r="F30" s="7104"/>
      <c r="G30" s="7119"/>
      <c r="H30" s="7116"/>
      <c r="I30" s="7113"/>
      <c r="J30" s="3014" t="s">
        <v>24</v>
      </c>
      <c r="K30" s="3013">
        <f>SUM(K29)</f>
        <v>0</v>
      </c>
      <c r="L30" s="3013">
        <f>SUM(L29)</f>
        <v>0</v>
      </c>
      <c r="M30" s="3013">
        <f>SUM(M29)</f>
        <v>0</v>
      </c>
      <c r="N30" s="3012"/>
      <c r="O30" s="3011"/>
      <c r="P30" s="3010"/>
      <c r="Q30" s="3009"/>
      <c r="R30" s="3008"/>
      <c r="S30" s="3008"/>
    </row>
    <row r="31" spans="1:21" ht="14.45" customHeight="1" thickBot="1" x14ac:dyDescent="0.25">
      <c r="A31" s="3004" t="s">
        <v>10</v>
      </c>
      <c r="B31" s="3007" t="s">
        <v>10</v>
      </c>
      <c r="C31" s="7120" t="s">
        <v>35</v>
      </c>
      <c r="D31" s="7121"/>
      <c r="E31" s="7121"/>
      <c r="F31" s="7121"/>
      <c r="G31" s="7121"/>
      <c r="H31" s="7121"/>
      <c r="I31" s="7121"/>
      <c r="J31" s="3006" t="s">
        <v>24</v>
      </c>
      <c r="K31" s="3005">
        <f>K15+K20+K24+K28</f>
        <v>354.2</v>
      </c>
      <c r="L31" s="3005">
        <f>L15+L20+L24+L28</f>
        <v>354.2</v>
      </c>
      <c r="M31" s="3005">
        <f>M15+M20+M24+M28</f>
        <v>339.7</v>
      </c>
      <c r="N31" s="7164"/>
      <c r="O31" s="7165"/>
      <c r="P31" s="7165"/>
      <c r="Q31" s="7165"/>
      <c r="R31" s="7166"/>
      <c r="S31" s="7167"/>
    </row>
    <row r="32" spans="1:21" ht="14.45" customHeight="1" thickBot="1" x14ac:dyDescent="0.25">
      <c r="A32" s="3004" t="s">
        <v>10</v>
      </c>
      <c r="B32" s="7101" t="s">
        <v>68</v>
      </c>
      <c r="C32" s="7102"/>
      <c r="D32" s="7102"/>
      <c r="E32" s="7102"/>
      <c r="F32" s="7102"/>
      <c r="G32" s="7102"/>
      <c r="H32" s="7102"/>
      <c r="I32" s="7102"/>
      <c r="J32" s="3003" t="s">
        <v>24</v>
      </c>
      <c r="K32" s="3002">
        <f t="shared" ref="K32:M33" si="0">K31*1</f>
        <v>354.2</v>
      </c>
      <c r="L32" s="3002">
        <f t="shared" si="0"/>
        <v>354.2</v>
      </c>
      <c r="M32" s="3002">
        <f t="shared" si="0"/>
        <v>339.7</v>
      </c>
      <c r="N32" s="7168"/>
      <c r="O32" s="7169"/>
      <c r="P32" s="7169"/>
      <c r="Q32" s="7169"/>
      <c r="R32" s="7169"/>
      <c r="S32" s="7170"/>
    </row>
    <row r="33" spans="1:19" ht="13.5" thickBot="1" x14ac:dyDescent="0.25">
      <c r="A33" s="7188" t="s">
        <v>70</v>
      </c>
      <c r="B33" s="7189"/>
      <c r="C33" s="7189"/>
      <c r="D33" s="7189"/>
      <c r="E33" s="7189"/>
      <c r="F33" s="7189"/>
      <c r="G33" s="7189"/>
      <c r="H33" s="7189"/>
      <c r="I33" s="7189"/>
      <c r="J33" s="7190"/>
      <c r="K33" s="3001">
        <f t="shared" si="0"/>
        <v>354.2</v>
      </c>
      <c r="L33" s="3001">
        <f t="shared" si="0"/>
        <v>354.2</v>
      </c>
      <c r="M33" s="3001">
        <f t="shared" si="0"/>
        <v>339.7</v>
      </c>
      <c r="N33" s="7171"/>
      <c r="O33" s="7172"/>
      <c r="P33" s="7172"/>
      <c r="Q33" s="7172"/>
      <c r="R33" s="7172"/>
      <c r="S33" s="7173"/>
    </row>
    <row r="34" spans="1:19" ht="15" x14ac:dyDescent="0.2">
      <c r="A34" s="2999" t="s">
        <v>169</v>
      </c>
      <c r="B34" s="2999"/>
      <c r="C34" s="2999"/>
      <c r="D34" s="2999"/>
      <c r="E34" s="2999"/>
      <c r="F34" s="2999"/>
      <c r="G34" s="2999"/>
      <c r="H34" s="3000"/>
      <c r="I34" s="2999"/>
      <c r="J34" s="2999"/>
      <c r="K34" s="2999"/>
      <c r="L34" s="2999"/>
      <c r="M34" s="2999"/>
      <c r="N34" s="2992"/>
      <c r="O34" s="2992"/>
      <c r="P34" s="2991"/>
      <c r="Q34" s="2991"/>
    </row>
    <row r="35" spans="1:19" ht="17.25" customHeight="1" x14ac:dyDescent="0.2">
      <c r="A35" s="2992"/>
      <c r="B35" s="2992"/>
      <c r="C35" s="2992"/>
      <c r="D35" s="2992"/>
      <c r="E35" s="2992"/>
      <c r="F35" s="2992"/>
      <c r="G35" s="2992"/>
      <c r="H35" s="2998"/>
      <c r="I35" s="2992"/>
      <c r="J35" s="2992"/>
      <c r="K35" s="2992"/>
      <c r="L35" s="2992"/>
      <c r="M35" s="2992"/>
      <c r="N35" s="2992"/>
      <c r="O35" s="2992"/>
      <c r="P35" s="2991"/>
      <c r="Q35" s="2991"/>
    </row>
    <row r="36" spans="1:19" ht="15" x14ac:dyDescent="0.2">
      <c r="A36" s="5862" t="s">
        <v>168</v>
      </c>
      <c r="B36" s="5862"/>
      <c r="C36" s="5862"/>
      <c r="D36" s="5862"/>
      <c r="E36" s="5862"/>
      <c r="F36" s="5862"/>
      <c r="G36" s="5862"/>
      <c r="H36" s="5862"/>
      <c r="I36" s="5862"/>
      <c r="J36" s="5862"/>
      <c r="K36" s="5862"/>
      <c r="L36" s="5862"/>
      <c r="M36" s="495"/>
      <c r="N36" s="2992"/>
      <c r="O36" s="2992"/>
      <c r="P36" s="2991"/>
      <c r="Q36" s="2991"/>
    </row>
    <row r="37" spans="1:19" ht="15.75" thickBot="1" x14ac:dyDescent="0.25">
      <c r="A37" s="35"/>
      <c r="B37" s="37"/>
      <c r="C37" s="37"/>
      <c r="D37" s="37"/>
      <c r="E37" s="37"/>
      <c r="F37" s="37"/>
      <c r="G37" s="38"/>
      <c r="H37" s="37"/>
      <c r="I37" s="37"/>
      <c r="J37" s="36"/>
      <c r="K37" s="36"/>
      <c r="L37" s="39" t="s">
        <v>111</v>
      </c>
      <c r="M37" s="1626"/>
      <c r="N37" s="2992"/>
      <c r="O37" s="2992"/>
      <c r="P37" s="2991"/>
      <c r="Q37" s="2991"/>
    </row>
    <row r="38" spans="1:19" ht="62.25" customHeight="1" thickBot="1" x14ac:dyDescent="0.25">
      <c r="A38" s="40"/>
      <c r="B38" s="41"/>
      <c r="C38" s="5851" t="s">
        <v>229</v>
      </c>
      <c r="D38" s="5851"/>
      <c r="E38" s="5851"/>
      <c r="F38" s="5851"/>
      <c r="G38" s="5851"/>
      <c r="H38" s="5851"/>
      <c r="I38" s="5851"/>
      <c r="J38" s="5851"/>
      <c r="K38" s="531" t="s">
        <v>180</v>
      </c>
      <c r="L38" s="531" t="s">
        <v>180</v>
      </c>
      <c r="M38" s="530" t="s">
        <v>176</v>
      </c>
      <c r="N38" s="2992"/>
      <c r="O38" s="2992"/>
      <c r="P38" s="2991"/>
      <c r="Q38" s="2991"/>
    </row>
    <row r="39" spans="1:19" ht="15" x14ac:dyDescent="0.2">
      <c r="A39" s="6752" t="s">
        <v>1042</v>
      </c>
      <c r="B39" s="6753"/>
      <c r="C39" s="6753"/>
      <c r="D39" s="6753"/>
      <c r="E39" s="6753"/>
      <c r="F39" s="6753"/>
      <c r="G39" s="6753"/>
      <c r="H39" s="6753"/>
      <c r="I39" s="6753"/>
      <c r="J39" s="6754"/>
      <c r="K39" s="2997">
        <f t="shared" ref="K39:M40" si="1">K40</f>
        <v>354.2</v>
      </c>
      <c r="L39" s="2650">
        <f t="shared" si="1"/>
        <v>354.2</v>
      </c>
      <c r="M39" s="2650">
        <f t="shared" si="1"/>
        <v>339.7</v>
      </c>
      <c r="N39" s="2992"/>
      <c r="O39" s="2992"/>
      <c r="P39" s="2991"/>
      <c r="Q39" s="2991"/>
    </row>
    <row r="40" spans="1:19" ht="15" x14ac:dyDescent="0.2">
      <c r="A40" s="5748" t="s">
        <v>1041</v>
      </c>
      <c r="B40" s="5749"/>
      <c r="C40" s="5749"/>
      <c r="D40" s="5749"/>
      <c r="E40" s="5749"/>
      <c r="F40" s="5749"/>
      <c r="G40" s="5749"/>
      <c r="H40" s="5749"/>
      <c r="I40" s="5749"/>
      <c r="J40" s="5750"/>
      <c r="K40" s="316">
        <f t="shared" si="1"/>
        <v>354.2</v>
      </c>
      <c r="L40" s="199">
        <f t="shared" si="1"/>
        <v>354.2</v>
      </c>
      <c r="M40" s="199">
        <f t="shared" si="1"/>
        <v>339.7</v>
      </c>
      <c r="N40" s="2992"/>
      <c r="O40" s="2992"/>
      <c r="P40" s="2991"/>
      <c r="Q40" s="2991"/>
    </row>
    <row r="41" spans="1:19" ht="15" x14ac:dyDescent="0.2">
      <c r="A41" s="7092" t="s">
        <v>207</v>
      </c>
      <c r="B41" s="7093"/>
      <c r="C41" s="7093"/>
      <c r="D41" s="7093"/>
      <c r="E41" s="7093"/>
      <c r="F41" s="7093"/>
      <c r="G41" s="7093"/>
      <c r="H41" s="7093"/>
      <c r="I41" s="7093"/>
      <c r="J41" s="7094"/>
      <c r="K41" s="316">
        <f>K14+K18+K23+K27</f>
        <v>354.2</v>
      </c>
      <c r="L41" s="199">
        <f>L14+L18+L23+L27</f>
        <v>354.2</v>
      </c>
      <c r="M41" s="199">
        <f>M14+M18+M23+M27</f>
        <v>339.7</v>
      </c>
      <c r="N41" s="2992"/>
      <c r="O41" s="2992"/>
      <c r="P41" s="2991"/>
      <c r="Q41" s="2991"/>
    </row>
    <row r="42" spans="1:19" ht="15" x14ac:dyDescent="0.2">
      <c r="A42" s="5748" t="s">
        <v>208</v>
      </c>
      <c r="B42" s="5749"/>
      <c r="C42" s="5749"/>
      <c r="D42" s="5749"/>
      <c r="E42" s="5763"/>
      <c r="F42" s="5763"/>
      <c r="G42" s="5763"/>
      <c r="H42" s="5763"/>
      <c r="I42" s="5763"/>
      <c r="J42" s="5764"/>
      <c r="K42" s="2016"/>
      <c r="L42" s="199"/>
      <c r="M42" s="199"/>
      <c r="N42" s="2992"/>
      <c r="O42" s="2992"/>
      <c r="P42" s="2991"/>
      <c r="Q42" s="2991"/>
    </row>
    <row r="43" spans="1:19" ht="29.25" customHeight="1" x14ac:dyDescent="0.2">
      <c r="A43" s="5748" t="s">
        <v>209</v>
      </c>
      <c r="B43" s="5749"/>
      <c r="C43" s="5749"/>
      <c r="D43" s="5749"/>
      <c r="E43" s="5749"/>
      <c r="F43" s="5749"/>
      <c r="G43" s="5749"/>
      <c r="H43" s="5749"/>
      <c r="I43" s="5749"/>
      <c r="J43" s="5750"/>
      <c r="K43" s="2996"/>
      <c r="L43" s="199"/>
      <c r="M43" s="199"/>
      <c r="N43" s="2992"/>
      <c r="O43" s="2992"/>
      <c r="P43" s="2991"/>
      <c r="Q43" s="2991"/>
    </row>
    <row r="44" spans="1:19" ht="18" customHeight="1" x14ac:dyDescent="0.2">
      <c r="A44" s="6096" t="s">
        <v>163</v>
      </c>
      <c r="B44" s="6097"/>
      <c r="C44" s="6097"/>
      <c r="D44" s="6097"/>
      <c r="E44" s="6097"/>
      <c r="F44" s="6097"/>
      <c r="G44" s="6097"/>
      <c r="H44" s="6097"/>
      <c r="I44" s="6097"/>
      <c r="J44" s="6098"/>
      <c r="K44" s="2996"/>
      <c r="L44" s="199"/>
      <c r="M44" s="199"/>
      <c r="N44" s="2992"/>
      <c r="O44" s="2992"/>
      <c r="P44" s="2991"/>
      <c r="Q44" s="2991"/>
    </row>
    <row r="45" spans="1:19" ht="15" customHeight="1" x14ac:dyDescent="0.2">
      <c r="A45" s="5748" t="s">
        <v>210</v>
      </c>
      <c r="B45" s="5749"/>
      <c r="C45" s="5749"/>
      <c r="D45" s="5749"/>
      <c r="E45" s="5749"/>
      <c r="F45" s="5749"/>
      <c r="G45" s="5749"/>
      <c r="H45" s="5749"/>
      <c r="I45" s="5749"/>
      <c r="J45" s="5750"/>
      <c r="K45" s="2016"/>
      <c r="L45" s="199"/>
      <c r="M45" s="199"/>
      <c r="N45" s="2992"/>
      <c r="O45" s="2992"/>
      <c r="P45" s="2991"/>
      <c r="Q45" s="2991"/>
    </row>
    <row r="46" spans="1:19" ht="15" customHeight="1" x14ac:dyDescent="0.2">
      <c r="A46" s="5748" t="s">
        <v>211</v>
      </c>
      <c r="B46" s="5749"/>
      <c r="C46" s="5749"/>
      <c r="D46" s="5749"/>
      <c r="E46" s="5749"/>
      <c r="F46" s="5749"/>
      <c r="G46" s="5749"/>
      <c r="H46" s="5749"/>
      <c r="I46" s="5749"/>
      <c r="J46" s="5750"/>
      <c r="K46" s="2016"/>
      <c r="L46" s="199"/>
      <c r="M46" s="199"/>
      <c r="N46" s="2992"/>
      <c r="O46" s="2992"/>
      <c r="P46" s="2991"/>
      <c r="Q46" s="2991"/>
    </row>
    <row r="47" spans="1:19" ht="15" customHeight="1" x14ac:dyDescent="0.2">
      <c r="A47" s="5748" t="s">
        <v>212</v>
      </c>
      <c r="B47" s="5749"/>
      <c r="C47" s="5749"/>
      <c r="D47" s="5749"/>
      <c r="E47" s="5749"/>
      <c r="F47" s="5749"/>
      <c r="G47" s="5749"/>
      <c r="H47" s="5749"/>
      <c r="I47" s="5749"/>
      <c r="J47" s="5750"/>
      <c r="K47" s="2016"/>
      <c r="L47" s="199"/>
      <c r="M47" s="199"/>
      <c r="N47" s="2992"/>
      <c r="O47" s="2992"/>
      <c r="P47" s="2991"/>
      <c r="Q47" s="2991"/>
    </row>
    <row r="48" spans="1:19" ht="15" customHeight="1" x14ac:dyDescent="0.2">
      <c r="A48" s="5748" t="s">
        <v>213</v>
      </c>
      <c r="B48" s="5749"/>
      <c r="C48" s="5749"/>
      <c r="D48" s="5749"/>
      <c r="E48" s="5749"/>
      <c r="F48" s="5749"/>
      <c r="G48" s="5749"/>
      <c r="H48" s="5749"/>
      <c r="I48" s="5749"/>
      <c r="J48" s="5750"/>
      <c r="K48" s="2016"/>
      <c r="L48" s="199"/>
      <c r="M48" s="199"/>
      <c r="N48" s="2992"/>
      <c r="O48" s="2992"/>
      <c r="P48" s="2991"/>
      <c r="Q48" s="2991"/>
    </row>
    <row r="49" spans="1:17" ht="15" x14ac:dyDescent="0.2">
      <c r="A49" s="5748" t="s">
        <v>214</v>
      </c>
      <c r="B49" s="5749"/>
      <c r="C49" s="5749"/>
      <c r="D49" s="5749"/>
      <c r="E49" s="5763"/>
      <c r="F49" s="5763"/>
      <c r="G49" s="5763"/>
      <c r="H49" s="5763"/>
      <c r="I49" s="5763"/>
      <c r="J49" s="5764"/>
      <c r="K49" s="2016"/>
      <c r="L49" s="199"/>
      <c r="M49" s="199"/>
      <c r="N49" s="2992"/>
      <c r="O49" s="2992"/>
      <c r="P49" s="2991"/>
      <c r="Q49" s="2991"/>
    </row>
    <row r="50" spans="1:17" ht="15" x14ac:dyDescent="0.2">
      <c r="A50" s="5765" t="s">
        <v>215</v>
      </c>
      <c r="B50" s="5766"/>
      <c r="C50" s="5766"/>
      <c r="D50" s="5766"/>
      <c r="E50" s="5763"/>
      <c r="F50" s="5763"/>
      <c r="G50" s="5763"/>
      <c r="H50" s="5763"/>
      <c r="I50" s="5763"/>
      <c r="J50" s="5764"/>
      <c r="K50" s="2016"/>
      <c r="L50" s="199"/>
      <c r="M50" s="199"/>
      <c r="N50" s="2992"/>
      <c r="O50" s="2992"/>
      <c r="P50" s="2991"/>
      <c r="Q50" s="2991"/>
    </row>
    <row r="51" spans="1:17" ht="15" customHeight="1" x14ac:dyDescent="0.2">
      <c r="A51" s="5748" t="s">
        <v>195</v>
      </c>
      <c r="B51" s="5749"/>
      <c r="C51" s="5749"/>
      <c r="D51" s="5749"/>
      <c r="E51" s="5749"/>
      <c r="F51" s="5749"/>
      <c r="G51" s="5749"/>
      <c r="H51" s="5749"/>
      <c r="I51" s="5749"/>
      <c r="J51" s="5750"/>
      <c r="K51" s="2016"/>
      <c r="L51" s="199"/>
      <c r="M51" s="199"/>
      <c r="N51" s="2992"/>
      <c r="O51" s="2992"/>
      <c r="P51" s="2991"/>
      <c r="Q51" s="2991"/>
    </row>
    <row r="52" spans="1:17" ht="15" x14ac:dyDescent="0.2">
      <c r="A52" s="5748" t="s">
        <v>216</v>
      </c>
      <c r="B52" s="5749"/>
      <c r="C52" s="5749"/>
      <c r="D52" s="5749"/>
      <c r="E52" s="5749"/>
      <c r="F52" s="5749"/>
      <c r="G52" s="5749"/>
      <c r="H52" s="5749"/>
      <c r="I52" s="5749"/>
      <c r="J52" s="5750"/>
      <c r="K52" s="2016"/>
      <c r="L52" s="199"/>
      <c r="M52" s="199"/>
      <c r="N52" s="2992"/>
      <c r="O52" s="2992"/>
      <c r="P52" s="2991"/>
      <c r="Q52" s="2991"/>
    </row>
    <row r="53" spans="1:17" ht="15" x14ac:dyDescent="0.2">
      <c r="A53" s="7089" t="s">
        <v>217</v>
      </c>
      <c r="B53" s="7090"/>
      <c r="C53" s="7090"/>
      <c r="D53" s="7090"/>
      <c r="E53" s="7090"/>
      <c r="F53" s="7090"/>
      <c r="G53" s="7090"/>
      <c r="H53" s="7090"/>
      <c r="I53" s="7090"/>
      <c r="J53" s="7091"/>
      <c r="K53" s="2995"/>
      <c r="L53" s="199"/>
      <c r="M53" s="199"/>
      <c r="N53" s="2992"/>
      <c r="O53" s="2992"/>
      <c r="P53" s="2991"/>
      <c r="Q53" s="2991"/>
    </row>
    <row r="54" spans="1:17" ht="15" x14ac:dyDescent="0.2">
      <c r="A54" s="7092" t="s">
        <v>218</v>
      </c>
      <c r="B54" s="7093"/>
      <c r="C54" s="7093"/>
      <c r="D54" s="7093"/>
      <c r="E54" s="7093"/>
      <c r="F54" s="7093"/>
      <c r="G54" s="7093"/>
      <c r="H54" s="7093"/>
      <c r="I54" s="7093"/>
      <c r="J54" s="7094"/>
      <c r="K54" s="2994"/>
      <c r="L54" s="199"/>
      <c r="M54" s="199"/>
      <c r="N54" s="2992"/>
      <c r="O54" s="2992"/>
      <c r="P54" s="2991"/>
      <c r="Q54" s="2991"/>
    </row>
    <row r="55" spans="1:17" ht="15" customHeight="1" x14ac:dyDescent="0.2">
      <c r="A55" s="5748" t="s">
        <v>196</v>
      </c>
      <c r="B55" s="5749"/>
      <c r="C55" s="5749"/>
      <c r="D55" s="5749"/>
      <c r="E55" s="5749"/>
      <c r="F55" s="5749"/>
      <c r="G55" s="5749"/>
      <c r="H55" s="5749"/>
      <c r="I55" s="5749"/>
      <c r="J55" s="5750"/>
      <c r="K55" s="2016"/>
      <c r="L55" s="199"/>
      <c r="M55" s="199"/>
      <c r="N55" s="2992"/>
      <c r="O55" s="2992"/>
      <c r="P55" s="2991"/>
      <c r="Q55" s="2991"/>
    </row>
    <row r="56" spans="1:17" ht="15" x14ac:dyDescent="0.2">
      <c r="A56" s="5748" t="s">
        <v>219</v>
      </c>
      <c r="B56" s="5749"/>
      <c r="C56" s="5749"/>
      <c r="D56" s="5749"/>
      <c r="E56" s="5763"/>
      <c r="F56" s="5763"/>
      <c r="G56" s="5763"/>
      <c r="H56" s="5763"/>
      <c r="I56" s="5763"/>
      <c r="J56" s="5764"/>
      <c r="K56" s="2016"/>
      <c r="L56" s="199"/>
      <c r="M56" s="199"/>
      <c r="N56" s="2992"/>
      <c r="O56" s="2992"/>
      <c r="P56" s="2991"/>
      <c r="Q56" s="2991"/>
    </row>
    <row r="57" spans="1:17" ht="15.75" thickBot="1" x14ac:dyDescent="0.25">
      <c r="A57" s="7080" t="s">
        <v>220</v>
      </c>
      <c r="B57" s="7081"/>
      <c r="C57" s="7081"/>
      <c r="D57" s="7081"/>
      <c r="E57" s="7081"/>
      <c r="F57" s="7081"/>
      <c r="G57" s="7081"/>
      <c r="H57" s="7081"/>
      <c r="I57" s="7081"/>
      <c r="J57" s="7082"/>
      <c r="K57" s="2015"/>
      <c r="L57" s="199"/>
      <c r="M57" s="199"/>
      <c r="N57" s="2992"/>
      <c r="O57" s="2992"/>
      <c r="P57" s="2991"/>
      <c r="Q57" s="2991"/>
    </row>
    <row r="58" spans="1:17" ht="32.25" customHeight="1" thickBot="1" x14ac:dyDescent="0.25">
      <c r="A58" s="7083" t="s">
        <v>164</v>
      </c>
      <c r="B58" s="7084"/>
      <c r="C58" s="7084"/>
      <c r="D58" s="7084"/>
      <c r="E58" s="7084"/>
      <c r="F58" s="7084"/>
      <c r="G58" s="7084"/>
      <c r="H58" s="7084"/>
      <c r="I58" s="7084"/>
      <c r="J58" s="7085"/>
      <c r="K58" s="1618">
        <f>K59</f>
        <v>0</v>
      </c>
      <c r="L58" s="1618">
        <f>L59</f>
        <v>0</v>
      </c>
      <c r="M58" s="1618">
        <f>M59</f>
        <v>0</v>
      </c>
      <c r="N58" s="2992"/>
      <c r="O58" s="2992"/>
      <c r="P58" s="2991"/>
      <c r="Q58" s="2991"/>
    </row>
    <row r="59" spans="1:17" ht="15" x14ac:dyDescent="0.2">
      <c r="A59" s="5732" t="s">
        <v>224</v>
      </c>
      <c r="B59" s="5733"/>
      <c r="C59" s="5733"/>
      <c r="D59" s="5733"/>
      <c r="E59" s="5734"/>
      <c r="F59" s="5734"/>
      <c r="G59" s="5734"/>
      <c r="H59" s="5734"/>
      <c r="I59" s="5734"/>
      <c r="J59" s="5735"/>
      <c r="K59" s="2640">
        <v>0</v>
      </c>
      <c r="L59" s="2640">
        <v>0</v>
      </c>
      <c r="M59" s="2640">
        <v>0</v>
      </c>
      <c r="N59" s="2992"/>
      <c r="O59" s="2992"/>
      <c r="P59" s="2991"/>
      <c r="Q59" s="2991"/>
    </row>
    <row r="60" spans="1:17" ht="15" x14ac:dyDescent="0.2">
      <c r="A60" s="7086" t="s">
        <v>165</v>
      </c>
      <c r="B60" s="7087"/>
      <c r="C60" s="7087"/>
      <c r="D60" s="7087"/>
      <c r="E60" s="7087"/>
      <c r="F60" s="7087"/>
      <c r="G60" s="7087"/>
      <c r="H60" s="7087"/>
      <c r="I60" s="7087"/>
      <c r="J60" s="7088"/>
      <c r="K60" s="2993"/>
      <c r="L60" s="2331"/>
      <c r="M60" s="2331"/>
      <c r="N60" s="2992"/>
      <c r="O60" s="2992"/>
      <c r="P60" s="2991"/>
      <c r="Q60" s="2991"/>
    </row>
    <row r="61" spans="1:17" ht="15" customHeight="1" x14ac:dyDescent="0.2">
      <c r="A61" s="5785" t="s">
        <v>221</v>
      </c>
      <c r="B61" s="5786"/>
      <c r="C61" s="5786"/>
      <c r="D61" s="5786"/>
      <c r="E61" s="5786"/>
      <c r="F61" s="5786"/>
      <c r="G61" s="5786"/>
      <c r="H61" s="5786"/>
      <c r="I61" s="5786"/>
      <c r="J61" s="5787"/>
      <c r="K61" s="2646"/>
      <c r="L61" s="2646"/>
      <c r="M61" s="2645"/>
      <c r="N61" s="2992"/>
      <c r="O61" s="2992"/>
      <c r="P61" s="2991"/>
      <c r="Q61" s="2991"/>
    </row>
    <row r="62" spans="1:17" ht="15" customHeight="1" x14ac:dyDescent="0.2">
      <c r="A62" s="5785" t="s">
        <v>222</v>
      </c>
      <c r="B62" s="5788"/>
      <c r="C62" s="5788"/>
      <c r="D62" s="5788"/>
      <c r="E62" s="5788"/>
      <c r="F62" s="5788"/>
      <c r="G62" s="5788"/>
      <c r="H62" s="5788"/>
      <c r="I62" s="5788"/>
      <c r="J62" s="5789"/>
      <c r="K62" s="2646"/>
      <c r="L62" s="2646"/>
      <c r="M62" s="2645"/>
      <c r="N62" s="2992"/>
      <c r="O62" s="2992"/>
      <c r="P62" s="2991"/>
      <c r="Q62" s="2991"/>
    </row>
    <row r="63" spans="1:17" ht="15.75" customHeight="1" thickBot="1" x14ac:dyDescent="0.25">
      <c r="A63" s="5790" t="s">
        <v>197</v>
      </c>
      <c r="B63" s="5791"/>
      <c r="C63" s="5791"/>
      <c r="D63" s="5791"/>
      <c r="E63" s="5791"/>
      <c r="F63" s="5791"/>
      <c r="G63" s="5791"/>
      <c r="H63" s="5791"/>
      <c r="I63" s="5791"/>
      <c r="J63" s="5792"/>
      <c r="K63" s="2644"/>
      <c r="L63" s="2644"/>
      <c r="M63" s="2643"/>
      <c r="N63" s="2992"/>
      <c r="O63" s="2992"/>
      <c r="P63" s="2991"/>
      <c r="Q63" s="2991"/>
    </row>
    <row r="64" spans="1:17" ht="15.75" thickBot="1" x14ac:dyDescent="0.25">
      <c r="A64" s="7071" t="s">
        <v>223</v>
      </c>
      <c r="B64" s="7072"/>
      <c r="C64" s="7072"/>
      <c r="D64" s="7072"/>
      <c r="E64" s="7072"/>
      <c r="F64" s="7072"/>
      <c r="G64" s="7072"/>
      <c r="H64" s="7072"/>
      <c r="I64" s="7072"/>
      <c r="J64" s="7073"/>
      <c r="K64" s="174">
        <f>K39+K58</f>
        <v>354.2</v>
      </c>
      <c r="L64" s="174">
        <f>L39+L58</f>
        <v>354.2</v>
      </c>
      <c r="M64" s="174">
        <f>M39+M58</f>
        <v>339.7</v>
      </c>
      <c r="N64" s="2992"/>
      <c r="O64" s="2992"/>
      <c r="P64" s="2991"/>
      <c r="Q64" s="2991"/>
    </row>
    <row r="65" spans="1:17" ht="15" x14ac:dyDescent="0.2">
      <c r="A65" s="7074" t="s">
        <v>166</v>
      </c>
      <c r="B65" s="7075"/>
      <c r="C65" s="7075"/>
      <c r="D65" s="7075"/>
      <c r="E65" s="7075"/>
      <c r="F65" s="7075"/>
      <c r="G65" s="7075"/>
      <c r="H65" s="7075"/>
      <c r="I65" s="7075"/>
      <c r="J65" s="7076"/>
      <c r="K65" s="2990"/>
      <c r="L65" s="1606"/>
      <c r="M65" s="1606"/>
      <c r="N65" s="2989"/>
      <c r="O65" s="2988"/>
      <c r="P65" s="2988"/>
      <c r="Q65" s="2988"/>
    </row>
    <row r="66" spans="1:17" ht="13.5" thickBot="1" x14ac:dyDescent="0.25">
      <c r="A66" s="7077" t="s">
        <v>167</v>
      </c>
      <c r="B66" s="7078"/>
      <c r="C66" s="7078"/>
      <c r="D66" s="7078"/>
      <c r="E66" s="7078"/>
      <c r="F66" s="7078"/>
      <c r="G66" s="7078"/>
      <c r="H66" s="7078"/>
      <c r="I66" s="7078"/>
      <c r="J66" s="7079"/>
      <c r="K66" s="2328">
        <v>164.2</v>
      </c>
      <c r="L66" s="2987" t="s">
        <v>927</v>
      </c>
      <c r="M66" s="2986" t="s">
        <v>927</v>
      </c>
      <c r="N66" s="2983"/>
      <c r="O66" s="2984"/>
      <c r="P66" s="2983"/>
      <c r="Q66" s="2983"/>
    </row>
    <row r="67" spans="1:17" x14ac:dyDescent="0.2">
      <c r="A67" s="2981"/>
      <c r="B67" s="2984"/>
      <c r="C67" s="2984"/>
      <c r="D67" s="2984"/>
      <c r="E67" s="2984"/>
      <c r="F67" s="2982"/>
      <c r="G67" s="2981"/>
      <c r="H67" s="2983"/>
      <c r="N67" s="2978"/>
    </row>
    <row r="68" spans="1:17" x14ac:dyDescent="0.2">
      <c r="A68" s="2981"/>
      <c r="B68" s="2984"/>
      <c r="C68" s="2984"/>
      <c r="D68" s="2984"/>
      <c r="E68" s="2984"/>
      <c r="F68" s="2982"/>
      <c r="G68" s="2981"/>
      <c r="H68" s="2983"/>
      <c r="N68" s="2978"/>
    </row>
    <row r="69" spans="1:17" x14ac:dyDescent="0.2">
      <c r="A69" s="2981"/>
      <c r="B69" s="2984"/>
      <c r="C69" s="2984"/>
      <c r="D69" s="2984"/>
      <c r="E69" s="2984"/>
      <c r="F69" s="2982"/>
      <c r="G69" s="2981"/>
      <c r="H69" s="2983"/>
      <c r="N69" s="2978"/>
    </row>
    <row r="70" spans="1:17" x14ac:dyDescent="0.2">
      <c r="A70" s="2981"/>
      <c r="B70" s="2984"/>
      <c r="C70" s="2984"/>
      <c r="D70" s="2984"/>
      <c r="E70" s="2984"/>
      <c r="F70" s="2982"/>
      <c r="G70" s="2981"/>
      <c r="H70" s="2983"/>
      <c r="N70" s="2978"/>
    </row>
    <row r="71" spans="1:17" ht="13.15" customHeight="1" x14ac:dyDescent="0.2">
      <c r="A71" s="2981"/>
      <c r="B71" s="2984"/>
      <c r="C71" s="2984"/>
      <c r="D71" s="2984"/>
      <c r="E71" s="2984"/>
      <c r="F71" s="2982"/>
      <c r="G71" s="2981"/>
      <c r="H71" s="2983"/>
      <c r="N71" s="2978"/>
    </row>
    <row r="72" spans="1:17" ht="13.15" customHeight="1" x14ac:dyDescent="0.2">
      <c r="A72" s="2981"/>
      <c r="B72" s="2984"/>
      <c r="C72" s="2984"/>
      <c r="D72" s="2984"/>
      <c r="E72" s="2984"/>
      <c r="F72" s="2982"/>
      <c r="G72" s="2981"/>
      <c r="H72" s="2983"/>
      <c r="N72" s="2978"/>
    </row>
    <row r="73" spans="1:17" x14ac:dyDescent="0.2">
      <c r="A73" s="2981"/>
      <c r="B73" s="2984"/>
      <c r="C73" s="2984"/>
      <c r="D73" s="2984"/>
      <c r="E73" s="2984"/>
      <c r="F73" s="2982"/>
      <c r="G73" s="2981"/>
      <c r="H73" s="2983"/>
      <c r="N73" s="2978"/>
    </row>
    <row r="74" spans="1:17" ht="13.15" customHeight="1" x14ac:dyDescent="0.2">
      <c r="A74" s="2981"/>
      <c r="B74" s="2984"/>
      <c r="C74" s="2984"/>
      <c r="D74" s="2984"/>
      <c r="E74" s="2984"/>
      <c r="F74" s="2982"/>
      <c r="G74" s="2981"/>
      <c r="H74" s="2985"/>
      <c r="N74" s="2978"/>
    </row>
    <row r="75" spans="1:17" ht="13.15" customHeight="1" x14ac:dyDescent="0.2">
      <c r="A75" s="2981"/>
      <c r="B75" s="2984"/>
      <c r="C75" s="2984"/>
      <c r="D75" s="2984"/>
      <c r="E75" s="2984"/>
      <c r="F75" s="2982"/>
      <c r="G75" s="2981"/>
      <c r="H75" s="2983"/>
      <c r="N75" s="2978"/>
    </row>
    <row r="76" spans="1:17" ht="13.15" customHeight="1" x14ac:dyDescent="0.2">
      <c r="A76" s="2981"/>
      <c r="B76" s="2984"/>
      <c r="C76" s="2984"/>
      <c r="D76" s="2984"/>
      <c r="E76" s="2984"/>
      <c r="F76" s="2982"/>
      <c r="G76" s="2981"/>
      <c r="H76" s="2983"/>
      <c r="N76" s="2978"/>
    </row>
    <row r="77" spans="1:17" x14ac:dyDescent="0.2">
      <c r="A77" s="2981"/>
      <c r="B77" s="2984"/>
      <c r="C77" s="2984"/>
      <c r="D77" s="2984"/>
      <c r="E77" s="2984"/>
      <c r="F77" s="2982"/>
      <c r="G77" s="2981"/>
      <c r="H77" s="2983"/>
      <c r="N77" s="2978"/>
    </row>
    <row r="78" spans="1:17" x14ac:dyDescent="0.2">
      <c r="F78" s="2982"/>
      <c r="G78" s="2981"/>
      <c r="H78" s="2978"/>
      <c r="N78" s="2978"/>
    </row>
    <row r="79" spans="1:17" x14ac:dyDescent="0.2">
      <c r="F79" s="2982"/>
      <c r="G79" s="2981"/>
      <c r="H79" s="2978"/>
      <c r="N79" s="2978"/>
    </row>
    <row r="80" spans="1:17" ht="13.9" customHeight="1" x14ac:dyDescent="0.2">
      <c r="F80" s="2979"/>
      <c r="H80" s="2978"/>
      <c r="N80" s="2978"/>
    </row>
    <row r="81" spans="6:14" x14ac:dyDescent="0.2">
      <c r="F81" s="2979"/>
      <c r="H81" s="2978"/>
      <c r="N81" s="2978"/>
    </row>
  </sheetData>
  <mergeCells count="112">
    <mergeCell ref="N31:S31"/>
    <mergeCell ref="N32:S32"/>
    <mergeCell ref="N33:S33"/>
    <mergeCell ref="R6:R8"/>
    <mergeCell ref="S6:S8"/>
    <mergeCell ref="B9:S9"/>
    <mergeCell ref="B10:M10"/>
    <mergeCell ref="D12:M13"/>
    <mergeCell ref="B18:B20"/>
    <mergeCell ref="C23:C24"/>
    <mergeCell ref="A33:J33"/>
    <mergeCell ref="H14:H17"/>
    <mergeCell ref="F16:F17"/>
    <mergeCell ref="A18:A20"/>
    <mergeCell ref="C16:C17"/>
    <mergeCell ref="D16:D17"/>
    <mergeCell ref="I14:I17"/>
    <mergeCell ref="I18:I22"/>
    <mergeCell ref="F21:F22"/>
    <mergeCell ref="A4:S4"/>
    <mergeCell ref="B12:B13"/>
    <mergeCell ref="A14:A15"/>
    <mergeCell ref="B14:B15"/>
    <mergeCell ref="C14:C15"/>
    <mergeCell ref="F14:F15"/>
    <mergeCell ref="G14:G17"/>
    <mergeCell ref="E6:E8"/>
    <mergeCell ref="F6:F8"/>
    <mergeCell ref="C11:Q11"/>
    <mergeCell ref="C6:C8"/>
    <mergeCell ref="A16:A17"/>
    <mergeCell ref="B16:B17"/>
    <mergeCell ref="S2:U2"/>
    <mergeCell ref="P7:P8"/>
    <mergeCell ref="O5:P5"/>
    <mergeCell ref="D6:D8"/>
    <mergeCell ref="G6:G8"/>
    <mergeCell ref="I6:I8"/>
    <mergeCell ref="J6:J8"/>
    <mergeCell ref="H6:H8"/>
    <mergeCell ref="N7:N8"/>
    <mergeCell ref="O7:O8"/>
    <mergeCell ref="A3:S3"/>
    <mergeCell ref="K6:M6"/>
    <mergeCell ref="K7:K8"/>
    <mergeCell ref="L7:L8"/>
    <mergeCell ref="M7:M8"/>
    <mergeCell ref="Q7:Q8"/>
    <mergeCell ref="N6:Q6"/>
    <mergeCell ref="A6:A8"/>
    <mergeCell ref="B6:B8"/>
    <mergeCell ref="A36:L36"/>
    <mergeCell ref="C31:I31"/>
    <mergeCell ref="F25:F26"/>
    <mergeCell ref="D25:D26"/>
    <mergeCell ref="G18:G22"/>
    <mergeCell ref="H18:H22"/>
    <mergeCell ref="F18:F20"/>
    <mergeCell ref="F23:F24"/>
    <mergeCell ref="D21:D22"/>
    <mergeCell ref="G23:G26"/>
    <mergeCell ref="H23:H26"/>
    <mergeCell ref="B23:B24"/>
    <mergeCell ref="C18:C20"/>
    <mergeCell ref="A23:A24"/>
    <mergeCell ref="I23:I26"/>
    <mergeCell ref="A25:A26"/>
    <mergeCell ref="B25:B26"/>
    <mergeCell ref="C25:C26"/>
    <mergeCell ref="A43:J43"/>
    <mergeCell ref="A47:J47"/>
    <mergeCell ref="A48:J48"/>
    <mergeCell ref="A49:J49"/>
    <mergeCell ref="A45:J45"/>
    <mergeCell ref="B27:B28"/>
    <mergeCell ref="C27:C28"/>
    <mergeCell ref="F27:F28"/>
    <mergeCell ref="C38:J38"/>
    <mergeCell ref="A39:J39"/>
    <mergeCell ref="A40:J40"/>
    <mergeCell ref="B32:I32"/>
    <mergeCell ref="F29:F30"/>
    <mergeCell ref="D29:D30"/>
    <mergeCell ref="A29:A30"/>
    <mergeCell ref="B29:B30"/>
    <mergeCell ref="C29:C30"/>
    <mergeCell ref="A41:J41"/>
    <mergeCell ref="A42:J42"/>
    <mergeCell ref="E29:E30"/>
    <mergeCell ref="I27:I30"/>
    <mergeCell ref="H27:H30"/>
    <mergeCell ref="G27:G30"/>
    <mergeCell ref="A27:A28"/>
    <mergeCell ref="A46:J46"/>
    <mergeCell ref="A52:J52"/>
    <mergeCell ref="A44:J44"/>
    <mergeCell ref="A61:J61"/>
    <mergeCell ref="A62:J62"/>
    <mergeCell ref="A63:J63"/>
    <mergeCell ref="A64:J64"/>
    <mergeCell ref="A65:J65"/>
    <mergeCell ref="A66:J66"/>
    <mergeCell ref="A56:J56"/>
    <mergeCell ref="A57:J57"/>
    <mergeCell ref="A58:J58"/>
    <mergeCell ref="A59:J59"/>
    <mergeCell ref="A60:J60"/>
    <mergeCell ref="A50:J50"/>
    <mergeCell ref="A51:J51"/>
    <mergeCell ref="A53:J53"/>
    <mergeCell ref="A54:J54"/>
    <mergeCell ref="A55:J55"/>
  </mergeCells>
  <pageMargins left="0.70866141732283472" right="0.70866141732283472" top="0.74803149606299213" bottom="0.74803149606299213" header="0.31496062992125984" footer="0.31496062992125984"/>
  <pageSetup paperSize="9" scale="43" firstPageNumber="39" fitToHeight="0" orientation="landscape" useFirstPageNumber="1" r:id="rId1"/>
  <headerFooter>
    <oddHeader>&amp;C&amp;P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12711-34C8-4B7C-97FF-4CBF2FE5EF9F}">
  <sheetPr>
    <pageSetUpPr fitToPage="1"/>
  </sheetPr>
  <dimension ref="A1:X1243"/>
  <sheetViews>
    <sheetView zoomScaleNormal="100" workbookViewId="0">
      <selection activeCell="A2" sqref="A2:S2"/>
    </sheetView>
  </sheetViews>
  <sheetFormatPr defaultRowHeight="15" x14ac:dyDescent="0.25"/>
  <cols>
    <col min="1" max="1" width="3.5703125" customWidth="1"/>
    <col min="2" max="2" width="3.28515625" customWidth="1"/>
    <col min="3" max="3" width="3.85546875" customWidth="1"/>
    <col min="4" max="4" width="4.140625" customWidth="1"/>
    <col min="5" max="5" width="4" customWidth="1"/>
    <col min="6" max="6" width="35.28515625" customWidth="1"/>
    <col min="7" max="7" width="4.28515625" customWidth="1"/>
    <col min="8" max="8" width="4.7109375" customWidth="1"/>
    <col min="9" max="9" width="5.140625" customWidth="1"/>
    <col min="10" max="10" width="11" customWidth="1"/>
    <col min="11" max="11" width="10.85546875" customWidth="1"/>
    <col min="12" max="12" width="10.5703125" customWidth="1"/>
    <col min="13" max="13" width="11.28515625" customWidth="1"/>
    <col min="14" max="14" width="28.85546875" customWidth="1"/>
    <col min="17" max="17" width="9.140625" style="3100"/>
    <col min="18" max="18" width="25.28515625" style="3100" customWidth="1"/>
    <col min="19" max="19" width="27.7109375" style="3100" customWidth="1"/>
  </cols>
  <sheetData>
    <row r="1" spans="1:19" ht="66.75" customHeight="1" x14ac:dyDescent="0.25">
      <c r="A1" s="4095"/>
      <c r="B1" s="4095"/>
      <c r="C1" s="4095"/>
      <c r="D1" s="4095"/>
      <c r="E1" s="4095"/>
      <c r="F1" s="36"/>
      <c r="G1" s="4093"/>
      <c r="H1" s="4096"/>
      <c r="I1" s="4095"/>
      <c r="J1" s="4095"/>
      <c r="K1" s="4095"/>
      <c r="L1" s="2977"/>
      <c r="M1" s="2977"/>
      <c r="O1" s="147"/>
      <c r="P1" s="147"/>
      <c r="Q1" s="147"/>
      <c r="R1" s="7585" t="s">
        <v>1994</v>
      </c>
      <c r="S1" s="7585"/>
    </row>
    <row r="2" spans="1:19" ht="27" customHeight="1" x14ac:dyDescent="0.25">
      <c r="A2" s="5615" t="s">
        <v>172</v>
      </c>
      <c r="B2" s="5615"/>
      <c r="C2" s="5615"/>
      <c r="D2" s="5615"/>
      <c r="E2" s="5615"/>
      <c r="F2" s="5615"/>
      <c r="G2" s="5615"/>
      <c r="H2" s="5615"/>
      <c r="I2" s="5615"/>
      <c r="J2" s="5615"/>
      <c r="K2" s="5615"/>
      <c r="L2" s="5615"/>
      <c r="M2" s="5615"/>
      <c r="N2" s="5615"/>
      <c r="O2" s="5615"/>
      <c r="P2" s="5615"/>
      <c r="Q2" s="5615"/>
      <c r="R2" s="5615"/>
      <c r="S2" s="5615"/>
    </row>
    <row r="3" spans="1:19" ht="29.25" customHeight="1" x14ac:dyDescent="0.25">
      <c r="A3" s="7563" t="s">
        <v>1462</v>
      </c>
      <c r="B3" s="7563"/>
      <c r="C3" s="7563"/>
      <c r="D3" s="7563"/>
      <c r="E3" s="7563"/>
      <c r="F3" s="7563"/>
      <c r="G3" s="7563"/>
      <c r="H3" s="7563"/>
      <c r="I3" s="7563"/>
      <c r="J3" s="7563"/>
      <c r="K3" s="7563"/>
      <c r="L3" s="7563"/>
      <c r="M3" s="7563"/>
      <c r="N3" s="7563"/>
      <c r="O3" s="7563"/>
      <c r="P3" s="7563"/>
      <c r="Q3" s="7563"/>
      <c r="R3" s="7563"/>
      <c r="S3" s="7563"/>
    </row>
    <row r="4" spans="1:19" ht="15.75" thickBot="1" x14ac:dyDescent="0.3">
      <c r="A4" s="36"/>
      <c r="B4" s="36"/>
      <c r="C4" s="36"/>
      <c r="D4" s="36"/>
      <c r="E4" s="36"/>
      <c r="F4" s="36"/>
      <c r="G4" s="4093"/>
      <c r="H4" s="4092"/>
      <c r="I4" s="36"/>
      <c r="J4" s="36"/>
      <c r="K4" s="36"/>
      <c r="L4" s="36"/>
      <c r="M4" s="36"/>
      <c r="N4" s="1995"/>
      <c r="O4" s="7432"/>
      <c r="P4" s="7432"/>
      <c r="Q4" s="7432"/>
      <c r="R4"/>
      <c r="S4"/>
    </row>
    <row r="5" spans="1:19" ht="29.25" customHeight="1" thickBot="1" x14ac:dyDescent="0.3">
      <c r="A5" s="7433" t="s">
        <v>0</v>
      </c>
      <c r="B5" s="7435" t="s">
        <v>1</v>
      </c>
      <c r="C5" s="7437" t="s">
        <v>2</v>
      </c>
      <c r="D5" s="7439" t="s">
        <v>71</v>
      </c>
      <c r="E5" s="5804" t="s">
        <v>1461</v>
      </c>
      <c r="F5" s="7442" t="s">
        <v>4</v>
      </c>
      <c r="G5" s="7444" t="s">
        <v>2</v>
      </c>
      <c r="H5" s="7446" t="s">
        <v>1460</v>
      </c>
      <c r="I5" s="5804" t="s">
        <v>6</v>
      </c>
      <c r="J5" s="5804" t="s">
        <v>7</v>
      </c>
      <c r="K5" s="5846" t="s">
        <v>173</v>
      </c>
      <c r="L5" s="5847"/>
      <c r="M5" s="5848"/>
      <c r="N5" s="5810" t="s">
        <v>72</v>
      </c>
      <c r="O5" s="5811"/>
      <c r="P5" s="5811"/>
      <c r="Q5" s="5812"/>
      <c r="R5" s="5663" t="s">
        <v>178</v>
      </c>
      <c r="S5" s="5666" t="s">
        <v>179</v>
      </c>
    </row>
    <row r="6" spans="1:19" ht="158.25" customHeight="1" thickBot="1" x14ac:dyDescent="0.3">
      <c r="A6" s="7434"/>
      <c r="B6" s="7436"/>
      <c r="C6" s="7438"/>
      <c r="D6" s="7440"/>
      <c r="E6" s="7441"/>
      <c r="F6" s="7443"/>
      <c r="G6" s="7445"/>
      <c r="H6" s="7447"/>
      <c r="I6" s="7441"/>
      <c r="J6" s="7441"/>
      <c r="K6" s="4091" t="s">
        <v>174</v>
      </c>
      <c r="L6" s="4091" t="s">
        <v>175</v>
      </c>
      <c r="M6" s="4090" t="s">
        <v>176</v>
      </c>
      <c r="N6" s="4089" t="s">
        <v>8</v>
      </c>
      <c r="O6" s="4088" t="s">
        <v>9</v>
      </c>
      <c r="P6" s="4087" t="s">
        <v>73</v>
      </c>
      <c r="Q6" s="4087" t="s">
        <v>177</v>
      </c>
      <c r="R6" s="5664"/>
      <c r="S6" s="5667"/>
    </row>
    <row r="7" spans="1:19" ht="16.5" customHeight="1" thickBot="1" x14ac:dyDescent="0.3">
      <c r="A7" s="4086" t="s">
        <v>10</v>
      </c>
      <c r="B7" s="7388" t="s">
        <v>436</v>
      </c>
      <c r="C7" s="7389"/>
      <c r="D7" s="7389"/>
      <c r="E7" s="7389"/>
      <c r="F7" s="7389"/>
      <c r="G7" s="7389"/>
      <c r="H7" s="7389"/>
      <c r="I7" s="7389"/>
      <c r="J7" s="7389"/>
      <c r="K7" s="7389"/>
      <c r="L7" s="7389"/>
      <c r="M7" s="7389"/>
      <c r="N7" s="7389"/>
      <c r="O7" s="7389"/>
      <c r="P7" s="7389"/>
      <c r="Q7" s="7389"/>
      <c r="R7" s="7571"/>
      <c r="S7" s="7572"/>
    </row>
    <row r="8" spans="1:19" ht="39" thickBot="1" x14ac:dyDescent="0.3">
      <c r="A8" s="3927"/>
      <c r="B8" s="7390"/>
      <c r="C8" s="7391"/>
      <c r="D8" s="7391"/>
      <c r="E8" s="7391"/>
      <c r="F8" s="7391"/>
      <c r="G8" s="7391"/>
      <c r="H8" s="7391"/>
      <c r="I8" s="7391"/>
      <c r="J8" s="7391"/>
      <c r="K8" s="7391"/>
      <c r="L8" s="7391"/>
      <c r="M8" s="7392"/>
      <c r="N8" s="4085" t="s">
        <v>1459</v>
      </c>
      <c r="O8" s="3923" t="s">
        <v>138</v>
      </c>
      <c r="P8" s="3924">
        <v>8</v>
      </c>
      <c r="Q8" s="3923">
        <v>5</v>
      </c>
      <c r="R8" s="4084"/>
      <c r="S8" s="4083"/>
    </row>
    <row r="9" spans="1:19" ht="15.75" thickBot="1" x14ac:dyDescent="0.3">
      <c r="A9" s="7328" t="s">
        <v>10</v>
      </c>
      <c r="B9" s="7337" t="s">
        <v>10</v>
      </c>
      <c r="C9" s="7462" t="s">
        <v>1458</v>
      </c>
      <c r="D9" s="7463"/>
      <c r="E9" s="7463"/>
      <c r="F9" s="7463"/>
      <c r="G9" s="7463"/>
      <c r="H9" s="7463"/>
      <c r="I9" s="7463"/>
      <c r="J9" s="7463"/>
      <c r="K9" s="7463"/>
      <c r="L9" s="7463"/>
      <c r="M9" s="7463"/>
      <c r="N9" s="7463"/>
      <c r="O9" s="7463"/>
      <c r="P9" s="7463"/>
      <c r="Q9" s="7463"/>
      <c r="R9" s="4082"/>
      <c r="S9" s="3535"/>
    </row>
    <row r="10" spans="1:19" ht="42.75" customHeight="1" thickBot="1" x14ac:dyDescent="0.3">
      <c r="A10" s="7330"/>
      <c r="B10" s="7339"/>
      <c r="C10" s="7390"/>
      <c r="D10" s="7391"/>
      <c r="E10" s="7391"/>
      <c r="F10" s="7391"/>
      <c r="G10" s="7391"/>
      <c r="H10" s="7391"/>
      <c r="I10" s="7391"/>
      <c r="J10" s="7391"/>
      <c r="K10" s="7391"/>
      <c r="L10" s="7391"/>
      <c r="M10" s="7392"/>
      <c r="N10" s="4081" t="s">
        <v>1457</v>
      </c>
      <c r="O10" s="3293" t="s">
        <v>138</v>
      </c>
      <c r="P10" s="3729">
        <v>70</v>
      </c>
      <c r="Q10" s="389">
        <v>69</v>
      </c>
      <c r="R10" s="4076" t="s">
        <v>1456</v>
      </c>
      <c r="S10" s="4080"/>
    </row>
    <row r="11" spans="1:19" ht="44.25" customHeight="1" thickBot="1" x14ac:dyDescent="0.3">
      <c r="A11" s="7328" t="s">
        <v>10</v>
      </c>
      <c r="B11" s="7459" t="s">
        <v>10</v>
      </c>
      <c r="C11" s="7331" t="s">
        <v>10</v>
      </c>
      <c r="D11" s="7411" t="s">
        <v>1455</v>
      </c>
      <c r="E11" s="7412"/>
      <c r="F11" s="7413"/>
      <c r="G11" s="7191" t="s">
        <v>74</v>
      </c>
      <c r="H11" s="7194" t="s">
        <v>18</v>
      </c>
      <c r="I11" s="3331" t="s">
        <v>1388</v>
      </c>
      <c r="J11" s="3832"/>
      <c r="K11" s="3832"/>
      <c r="L11" s="4079"/>
      <c r="M11" s="4079"/>
      <c r="N11" s="3980"/>
      <c r="O11" s="3438"/>
      <c r="P11" s="3438"/>
      <c r="Q11" s="3187"/>
      <c r="R11" s="4078"/>
      <c r="S11" s="3381"/>
    </row>
    <row r="12" spans="1:19" ht="39" x14ac:dyDescent="0.25">
      <c r="A12" s="7329"/>
      <c r="B12" s="7460"/>
      <c r="C12" s="7332"/>
      <c r="D12" s="3198" t="s">
        <v>10</v>
      </c>
      <c r="E12" s="3353"/>
      <c r="F12" s="7425" t="s">
        <v>1454</v>
      </c>
      <c r="G12" s="7192"/>
      <c r="H12" s="7195"/>
      <c r="I12" s="3135" t="s">
        <v>732</v>
      </c>
      <c r="J12" s="3828" t="s">
        <v>20</v>
      </c>
      <c r="K12" s="3484">
        <v>100</v>
      </c>
      <c r="L12" s="3484">
        <v>99.4</v>
      </c>
      <c r="M12" s="3484">
        <v>10.199999999999999</v>
      </c>
      <c r="N12" s="4077" t="s">
        <v>1453</v>
      </c>
      <c r="O12" s="3482" t="s">
        <v>320</v>
      </c>
      <c r="P12" s="3481">
        <v>92.3</v>
      </c>
      <c r="Q12" s="3761">
        <v>92.3</v>
      </c>
      <c r="R12" s="4076" t="s">
        <v>1452</v>
      </c>
      <c r="S12" s="3381"/>
    </row>
    <row r="13" spans="1:19" x14ac:dyDescent="0.25">
      <c r="A13" s="7329"/>
      <c r="B13" s="7460"/>
      <c r="C13" s="7332"/>
      <c r="D13" s="3192"/>
      <c r="E13" s="3338"/>
      <c r="F13" s="7426"/>
      <c r="G13" s="7192"/>
      <c r="H13" s="7195"/>
      <c r="I13" s="3135"/>
      <c r="J13" s="3828" t="s">
        <v>22</v>
      </c>
      <c r="K13" s="3484"/>
      <c r="L13" s="3484"/>
      <c r="M13" s="3484"/>
      <c r="N13" s="3384"/>
      <c r="O13" s="3720"/>
      <c r="P13" s="3719"/>
      <c r="Q13" s="3718"/>
      <c r="R13" s="3948"/>
      <c r="S13" s="3224"/>
    </row>
    <row r="14" spans="1:19" x14ac:dyDescent="0.25">
      <c r="A14" s="7329"/>
      <c r="B14" s="7460"/>
      <c r="C14" s="7332"/>
      <c r="D14" s="3192"/>
      <c r="E14" s="3338"/>
      <c r="F14" s="7426"/>
      <c r="G14" s="7192"/>
      <c r="H14" s="7195"/>
      <c r="I14" s="3135"/>
      <c r="J14" s="4065" t="s">
        <v>231</v>
      </c>
      <c r="K14" s="3459">
        <v>200</v>
      </c>
      <c r="L14" s="3460">
        <v>20.8</v>
      </c>
      <c r="M14" s="3460">
        <v>20.7</v>
      </c>
      <c r="N14" s="3391"/>
      <c r="O14" s="3169"/>
      <c r="P14" s="3169"/>
      <c r="Q14" s="3164"/>
      <c r="R14" s="3948"/>
      <c r="S14" s="3224"/>
    </row>
    <row r="15" spans="1:19" ht="15.75" thickBot="1" x14ac:dyDescent="0.3">
      <c r="A15" s="7329"/>
      <c r="B15" s="7460"/>
      <c r="C15" s="7332"/>
      <c r="D15" s="3192"/>
      <c r="E15" s="3338"/>
      <c r="F15" s="7426"/>
      <c r="G15" s="7192"/>
      <c r="H15" s="7195"/>
      <c r="I15" s="3135"/>
      <c r="J15" s="4075" t="s">
        <v>23</v>
      </c>
      <c r="K15" s="3455">
        <v>200</v>
      </c>
      <c r="L15" s="3455">
        <v>0</v>
      </c>
      <c r="M15" s="3455">
        <v>0</v>
      </c>
      <c r="N15" s="3391"/>
      <c r="O15" s="3169"/>
      <c r="P15" s="3169"/>
      <c r="Q15" s="3255"/>
      <c r="R15" s="3948"/>
      <c r="S15" s="3224"/>
    </row>
    <row r="16" spans="1:19" ht="15.75" thickBot="1" x14ac:dyDescent="0.3">
      <c r="A16" s="7329"/>
      <c r="B16" s="7460"/>
      <c r="C16" s="7332"/>
      <c r="D16" s="3188"/>
      <c r="E16" s="3347"/>
      <c r="F16" s="7458"/>
      <c r="G16" s="7192"/>
      <c r="H16" s="7195"/>
      <c r="I16" s="3135"/>
      <c r="J16" s="3121" t="s">
        <v>24</v>
      </c>
      <c r="K16" s="4074">
        <f>SUM(K12:K15)</f>
        <v>500</v>
      </c>
      <c r="L16" s="4074">
        <f>SUM(L12:L15)</f>
        <v>120.2</v>
      </c>
      <c r="M16" s="4074">
        <f>SUM(M12:M15)</f>
        <v>30.9</v>
      </c>
      <c r="N16" s="3319"/>
      <c r="O16" s="3117"/>
      <c r="P16" s="3117"/>
      <c r="Q16" s="3176"/>
      <c r="R16" s="3946"/>
      <c r="S16" s="3222"/>
    </row>
    <row r="17" spans="1:19" ht="38.25" hidden="1" customHeight="1" x14ac:dyDescent="0.25">
      <c r="A17" s="7329"/>
      <c r="B17" s="7460"/>
      <c r="C17" s="7332"/>
      <c r="D17" s="3198" t="s">
        <v>25</v>
      </c>
      <c r="E17" s="3353"/>
      <c r="F17" s="5783" t="s">
        <v>1451</v>
      </c>
      <c r="G17" s="7192"/>
      <c r="H17" s="7195"/>
      <c r="I17" s="3157" t="s">
        <v>1071</v>
      </c>
      <c r="J17" s="3828" t="s">
        <v>20</v>
      </c>
      <c r="K17" s="3828">
        <v>0</v>
      </c>
      <c r="L17" s="3828">
        <v>0</v>
      </c>
      <c r="M17" s="3484">
        <v>0</v>
      </c>
      <c r="N17" s="4063" t="s">
        <v>1450</v>
      </c>
      <c r="O17" s="3571" t="s">
        <v>320</v>
      </c>
      <c r="P17" s="3470">
        <v>0.52900000000000003</v>
      </c>
      <c r="Q17" s="4073">
        <v>0.52900000000000003</v>
      </c>
      <c r="R17" s="4072" t="s">
        <v>1449</v>
      </c>
      <c r="S17" s="3619"/>
    </row>
    <row r="18" spans="1:19" ht="15" hidden="1" customHeight="1" x14ac:dyDescent="0.25">
      <c r="A18" s="7329"/>
      <c r="B18" s="7460"/>
      <c r="C18" s="7332"/>
      <c r="D18" s="3192"/>
      <c r="E18" s="3338"/>
      <c r="F18" s="5949"/>
      <c r="G18" s="7192"/>
      <c r="H18" s="7195"/>
      <c r="I18" s="3135"/>
      <c r="J18" s="3828" t="s">
        <v>22</v>
      </c>
      <c r="K18" s="3828"/>
      <c r="L18" s="3484"/>
      <c r="M18" s="3484"/>
      <c r="N18" s="3384"/>
      <c r="O18" s="3692"/>
      <c r="P18" s="4071"/>
      <c r="Q18" s="4070"/>
      <c r="R18" s="4069"/>
      <c r="S18" s="4068"/>
    </row>
    <row r="19" spans="1:19" ht="15.75" hidden="1" customHeight="1" thickBot="1" x14ac:dyDescent="0.3">
      <c r="A19" s="7329"/>
      <c r="B19" s="7460"/>
      <c r="C19" s="7332"/>
      <c r="D19" s="3192"/>
      <c r="E19" s="3338"/>
      <c r="F19" s="5949"/>
      <c r="G19" s="7192"/>
      <c r="H19" s="7195"/>
      <c r="I19" s="3135"/>
      <c r="J19" s="3558" t="s">
        <v>231</v>
      </c>
      <c r="K19" s="3558"/>
      <c r="L19" s="3478"/>
      <c r="M19" s="3478"/>
      <c r="N19" s="3806"/>
      <c r="O19" s="3341"/>
      <c r="P19" s="3341"/>
      <c r="Q19" s="3522"/>
      <c r="R19" s="4069"/>
      <c r="S19" s="4068"/>
    </row>
    <row r="20" spans="1:19" ht="16.5" hidden="1" customHeight="1" thickBot="1" x14ac:dyDescent="0.3">
      <c r="A20" s="7329"/>
      <c r="B20" s="7460"/>
      <c r="C20" s="7332"/>
      <c r="D20" s="3188"/>
      <c r="E20" s="3338"/>
      <c r="F20" s="5762"/>
      <c r="G20" s="7192"/>
      <c r="H20" s="7195"/>
      <c r="I20" s="3123"/>
      <c r="J20" s="3859" t="s">
        <v>24</v>
      </c>
      <c r="K20" s="3201">
        <f>SUM(K17:K19)</f>
        <v>0</v>
      </c>
      <c r="L20" s="3201">
        <f>SUM(L17:L19)</f>
        <v>0</v>
      </c>
      <c r="M20" s="3201">
        <f>SUM(M17:M19)</f>
        <v>0</v>
      </c>
      <c r="N20" s="40"/>
      <c r="O20" s="3332"/>
      <c r="P20" s="3332"/>
      <c r="Q20" s="41"/>
      <c r="R20" s="4067"/>
      <c r="S20" s="4066"/>
    </row>
    <row r="21" spans="1:19" ht="15" customHeight="1" x14ac:dyDescent="0.25">
      <c r="A21" s="7329"/>
      <c r="B21" s="7460"/>
      <c r="C21" s="7332"/>
      <c r="D21" s="3192" t="s">
        <v>27</v>
      </c>
      <c r="E21" s="3338"/>
      <c r="F21" s="5783" t="s">
        <v>1448</v>
      </c>
      <c r="G21" s="7192"/>
      <c r="H21" s="7195"/>
      <c r="I21" s="3157" t="s">
        <v>1071</v>
      </c>
      <c r="J21" s="3832" t="s">
        <v>20</v>
      </c>
      <c r="K21" s="3317">
        <v>25</v>
      </c>
      <c r="L21" s="3317">
        <v>26</v>
      </c>
      <c r="M21" s="3317">
        <v>25</v>
      </c>
      <c r="N21" s="7222" t="s">
        <v>1443</v>
      </c>
      <c r="O21" s="3571" t="s">
        <v>320</v>
      </c>
      <c r="P21" s="3186">
        <v>0.91</v>
      </c>
      <c r="Q21" s="3622">
        <v>1.179</v>
      </c>
      <c r="R21" s="7233" t="s">
        <v>1447</v>
      </c>
      <c r="S21" s="3146"/>
    </row>
    <row r="22" spans="1:19" x14ac:dyDescent="0.25">
      <c r="A22" s="7329"/>
      <c r="B22" s="7460"/>
      <c r="C22" s="7332"/>
      <c r="D22" s="3192"/>
      <c r="E22" s="3338"/>
      <c r="F22" s="5949"/>
      <c r="G22" s="7192"/>
      <c r="H22" s="7195"/>
      <c r="I22" s="3135"/>
      <c r="J22" s="3828" t="s">
        <v>22</v>
      </c>
      <c r="K22" s="3459"/>
      <c r="L22" s="3258"/>
      <c r="M22" s="3258"/>
      <c r="N22" s="7448"/>
      <c r="O22" s="3203"/>
      <c r="P22" s="3139"/>
      <c r="Q22" s="3236"/>
      <c r="R22" s="7234"/>
      <c r="S22" s="3126"/>
    </row>
    <row r="23" spans="1:19" x14ac:dyDescent="0.25">
      <c r="A23" s="7329"/>
      <c r="B23" s="7460"/>
      <c r="C23" s="7332"/>
      <c r="D23" s="3192"/>
      <c r="E23" s="3338"/>
      <c r="F23" s="587"/>
      <c r="G23" s="7192"/>
      <c r="H23" s="7195"/>
      <c r="I23" s="3135"/>
      <c r="J23" s="3558" t="s">
        <v>231</v>
      </c>
      <c r="K23" s="3459">
        <v>182.3</v>
      </c>
      <c r="L23" s="3459">
        <v>357.3</v>
      </c>
      <c r="M23" s="3460">
        <v>357.3</v>
      </c>
      <c r="N23" s="3391"/>
      <c r="O23" s="3169"/>
      <c r="P23" s="3149"/>
      <c r="Q23" s="3537"/>
      <c r="R23" s="7234"/>
      <c r="S23" s="3126"/>
    </row>
    <row r="24" spans="1:19" ht="15.75" thickBot="1" x14ac:dyDescent="0.3">
      <c r="A24" s="7329"/>
      <c r="B24" s="7460"/>
      <c r="C24" s="7332"/>
      <c r="D24" s="3192"/>
      <c r="E24" s="3338"/>
      <c r="F24" s="587"/>
      <c r="G24" s="7192"/>
      <c r="H24" s="7195"/>
      <c r="I24" s="3135"/>
      <c r="J24" s="3558" t="s">
        <v>23</v>
      </c>
      <c r="K24" s="3558"/>
      <c r="L24" s="3616">
        <v>23.4</v>
      </c>
      <c r="M24" s="3456">
        <v>12.8</v>
      </c>
      <c r="N24" s="3391"/>
      <c r="O24" s="3169"/>
      <c r="P24" s="3149"/>
      <c r="Q24" s="3148"/>
      <c r="R24" s="7234"/>
      <c r="S24" s="3126"/>
    </row>
    <row r="25" spans="1:19" ht="15.75" thickBot="1" x14ac:dyDescent="0.3">
      <c r="A25" s="7329"/>
      <c r="B25" s="7460"/>
      <c r="C25" s="7332"/>
      <c r="D25" s="3188"/>
      <c r="E25" s="3347"/>
      <c r="F25" s="492"/>
      <c r="G25" s="7192"/>
      <c r="H25" s="7195"/>
      <c r="I25" s="3123"/>
      <c r="J25" s="3121" t="s">
        <v>24</v>
      </c>
      <c r="K25" s="3450">
        <f>SUM(K21:K24)</f>
        <v>207.3</v>
      </c>
      <c r="L25" s="3201">
        <f>SUM(L21:L24)</f>
        <v>406.7</v>
      </c>
      <c r="M25" s="3450">
        <f>SUM(M21:M24)</f>
        <v>395.1</v>
      </c>
      <c r="N25" s="3319"/>
      <c r="O25" s="3117"/>
      <c r="P25" s="3175"/>
      <c r="Q25" s="1995"/>
      <c r="R25" s="7235"/>
      <c r="S25" s="3115"/>
    </row>
    <row r="26" spans="1:19" ht="22.5" customHeight="1" x14ac:dyDescent="0.25">
      <c r="A26" s="7329"/>
      <c r="B26" s="7460"/>
      <c r="C26" s="7332"/>
      <c r="D26" s="3198" t="s">
        <v>28</v>
      </c>
      <c r="E26" s="3353"/>
      <c r="F26" s="5928" t="s">
        <v>1446</v>
      </c>
      <c r="G26" s="7192"/>
      <c r="H26" s="7195"/>
      <c r="I26" s="3157" t="s">
        <v>1071</v>
      </c>
      <c r="J26" s="3832" t="s">
        <v>20</v>
      </c>
      <c r="K26" s="3317">
        <v>200</v>
      </c>
      <c r="L26" s="3317">
        <v>201</v>
      </c>
      <c r="M26" s="3464">
        <v>201</v>
      </c>
      <c r="N26" s="4063" t="s">
        <v>1443</v>
      </c>
      <c r="O26" s="3186" t="s">
        <v>320</v>
      </c>
      <c r="P26" s="3186">
        <v>0.7</v>
      </c>
      <c r="Q26" s="3622">
        <v>0.7</v>
      </c>
      <c r="R26" s="7209" t="s">
        <v>1445</v>
      </c>
      <c r="S26" s="3184"/>
    </row>
    <row r="27" spans="1:19" x14ac:dyDescent="0.25">
      <c r="A27" s="7329"/>
      <c r="B27" s="7460"/>
      <c r="C27" s="7332"/>
      <c r="D27" s="3192"/>
      <c r="E27" s="3338"/>
      <c r="F27" s="5929"/>
      <c r="G27" s="7192"/>
      <c r="H27" s="7195"/>
      <c r="I27" s="3135"/>
      <c r="J27" s="3828" t="s">
        <v>22</v>
      </c>
      <c r="K27" s="3828"/>
      <c r="L27" s="3258"/>
      <c r="M27" s="3484"/>
      <c r="N27" s="3384"/>
      <c r="O27" s="3203"/>
      <c r="P27" s="3203"/>
      <c r="Q27" s="3236"/>
      <c r="R27" s="7210"/>
      <c r="S27" s="3177"/>
    </row>
    <row r="28" spans="1:19" x14ac:dyDescent="0.25">
      <c r="A28" s="7329"/>
      <c r="B28" s="7460"/>
      <c r="C28" s="7332"/>
      <c r="D28" s="3192"/>
      <c r="E28" s="3338"/>
      <c r="F28" s="5929"/>
      <c r="G28" s="7192"/>
      <c r="H28" s="7195"/>
      <c r="I28" s="3135"/>
      <c r="J28" s="4065" t="s">
        <v>231</v>
      </c>
      <c r="K28" s="3891"/>
      <c r="L28" s="3459"/>
      <c r="M28" s="3460"/>
      <c r="N28" s="3391"/>
      <c r="O28" s="3169"/>
      <c r="P28" s="3169"/>
      <c r="Q28" s="3537"/>
      <c r="R28" s="7210"/>
      <c r="S28" s="3177"/>
    </row>
    <row r="29" spans="1:19" ht="15.75" thickBot="1" x14ac:dyDescent="0.3">
      <c r="A29" s="7329"/>
      <c r="B29" s="7460"/>
      <c r="C29" s="7332"/>
      <c r="D29" s="3192"/>
      <c r="E29" s="3338"/>
      <c r="F29" s="587"/>
      <c r="G29" s="7192"/>
      <c r="H29" s="7195"/>
      <c r="I29" s="3135"/>
      <c r="J29" s="3558" t="s">
        <v>23</v>
      </c>
      <c r="K29" s="3558"/>
      <c r="L29" s="3374">
        <v>31.6</v>
      </c>
      <c r="M29" s="3455">
        <v>31.6</v>
      </c>
      <c r="N29" s="3321"/>
      <c r="O29" s="3127"/>
      <c r="P29" s="3127"/>
      <c r="Q29" s="1993"/>
      <c r="R29" s="7210"/>
      <c r="S29" s="3177"/>
    </row>
    <row r="30" spans="1:19" ht="15.75" thickBot="1" x14ac:dyDescent="0.3">
      <c r="A30" s="7329"/>
      <c r="B30" s="7460"/>
      <c r="C30" s="7332"/>
      <c r="D30" s="3188"/>
      <c r="E30" s="3347"/>
      <c r="F30" s="492"/>
      <c r="G30" s="7192"/>
      <c r="H30" s="7195"/>
      <c r="I30" s="4064"/>
      <c r="J30" s="3121" t="s">
        <v>24</v>
      </c>
      <c r="K30" s="3201">
        <f>SUM(K26:K29)</f>
        <v>200</v>
      </c>
      <c r="L30" s="3201">
        <f>SUM(L26:L29)</f>
        <v>232.6</v>
      </c>
      <c r="M30" s="3201">
        <f>SUM(M26:M29)</f>
        <v>232.6</v>
      </c>
      <c r="N30" s="40"/>
      <c r="O30" s="3332"/>
      <c r="P30" s="3332"/>
      <c r="Q30" s="3982"/>
      <c r="R30" s="7236"/>
      <c r="S30" s="3172"/>
    </row>
    <row r="31" spans="1:19" ht="25.5" x14ac:dyDescent="0.25">
      <c r="A31" s="7329"/>
      <c r="B31" s="7460"/>
      <c r="C31" s="7332"/>
      <c r="D31" s="3192" t="s">
        <v>55</v>
      </c>
      <c r="E31" s="3338"/>
      <c r="F31" s="587" t="s">
        <v>1444</v>
      </c>
      <c r="G31" s="7192"/>
      <c r="H31" s="7195"/>
      <c r="I31" s="3157" t="s">
        <v>1071</v>
      </c>
      <c r="J31" s="3832" t="s">
        <v>20</v>
      </c>
      <c r="K31" s="3317">
        <v>6.7</v>
      </c>
      <c r="L31" s="3317">
        <v>6.3</v>
      </c>
      <c r="M31" s="3464">
        <v>6.2</v>
      </c>
      <c r="N31" s="4063" t="s">
        <v>1443</v>
      </c>
      <c r="O31" s="3571" t="s">
        <v>320</v>
      </c>
      <c r="P31" s="3186">
        <v>0.76</v>
      </c>
      <c r="Q31" s="3622">
        <v>0.76</v>
      </c>
      <c r="R31" s="3220" t="s">
        <v>1442</v>
      </c>
      <c r="S31" s="3219"/>
    </row>
    <row r="32" spans="1:19" x14ac:dyDescent="0.25">
      <c r="A32" s="7329"/>
      <c r="B32" s="7460"/>
      <c r="C32" s="7332"/>
      <c r="D32" s="3192"/>
      <c r="E32" s="3338"/>
      <c r="F32" s="587"/>
      <c r="G32" s="7192"/>
      <c r="H32" s="7195"/>
      <c r="I32" s="3135"/>
      <c r="J32" s="3828" t="s">
        <v>22</v>
      </c>
      <c r="K32" s="3828"/>
      <c r="L32" s="3258"/>
      <c r="M32" s="3484"/>
      <c r="N32" s="3384"/>
      <c r="O32" s="3203"/>
      <c r="P32" s="4062"/>
      <c r="Q32" s="4061"/>
      <c r="R32" s="3217"/>
      <c r="S32" s="3216"/>
    </row>
    <row r="33" spans="1:19" ht="15.75" thickBot="1" x14ac:dyDescent="0.3">
      <c r="A33" s="7329"/>
      <c r="B33" s="7460"/>
      <c r="C33" s="7332"/>
      <c r="D33" s="3192"/>
      <c r="E33" s="3338"/>
      <c r="F33" s="587"/>
      <c r="G33" s="7192"/>
      <c r="H33" s="7195"/>
      <c r="I33" s="3135"/>
      <c r="J33" s="3558" t="s">
        <v>231</v>
      </c>
      <c r="K33" s="3558"/>
      <c r="L33" s="3625"/>
      <c r="M33" s="3656"/>
      <c r="N33" s="3319"/>
      <c r="O33" s="3117"/>
      <c r="P33" s="3117"/>
      <c r="Q33" s="1995"/>
      <c r="R33" s="4060"/>
      <c r="S33" s="4059"/>
    </row>
    <row r="34" spans="1:19" ht="15.75" thickBot="1" x14ac:dyDescent="0.3">
      <c r="A34" s="7329"/>
      <c r="B34" s="7460"/>
      <c r="C34" s="7333"/>
      <c r="D34" s="3188"/>
      <c r="E34" s="3347"/>
      <c r="F34" s="492"/>
      <c r="G34" s="7193"/>
      <c r="H34" s="7196"/>
      <c r="I34" s="3123"/>
      <c r="J34" s="3121" t="s">
        <v>24</v>
      </c>
      <c r="K34" s="3201">
        <f>SUM(K31:K33)</f>
        <v>6.7</v>
      </c>
      <c r="L34" s="3201">
        <f>SUM(L31:L33)</f>
        <v>6.3</v>
      </c>
      <c r="M34" s="3201">
        <f>SUM(M31:M33)</f>
        <v>6.2</v>
      </c>
      <c r="N34" s="40"/>
      <c r="O34" s="3332"/>
      <c r="P34" s="3364"/>
      <c r="Q34" s="4058"/>
      <c r="R34" s="3965"/>
      <c r="S34" s="3227"/>
    </row>
    <row r="35" spans="1:19" ht="15.75" thickBot="1" x14ac:dyDescent="0.3">
      <c r="A35" s="7329"/>
      <c r="B35" s="7460"/>
      <c r="C35" s="7416"/>
      <c r="D35" s="7417"/>
      <c r="E35" s="7417"/>
      <c r="F35" s="7417"/>
      <c r="G35" s="7417"/>
      <c r="H35" s="7417"/>
      <c r="I35" s="7418"/>
      <c r="J35" s="4056" t="s">
        <v>20</v>
      </c>
      <c r="K35" s="4057">
        <f>K12+K26+K21+K31</f>
        <v>331.7</v>
      </c>
      <c r="L35" s="4057">
        <f>L12+L26+L21+L31</f>
        <v>332.7</v>
      </c>
      <c r="M35" s="4057">
        <f>M12+M26+M21+M31</f>
        <v>242.39999999999998</v>
      </c>
      <c r="N35" s="7453"/>
      <c r="O35" s="7286"/>
      <c r="P35" s="7286"/>
      <c r="Q35" s="7286"/>
      <c r="R35" s="3948"/>
      <c r="S35" s="3224"/>
    </row>
    <row r="36" spans="1:19" ht="15.75" thickBot="1" x14ac:dyDescent="0.3">
      <c r="A36" s="7329"/>
      <c r="B36" s="7460"/>
      <c r="C36" s="7419"/>
      <c r="D36" s="7403"/>
      <c r="E36" s="7403"/>
      <c r="F36" s="7403"/>
      <c r="G36" s="7403"/>
      <c r="H36" s="7403"/>
      <c r="I36" s="7420"/>
      <c r="J36" s="4056" t="s">
        <v>231</v>
      </c>
      <c r="K36" s="3548">
        <f>K14+K23+K28</f>
        <v>382.3</v>
      </c>
      <c r="L36" s="3548">
        <f>L14+L23+L28</f>
        <v>378.1</v>
      </c>
      <c r="M36" s="3548">
        <f>M14+M23+M28</f>
        <v>378</v>
      </c>
      <c r="N36" s="7454"/>
      <c r="O36" s="7455"/>
      <c r="P36" s="7455"/>
      <c r="Q36" s="7455"/>
      <c r="R36" s="3948"/>
      <c r="S36" s="3224"/>
    </row>
    <row r="37" spans="1:19" ht="15.75" thickBot="1" x14ac:dyDescent="0.3">
      <c r="A37" s="7329"/>
      <c r="B37" s="7460"/>
      <c r="C37" s="7419"/>
      <c r="D37" s="7403"/>
      <c r="E37" s="7403"/>
      <c r="F37" s="7403"/>
      <c r="G37" s="7403"/>
      <c r="H37" s="7403"/>
      <c r="I37" s="7420"/>
      <c r="J37" s="4056" t="s">
        <v>23</v>
      </c>
      <c r="K37" s="3548">
        <f>K15+K29+K24</f>
        <v>200</v>
      </c>
      <c r="L37" s="3548">
        <f>L15+L29+L24</f>
        <v>55</v>
      </c>
      <c r="M37" s="3548">
        <f>M15+M29+M24</f>
        <v>44.400000000000006</v>
      </c>
      <c r="N37" s="7454"/>
      <c r="O37" s="7455"/>
      <c r="P37" s="7455"/>
      <c r="Q37" s="7455"/>
      <c r="R37" s="3948"/>
      <c r="S37" s="3224"/>
    </row>
    <row r="38" spans="1:19" ht="15.75" thickBot="1" x14ac:dyDescent="0.3">
      <c r="A38" s="7329"/>
      <c r="B38" s="7460"/>
      <c r="C38" s="7421"/>
      <c r="D38" s="7404"/>
      <c r="E38" s="7404"/>
      <c r="F38" s="7404"/>
      <c r="G38" s="7404"/>
      <c r="H38" s="7404"/>
      <c r="I38" s="7422"/>
      <c r="J38" s="4055" t="s">
        <v>24</v>
      </c>
      <c r="K38" s="3548">
        <f>SUM(K35:K37)</f>
        <v>914</v>
      </c>
      <c r="L38" s="3548">
        <f>SUM(L35:L37)</f>
        <v>765.8</v>
      </c>
      <c r="M38" s="3548">
        <f>SUM(M35:M37)</f>
        <v>664.8</v>
      </c>
      <c r="N38" s="7456"/>
      <c r="O38" s="7457"/>
      <c r="P38" s="7457"/>
      <c r="Q38" s="7457"/>
      <c r="R38" s="3948"/>
      <c r="S38" s="3224"/>
    </row>
    <row r="39" spans="1:19" ht="15.75" thickBot="1" x14ac:dyDescent="0.3">
      <c r="A39" s="3112" t="s">
        <v>10</v>
      </c>
      <c r="B39" s="3964" t="s">
        <v>10</v>
      </c>
      <c r="C39" s="7405" t="s">
        <v>726</v>
      </c>
      <c r="D39" s="7343"/>
      <c r="E39" s="7343"/>
      <c r="F39" s="7343"/>
      <c r="G39" s="7343"/>
      <c r="H39" s="7343"/>
      <c r="I39" s="7343"/>
      <c r="J39" s="7344"/>
      <c r="K39" s="3738">
        <f>K38</f>
        <v>914</v>
      </c>
      <c r="L39" s="3738">
        <f>L38</f>
        <v>765.8</v>
      </c>
      <c r="M39" s="3738">
        <f>M38</f>
        <v>664.8</v>
      </c>
      <c r="N39" s="7245"/>
      <c r="O39" s="7246"/>
      <c r="P39" s="7246"/>
      <c r="Q39" s="7246"/>
      <c r="R39" s="3946"/>
      <c r="S39" s="3222"/>
    </row>
    <row r="40" spans="1:19" ht="15.75" thickBot="1" x14ac:dyDescent="0.3">
      <c r="A40" s="3112" t="s">
        <v>10</v>
      </c>
      <c r="B40" s="3444" t="s">
        <v>25</v>
      </c>
      <c r="C40" s="7586" t="s">
        <v>1441</v>
      </c>
      <c r="D40" s="7587"/>
      <c r="E40" s="7587"/>
      <c r="F40" s="7587"/>
      <c r="G40" s="7587"/>
      <c r="H40" s="7587"/>
      <c r="I40" s="7587"/>
      <c r="J40" s="7587"/>
      <c r="K40" s="7587"/>
      <c r="L40" s="7587"/>
      <c r="M40" s="7587"/>
      <c r="N40" s="7587"/>
      <c r="O40" s="7587"/>
      <c r="P40" s="7587"/>
      <c r="Q40" s="7588"/>
      <c r="R40" s="7589"/>
      <c r="S40" s="7590"/>
    </row>
    <row r="41" spans="1:19" ht="18" customHeight="1" thickBot="1" x14ac:dyDescent="0.3">
      <c r="A41" s="7328"/>
      <c r="B41" s="7337"/>
      <c r="C41" s="7449"/>
      <c r="D41" s="7450"/>
      <c r="E41" s="7450"/>
      <c r="F41" s="7450"/>
      <c r="G41" s="7450"/>
      <c r="H41" s="7450"/>
      <c r="I41" s="7450"/>
      <c r="J41" s="7450"/>
      <c r="K41" s="7450"/>
      <c r="L41" s="7450"/>
      <c r="M41" s="7451"/>
      <c r="N41" s="4054" t="s">
        <v>1440</v>
      </c>
      <c r="O41" s="3983" t="s">
        <v>138</v>
      </c>
      <c r="P41" s="3983">
        <v>140</v>
      </c>
      <c r="Q41" s="3919">
        <v>144</v>
      </c>
      <c r="R41" s="3711" t="s">
        <v>1439</v>
      </c>
      <c r="S41" s="3224"/>
    </row>
    <row r="42" spans="1:19" ht="27" thickBot="1" x14ac:dyDescent="0.3">
      <c r="A42" s="7330"/>
      <c r="B42" s="7339"/>
      <c r="C42" s="7362"/>
      <c r="D42" s="7363"/>
      <c r="E42" s="7363"/>
      <c r="F42" s="7363"/>
      <c r="G42" s="7363"/>
      <c r="H42" s="7363"/>
      <c r="I42" s="7363"/>
      <c r="J42" s="7363"/>
      <c r="K42" s="7363"/>
      <c r="L42" s="7363"/>
      <c r="M42" s="7452"/>
      <c r="N42" s="3812" t="s">
        <v>409</v>
      </c>
      <c r="O42" s="3571" t="s">
        <v>138</v>
      </c>
      <c r="P42" s="3186">
        <v>13</v>
      </c>
      <c r="Q42" s="3622">
        <v>0</v>
      </c>
      <c r="R42" s="4053"/>
      <c r="S42" s="4052" t="s">
        <v>1436</v>
      </c>
    </row>
    <row r="43" spans="1:19" ht="42" customHeight="1" thickBot="1" x14ac:dyDescent="0.3">
      <c r="A43" s="3159" t="s">
        <v>10</v>
      </c>
      <c r="B43" s="3200" t="s">
        <v>25</v>
      </c>
      <c r="C43" s="4019" t="s">
        <v>10</v>
      </c>
      <c r="D43" s="7411" t="s">
        <v>1438</v>
      </c>
      <c r="E43" s="7412"/>
      <c r="F43" s="7413"/>
      <c r="G43" s="7191" t="s">
        <v>757</v>
      </c>
      <c r="H43" s="7194" t="s">
        <v>18</v>
      </c>
      <c r="I43" s="3331" t="s">
        <v>1274</v>
      </c>
      <c r="J43" s="7427"/>
      <c r="K43" s="7428"/>
      <c r="L43" s="7428"/>
      <c r="M43" s="7429"/>
      <c r="N43" s="3424" t="s">
        <v>1437</v>
      </c>
      <c r="O43" s="3488" t="s">
        <v>138</v>
      </c>
      <c r="P43" s="4051">
        <v>4</v>
      </c>
      <c r="Q43" s="3817">
        <v>0</v>
      </c>
      <c r="R43" s="4050"/>
      <c r="S43" s="4049" t="s">
        <v>1436</v>
      </c>
    </row>
    <row r="44" spans="1:19" ht="15" customHeight="1" x14ac:dyDescent="0.25">
      <c r="A44" s="7328" t="s">
        <v>10</v>
      </c>
      <c r="B44" s="7408" t="s">
        <v>25</v>
      </c>
      <c r="C44" s="7331" t="s">
        <v>10</v>
      </c>
      <c r="D44" s="7334" t="s">
        <v>10</v>
      </c>
      <c r="E44" s="7364"/>
      <c r="F44" s="6215" t="s">
        <v>1435</v>
      </c>
      <c r="G44" s="7192"/>
      <c r="H44" s="7195"/>
      <c r="I44" s="7199" t="s">
        <v>1071</v>
      </c>
      <c r="J44" s="3559" t="s">
        <v>20</v>
      </c>
      <c r="K44" s="4048">
        <v>45</v>
      </c>
      <c r="L44" s="4048">
        <v>36.6</v>
      </c>
      <c r="M44" s="4048">
        <v>33.299999999999997</v>
      </c>
      <c r="N44" s="7414" t="s">
        <v>1432</v>
      </c>
      <c r="O44" s="7263" t="s">
        <v>459</v>
      </c>
      <c r="P44" s="7220">
        <v>1</v>
      </c>
      <c r="Q44" s="7357">
        <v>1</v>
      </c>
      <c r="R44" s="7233" t="s">
        <v>1434</v>
      </c>
      <c r="S44" s="3126"/>
    </row>
    <row r="45" spans="1:19" x14ac:dyDescent="0.25">
      <c r="A45" s="7329"/>
      <c r="B45" s="7409"/>
      <c r="C45" s="7332"/>
      <c r="D45" s="7335"/>
      <c r="E45" s="7365"/>
      <c r="F45" s="6216"/>
      <c r="G45" s="7192"/>
      <c r="H45" s="7195"/>
      <c r="I45" s="7200"/>
      <c r="J45" s="4022" t="s">
        <v>22</v>
      </c>
      <c r="K45" s="3236"/>
      <c r="L45" s="4047"/>
      <c r="M45" s="4046"/>
      <c r="N45" s="7415"/>
      <c r="O45" s="7264"/>
      <c r="P45" s="7221"/>
      <c r="Q45" s="7352"/>
      <c r="R45" s="7234"/>
      <c r="S45" s="3126"/>
    </row>
    <row r="46" spans="1:19" x14ac:dyDescent="0.25">
      <c r="A46" s="7329"/>
      <c r="B46" s="7409"/>
      <c r="C46" s="7332"/>
      <c r="D46" s="7335"/>
      <c r="E46" s="7365"/>
      <c r="F46" s="6216"/>
      <c r="G46" s="7192"/>
      <c r="H46" s="7195"/>
      <c r="I46" s="7200"/>
      <c r="J46" s="3891" t="s">
        <v>231</v>
      </c>
      <c r="K46" s="3537"/>
      <c r="L46" s="4045"/>
      <c r="M46" s="4044"/>
      <c r="N46" s="3831"/>
      <c r="O46" s="3653"/>
      <c r="P46" s="3653"/>
      <c r="Q46" s="269"/>
      <c r="R46" s="7234"/>
      <c r="S46" s="3126"/>
    </row>
    <row r="47" spans="1:19" ht="15.75" thickBot="1" x14ac:dyDescent="0.3">
      <c r="A47" s="7329"/>
      <c r="B47" s="7409"/>
      <c r="C47" s="7332"/>
      <c r="D47" s="7335"/>
      <c r="E47" s="7365"/>
      <c r="F47" s="6216"/>
      <c r="G47" s="7192"/>
      <c r="H47" s="7195"/>
      <c r="I47" s="7200"/>
      <c r="J47" s="4021" t="s">
        <v>23</v>
      </c>
      <c r="K47" s="1993"/>
      <c r="L47" s="4043"/>
      <c r="M47" s="4042"/>
      <c r="N47" s="3831"/>
      <c r="O47" s="3653"/>
      <c r="P47" s="3653"/>
      <c r="Q47" s="269"/>
      <c r="R47" s="7234"/>
      <c r="S47" s="3126"/>
    </row>
    <row r="48" spans="1:19" ht="15.75" thickBot="1" x14ac:dyDescent="0.3">
      <c r="A48" s="7330"/>
      <c r="B48" s="7410"/>
      <c r="C48" s="7333"/>
      <c r="D48" s="7336"/>
      <c r="E48" s="7366"/>
      <c r="F48" s="6217"/>
      <c r="G48" s="7192"/>
      <c r="H48" s="7195"/>
      <c r="I48" s="7201"/>
      <c r="J48" s="3121" t="s">
        <v>24</v>
      </c>
      <c r="K48" s="4041">
        <f>SUM(K44:K47)</f>
        <v>45</v>
      </c>
      <c r="L48" s="4041">
        <f>SUM(L44:L47)</f>
        <v>36.6</v>
      </c>
      <c r="M48" s="4041">
        <f>SUM(M44:M47)</f>
        <v>33.299999999999997</v>
      </c>
      <c r="N48" s="4040"/>
      <c r="O48" s="3592"/>
      <c r="P48" s="3313"/>
      <c r="Q48" s="4039"/>
      <c r="R48" s="7235"/>
      <c r="S48" s="3115"/>
    </row>
    <row r="49" spans="1:19" ht="13.5" customHeight="1" x14ac:dyDescent="0.25">
      <c r="A49" s="7328" t="s">
        <v>10</v>
      </c>
      <c r="B49" s="7408" t="s">
        <v>25</v>
      </c>
      <c r="C49" s="7331" t="s">
        <v>10</v>
      </c>
      <c r="D49" s="7334" t="s">
        <v>27</v>
      </c>
      <c r="E49" s="7364"/>
      <c r="F49" s="5928" t="s">
        <v>1433</v>
      </c>
      <c r="G49" s="7192"/>
      <c r="H49" s="7195"/>
      <c r="I49" s="7199" t="s">
        <v>1071</v>
      </c>
      <c r="J49" s="3559" t="s">
        <v>20</v>
      </c>
      <c r="K49" s="3559">
        <v>0</v>
      </c>
      <c r="L49" s="3559">
        <v>0</v>
      </c>
      <c r="M49" s="3622">
        <v>0</v>
      </c>
      <c r="N49" s="7414" t="s">
        <v>1432</v>
      </c>
      <c r="O49" s="7263" t="s">
        <v>459</v>
      </c>
      <c r="P49" s="7220">
        <v>1</v>
      </c>
      <c r="Q49" s="7251">
        <v>1</v>
      </c>
      <c r="R49" s="7214" t="s">
        <v>1431</v>
      </c>
      <c r="S49" s="3674"/>
    </row>
    <row r="50" spans="1:19" x14ac:dyDescent="0.25">
      <c r="A50" s="7329"/>
      <c r="B50" s="7409"/>
      <c r="C50" s="7332"/>
      <c r="D50" s="7335"/>
      <c r="E50" s="7365"/>
      <c r="F50" s="5929"/>
      <c r="G50" s="7192"/>
      <c r="H50" s="7195"/>
      <c r="I50" s="7200"/>
      <c r="J50" s="4022" t="s">
        <v>22</v>
      </c>
      <c r="K50" s="4022"/>
      <c r="L50" s="3459"/>
      <c r="M50" s="3890"/>
      <c r="N50" s="7415"/>
      <c r="O50" s="7264"/>
      <c r="P50" s="7221"/>
      <c r="Q50" s="7252"/>
      <c r="R50" s="7215"/>
      <c r="S50" s="3614"/>
    </row>
    <row r="51" spans="1:19" x14ac:dyDescent="0.25">
      <c r="A51" s="7329"/>
      <c r="B51" s="7409"/>
      <c r="C51" s="7332"/>
      <c r="D51" s="7335"/>
      <c r="E51" s="7365"/>
      <c r="F51" s="5929"/>
      <c r="G51" s="7192"/>
      <c r="H51" s="7195"/>
      <c r="I51" s="7200"/>
      <c r="J51" s="3891" t="s">
        <v>231</v>
      </c>
      <c r="K51" s="3891"/>
      <c r="L51" s="4038"/>
      <c r="M51" s="4037"/>
      <c r="N51" s="4036"/>
      <c r="O51" s="3592"/>
      <c r="P51" s="3592"/>
      <c r="Q51" s="4035"/>
      <c r="R51" s="7215"/>
      <c r="S51" s="3614"/>
    </row>
    <row r="52" spans="1:19" ht="15.75" thickBot="1" x14ac:dyDescent="0.3">
      <c r="A52" s="7329"/>
      <c r="B52" s="7409"/>
      <c r="C52" s="7332"/>
      <c r="D52" s="7335"/>
      <c r="E52" s="7365"/>
      <c r="F52" s="5929"/>
      <c r="G52" s="7192"/>
      <c r="H52" s="7195"/>
      <c r="I52" s="7200"/>
      <c r="J52" s="4021" t="s">
        <v>23</v>
      </c>
      <c r="K52" s="4024"/>
      <c r="L52" s="3616"/>
      <c r="M52" s="3800"/>
      <c r="N52" s="3823"/>
      <c r="O52" s="3592"/>
      <c r="P52" s="3592"/>
      <c r="Q52" s="4035"/>
      <c r="R52" s="7215"/>
      <c r="S52" s="3614"/>
    </row>
    <row r="53" spans="1:19" ht="15.75" thickBot="1" x14ac:dyDescent="0.3">
      <c r="A53" s="7330"/>
      <c r="B53" s="7410"/>
      <c r="C53" s="7333"/>
      <c r="D53" s="7336"/>
      <c r="E53" s="7366"/>
      <c r="F53" s="5930"/>
      <c r="G53" s="7192"/>
      <c r="H53" s="7195"/>
      <c r="I53" s="7201"/>
      <c r="J53" s="3121" t="s">
        <v>24</v>
      </c>
      <c r="K53" s="3858">
        <f>SUM(K49:K52)</f>
        <v>0</v>
      </c>
      <c r="L53" s="3858">
        <f>SUM(L49:L52)</f>
        <v>0</v>
      </c>
      <c r="M53" s="3858">
        <f>SUM(M49:M52)</f>
        <v>0</v>
      </c>
      <c r="N53" s="4034"/>
      <c r="O53" s="3312"/>
      <c r="P53" s="3312"/>
      <c r="Q53" s="4033"/>
      <c r="R53" s="7273"/>
      <c r="S53" s="3608"/>
    </row>
    <row r="54" spans="1:19" ht="36.75" customHeight="1" x14ac:dyDescent="0.25">
      <c r="A54" s="3159" t="s">
        <v>10</v>
      </c>
      <c r="B54" s="3200" t="s">
        <v>25</v>
      </c>
      <c r="C54" s="4019" t="s">
        <v>10</v>
      </c>
      <c r="D54" s="3198" t="s">
        <v>30</v>
      </c>
      <c r="E54" s="3353"/>
      <c r="F54" s="7425" t="s">
        <v>1430</v>
      </c>
      <c r="G54" s="7192"/>
      <c r="H54" s="7195"/>
      <c r="I54" s="7199" t="s">
        <v>732</v>
      </c>
      <c r="J54" s="3559" t="s">
        <v>20</v>
      </c>
      <c r="K54" s="3317">
        <v>37</v>
      </c>
      <c r="L54" s="3317">
        <v>41.3</v>
      </c>
      <c r="M54" s="3464">
        <v>39</v>
      </c>
      <c r="N54" s="3424" t="s">
        <v>1429</v>
      </c>
      <c r="O54" s="3488" t="s">
        <v>138</v>
      </c>
      <c r="P54" s="3488">
        <v>0</v>
      </c>
      <c r="Q54" s="3817">
        <v>0</v>
      </c>
      <c r="R54" s="3580"/>
      <c r="S54" s="3227"/>
    </row>
    <row r="55" spans="1:19" ht="25.5" x14ac:dyDescent="0.25">
      <c r="A55" s="3195"/>
      <c r="B55" s="3194"/>
      <c r="C55" s="4016"/>
      <c r="D55" s="3192"/>
      <c r="E55" s="3338"/>
      <c r="F55" s="7426"/>
      <c r="G55" s="7192"/>
      <c r="H55" s="7195"/>
      <c r="I55" s="7200"/>
      <c r="J55" s="4022" t="s">
        <v>22</v>
      </c>
      <c r="K55" s="3258"/>
      <c r="L55" s="3258"/>
      <c r="M55" s="3484"/>
      <c r="N55" s="4032" t="s">
        <v>1428</v>
      </c>
      <c r="O55" s="4031" t="s">
        <v>138</v>
      </c>
      <c r="P55" s="4030">
        <v>50</v>
      </c>
      <c r="Q55" s="4029">
        <v>51</v>
      </c>
      <c r="R55" s="3245"/>
      <c r="S55" s="3224"/>
    </row>
    <row r="56" spans="1:19" ht="15.75" customHeight="1" thickBot="1" x14ac:dyDescent="0.3">
      <c r="A56" s="3195"/>
      <c r="B56" s="3194"/>
      <c r="C56" s="4016"/>
      <c r="D56" s="3192"/>
      <c r="E56" s="3338"/>
      <c r="F56" s="7426"/>
      <c r="G56" s="7192"/>
      <c r="H56" s="7195"/>
      <c r="I56" s="7200"/>
      <c r="J56" s="4021" t="s">
        <v>231</v>
      </c>
      <c r="K56" s="3616">
        <v>75</v>
      </c>
      <c r="L56" s="3616">
        <v>78.400000000000006</v>
      </c>
      <c r="M56" s="3456">
        <v>78.400000000000006</v>
      </c>
      <c r="N56" s="4028"/>
      <c r="O56" s="3169"/>
      <c r="P56" s="3169"/>
      <c r="Q56" s="3377"/>
      <c r="R56" s="3245"/>
      <c r="S56" s="3224"/>
    </row>
    <row r="57" spans="1:19" ht="16.5" customHeight="1" thickBot="1" x14ac:dyDescent="0.3">
      <c r="A57" s="3191"/>
      <c r="B57" s="3190"/>
      <c r="C57" s="4014"/>
      <c r="D57" s="3188"/>
      <c r="E57" s="3122"/>
      <c r="F57" s="4027"/>
      <c r="G57" s="7193"/>
      <c r="H57" s="7195"/>
      <c r="I57" s="7201"/>
      <c r="J57" s="3121" t="s">
        <v>24</v>
      </c>
      <c r="K57" s="4026">
        <f>SUM(K54:K56)</f>
        <v>112</v>
      </c>
      <c r="L57" s="4026">
        <f>SUM(L54:L56)</f>
        <v>119.7</v>
      </c>
      <c r="M57" s="4026">
        <f>SUM(M54:M56)</f>
        <v>117.4</v>
      </c>
      <c r="N57" s="3319"/>
      <c r="O57" s="3117"/>
      <c r="P57" s="3117"/>
      <c r="Q57" s="3176"/>
      <c r="R57" s="3244"/>
      <c r="S57" s="3222"/>
    </row>
    <row r="58" spans="1:19" x14ac:dyDescent="0.25">
      <c r="A58" s="7328" t="s">
        <v>10</v>
      </c>
      <c r="B58" s="7408" t="s">
        <v>25</v>
      </c>
      <c r="C58" s="7331" t="s">
        <v>10</v>
      </c>
      <c r="D58" s="7334" t="s">
        <v>32</v>
      </c>
      <c r="E58" s="7199"/>
      <c r="F58" s="5783" t="s">
        <v>1427</v>
      </c>
      <c r="G58" s="7191" t="s">
        <v>757</v>
      </c>
      <c r="H58" s="7195"/>
      <c r="I58" s="7199" t="s">
        <v>732</v>
      </c>
      <c r="J58" s="3559" t="s">
        <v>20</v>
      </c>
      <c r="K58" s="3464">
        <v>25</v>
      </c>
      <c r="L58" s="3464">
        <v>26.6</v>
      </c>
      <c r="M58" s="3317">
        <v>26.6</v>
      </c>
      <c r="N58" s="7430" t="s">
        <v>1426</v>
      </c>
      <c r="O58" s="7241" t="s">
        <v>459</v>
      </c>
      <c r="P58" s="7220">
        <v>9600</v>
      </c>
      <c r="Q58" s="7251">
        <v>10196</v>
      </c>
      <c r="R58" s="3325"/>
      <c r="S58" s="3227"/>
    </row>
    <row r="59" spans="1:19" ht="24" customHeight="1" x14ac:dyDescent="0.25">
      <c r="A59" s="7329"/>
      <c r="B59" s="7409"/>
      <c r="C59" s="7332"/>
      <c r="D59" s="7335"/>
      <c r="E59" s="7200"/>
      <c r="F59" s="5949"/>
      <c r="G59" s="7192"/>
      <c r="H59" s="7195"/>
      <c r="I59" s="7200"/>
      <c r="J59" s="4022" t="s">
        <v>22</v>
      </c>
      <c r="K59" s="3459">
        <v>0</v>
      </c>
      <c r="L59" s="3484">
        <v>0</v>
      </c>
      <c r="M59" s="3258"/>
      <c r="N59" s="7431"/>
      <c r="O59" s="7242"/>
      <c r="P59" s="7221"/>
      <c r="Q59" s="7252"/>
      <c r="R59" s="3245"/>
      <c r="S59" s="3224"/>
    </row>
    <row r="60" spans="1:19" ht="15.75" thickBot="1" x14ac:dyDescent="0.3">
      <c r="A60" s="7329"/>
      <c r="B60" s="7409"/>
      <c r="C60" s="7332"/>
      <c r="D60" s="7335"/>
      <c r="E60" s="7200"/>
      <c r="F60" s="5949"/>
      <c r="G60" s="7192"/>
      <c r="H60" s="7195"/>
      <c r="I60" s="7200"/>
      <c r="J60" s="4021" t="s">
        <v>231</v>
      </c>
      <c r="K60" s="3478">
        <v>45</v>
      </c>
      <c r="L60" s="3478">
        <v>37</v>
      </c>
      <c r="M60" s="3374">
        <v>37</v>
      </c>
      <c r="N60" s="3171"/>
      <c r="O60" s="3203"/>
      <c r="P60" s="3203"/>
      <c r="Q60" s="3171"/>
      <c r="R60" s="3245"/>
      <c r="S60" s="3224"/>
    </row>
    <row r="61" spans="1:19" ht="15.75" thickBot="1" x14ac:dyDescent="0.3">
      <c r="A61" s="7330"/>
      <c r="B61" s="7410"/>
      <c r="C61" s="7333"/>
      <c r="D61" s="7336"/>
      <c r="E61" s="7201"/>
      <c r="F61" s="5762"/>
      <c r="G61" s="7192"/>
      <c r="H61" s="7196"/>
      <c r="I61" s="7201"/>
      <c r="J61" s="3121" t="s">
        <v>24</v>
      </c>
      <c r="K61" s="3858">
        <f>K58+K59+K60</f>
        <v>70</v>
      </c>
      <c r="L61" s="3858">
        <f>L58+L59+L60</f>
        <v>63.6</v>
      </c>
      <c r="M61" s="3858">
        <f>M58+M59+M60</f>
        <v>63.6</v>
      </c>
      <c r="N61" s="3467"/>
      <c r="O61" s="3251"/>
      <c r="P61" s="3251"/>
      <c r="Q61" s="3467"/>
      <c r="R61" s="3244"/>
      <c r="S61" s="3222"/>
    </row>
    <row r="62" spans="1:19" x14ac:dyDescent="0.25">
      <c r="A62" s="3159" t="s">
        <v>10</v>
      </c>
      <c r="B62" s="3200" t="s">
        <v>25</v>
      </c>
      <c r="C62" s="4019" t="s">
        <v>10</v>
      </c>
      <c r="D62" s="3198" t="s">
        <v>47</v>
      </c>
      <c r="E62" s="3353"/>
      <c r="F62" s="4025" t="s">
        <v>1425</v>
      </c>
      <c r="G62" s="7191" t="s">
        <v>757</v>
      </c>
      <c r="H62" s="7194" t="s">
        <v>18</v>
      </c>
      <c r="I62" s="3157" t="s">
        <v>732</v>
      </c>
      <c r="J62" s="3559" t="s">
        <v>20</v>
      </c>
      <c r="K62" s="3622"/>
      <c r="L62" s="3317">
        <v>38.4</v>
      </c>
      <c r="M62" s="3317">
        <v>25</v>
      </c>
      <c r="N62" s="7253" t="s">
        <v>1424</v>
      </c>
      <c r="O62" s="7423" t="s">
        <v>320</v>
      </c>
      <c r="P62" s="7220">
        <v>188.08</v>
      </c>
      <c r="Q62" s="7251">
        <v>189.1</v>
      </c>
      <c r="R62" s="3325"/>
      <c r="S62" s="3227"/>
    </row>
    <row r="63" spans="1:19" x14ac:dyDescent="0.25">
      <c r="A63" s="3195"/>
      <c r="B63" s="3194"/>
      <c r="C63" s="4016"/>
      <c r="D63" s="3192"/>
      <c r="E63" s="3338"/>
      <c r="F63" s="4023"/>
      <c r="G63" s="7192"/>
      <c r="H63" s="7195"/>
      <c r="I63" s="3135"/>
      <c r="J63" s="4022" t="s">
        <v>22</v>
      </c>
      <c r="K63" s="3236"/>
      <c r="L63" s="3459">
        <v>0</v>
      </c>
      <c r="M63" s="3258"/>
      <c r="N63" s="7254"/>
      <c r="O63" s="7424"/>
      <c r="P63" s="7221"/>
      <c r="Q63" s="7252"/>
      <c r="R63" s="3245"/>
      <c r="S63" s="3224"/>
    </row>
    <row r="64" spans="1:19" ht="15.75" thickBot="1" x14ac:dyDescent="0.3">
      <c r="A64" s="3195"/>
      <c r="B64" s="3194"/>
      <c r="C64" s="4016"/>
      <c r="D64" s="3192"/>
      <c r="E64" s="3338"/>
      <c r="F64" s="4023"/>
      <c r="G64" s="7192"/>
      <c r="H64" s="7195"/>
      <c r="I64" s="3135"/>
      <c r="J64" s="4024" t="s">
        <v>231</v>
      </c>
      <c r="K64" s="1995">
        <v>80</v>
      </c>
      <c r="L64" s="3616">
        <v>90</v>
      </c>
      <c r="M64" s="3374">
        <v>90</v>
      </c>
      <c r="N64" s="3164"/>
      <c r="O64" s="3169"/>
      <c r="P64" s="3169"/>
      <c r="Q64" s="3164"/>
      <c r="R64" s="3245"/>
      <c r="S64" s="3224"/>
    </row>
    <row r="65" spans="1:19" ht="15.75" thickBot="1" x14ac:dyDescent="0.3">
      <c r="A65" s="3191"/>
      <c r="B65" s="3190"/>
      <c r="C65" s="4014"/>
      <c r="D65" s="3188"/>
      <c r="E65" s="3347"/>
      <c r="F65" s="4023"/>
      <c r="G65" s="7192"/>
      <c r="H65" s="7195"/>
      <c r="I65" s="3135"/>
      <c r="J65" s="3121" t="s">
        <v>24</v>
      </c>
      <c r="K65" s="4020">
        <f>SUM(K62:K64)</f>
        <v>80</v>
      </c>
      <c r="L65" s="3858">
        <f>SUM(L62:L64)</f>
        <v>128.4</v>
      </c>
      <c r="M65" s="3858">
        <f>SUM(M62:M64)</f>
        <v>115</v>
      </c>
      <c r="N65" s="3118"/>
      <c r="O65" s="3117"/>
      <c r="P65" s="3117"/>
      <c r="Q65" s="3176"/>
      <c r="R65" s="3245"/>
      <c r="S65" s="3222"/>
    </row>
    <row r="66" spans="1:19" x14ac:dyDescent="0.25">
      <c r="A66" s="3159" t="s">
        <v>10</v>
      </c>
      <c r="B66" s="3200" t="s">
        <v>25</v>
      </c>
      <c r="C66" s="4019" t="s">
        <v>10</v>
      </c>
      <c r="D66" s="3198" t="s">
        <v>50</v>
      </c>
      <c r="E66" s="3353"/>
      <c r="F66" s="99" t="s">
        <v>1423</v>
      </c>
      <c r="G66" s="7192"/>
      <c r="H66" s="7195"/>
      <c r="I66" s="3157" t="s">
        <v>732</v>
      </c>
      <c r="J66" s="4022" t="s">
        <v>20</v>
      </c>
      <c r="K66" s="3236">
        <v>57</v>
      </c>
      <c r="L66" s="3258">
        <v>102.6</v>
      </c>
      <c r="M66" s="3317">
        <v>75.8</v>
      </c>
      <c r="N66" s="5753" t="s">
        <v>1422</v>
      </c>
      <c r="O66" s="7221" t="s">
        <v>459</v>
      </c>
      <c r="P66" s="7353">
        <v>2</v>
      </c>
      <c r="Q66" s="7266">
        <v>2</v>
      </c>
      <c r="R66" s="3580"/>
      <c r="S66" s="3227"/>
    </row>
    <row r="67" spans="1:19" x14ac:dyDescent="0.25">
      <c r="A67" s="3195"/>
      <c r="B67" s="3194"/>
      <c r="C67" s="4016"/>
      <c r="D67" s="3192"/>
      <c r="E67" s="3338"/>
      <c r="F67" s="1540"/>
      <c r="G67" s="7192"/>
      <c r="H67" s="7195"/>
      <c r="I67" s="3338"/>
      <c r="J67" s="4022" t="s">
        <v>22</v>
      </c>
      <c r="K67" s="3236"/>
      <c r="L67" s="3459">
        <v>0</v>
      </c>
      <c r="M67" s="3258"/>
      <c r="N67" s="7265"/>
      <c r="O67" s="7264"/>
      <c r="P67" s="7221"/>
      <c r="Q67" s="7252"/>
      <c r="R67" s="3245"/>
      <c r="S67" s="3224"/>
    </row>
    <row r="68" spans="1:19" ht="15.75" thickBot="1" x14ac:dyDescent="0.3">
      <c r="A68" s="3195"/>
      <c r="B68" s="3194"/>
      <c r="C68" s="4016"/>
      <c r="D68" s="3192"/>
      <c r="E68" s="3338"/>
      <c r="F68" s="1540"/>
      <c r="G68" s="7192"/>
      <c r="H68" s="7195"/>
      <c r="I68" s="3338"/>
      <c r="J68" s="4021" t="s">
        <v>231</v>
      </c>
      <c r="K68" s="1993"/>
      <c r="L68" s="3455">
        <v>0</v>
      </c>
      <c r="M68" s="3616"/>
      <c r="N68" s="36"/>
      <c r="O68" s="3127"/>
      <c r="P68" s="3277"/>
      <c r="Q68" s="3604"/>
      <c r="R68" s="3245"/>
      <c r="S68" s="3224"/>
    </row>
    <row r="69" spans="1:19" ht="15.75" thickBot="1" x14ac:dyDescent="0.3">
      <c r="A69" s="3191"/>
      <c r="B69" s="3190"/>
      <c r="C69" s="4014"/>
      <c r="D69" s="3188"/>
      <c r="E69" s="3347"/>
      <c r="F69" s="1539"/>
      <c r="G69" s="7192"/>
      <c r="H69" s="7196"/>
      <c r="I69" s="3347"/>
      <c r="J69" s="3121" t="s">
        <v>24</v>
      </c>
      <c r="K69" s="4020">
        <f>SUM(K66:K68)</f>
        <v>57</v>
      </c>
      <c r="L69" s="3858">
        <f>SUM(L66:L68)</f>
        <v>102.6</v>
      </c>
      <c r="M69" s="3858">
        <f>SUM(M66:M68)</f>
        <v>75.8</v>
      </c>
      <c r="N69" s="3319"/>
      <c r="O69" s="3117"/>
      <c r="P69" s="3263"/>
      <c r="Q69" s="3644"/>
      <c r="R69" s="3244"/>
      <c r="S69" s="3222"/>
    </row>
    <row r="70" spans="1:19" ht="15.75" thickBot="1" x14ac:dyDescent="0.3">
      <c r="A70" s="3159" t="s">
        <v>10</v>
      </c>
      <c r="B70" s="3200" t="s">
        <v>25</v>
      </c>
      <c r="C70" s="4019" t="s">
        <v>10</v>
      </c>
      <c r="D70" s="7403"/>
      <c r="E70" s="7403"/>
      <c r="F70" s="7403"/>
      <c r="G70" s="7403"/>
      <c r="H70" s="7403"/>
      <c r="I70" s="7403"/>
      <c r="J70" s="427" t="s">
        <v>20</v>
      </c>
      <c r="K70" s="3548">
        <f>K54+K58+K62+K66+K49+K44</f>
        <v>164</v>
      </c>
      <c r="L70" s="3548">
        <f>L54+L58+L62+L66+L49+L44</f>
        <v>245.5</v>
      </c>
      <c r="M70" s="3548">
        <f>M54+M58+M62+M66+M49+M44</f>
        <v>199.7</v>
      </c>
      <c r="N70" s="3349"/>
      <c r="O70" s="4018"/>
      <c r="P70" s="3327"/>
      <c r="Q70" s="4017"/>
      <c r="R70" s="3325"/>
      <c r="S70" s="3227"/>
    </row>
    <row r="71" spans="1:19" ht="15.75" thickBot="1" x14ac:dyDescent="0.3">
      <c r="A71" s="3195"/>
      <c r="B71" s="3194"/>
      <c r="C71" s="4016"/>
      <c r="D71" s="7403"/>
      <c r="E71" s="7403"/>
      <c r="F71" s="7403"/>
      <c r="G71" s="7403"/>
      <c r="H71" s="7403"/>
      <c r="I71" s="7403"/>
      <c r="J71" s="427" t="s">
        <v>22</v>
      </c>
      <c r="K71" s="3548">
        <f t="shared" ref="K71:M72" si="0">K45+K50+K55+K59+K63+K67</f>
        <v>0</v>
      </c>
      <c r="L71" s="3548">
        <f t="shared" si="0"/>
        <v>0</v>
      </c>
      <c r="M71" s="3548">
        <f t="shared" si="0"/>
        <v>0</v>
      </c>
      <c r="N71" s="3624"/>
      <c r="O71" s="3128"/>
      <c r="P71" s="3127"/>
      <c r="Q71" s="3604"/>
      <c r="R71" s="3245"/>
      <c r="S71" s="3224"/>
    </row>
    <row r="72" spans="1:19" ht="15.75" thickBot="1" x14ac:dyDescent="0.3">
      <c r="A72" s="3195"/>
      <c r="B72" s="3194"/>
      <c r="C72" s="4016"/>
      <c r="D72" s="7403"/>
      <c r="E72" s="7403"/>
      <c r="F72" s="7403"/>
      <c r="G72" s="7403"/>
      <c r="H72" s="7403"/>
      <c r="I72" s="7403"/>
      <c r="J72" s="427" t="s">
        <v>231</v>
      </c>
      <c r="K72" s="3548">
        <f t="shared" si="0"/>
        <v>200</v>
      </c>
      <c r="L72" s="3548">
        <f t="shared" si="0"/>
        <v>205.4</v>
      </c>
      <c r="M72" s="3548">
        <f t="shared" si="0"/>
        <v>205.4</v>
      </c>
      <c r="N72" s="3624"/>
      <c r="O72" s="3128"/>
      <c r="P72" s="3127"/>
      <c r="Q72" s="3604"/>
      <c r="R72" s="3245"/>
      <c r="S72" s="3224"/>
    </row>
    <row r="73" spans="1:19" ht="15.75" thickBot="1" x14ac:dyDescent="0.3">
      <c r="A73" s="3195"/>
      <c r="B73" s="3194"/>
      <c r="C73" s="4016"/>
      <c r="D73" s="4015"/>
      <c r="E73" s="4015"/>
      <c r="F73" s="4015"/>
      <c r="G73" s="4015"/>
      <c r="H73" s="4015"/>
      <c r="I73" s="4015"/>
      <c r="J73" s="427" t="s">
        <v>23</v>
      </c>
      <c r="K73" s="3548">
        <f>K47+K52</f>
        <v>0</v>
      </c>
      <c r="L73" s="3548">
        <f>L47+L52</f>
        <v>0</v>
      </c>
      <c r="M73" s="3548">
        <f>M47+M52</f>
        <v>0</v>
      </c>
      <c r="N73" s="3624"/>
      <c r="O73" s="3128"/>
      <c r="P73" s="3127"/>
      <c r="Q73" s="3604"/>
      <c r="R73" s="3245"/>
      <c r="S73" s="3224"/>
    </row>
    <row r="74" spans="1:19" ht="15.75" thickBot="1" x14ac:dyDescent="0.3">
      <c r="A74" s="3191"/>
      <c r="B74" s="3190"/>
      <c r="C74" s="4014"/>
      <c r="D74" s="7404"/>
      <c r="E74" s="7404"/>
      <c r="F74" s="7404"/>
      <c r="G74" s="7404"/>
      <c r="H74" s="7404"/>
      <c r="I74" s="7404"/>
      <c r="J74" s="427" t="s">
        <v>24</v>
      </c>
      <c r="K74" s="3494">
        <f>SUM(K70:K73)</f>
        <v>364</v>
      </c>
      <c r="L74" s="3548">
        <f>SUM(L70:L73)</f>
        <v>450.9</v>
      </c>
      <c r="M74" s="3548">
        <f>SUM(M70:M73)</f>
        <v>405.1</v>
      </c>
      <c r="N74" s="3119"/>
      <c r="O74" s="3118"/>
      <c r="P74" s="3117"/>
      <c r="Q74" s="3644"/>
      <c r="R74" s="3244"/>
      <c r="S74" s="3222"/>
    </row>
    <row r="75" spans="1:19" ht="41.25" customHeight="1" thickBot="1" x14ac:dyDescent="0.3">
      <c r="A75" s="7328" t="s">
        <v>10</v>
      </c>
      <c r="B75" s="7459" t="s">
        <v>25</v>
      </c>
      <c r="C75" s="7331" t="s">
        <v>25</v>
      </c>
      <c r="D75" s="5824" t="s">
        <v>1417</v>
      </c>
      <c r="E75" s="5825"/>
      <c r="F75" s="5826"/>
      <c r="G75" s="7191" t="s">
        <v>735</v>
      </c>
      <c r="H75" s="7194" t="s">
        <v>18</v>
      </c>
      <c r="I75" s="7199" t="s">
        <v>732</v>
      </c>
      <c r="J75" s="3814"/>
      <c r="K75" s="4013"/>
      <c r="L75" s="4012"/>
      <c r="M75" s="4011"/>
      <c r="N75" s="4010" t="s">
        <v>1421</v>
      </c>
      <c r="O75" s="3984" t="s">
        <v>320</v>
      </c>
      <c r="P75" s="4009"/>
      <c r="Q75" s="4008"/>
      <c r="R75" s="4007"/>
      <c r="S75" s="3917"/>
    </row>
    <row r="76" spans="1:19" ht="38.25" customHeight="1" thickBot="1" x14ac:dyDescent="0.3">
      <c r="A76" s="7329"/>
      <c r="B76" s="7460"/>
      <c r="C76" s="7332"/>
      <c r="D76" s="5827"/>
      <c r="E76" s="5828"/>
      <c r="F76" s="5829"/>
      <c r="G76" s="7192"/>
      <c r="H76" s="7195"/>
      <c r="I76" s="7200"/>
      <c r="J76" s="3814" t="s">
        <v>20</v>
      </c>
      <c r="K76" s="4011">
        <f>K80</f>
        <v>0</v>
      </c>
      <c r="L76" s="4012">
        <f>L80</f>
        <v>48.4</v>
      </c>
      <c r="M76" s="4011">
        <f>M80</f>
        <v>0</v>
      </c>
      <c r="N76" s="4010" t="s">
        <v>1420</v>
      </c>
      <c r="O76" s="3984" t="s">
        <v>320</v>
      </c>
      <c r="P76" s="4009"/>
      <c r="Q76" s="4008"/>
      <c r="R76" s="4007"/>
      <c r="S76" s="3917"/>
    </row>
    <row r="77" spans="1:19" ht="36" customHeight="1" thickBot="1" x14ac:dyDescent="0.3">
      <c r="A77" s="7329"/>
      <c r="B77" s="7460"/>
      <c r="C77" s="7332"/>
      <c r="D77" s="5827"/>
      <c r="E77" s="5828"/>
      <c r="F77" s="5829"/>
      <c r="G77" s="7192"/>
      <c r="H77" s="7195"/>
      <c r="I77" s="7200"/>
      <c r="J77" s="3814" t="s">
        <v>22</v>
      </c>
      <c r="K77" s="4006">
        <v>0</v>
      </c>
      <c r="L77" s="3881">
        <v>0</v>
      </c>
      <c r="M77" s="4006">
        <v>0</v>
      </c>
      <c r="N77" s="4005" t="s">
        <v>1419</v>
      </c>
      <c r="O77" s="4004" t="s">
        <v>320</v>
      </c>
      <c r="P77" s="4003"/>
      <c r="Q77" s="4002"/>
      <c r="R77" s="3965"/>
      <c r="S77" s="3227"/>
    </row>
    <row r="78" spans="1:19" ht="18" customHeight="1" thickBot="1" x14ac:dyDescent="0.3">
      <c r="A78" s="7329"/>
      <c r="B78" s="7460"/>
      <c r="C78" s="7332"/>
      <c r="D78" s="5827"/>
      <c r="E78" s="5828"/>
      <c r="F78" s="5829"/>
      <c r="G78" s="7192"/>
      <c r="H78" s="7195"/>
      <c r="I78" s="7200"/>
      <c r="J78" s="3813" t="s">
        <v>231</v>
      </c>
      <c r="K78" s="4001">
        <v>0</v>
      </c>
      <c r="L78" s="3844">
        <v>0</v>
      </c>
      <c r="M78" s="4001">
        <v>0</v>
      </c>
      <c r="N78" s="4000" t="s">
        <v>1418</v>
      </c>
      <c r="O78" s="3999" t="s">
        <v>138</v>
      </c>
      <c r="P78" s="3998"/>
      <c r="Q78" s="3997"/>
      <c r="R78" s="3996"/>
      <c r="S78" s="3222"/>
    </row>
    <row r="79" spans="1:19" ht="15.75" thickBot="1" x14ac:dyDescent="0.3">
      <c r="A79" s="7330"/>
      <c r="B79" s="7461"/>
      <c r="C79" s="7333"/>
      <c r="D79" s="7400"/>
      <c r="E79" s="7401"/>
      <c r="F79" s="7402"/>
      <c r="G79" s="7192"/>
      <c r="H79" s="7195"/>
      <c r="I79" s="7200"/>
      <c r="J79" s="3995" t="s">
        <v>24</v>
      </c>
      <c r="K79" s="3994">
        <f>SUM(K76:K78)</f>
        <v>0</v>
      </c>
      <c r="L79" s="3548">
        <f>SUM(L76:L78)</f>
        <v>48.4</v>
      </c>
      <c r="M79" s="3993">
        <f>SUM(M76:M78)</f>
        <v>0</v>
      </c>
      <c r="N79" s="3326"/>
      <c r="O79" s="3327"/>
      <c r="P79" s="3327"/>
      <c r="Q79" s="3326"/>
      <c r="R79" s="3948"/>
      <c r="S79" s="3917"/>
    </row>
    <row r="80" spans="1:19" ht="15.75" thickBot="1" x14ac:dyDescent="0.3">
      <c r="A80" s="3159" t="s">
        <v>10</v>
      </c>
      <c r="B80" s="3856" t="s">
        <v>25</v>
      </c>
      <c r="C80" s="3199" t="s">
        <v>25</v>
      </c>
      <c r="D80" s="3989" t="s">
        <v>10</v>
      </c>
      <c r="E80" s="3338"/>
      <c r="F80" s="6251" t="s">
        <v>1417</v>
      </c>
      <c r="G80" s="7192"/>
      <c r="H80" s="7195"/>
      <c r="I80" s="7200"/>
      <c r="J80" s="3992" t="s">
        <v>20</v>
      </c>
      <c r="K80" s="3991">
        <v>0</v>
      </c>
      <c r="L80" s="3909">
        <v>48.4</v>
      </c>
      <c r="M80" s="3909">
        <v>0</v>
      </c>
      <c r="N80" s="3326"/>
      <c r="O80" s="3327"/>
      <c r="P80" s="3327"/>
      <c r="Q80" s="3326"/>
      <c r="R80" s="3990"/>
      <c r="S80" s="3224"/>
    </row>
    <row r="81" spans="1:19" ht="16.5" thickBot="1" x14ac:dyDescent="0.3">
      <c r="A81" s="3195"/>
      <c r="B81" s="3841"/>
      <c r="C81" s="3193"/>
      <c r="D81" s="3989"/>
      <c r="E81" s="3338"/>
      <c r="F81" s="6251"/>
      <c r="G81" s="7192"/>
      <c r="H81" s="7195"/>
      <c r="I81" s="7200"/>
      <c r="J81" s="3988" t="s">
        <v>24</v>
      </c>
      <c r="K81" s="3987">
        <f>SUM(K80)</f>
        <v>0</v>
      </c>
      <c r="L81" s="3548">
        <f>SUM(L80)</f>
        <v>48.4</v>
      </c>
      <c r="M81" s="3548">
        <f>SUM(M80)</f>
        <v>0</v>
      </c>
      <c r="N81" s="41"/>
      <c r="O81" s="3332"/>
      <c r="P81" s="3332"/>
      <c r="Q81" s="41"/>
      <c r="R81" s="3948"/>
      <c r="S81" s="3224"/>
    </row>
    <row r="82" spans="1:19" ht="15.75" thickBot="1" x14ac:dyDescent="0.3">
      <c r="A82" s="3112" t="s">
        <v>10</v>
      </c>
      <c r="B82" s="3964" t="s">
        <v>25</v>
      </c>
      <c r="C82" s="7405" t="s">
        <v>726</v>
      </c>
      <c r="D82" s="7343"/>
      <c r="E82" s="7343"/>
      <c r="F82" s="7343"/>
      <c r="G82" s="7343"/>
      <c r="H82" s="7343"/>
      <c r="I82" s="7343"/>
      <c r="J82" s="7344"/>
      <c r="K82" s="3738">
        <f>K74+K79</f>
        <v>364</v>
      </c>
      <c r="L82" s="3738">
        <f>L74+L79</f>
        <v>499.29999999999995</v>
      </c>
      <c r="M82" s="3738">
        <f>M74+M79</f>
        <v>405.1</v>
      </c>
      <c r="N82" s="7246"/>
      <c r="O82" s="7246"/>
      <c r="P82" s="7246"/>
      <c r="Q82" s="7246"/>
      <c r="R82" s="3946"/>
      <c r="S82" s="3222"/>
    </row>
    <row r="83" spans="1:19" ht="15.75" thickBot="1" x14ac:dyDescent="0.3">
      <c r="A83" s="3986" t="s">
        <v>10</v>
      </c>
      <c r="B83" s="3974" t="s">
        <v>27</v>
      </c>
      <c r="C83" s="5578" t="s">
        <v>1416</v>
      </c>
      <c r="D83" s="5579"/>
      <c r="E83" s="5579"/>
      <c r="F83" s="5579"/>
      <c r="G83" s="5579"/>
      <c r="H83" s="5579"/>
      <c r="I83" s="5579"/>
      <c r="J83" s="5579"/>
      <c r="K83" s="5579"/>
      <c r="L83" s="5579"/>
      <c r="M83" s="5579"/>
      <c r="N83" s="5579"/>
      <c r="O83" s="5579"/>
      <c r="P83" s="5579"/>
      <c r="Q83" s="7467"/>
      <c r="R83" s="3325"/>
      <c r="S83" s="3227"/>
    </row>
    <row r="84" spans="1:19" ht="27.75" customHeight="1" thickBot="1" x14ac:dyDescent="0.3">
      <c r="A84" s="3125"/>
      <c r="B84" s="3736"/>
      <c r="C84" s="7393"/>
      <c r="D84" s="7394"/>
      <c r="E84" s="7394"/>
      <c r="F84" s="7394"/>
      <c r="G84" s="7394"/>
      <c r="H84" s="7394"/>
      <c r="I84" s="7394"/>
      <c r="J84" s="7394"/>
      <c r="K84" s="7394"/>
      <c r="L84" s="7395"/>
      <c r="M84" s="3443"/>
      <c r="N84" s="3985" t="s">
        <v>1415</v>
      </c>
      <c r="O84" s="3984" t="s">
        <v>138</v>
      </c>
      <c r="P84" s="3983">
        <v>0</v>
      </c>
      <c r="Q84" s="3982">
        <v>0</v>
      </c>
      <c r="R84" s="3245"/>
      <c r="S84" s="3224"/>
    </row>
    <row r="85" spans="1:19" ht="15.75" customHeight="1" thickBot="1" x14ac:dyDescent="0.3">
      <c r="A85" s="3231" t="s">
        <v>10</v>
      </c>
      <c r="B85" s="3268" t="s">
        <v>27</v>
      </c>
      <c r="C85" s="3199" t="s">
        <v>10</v>
      </c>
      <c r="D85" s="5824" t="s">
        <v>1411</v>
      </c>
      <c r="E85" s="5825"/>
      <c r="F85" s="5826"/>
      <c r="G85" s="7464" t="s">
        <v>903</v>
      </c>
      <c r="H85" s="7194" t="s">
        <v>18</v>
      </c>
      <c r="I85" s="7199" t="s">
        <v>732</v>
      </c>
      <c r="J85" s="3981" t="s">
        <v>20</v>
      </c>
      <c r="K85" s="3548">
        <f>K88</f>
        <v>0</v>
      </c>
      <c r="L85" s="3548">
        <f>L88</f>
        <v>0</v>
      </c>
      <c r="M85" s="3548">
        <f>M88</f>
        <v>0</v>
      </c>
      <c r="N85" s="3980"/>
      <c r="O85" s="3187"/>
      <c r="P85" s="3187"/>
      <c r="Q85" s="3187"/>
      <c r="R85" s="3965"/>
      <c r="S85" s="3227"/>
    </row>
    <row r="86" spans="1:19" ht="30" customHeight="1" thickBot="1" x14ac:dyDescent="0.3">
      <c r="A86" s="3137"/>
      <c r="B86" s="3267"/>
      <c r="C86" s="3193"/>
      <c r="D86" s="5827"/>
      <c r="E86" s="5828"/>
      <c r="F86" s="5829"/>
      <c r="G86" s="7465"/>
      <c r="H86" s="7195"/>
      <c r="I86" s="7200"/>
      <c r="J86" s="3979" t="s">
        <v>22</v>
      </c>
      <c r="K86" s="3547">
        <v>0</v>
      </c>
      <c r="L86" s="3547">
        <v>0</v>
      </c>
      <c r="M86" s="3547">
        <v>0</v>
      </c>
      <c r="N86" s="3483" t="s">
        <v>1414</v>
      </c>
      <c r="O86" s="3978" t="s">
        <v>138</v>
      </c>
      <c r="P86" s="3977">
        <v>12</v>
      </c>
      <c r="Q86" s="3432" t="s">
        <v>887</v>
      </c>
      <c r="R86" s="3687" t="s">
        <v>1413</v>
      </c>
      <c r="S86" s="3126" t="s">
        <v>1412</v>
      </c>
    </row>
    <row r="87" spans="1:19" ht="15.75" thickBot="1" x14ac:dyDescent="0.3">
      <c r="A87" s="3125"/>
      <c r="B87" s="3265"/>
      <c r="C87" s="3189"/>
      <c r="D87" s="7400"/>
      <c r="E87" s="7401"/>
      <c r="F87" s="7402"/>
      <c r="G87" s="7465"/>
      <c r="H87" s="7195"/>
      <c r="I87" s="7200"/>
      <c r="J87" s="3400" t="s">
        <v>24</v>
      </c>
      <c r="K87" s="3547">
        <f>SUM(K85:K86)</f>
        <v>0</v>
      </c>
      <c r="L87" s="3547">
        <f>SUM(L85:L86)</f>
        <v>0</v>
      </c>
      <c r="M87" s="3547">
        <f>SUM(M85:M86)</f>
        <v>0</v>
      </c>
      <c r="N87" s="3378"/>
      <c r="O87" s="3151"/>
      <c r="P87" s="3169"/>
      <c r="Q87" s="3164"/>
      <c r="R87" s="3948"/>
      <c r="S87" s="3224"/>
    </row>
    <row r="88" spans="1:19" ht="15.75" thickBot="1" x14ac:dyDescent="0.3">
      <c r="A88" s="3231" t="s">
        <v>10</v>
      </c>
      <c r="B88" s="3291" t="s">
        <v>27</v>
      </c>
      <c r="C88" s="3199" t="s">
        <v>10</v>
      </c>
      <c r="D88" s="7335" t="s">
        <v>10</v>
      </c>
      <c r="E88" s="3338"/>
      <c r="F88" s="5648" t="s">
        <v>1411</v>
      </c>
      <c r="G88" s="7465"/>
      <c r="H88" s="7195"/>
      <c r="I88" s="7200"/>
      <c r="J88" s="3976" t="s">
        <v>20</v>
      </c>
      <c r="K88" s="3456">
        <v>0</v>
      </c>
      <c r="L88" s="3456">
        <v>0</v>
      </c>
      <c r="M88" s="3456">
        <v>0</v>
      </c>
      <c r="N88" s="3378"/>
      <c r="O88" s="3151"/>
      <c r="P88" s="3169"/>
      <c r="Q88" s="3164"/>
      <c r="R88" s="3948"/>
      <c r="S88" s="3224"/>
    </row>
    <row r="89" spans="1:19" ht="15.75" thickBot="1" x14ac:dyDescent="0.3">
      <c r="A89" s="3125"/>
      <c r="B89" s="3736"/>
      <c r="C89" s="3189"/>
      <c r="D89" s="7336"/>
      <c r="E89" s="3347"/>
      <c r="F89" s="5649"/>
      <c r="G89" s="7466"/>
      <c r="H89" s="7196"/>
      <c r="I89" s="7201"/>
      <c r="J89" s="3826" t="s">
        <v>24</v>
      </c>
      <c r="K89" s="3663">
        <f>SUM(K88)</f>
        <v>0</v>
      </c>
      <c r="L89" s="3663">
        <f>SUM(L88)</f>
        <v>0</v>
      </c>
      <c r="M89" s="3663">
        <f>SUM(M88)</f>
        <v>0</v>
      </c>
      <c r="N89" s="3119"/>
      <c r="O89" s="3118"/>
      <c r="P89" s="3117"/>
      <c r="Q89" s="3176"/>
      <c r="R89" s="3948"/>
      <c r="S89" s="3224"/>
    </row>
    <row r="90" spans="1:19" ht="15.75" thickBot="1" x14ac:dyDescent="0.3">
      <c r="A90" s="3112" t="s">
        <v>10</v>
      </c>
      <c r="B90" s="3114" t="s">
        <v>27</v>
      </c>
      <c r="C90" s="7343" t="s">
        <v>726</v>
      </c>
      <c r="D90" s="7343"/>
      <c r="E90" s="7343"/>
      <c r="F90" s="7343"/>
      <c r="G90" s="7343"/>
      <c r="H90" s="7343"/>
      <c r="I90" s="7343"/>
      <c r="J90" s="7344"/>
      <c r="K90" s="3738">
        <f>K87</f>
        <v>0</v>
      </c>
      <c r="L90" s="3738">
        <f>L87</f>
        <v>0</v>
      </c>
      <c r="M90" s="3738">
        <f>M87</f>
        <v>0</v>
      </c>
      <c r="N90" s="7245"/>
      <c r="O90" s="7246"/>
      <c r="P90" s="7246"/>
      <c r="Q90" s="7246"/>
      <c r="R90" s="3946"/>
      <c r="S90" s="3222"/>
    </row>
    <row r="91" spans="1:19" ht="15.75" thickBot="1" x14ac:dyDescent="0.3">
      <c r="A91" s="3975" t="s">
        <v>10</v>
      </c>
      <c r="B91" s="3974" t="s">
        <v>28</v>
      </c>
      <c r="C91" s="7579" t="s">
        <v>1410</v>
      </c>
      <c r="D91" s="7580"/>
      <c r="E91" s="7580"/>
      <c r="F91" s="7580"/>
      <c r="G91" s="7580"/>
      <c r="H91" s="7580"/>
      <c r="I91" s="7580"/>
      <c r="J91" s="7580"/>
      <c r="K91" s="7580"/>
      <c r="L91" s="7580"/>
      <c r="M91" s="7580"/>
      <c r="N91" s="7580"/>
      <c r="O91" s="7580"/>
      <c r="P91" s="7580"/>
      <c r="Q91" s="7581"/>
      <c r="R91" s="3325"/>
      <c r="S91" s="3227"/>
    </row>
    <row r="92" spans="1:19" ht="28.5" customHeight="1" x14ac:dyDescent="0.25">
      <c r="A92" s="7328"/>
      <c r="B92" s="7471"/>
      <c r="C92" s="7474"/>
      <c r="D92" s="7449"/>
      <c r="E92" s="7450"/>
      <c r="F92" s="7450"/>
      <c r="G92" s="7450"/>
      <c r="H92" s="7450"/>
      <c r="I92" s="7450"/>
      <c r="J92" s="7450"/>
      <c r="K92" s="7450"/>
      <c r="L92" s="7450"/>
      <c r="M92" s="7451"/>
      <c r="N92" s="3489" t="s">
        <v>1409</v>
      </c>
      <c r="O92" s="3310" t="s">
        <v>136</v>
      </c>
      <c r="P92" s="3973" t="s">
        <v>1405</v>
      </c>
      <c r="Q92" s="3972" t="s">
        <v>1407</v>
      </c>
      <c r="R92" s="3245"/>
      <c r="S92" s="3224"/>
    </row>
    <row r="93" spans="1:19" ht="27.75" customHeight="1" thickBot="1" x14ac:dyDescent="0.3">
      <c r="A93" s="7329"/>
      <c r="B93" s="7472"/>
      <c r="C93" s="7475"/>
      <c r="D93" s="7360"/>
      <c r="E93" s="7361"/>
      <c r="F93" s="7361"/>
      <c r="G93" s="7361"/>
      <c r="H93" s="7361"/>
      <c r="I93" s="7361"/>
      <c r="J93" s="7361"/>
      <c r="K93" s="7361"/>
      <c r="L93" s="7361"/>
      <c r="M93" s="7477"/>
      <c r="N93" s="3971" t="s">
        <v>1408</v>
      </c>
      <c r="O93" s="3970" t="s">
        <v>138</v>
      </c>
      <c r="P93" s="3969" t="s">
        <v>1407</v>
      </c>
      <c r="Q93" s="3968" t="s">
        <v>1156</v>
      </c>
      <c r="R93" s="3245"/>
      <c r="S93" s="3224"/>
    </row>
    <row r="94" spans="1:19" ht="29.25" customHeight="1" thickBot="1" x14ac:dyDescent="0.3">
      <c r="A94" s="7330"/>
      <c r="B94" s="7473"/>
      <c r="C94" s="7476"/>
      <c r="D94" s="7362"/>
      <c r="E94" s="7363"/>
      <c r="F94" s="7363"/>
      <c r="G94" s="7363"/>
      <c r="H94" s="7363"/>
      <c r="I94" s="7363"/>
      <c r="J94" s="7363"/>
      <c r="K94" s="7363"/>
      <c r="L94" s="7363"/>
      <c r="M94" s="7452"/>
      <c r="N94" s="3173" t="s">
        <v>1406</v>
      </c>
      <c r="O94" s="3294" t="s">
        <v>136</v>
      </c>
      <c r="P94" s="3967" t="s">
        <v>1405</v>
      </c>
      <c r="Q94" s="3966" t="s">
        <v>1404</v>
      </c>
      <c r="R94" s="3245"/>
      <c r="S94" s="3224"/>
    </row>
    <row r="95" spans="1:19" ht="15.75" customHeight="1" thickBot="1" x14ac:dyDescent="0.3">
      <c r="A95" s="7328" t="s">
        <v>10</v>
      </c>
      <c r="B95" s="7337" t="s">
        <v>28</v>
      </c>
      <c r="C95" s="7331" t="s">
        <v>10</v>
      </c>
      <c r="D95" s="5824" t="s">
        <v>1402</v>
      </c>
      <c r="E95" s="5825"/>
      <c r="F95" s="5826"/>
      <c r="G95" s="7354" t="s">
        <v>1403</v>
      </c>
      <c r="H95" s="7468" t="s">
        <v>18</v>
      </c>
      <c r="I95" s="7199" t="s">
        <v>732</v>
      </c>
      <c r="J95" s="427" t="s">
        <v>20</v>
      </c>
      <c r="K95" s="3548">
        <f>K98</f>
        <v>0</v>
      </c>
      <c r="L95" s="3548">
        <f>L98</f>
        <v>0</v>
      </c>
      <c r="M95" s="3548">
        <f>M98</f>
        <v>0</v>
      </c>
      <c r="N95" s="3439"/>
      <c r="O95" s="3438"/>
      <c r="P95" s="3438"/>
      <c r="Q95" s="3187"/>
      <c r="R95" s="3965"/>
      <c r="S95" s="3227"/>
    </row>
    <row r="96" spans="1:19" ht="15.75" thickBot="1" x14ac:dyDescent="0.3">
      <c r="A96" s="7329"/>
      <c r="B96" s="7338"/>
      <c r="C96" s="7332"/>
      <c r="D96" s="5827"/>
      <c r="E96" s="5828"/>
      <c r="F96" s="5829"/>
      <c r="G96" s="7355"/>
      <c r="H96" s="7469"/>
      <c r="I96" s="7200"/>
      <c r="J96" s="3772" t="s">
        <v>22</v>
      </c>
      <c r="K96" s="3547"/>
      <c r="L96" s="3547"/>
      <c r="M96" s="3547"/>
      <c r="N96" s="3378"/>
      <c r="O96" s="3169"/>
      <c r="P96" s="3169"/>
      <c r="Q96" s="3164"/>
      <c r="R96" s="3948"/>
      <c r="S96" s="3224"/>
    </row>
    <row r="97" spans="1:19" ht="15.75" thickBot="1" x14ac:dyDescent="0.3">
      <c r="A97" s="7330"/>
      <c r="B97" s="7339"/>
      <c r="C97" s="7333"/>
      <c r="D97" s="7400"/>
      <c r="E97" s="7401"/>
      <c r="F97" s="7402"/>
      <c r="G97" s="7355"/>
      <c r="H97" s="7469"/>
      <c r="I97" s="7200"/>
      <c r="J97" s="427" t="s">
        <v>24</v>
      </c>
      <c r="K97" s="3547">
        <f>SUM(K95:K96)</f>
        <v>0</v>
      </c>
      <c r="L97" s="3547">
        <f>SUM(L95:L96)</f>
        <v>0</v>
      </c>
      <c r="M97" s="3547">
        <f>SUM(M95:M96)</f>
        <v>0</v>
      </c>
      <c r="N97" s="3449"/>
      <c r="O97" s="3251"/>
      <c r="P97" s="3251"/>
      <c r="Q97" s="3467"/>
      <c r="R97" s="3948"/>
      <c r="S97" s="3224"/>
    </row>
    <row r="98" spans="1:19" ht="15.75" thickBot="1" x14ac:dyDescent="0.3">
      <c r="A98" s="7328" t="s">
        <v>10</v>
      </c>
      <c r="B98" s="7337" t="s">
        <v>28</v>
      </c>
      <c r="C98" s="7331" t="s">
        <v>10</v>
      </c>
      <c r="D98" s="7335" t="s">
        <v>10</v>
      </c>
      <c r="E98" s="3338"/>
      <c r="F98" s="5648" t="s">
        <v>1402</v>
      </c>
      <c r="G98" s="7355"/>
      <c r="H98" s="7469"/>
      <c r="I98" s="7200"/>
      <c r="J98" s="3466" t="s">
        <v>20</v>
      </c>
      <c r="K98" s="3656">
        <v>0</v>
      </c>
      <c r="L98" s="3656">
        <v>0</v>
      </c>
      <c r="M98" s="3656">
        <v>0</v>
      </c>
      <c r="N98" s="3119"/>
      <c r="O98" s="3117"/>
      <c r="P98" s="3117"/>
      <c r="Q98" s="3176"/>
      <c r="R98" s="3948"/>
      <c r="S98" s="3224"/>
    </row>
    <row r="99" spans="1:19" ht="15.75" thickBot="1" x14ac:dyDescent="0.3">
      <c r="A99" s="7330"/>
      <c r="B99" s="7339"/>
      <c r="C99" s="7333"/>
      <c r="D99" s="7336"/>
      <c r="E99" s="3347"/>
      <c r="F99" s="5649"/>
      <c r="G99" s="7356"/>
      <c r="H99" s="7470"/>
      <c r="I99" s="7201"/>
      <c r="J99" s="3826" t="s">
        <v>24</v>
      </c>
      <c r="K99" s="3201">
        <f>SUM(K98)</f>
        <v>0</v>
      </c>
      <c r="L99" s="3663">
        <f>SUM(L98)</f>
        <v>0</v>
      </c>
      <c r="M99" s="3663">
        <f>SUM(M98)</f>
        <v>0</v>
      </c>
      <c r="N99" s="3119"/>
      <c r="O99" s="3117"/>
      <c r="P99" s="3117"/>
      <c r="Q99" s="3176"/>
      <c r="R99" s="3948"/>
      <c r="S99" s="3224"/>
    </row>
    <row r="100" spans="1:19" ht="15.75" thickBot="1" x14ac:dyDescent="0.3">
      <c r="A100" s="3112" t="s">
        <v>10</v>
      </c>
      <c r="B100" s="3114" t="s">
        <v>28</v>
      </c>
      <c r="C100" s="7343" t="s">
        <v>726</v>
      </c>
      <c r="D100" s="7343"/>
      <c r="E100" s="7343"/>
      <c r="F100" s="7343"/>
      <c r="G100" s="7343"/>
      <c r="H100" s="7343"/>
      <c r="I100" s="7343"/>
      <c r="J100" s="7344"/>
      <c r="K100" s="3738">
        <f>K97</f>
        <v>0</v>
      </c>
      <c r="L100" s="3738">
        <f>L97</f>
        <v>0</v>
      </c>
      <c r="M100" s="3738">
        <f>M97</f>
        <v>0</v>
      </c>
      <c r="N100" s="7320"/>
      <c r="O100" s="7321"/>
      <c r="P100" s="7321"/>
      <c r="Q100" s="7321"/>
      <c r="R100" s="3946"/>
      <c r="S100" s="3222"/>
    </row>
    <row r="101" spans="1:19" ht="15.75" thickBot="1" x14ac:dyDescent="0.3">
      <c r="A101" s="3112" t="s">
        <v>10</v>
      </c>
      <c r="B101" s="3964" t="s">
        <v>30</v>
      </c>
      <c r="C101" s="5578" t="s">
        <v>1401</v>
      </c>
      <c r="D101" s="5579"/>
      <c r="E101" s="5579"/>
      <c r="F101" s="5579"/>
      <c r="G101" s="5579"/>
      <c r="H101" s="5579"/>
      <c r="I101" s="5579"/>
      <c r="J101" s="5579"/>
      <c r="K101" s="5579"/>
      <c r="L101" s="5579"/>
      <c r="M101" s="5579"/>
      <c r="N101" s="5579"/>
      <c r="O101" s="5579"/>
      <c r="P101" s="5579"/>
      <c r="Q101" s="5579"/>
      <c r="R101" s="3963"/>
      <c r="S101" s="3917"/>
    </row>
    <row r="102" spans="1:19" ht="57" customHeight="1" thickBot="1" x14ac:dyDescent="0.3">
      <c r="A102" s="7328"/>
      <c r="B102" s="7471"/>
      <c r="C102" s="7474"/>
      <c r="D102" s="7449"/>
      <c r="E102" s="7450"/>
      <c r="F102" s="7450"/>
      <c r="G102" s="7450"/>
      <c r="H102" s="7450"/>
      <c r="I102" s="7450"/>
      <c r="J102" s="7450"/>
      <c r="K102" s="7450"/>
      <c r="L102" s="7450"/>
      <c r="M102" s="7451"/>
      <c r="N102" s="3962" t="s">
        <v>1400</v>
      </c>
      <c r="O102" s="3310" t="s">
        <v>136</v>
      </c>
      <c r="P102" s="3961" t="s">
        <v>1399</v>
      </c>
      <c r="Q102" s="3960" t="s">
        <v>1156</v>
      </c>
      <c r="R102" s="3959"/>
      <c r="S102" s="3958"/>
    </row>
    <row r="103" spans="1:19" ht="49.5" customHeight="1" thickBot="1" x14ac:dyDescent="0.3">
      <c r="A103" s="7330"/>
      <c r="B103" s="7473"/>
      <c r="C103" s="7476"/>
      <c r="D103" s="7362"/>
      <c r="E103" s="7363"/>
      <c r="F103" s="7363"/>
      <c r="G103" s="7363"/>
      <c r="H103" s="7363"/>
      <c r="I103" s="7363"/>
      <c r="J103" s="7363"/>
      <c r="K103" s="7363"/>
      <c r="L103" s="7363"/>
      <c r="M103" s="7452"/>
      <c r="N103" s="3922" t="s">
        <v>1398</v>
      </c>
      <c r="O103" s="3957" t="s">
        <v>138</v>
      </c>
      <c r="P103" s="3924">
        <v>1</v>
      </c>
      <c r="Q103" s="3924">
        <v>1</v>
      </c>
      <c r="R103" s="3244"/>
      <c r="S103" s="3222"/>
    </row>
    <row r="104" spans="1:19" ht="26.25" customHeight="1" thickBot="1" x14ac:dyDescent="0.3">
      <c r="A104" s="7328" t="s">
        <v>10</v>
      </c>
      <c r="B104" s="7337" t="s">
        <v>30</v>
      </c>
      <c r="C104" s="7331" t="s">
        <v>10</v>
      </c>
      <c r="D104" s="5824" t="s">
        <v>1397</v>
      </c>
      <c r="E104" s="5825"/>
      <c r="F104" s="5826"/>
      <c r="G104" s="7354" t="s">
        <v>1396</v>
      </c>
      <c r="H104" s="7194" t="s">
        <v>18</v>
      </c>
      <c r="I104" s="7199" t="s">
        <v>550</v>
      </c>
      <c r="J104" s="427" t="s">
        <v>20</v>
      </c>
      <c r="K104" s="3494">
        <f>K108</f>
        <v>2048.3000000000002</v>
      </c>
      <c r="L104" s="3494">
        <f>L108</f>
        <v>2523.8000000000002</v>
      </c>
      <c r="M104" s="3494">
        <f>M108</f>
        <v>2512.1</v>
      </c>
      <c r="N104" s="3489" t="s">
        <v>1395</v>
      </c>
      <c r="O104" s="3956" t="s">
        <v>763</v>
      </c>
      <c r="P104" s="3488" t="s">
        <v>612</v>
      </c>
      <c r="Q104" s="3955" t="s">
        <v>612</v>
      </c>
      <c r="R104" s="7278" t="s">
        <v>1394</v>
      </c>
      <c r="S104" s="7279"/>
    </row>
    <row r="105" spans="1:19" ht="90" customHeight="1" thickBot="1" x14ac:dyDescent="0.3">
      <c r="A105" s="7329"/>
      <c r="B105" s="7338"/>
      <c r="C105" s="7332"/>
      <c r="D105" s="5827"/>
      <c r="E105" s="5828"/>
      <c r="F105" s="5829"/>
      <c r="G105" s="7355"/>
      <c r="H105" s="7195"/>
      <c r="I105" s="7200"/>
      <c r="J105" s="427" t="s">
        <v>22</v>
      </c>
      <c r="K105" s="3490">
        <f>SUM(K109)</f>
        <v>0</v>
      </c>
      <c r="L105" s="3490">
        <f>SUM(L109)</f>
        <v>0</v>
      </c>
      <c r="M105" s="3490">
        <f>SUM(M109)</f>
        <v>0</v>
      </c>
      <c r="N105" s="3378"/>
      <c r="O105" s="3169"/>
      <c r="P105" s="3411"/>
      <c r="Q105" s="3954"/>
      <c r="R105" s="7280"/>
      <c r="S105" s="7281"/>
    </row>
    <row r="106" spans="1:19" ht="36" customHeight="1" thickBot="1" x14ac:dyDescent="0.3">
      <c r="A106" s="7329"/>
      <c r="B106" s="7338"/>
      <c r="C106" s="7332"/>
      <c r="D106" s="5827"/>
      <c r="E106" s="5828"/>
      <c r="F106" s="5829"/>
      <c r="G106" s="7355"/>
      <c r="H106" s="7195"/>
      <c r="I106" s="7200"/>
      <c r="J106" s="422" t="s">
        <v>23</v>
      </c>
      <c r="K106" s="3490">
        <f>K110</f>
        <v>0</v>
      </c>
      <c r="L106" s="3490">
        <f>L110</f>
        <v>145</v>
      </c>
      <c r="M106" s="3490">
        <f>M110</f>
        <v>139.6</v>
      </c>
      <c r="N106" s="3378"/>
      <c r="O106" s="3169"/>
      <c r="P106" s="3411"/>
      <c r="Q106" s="3954"/>
      <c r="R106" s="7282" t="s">
        <v>1393</v>
      </c>
      <c r="S106" s="7283"/>
    </row>
    <row r="107" spans="1:19" ht="16.5" thickBot="1" x14ac:dyDescent="0.3">
      <c r="A107" s="7330"/>
      <c r="B107" s="7339"/>
      <c r="C107" s="7333"/>
      <c r="D107" s="7400"/>
      <c r="E107" s="7401"/>
      <c r="F107" s="7402"/>
      <c r="G107" s="7355"/>
      <c r="H107" s="7195"/>
      <c r="I107" s="7200"/>
      <c r="J107" s="427" t="s">
        <v>24</v>
      </c>
      <c r="K107" s="3490">
        <f>SUM(K104:K106)</f>
        <v>2048.3000000000002</v>
      </c>
      <c r="L107" s="3490">
        <f>SUM(L104:L106)</f>
        <v>2668.8</v>
      </c>
      <c r="M107" s="3490">
        <f>SUM(M104:M106)</f>
        <v>2651.7</v>
      </c>
      <c r="N107" s="3449"/>
      <c r="O107" s="3251"/>
      <c r="P107" s="3769"/>
      <c r="Q107" s="3953"/>
      <c r="R107" s="3952"/>
      <c r="S107" s="3224"/>
    </row>
    <row r="108" spans="1:19" x14ac:dyDescent="0.25">
      <c r="A108" s="3195" t="s">
        <v>10</v>
      </c>
      <c r="B108" s="3540" t="s">
        <v>30</v>
      </c>
      <c r="C108" s="3933" t="s">
        <v>10</v>
      </c>
      <c r="D108" s="3793" t="s">
        <v>10</v>
      </c>
      <c r="E108" s="3338"/>
      <c r="F108" s="6251" t="s">
        <v>1392</v>
      </c>
      <c r="G108" s="7355"/>
      <c r="H108" s="7195"/>
      <c r="I108" s="7200"/>
      <c r="J108" s="3466" t="s">
        <v>20</v>
      </c>
      <c r="K108" s="3799">
        <v>2048.3000000000002</v>
      </c>
      <c r="L108" s="3464">
        <v>2523.8000000000002</v>
      </c>
      <c r="M108" s="3317">
        <v>2512.1</v>
      </c>
      <c r="N108" s="3349"/>
      <c r="O108" s="3327"/>
      <c r="P108" s="3348"/>
      <c r="Q108" s="3951"/>
      <c r="R108" s="3950"/>
      <c r="S108" s="3224"/>
    </row>
    <row r="109" spans="1:19" x14ac:dyDescent="0.25">
      <c r="A109" s="3195"/>
      <c r="B109" s="3540"/>
      <c r="C109" s="3933"/>
      <c r="D109" s="3793"/>
      <c r="E109" s="3338"/>
      <c r="F109" s="6251"/>
      <c r="G109" s="7355"/>
      <c r="H109" s="7195"/>
      <c r="I109" s="7200"/>
      <c r="J109" s="453" t="s">
        <v>22</v>
      </c>
      <c r="K109" s="3461"/>
      <c r="L109" s="3460">
        <v>0</v>
      </c>
      <c r="M109" s="3459"/>
      <c r="N109" s="3624"/>
      <c r="O109" s="3127"/>
      <c r="P109" s="3937"/>
      <c r="Q109" s="3949"/>
      <c r="R109" s="3948"/>
      <c r="S109" s="3224"/>
    </row>
    <row r="110" spans="1:19" ht="15.75" thickBot="1" x14ac:dyDescent="0.3">
      <c r="A110" s="3195"/>
      <c r="B110" s="3540"/>
      <c r="C110" s="3933"/>
      <c r="D110" s="3793"/>
      <c r="E110" s="3338"/>
      <c r="F110" s="6251"/>
      <c r="G110" s="7355"/>
      <c r="H110" s="7195"/>
      <c r="I110" s="7200"/>
      <c r="J110" s="3511" t="s">
        <v>23</v>
      </c>
      <c r="K110" s="3457"/>
      <c r="L110" s="3456">
        <v>145</v>
      </c>
      <c r="M110" s="3374">
        <v>139.6</v>
      </c>
      <c r="N110" s="3624"/>
      <c r="O110" s="3127"/>
      <c r="P110" s="3937"/>
      <c r="Q110" s="3949"/>
      <c r="R110" s="3948"/>
      <c r="S110" s="3224"/>
    </row>
    <row r="111" spans="1:19" ht="15.75" thickBot="1" x14ac:dyDescent="0.3">
      <c r="A111" s="3125"/>
      <c r="B111" s="3265"/>
      <c r="C111" s="3453"/>
      <c r="D111" s="3792"/>
      <c r="E111" s="3347"/>
      <c r="F111" s="5845"/>
      <c r="G111" s="7355"/>
      <c r="H111" s="7195"/>
      <c r="I111" s="7201"/>
      <c r="J111" s="3938" t="s">
        <v>24</v>
      </c>
      <c r="K111" s="3201">
        <f>SUM(K108:K110)</f>
        <v>2048.3000000000002</v>
      </c>
      <c r="L111" s="3663">
        <f>SUM(L108:L110)</f>
        <v>2668.8</v>
      </c>
      <c r="M111" s="3201">
        <f>SUM(M108:M110)</f>
        <v>2651.7</v>
      </c>
      <c r="N111" s="3119"/>
      <c r="O111" s="3117"/>
      <c r="P111" s="3354"/>
      <c r="Q111" s="3947"/>
      <c r="R111" s="3946"/>
      <c r="S111" s="3222"/>
    </row>
    <row r="112" spans="1:19" ht="15" customHeight="1" x14ac:dyDescent="0.25">
      <c r="A112" s="3195" t="s">
        <v>10</v>
      </c>
      <c r="B112" s="3540" t="s">
        <v>30</v>
      </c>
      <c r="C112" s="3933" t="s">
        <v>10</v>
      </c>
      <c r="D112" s="3939" t="s">
        <v>25</v>
      </c>
      <c r="E112" s="3135"/>
      <c r="F112" s="5783" t="s">
        <v>1391</v>
      </c>
      <c r="G112" s="7355"/>
      <c r="H112" s="7195"/>
      <c r="I112" s="3135" t="s">
        <v>19</v>
      </c>
      <c r="J112" s="3466" t="s">
        <v>20</v>
      </c>
      <c r="K112" s="3636">
        <v>0</v>
      </c>
      <c r="L112" s="3636">
        <v>0</v>
      </c>
      <c r="M112" s="3636">
        <v>0</v>
      </c>
      <c r="N112" s="3945" t="s">
        <v>1390</v>
      </c>
      <c r="O112" s="3944" t="s">
        <v>17</v>
      </c>
      <c r="P112" s="3944">
        <v>1</v>
      </c>
      <c r="Q112" s="3943">
        <v>1</v>
      </c>
      <c r="R112" s="3646"/>
      <c r="S112" s="3227"/>
    </row>
    <row r="113" spans="1:20" x14ac:dyDescent="0.25">
      <c r="A113" s="3137"/>
      <c r="B113" s="3267"/>
      <c r="C113" s="3285"/>
      <c r="D113" s="3939"/>
      <c r="E113" s="3135"/>
      <c r="F113" s="5949"/>
      <c r="G113" s="7355"/>
      <c r="H113" s="7195"/>
      <c r="I113" s="3135"/>
      <c r="J113" s="453" t="s">
        <v>22</v>
      </c>
      <c r="K113" s="3504">
        <v>0</v>
      </c>
      <c r="L113" s="3504">
        <v>0</v>
      </c>
      <c r="M113" s="3504">
        <v>0</v>
      </c>
      <c r="N113" s="3942"/>
      <c r="O113" s="3941"/>
      <c r="P113" s="3941"/>
      <c r="Q113" s="3940"/>
      <c r="R113" s="3245"/>
      <c r="S113" s="3224"/>
    </row>
    <row r="114" spans="1:20" ht="15.75" thickBot="1" x14ac:dyDescent="0.3">
      <c r="A114" s="3137"/>
      <c r="B114" s="3267"/>
      <c r="C114" s="3285"/>
      <c r="D114" s="3939"/>
      <c r="E114" s="3135"/>
      <c r="F114" s="5949"/>
      <c r="G114" s="7355"/>
      <c r="H114" s="7195"/>
      <c r="I114" s="3135"/>
      <c r="J114" s="3511" t="s">
        <v>23</v>
      </c>
      <c r="K114" s="3689">
        <v>0</v>
      </c>
      <c r="L114" s="3689">
        <v>0</v>
      </c>
      <c r="M114" s="3689">
        <v>0</v>
      </c>
      <c r="N114" s="3624"/>
      <c r="O114" s="3128"/>
      <c r="P114" s="3937"/>
      <c r="Q114" s="3937"/>
      <c r="R114" s="3245"/>
      <c r="S114" s="3224"/>
    </row>
    <row r="115" spans="1:20" ht="15.75" thickBot="1" x14ac:dyDescent="0.3">
      <c r="A115" s="3137"/>
      <c r="B115" s="3267"/>
      <c r="C115" s="3285"/>
      <c r="D115" s="3939"/>
      <c r="E115" s="3135"/>
      <c r="F115" s="5949"/>
      <c r="G115" s="7356"/>
      <c r="H115" s="7196"/>
      <c r="I115" s="3135"/>
      <c r="J115" s="3938" t="s">
        <v>24</v>
      </c>
      <c r="K115" s="3201">
        <f>SUM(K112:K114)</f>
        <v>0</v>
      </c>
      <c r="L115" s="3201">
        <f>SUM(L112:L114)</f>
        <v>0</v>
      </c>
      <c r="M115" s="3201">
        <f>SUM(M112:M114)</f>
        <v>0</v>
      </c>
      <c r="N115" s="3624"/>
      <c r="O115" s="3128"/>
      <c r="P115" s="3937"/>
      <c r="Q115" s="3937"/>
      <c r="R115" s="3245"/>
      <c r="S115" s="3222"/>
    </row>
    <row r="116" spans="1:20" ht="15.75" customHeight="1" thickBot="1" x14ac:dyDescent="0.3">
      <c r="A116" s="3159" t="s">
        <v>10</v>
      </c>
      <c r="B116" s="3546" t="s">
        <v>30</v>
      </c>
      <c r="C116" s="3936" t="s">
        <v>25</v>
      </c>
      <c r="D116" s="5824" t="s">
        <v>1386</v>
      </c>
      <c r="E116" s="5825"/>
      <c r="F116" s="5826"/>
      <c r="G116" s="7354" t="s">
        <v>1389</v>
      </c>
      <c r="H116" s="7194" t="s">
        <v>18</v>
      </c>
      <c r="I116" s="7199" t="s">
        <v>1388</v>
      </c>
      <c r="J116" s="427" t="s">
        <v>20</v>
      </c>
      <c r="K116" s="3494">
        <f t="shared" ref="K116:M117" si="1">K119</f>
        <v>0</v>
      </c>
      <c r="L116" s="3494">
        <f t="shared" si="1"/>
        <v>0</v>
      </c>
      <c r="M116" s="3494">
        <f t="shared" si="1"/>
        <v>0</v>
      </c>
      <c r="N116" s="3765" t="s">
        <v>1387</v>
      </c>
      <c r="O116" s="3935" t="s">
        <v>138</v>
      </c>
      <c r="P116" s="3935"/>
      <c r="Q116" s="3934"/>
      <c r="R116" s="3580"/>
      <c r="S116" s="3227"/>
    </row>
    <row r="117" spans="1:20" ht="16.5" thickBot="1" x14ac:dyDescent="0.3">
      <c r="A117" s="3195"/>
      <c r="B117" s="3540"/>
      <c r="C117" s="3933"/>
      <c r="D117" s="5827"/>
      <c r="E117" s="5828"/>
      <c r="F117" s="5829"/>
      <c r="G117" s="7355"/>
      <c r="H117" s="7195"/>
      <c r="I117" s="7200"/>
      <c r="J117" s="3932" t="s">
        <v>22</v>
      </c>
      <c r="K117" s="3490">
        <f t="shared" si="1"/>
        <v>0</v>
      </c>
      <c r="L117" s="3490">
        <f t="shared" si="1"/>
        <v>0</v>
      </c>
      <c r="M117" s="3490">
        <f t="shared" si="1"/>
        <v>0</v>
      </c>
      <c r="N117" s="3805"/>
      <c r="O117" s="3931"/>
      <c r="P117" s="3931"/>
      <c r="Q117" s="3930"/>
      <c r="R117" s="3245"/>
      <c r="S117" s="3224"/>
    </row>
    <row r="118" spans="1:20" ht="15.75" thickBot="1" x14ac:dyDescent="0.3">
      <c r="A118" s="3191"/>
      <c r="B118" s="3534"/>
      <c r="C118" s="3929"/>
      <c r="D118" s="7400"/>
      <c r="E118" s="7401"/>
      <c r="F118" s="7402"/>
      <c r="G118" s="7355"/>
      <c r="H118" s="7195"/>
      <c r="I118" s="7200"/>
      <c r="J118" s="3928" t="s">
        <v>24</v>
      </c>
      <c r="K118" s="3490">
        <f>SUM(K116:K117)</f>
        <v>0</v>
      </c>
      <c r="L118" s="3490">
        <f>SUM(L116:L117)</f>
        <v>0</v>
      </c>
      <c r="M118" s="3490">
        <f>SUM(M116:M117)</f>
        <v>0</v>
      </c>
      <c r="N118" s="3342"/>
      <c r="O118" s="3367"/>
      <c r="P118" s="3367"/>
      <c r="Q118" s="3522"/>
      <c r="R118" s="3245"/>
      <c r="S118" s="3224"/>
    </row>
    <row r="119" spans="1:20" x14ac:dyDescent="0.25">
      <c r="A119" s="3195" t="s">
        <v>10</v>
      </c>
      <c r="B119" s="3618" t="s">
        <v>30</v>
      </c>
      <c r="C119" s="7331" t="s">
        <v>25</v>
      </c>
      <c r="D119" s="7406" t="s">
        <v>10</v>
      </c>
      <c r="E119" s="3338"/>
      <c r="F119" s="5949" t="s">
        <v>1386</v>
      </c>
      <c r="G119" s="7355"/>
      <c r="H119" s="7195"/>
      <c r="I119" s="7200"/>
      <c r="J119" s="3466" t="s">
        <v>20</v>
      </c>
      <c r="K119" s="3317">
        <v>0</v>
      </c>
      <c r="L119" s="3464">
        <v>0</v>
      </c>
      <c r="M119" s="3464">
        <v>0</v>
      </c>
      <c r="N119" s="3378"/>
      <c r="O119" s="3151"/>
      <c r="P119" s="3151"/>
      <c r="Q119" s="3377"/>
      <c r="R119" s="3245"/>
      <c r="S119" s="3224"/>
    </row>
    <row r="120" spans="1:20" ht="15.75" thickBot="1" x14ac:dyDescent="0.3">
      <c r="A120" s="3195"/>
      <c r="B120" s="3618"/>
      <c r="C120" s="7332"/>
      <c r="D120" s="7406"/>
      <c r="E120" s="3338"/>
      <c r="F120" s="5949"/>
      <c r="G120" s="7355"/>
      <c r="H120" s="7195"/>
      <c r="I120" s="7200"/>
      <c r="J120" s="3511" t="s">
        <v>22</v>
      </c>
      <c r="K120" s="3484">
        <v>0</v>
      </c>
      <c r="L120" s="3456">
        <v>0</v>
      </c>
      <c r="M120" s="3456">
        <v>0</v>
      </c>
      <c r="N120" s="3378"/>
      <c r="O120" s="3151"/>
      <c r="P120" s="3151"/>
      <c r="Q120" s="3377"/>
      <c r="R120" s="3245"/>
      <c r="S120" s="3224"/>
    </row>
    <row r="121" spans="1:20" ht="15.75" thickBot="1" x14ac:dyDescent="0.3">
      <c r="A121" s="3125"/>
      <c r="B121" s="3736"/>
      <c r="C121" s="7333"/>
      <c r="D121" s="7407"/>
      <c r="E121" s="3347"/>
      <c r="F121" s="5762"/>
      <c r="G121" s="7356"/>
      <c r="H121" s="7196"/>
      <c r="I121" s="7201"/>
      <c r="J121" s="3826" t="s">
        <v>24</v>
      </c>
      <c r="K121" s="3201">
        <f>SUM(K119)</f>
        <v>0</v>
      </c>
      <c r="L121" s="3663">
        <f>SUM(L119)</f>
        <v>0</v>
      </c>
      <c r="M121" s="3663">
        <f>SUM(M119)</f>
        <v>0</v>
      </c>
      <c r="N121" s="3119"/>
      <c r="O121" s="3118"/>
      <c r="P121" s="3118"/>
      <c r="Q121" s="3176"/>
      <c r="R121" s="3244"/>
      <c r="S121" s="3222"/>
    </row>
    <row r="122" spans="1:20" ht="15.75" thickBot="1" x14ac:dyDescent="0.3">
      <c r="A122" s="3112" t="s">
        <v>10</v>
      </c>
      <c r="B122" s="3114" t="s">
        <v>30</v>
      </c>
      <c r="C122" s="7343" t="s">
        <v>726</v>
      </c>
      <c r="D122" s="7343"/>
      <c r="E122" s="7343"/>
      <c r="F122" s="7343"/>
      <c r="G122" s="7343"/>
      <c r="H122" s="7343"/>
      <c r="I122" s="7343"/>
      <c r="J122" s="7344"/>
      <c r="K122" s="3738">
        <f>K107+K118</f>
        <v>2048.3000000000002</v>
      </c>
      <c r="L122" s="3738">
        <f>L107+L118</f>
        <v>2668.8</v>
      </c>
      <c r="M122" s="3738">
        <f>M107+M118</f>
        <v>2651.7</v>
      </c>
      <c r="N122" s="7245"/>
      <c r="O122" s="7246"/>
      <c r="P122" s="7246"/>
      <c r="Q122" s="7246"/>
      <c r="R122" s="3325"/>
      <c r="S122" s="3227"/>
    </row>
    <row r="123" spans="1:20" ht="15.75" thickBot="1" x14ac:dyDescent="0.3">
      <c r="A123" s="3112" t="s">
        <v>10</v>
      </c>
      <c r="B123" s="7340" t="s">
        <v>725</v>
      </c>
      <c r="C123" s="7341"/>
      <c r="D123" s="7341"/>
      <c r="E123" s="7341"/>
      <c r="F123" s="7341"/>
      <c r="G123" s="7341"/>
      <c r="H123" s="7341"/>
      <c r="I123" s="7341"/>
      <c r="J123" s="7342"/>
      <c r="K123" s="3737">
        <f>K39+K82+K90+K100+K122</f>
        <v>3326.3</v>
      </c>
      <c r="L123" s="3737">
        <f>L39+L82+L90+L100+L122</f>
        <v>3933.9</v>
      </c>
      <c r="M123" s="3737">
        <f>M39+M82+M90+M100+M122</f>
        <v>3721.6</v>
      </c>
      <c r="N123" s="7247"/>
      <c r="O123" s="7248"/>
      <c r="P123" s="7248"/>
      <c r="Q123" s="7248"/>
      <c r="R123" s="3245"/>
      <c r="S123" s="3224"/>
    </row>
    <row r="124" spans="1:20" ht="15.75" thickBot="1" x14ac:dyDescent="0.3">
      <c r="A124" s="3927" t="s">
        <v>25</v>
      </c>
      <c r="B124" s="7388" t="s">
        <v>394</v>
      </c>
      <c r="C124" s="7389"/>
      <c r="D124" s="7389"/>
      <c r="E124" s="7389"/>
      <c r="F124" s="7389"/>
      <c r="G124" s="7389"/>
      <c r="H124" s="7389"/>
      <c r="I124" s="7389"/>
      <c r="J124" s="7389"/>
      <c r="K124" s="7389"/>
      <c r="L124" s="7389"/>
      <c r="M124" s="7389"/>
      <c r="N124" s="7389"/>
      <c r="O124" s="7389"/>
      <c r="P124" s="7389"/>
      <c r="Q124" s="7389"/>
      <c r="R124" s="3244"/>
      <c r="S124" s="3222"/>
    </row>
    <row r="125" spans="1:20" ht="15.75" thickBot="1" x14ac:dyDescent="0.3">
      <c r="A125" s="3927"/>
      <c r="B125" s="7390"/>
      <c r="C125" s="7391"/>
      <c r="D125" s="7391"/>
      <c r="E125" s="7391"/>
      <c r="F125" s="7391"/>
      <c r="G125" s="7391"/>
      <c r="H125" s="7391"/>
      <c r="I125" s="7391"/>
      <c r="J125" s="7391"/>
      <c r="K125" s="7391"/>
      <c r="L125" s="7391"/>
      <c r="M125" s="7392"/>
      <c r="N125" s="3926" t="s">
        <v>702</v>
      </c>
      <c r="O125" s="3925" t="s">
        <v>136</v>
      </c>
      <c r="P125" s="3924">
        <v>76.25</v>
      </c>
      <c r="Q125" s="3923">
        <v>76.430000000000007</v>
      </c>
      <c r="R125" s="3325"/>
      <c r="S125" s="3227"/>
      <c r="T125" s="102"/>
    </row>
    <row r="126" spans="1:20" ht="15.75" thickBot="1" x14ac:dyDescent="0.3">
      <c r="A126" s="3112" t="s">
        <v>25</v>
      </c>
      <c r="B126" s="3444" t="s">
        <v>10</v>
      </c>
      <c r="C126" s="7586" t="s">
        <v>1385</v>
      </c>
      <c r="D126" s="7587"/>
      <c r="E126" s="7587"/>
      <c r="F126" s="7587"/>
      <c r="G126" s="7587"/>
      <c r="H126" s="7587"/>
      <c r="I126" s="7587"/>
      <c r="J126" s="7587"/>
      <c r="K126" s="7587"/>
      <c r="L126" s="7587"/>
      <c r="M126" s="7587"/>
      <c r="N126" s="7587"/>
      <c r="O126" s="7587"/>
      <c r="P126" s="7587"/>
      <c r="Q126" s="7588"/>
      <c r="R126" s="3244"/>
      <c r="S126" s="3224"/>
    </row>
    <row r="127" spans="1:20" ht="25.5" customHeight="1" thickBot="1" x14ac:dyDescent="0.3">
      <c r="A127" s="3231"/>
      <c r="B127" s="3291"/>
      <c r="C127" s="7393"/>
      <c r="D127" s="7394"/>
      <c r="E127" s="7394"/>
      <c r="F127" s="7394"/>
      <c r="G127" s="7394"/>
      <c r="H127" s="7394"/>
      <c r="I127" s="7394"/>
      <c r="J127" s="7394"/>
      <c r="K127" s="7394"/>
      <c r="L127" s="7394"/>
      <c r="M127" s="7395"/>
      <c r="N127" s="3922" t="s">
        <v>1384</v>
      </c>
      <c r="O127" s="3921"/>
      <c r="P127" s="3920">
        <v>26</v>
      </c>
      <c r="Q127" s="3919" t="s">
        <v>1383</v>
      </c>
      <c r="R127" s="3918" t="s">
        <v>1382</v>
      </c>
      <c r="S127" s="3917"/>
    </row>
    <row r="128" spans="1:20" ht="28.5" customHeight="1" x14ac:dyDescent="0.25">
      <c r="A128" s="7328" t="s">
        <v>25</v>
      </c>
      <c r="B128" s="7337" t="s">
        <v>10</v>
      </c>
      <c r="C128" s="3199" t="s">
        <v>10</v>
      </c>
      <c r="D128" s="5715" t="s">
        <v>1378</v>
      </c>
      <c r="E128" s="5715"/>
      <c r="F128" s="5716"/>
      <c r="G128" s="7478" t="s">
        <v>1381</v>
      </c>
      <c r="H128" s="7194" t="s">
        <v>18</v>
      </c>
      <c r="I128" s="7199" t="s">
        <v>732</v>
      </c>
      <c r="J128" s="3880" t="s">
        <v>20</v>
      </c>
      <c r="K128" s="3852">
        <f>K132</f>
        <v>0</v>
      </c>
      <c r="L128" s="3852">
        <f>L132</f>
        <v>0</v>
      </c>
      <c r="M128" s="3852">
        <f>M132</f>
        <v>0</v>
      </c>
      <c r="N128" s="3489" t="s">
        <v>1380</v>
      </c>
      <c r="O128" s="3527" t="s">
        <v>138</v>
      </c>
      <c r="P128" s="3818">
        <v>160</v>
      </c>
      <c r="Q128" s="3817">
        <v>127</v>
      </c>
      <c r="R128" s="3675" t="s">
        <v>1379</v>
      </c>
      <c r="S128" s="3916"/>
    </row>
    <row r="129" spans="1:19" x14ac:dyDescent="0.25">
      <c r="A129" s="7329"/>
      <c r="B129" s="7338"/>
      <c r="C129" s="3193"/>
      <c r="D129" s="5718"/>
      <c r="E129" s="5718"/>
      <c r="F129" s="5719"/>
      <c r="G129" s="7479"/>
      <c r="H129" s="7195"/>
      <c r="I129" s="7200"/>
      <c r="J129" s="3915" t="s">
        <v>22</v>
      </c>
      <c r="K129" s="3914"/>
      <c r="L129" s="3914"/>
      <c r="M129" s="3914"/>
      <c r="N129" s="3418"/>
      <c r="O129" s="3653"/>
      <c r="P129" s="3912"/>
      <c r="Q129" s="3911"/>
      <c r="R129" s="3245"/>
      <c r="S129" s="3224"/>
    </row>
    <row r="130" spans="1:19" ht="15.75" thickBot="1" x14ac:dyDescent="0.3">
      <c r="A130" s="7329"/>
      <c r="B130" s="7338"/>
      <c r="C130" s="3193"/>
      <c r="D130" s="5718"/>
      <c r="E130" s="5718"/>
      <c r="F130" s="5719"/>
      <c r="G130" s="7479"/>
      <c r="H130" s="7195"/>
      <c r="I130" s="7200"/>
      <c r="J130" s="3882" t="s">
        <v>231</v>
      </c>
      <c r="K130" s="3913"/>
      <c r="L130" s="3913"/>
      <c r="M130" s="3913"/>
      <c r="N130" s="3418"/>
      <c r="O130" s="3653"/>
      <c r="P130" s="3912"/>
      <c r="Q130" s="3911"/>
      <c r="R130" s="3245"/>
      <c r="S130" s="3224"/>
    </row>
    <row r="131" spans="1:19" ht="15.75" thickBot="1" x14ac:dyDescent="0.3">
      <c r="A131" s="7330"/>
      <c r="B131" s="7339"/>
      <c r="C131" s="3189"/>
      <c r="D131" s="7397"/>
      <c r="E131" s="7397"/>
      <c r="F131" s="7398"/>
      <c r="G131" s="7479"/>
      <c r="H131" s="7195"/>
      <c r="I131" s="7200"/>
      <c r="J131" s="3330" t="s">
        <v>24</v>
      </c>
      <c r="K131" s="3548">
        <f>SUM(K128:K130)</f>
        <v>0</v>
      </c>
      <c r="L131" s="3548">
        <f>SUM(L128:L130)</f>
        <v>0</v>
      </c>
      <c r="M131" s="3548">
        <f>SUM(M128:M130)</f>
        <v>0</v>
      </c>
      <c r="N131" s="3378"/>
      <c r="O131" s="3169"/>
      <c r="P131" s="3169"/>
      <c r="Q131" s="3377"/>
      <c r="R131" s="3245"/>
      <c r="S131" s="3224"/>
    </row>
    <row r="132" spans="1:19" ht="15.75" thickBot="1" x14ac:dyDescent="0.3">
      <c r="A132" s="3231" t="s">
        <v>25</v>
      </c>
      <c r="B132" s="3291" t="s">
        <v>10</v>
      </c>
      <c r="C132" s="3910" t="s">
        <v>10</v>
      </c>
      <c r="D132" s="3158" t="s">
        <v>10</v>
      </c>
      <c r="E132" s="3620"/>
      <c r="F132" s="5783" t="s">
        <v>1378</v>
      </c>
      <c r="G132" s="7479"/>
      <c r="H132" s="7195"/>
      <c r="I132" s="7200"/>
      <c r="J132" s="3832" t="s">
        <v>20</v>
      </c>
      <c r="K132" s="3407">
        <v>0</v>
      </c>
      <c r="L132" s="3909">
        <v>0</v>
      </c>
      <c r="M132" s="3909">
        <v>0</v>
      </c>
      <c r="N132" s="3363"/>
      <c r="O132" s="3203"/>
      <c r="P132" s="3203"/>
      <c r="Q132" s="3171"/>
      <c r="R132" s="3245"/>
      <c r="S132" s="3224"/>
    </row>
    <row r="133" spans="1:19" ht="24" customHeight="1" thickBot="1" x14ac:dyDescent="0.3">
      <c r="A133" s="3125"/>
      <c r="B133" s="3736"/>
      <c r="C133" s="3908"/>
      <c r="D133" s="3907"/>
      <c r="E133" s="3612"/>
      <c r="F133" s="5762"/>
      <c r="G133" s="7480"/>
      <c r="H133" s="7196"/>
      <c r="I133" s="7201"/>
      <c r="J133" s="3121" t="s">
        <v>24</v>
      </c>
      <c r="K133" s="3201">
        <f>SUM(K132)</f>
        <v>0</v>
      </c>
      <c r="L133" s="3201">
        <f>SUM(L132)</f>
        <v>0</v>
      </c>
      <c r="M133" s="3201">
        <f>SUM(M132)</f>
        <v>0</v>
      </c>
      <c r="N133" s="3449"/>
      <c r="O133" s="3251"/>
      <c r="P133" s="3251"/>
      <c r="Q133" s="3467"/>
      <c r="R133" s="3245"/>
      <c r="S133" s="3222"/>
    </row>
    <row r="134" spans="1:19" ht="15.75" customHeight="1" x14ac:dyDescent="0.25">
      <c r="A134" s="3159" t="s">
        <v>25</v>
      </c>
      <c r="B134" s="3893" t="s">
        <v>10</v>
      </c>
      <c r="C134" s="3870" t="s">
        <v>25</v>
      </c>
      <c r="D134" s="5714" t="s">
        <v>1377</v>
      </c>
      <c r="E134" s="5715"/>
      <c r="F134" s="5716"/>
      <c r="G134" s="7490" t="s">
        <v>1376</v>
      </c>
      <c r="H134" s="7194" t="s">
        <v>18</v>
      </c>
      <c r="I134" s="7199" t="s">
        <v>732</v>
      </c>
      <c r="J134" s="3906" t="s">
        <v>23</v>
      </c>
      <c r="K134" s="3879">
        <f>K141</f>
        <v>0</v>
      </c>
      <c r="L134" s="3879">
        <f>L141</f>
        <v>0</v>
      </c>
      <c r="M134" s="3879">
        <f>M141</f>
        <v>0</v>
      </c>
      <c r="N134" s="3489"/>
      <c r="O134" s="3850"/>
      <c r="P134" s="3905"/>
      <c r="Q134" s="3904"/>
      <c r="R134" s="3580"/>
      <c r="S134" s="3227"/>
    </row>
    <row r="135" spans="1:19" ht="15.75" x14ac:dyDescent="0.25">
      <c r="A135" s="3195"/>
      <c r="B135" s="3888"/>
      <c r="C135" s="3862"/>
      <c r="D135" s="5717"/>
      <c r="E135" s="5718"/>
      <c r="F135" s="5719"/>
      <c r="G135" s="7491"/>
      <c r="H135" s="7195"/>
      <c r="I135" s="7200"/>
      <c r="J135" s="3903" t="s">
        <v>22</v>
      </c>
      <c r="K135" s="3900">
        <f>K140</f>
        <v>0</v>
      </c>
      <c r="L135" s="3900">
        <f>L140</f>
        <v>0</v>
      </c>
      <c r="M135" s="3900">
        <f>M140</f>
        <v>0</v>
      </c>
      <c r="N135" s="452"/>
      <c r="O135" s="3838"/>
      <c r="P135" s="3899"/>
      <c r="Q135" s="3898"/>
      <c r="R135" s="3245"/>
      <c r="S135" s="3224"/>
    </row>
    <row r="136" spans="1:19" ht="15.75" x14ac:dyDescent="0.25">
      <c r="A136" s="3195"/>
      <c r="B136" s="3888"/>
      <c r="C136" s="3862"/>
      <c r="D136" s="5717"/>
      <c r="E136" s="5718"/>
      <c r="F136" s="5719"/>
      <c r="G136" s="7491"/>
      <c r="H136" s="7195"/>
      <c r="I136" s="7200"/>
      <c r="J136" s="3902" t="s">
        <v>20</v>
      </c>
      <c r="K136" s="3900">
        <f>K139</f>
        <v>0</v>
      </c>
      <c r="L136" s="3900">
        <f>L139</f>
        <v>0</v>
      </c>
      <c r="M136" s="3900">
        <f>M139</f>
        <v>0</v>
      </c>
      <c r="N136" s="452"/>
      <c r="O136" s="3838"/>
      <c r="P136" s="3899"/>
      <c r="Q136" s="3898"/>
      <c r="R136" s="3245"/>
      <c r="S136" s="3224"/>
    </row>
    <row r="137" spans="1:19" ht="15.75" x14ac:dyDescent="0.25">
      <c r="A137" s="3195"/>
      <c r="B137" s="3888"/>
      <c r="C137" s="3862"/>
      <c r="D137" s="5717"/>
      <c r="E137" s="5718"/>
      <c r="F137" s="5719"/>
      <c r="G137" s="7491"/>
      <c r="H137" s="7195"/>
      <c r="I137" s="7200"/>
      <c r="J137" s="3901" t="s">
        <v>231</v>
      </c>
      <c r="K137" s="3900">
        <f t="shared" ref="K137:M138" si="2">K142</f>
        <v>0</v>
      </c>
      <c r="L137" s="3900">
        <f t="shared" si="2"/>
        <v>0</v>
      </c>
      <c r="M137" s="3900">
        <f t="shared" si="2"/>
        <v>0</v>
      </c>
      <c r="N137" s="452"/>
      <c r="O137" s="3838"/>
      <c r="P137" s="3899"/>
      <c r="Q137" s="3898"/>
      <c r="R137" s="3245"/>
      <c r="S137" s="3224"/>
    </row>
    <row r="138" spans="1:19" ht="16.5" thickBot="1" x14ac:dyDescent="0.3">
      <c r="A138" s="3195"/>
      <c r="B138" s="3888"/>
      <c r="C138" s="3862"/>
      <c r="D138" s="7396"/>
      <c r="E138" s="7397"/>
      <c r="F138" s="7398"/>
      <c r="G138" s="7492"/>
      <c r="H138" s="7195"/>
      <c r="I138" s="7200"/>
      <c r="J138" s="421" t="s">
        <v>24</v>
      </c>
      <c r="K138" s="3876">
        <f t="shared" si="2"/>
        <v>0</v>
      </c>
      <c r="L138" s="3876">
        <f t="shared" si="2"/>
        <v>0</v>
      </c>
      <c r="M138" s="3876">
        <f t="shared" si="2"/>
        <v>0</v>
      </c>
      <c r="N138" s="3897"/>
      <c r="O138" s="3896"/>
      <c r="P138" s="3895"/>
      <c r="Q138" s="3894"/>
      <c r="R138" s="3245"/>
      <c r="S138" s="3224"/>
    </row>
    <row r="139" spans="1:19" x14ac:dyDescent="0.25">
      <c r="A139" s="3159" t="s">
        <v>25</v>
      </c>
      <c r="B139" s="3893" t="s">
        <v>10</v>
      </c>
      <c r="C139" s="3870" t="s">
        <v>25</v>
      </c>
      <c r="D139" s="3198" t="s">
        <v>10</v>
      </c>
      <c r="E139" s="7199"/>
      <c r="F139" s="5783" t="s">
        <v>1375</v>
      </c>
      <c r="G139" s="7490" t="s">
        <v>518</v>
      </c>
      <c r="H139" s="7195"/>
      <c r="I139" s="7200"/>
      <c r="J139" s="3559" t="s">
        <v>20</v>
      </c>
      <c r="K139" s="3832">
        <v>0</v>
      </c>
      <c r="L139" s="3317">
        <v>0</v>
      </c>
      <c r="M139" s="3317">
        <v>0</v>
      </c>
      <c r="N139" s="7209" t="s">
        <v>1374</v>
      </c>
      <c r="O139" s="3309" t="s">
        <v>1373</v>
      </c>
      <c r="P139" s="3470">
        <v>1</v>
      </c>
      <c r="Q139" s="3469">
        <v>0</v>
      </c>
      <c r="R139" s="3713" t="s">
        <v>1372</v>
      </c>
      <c r="S139" s="3224"/>
    </row>
    <row r="140" spans="1:19" ht="19.5" customHeight="1" x14ac:dyDescent="0.25">
      <c r="A140" s="3195"/>
      <c r="B140" s="3888"/>
      <c r="C140" s="3862"/>
      <c r="D140" s="3192"/>
      <c r="E140" s="7200"/>
      <c r="F140" s="5949"/>
      <c r="G140" s="7491"/>
      <c r="H140" s="7195"/>
      <c r="I140" s="7200"/>
      <c r="J140" s="3891" t="s">
        <v>22</v>
      </c>
      <c r="K140" s="3828"/>
      <c r="L140" s="3258"/>
      <c r="M140" s="3890"/>
      <c r="N140" s="7211"/>
      <c r="O140" s="3481"/>
      <c r="P140" s="3481"/>
      <c r="Q140" s="3892"/>
      <c r="R140" s="3245"/>
      <c r="S140" s="3224"/>
    </row>
    <row r="141" spans="1:19" x14ac:dyDescent="0.25">
      <c r="A141" s="3195"/>
      <c r="B141" s="3888"/>
      <c r="C141" s="3862"/>
      <c r="D141" s="3192"/>
      <c r="E141" s="7200"/>
      <c r="F141" s="5949"/>
      <c r="G141" s="7491"/>
      <c r="H141" s="7195"/>
      <c r="I141" s="7200"/>
      <c r="J141" s="3891" t="s">
        <v>23</v>
      </c>
      <c r="K141" s="3891"/>
      <c r="L141" s="3258"/>
      <c r="M141" s="3890"/>
      <c r="N141" s="3601"/>
      <c r="O141" s="3481"/>
      <c r="P141" s="3830"/>
      <c r="Q141" s="3889"/>
      <c r="R141" s="3245"/>
      <c r="S141" s="3224"/>
    </row>
    <row r="142" spans="1:19" ht="15.75" thickBot="1" x14ac:dyDescent="0.3">
      <c r="A142" s="3195"/>
      <c r="B142" s="3888"/>
      <c r="C142" s="3862"/>
      <c r="D142" s="3192"/>
      <c r="E142" s="7200"/>
      <c r="F142" s="5949"/>
      <c r="G142" s="7491"/>
      <c r="H142" s="7195"/>
      <c r="I142" s="7200"/>
      <c r="J142" s="3617" t="s">
        <v>231</v>
      </c>
      <c r="K142" s="3887"/>
      <c r="L142" s="3374"/>
      <c r="M142" s="3800"/>
      <c r="N142" s="3378"/>
      <c r="O142" s="3169"/>
      <c r="P142" s="3411"/>
      <c r="Q142" s="3411"/>
      <c r="R142" s="3245"/>
      <c r="S142" s="3224"/>
    </row>
    <row r="143" spans="1:19" ht="15.75" thickBot="1" x14ac:dyDescent="0.3">
      <c r="A143" s="3191"/>
      <c r="B143" s="3886"/>
      <c r="C143" s="3860"/>
      <c r="D143" s="3188"/>
      <c r="E143" s="7201"/>
      <c r="F143" s="1539"/>
      <c r="G143" s="7492"/>
      <c r="H143" s="7196"/>
      <c r="I143" s="7201"/>
      <c r="J143" s="3121" t="s">
        <v>24</v>
      </c>
      <c r="K143" s="3858">
        <f>SUM(K139:K142)</f>
        <v>0</v>
      </c>
      <c r="L143" s="3858">
        <f>SUM(L139:L142)</f>
        <v>0</v>
      </c>
      <c r="M143" s="3858">
        <f>SUM(M139:M142)</f>
        <v>0</v>
      </c>
      <c r="N143" s="3449"/>
      <c r="O143" s="3251"/>
      <c r="P143" s="3769"/>
      <c r="Q143" s="3769"/>
      <c r="R143" s="3244"/>
      <c r="S143" s="3222"/>
    </row>
    <row r="144" spans="1:19" ht="23.25" customHeight="1" x14ac:dyDescent="0.25">
      <c r="A144" s="3159" t="s">
        <v>25</v>
      </c>
      <c r="B144" s="3871" t="s">
        <v>10</v>
      </c>
      <c r="C144" s="3870" t="s">
        <v>27</v>
      </c>
      <c r="D144" s="7481" t="s">
        <v>1370</v>
      </c>
      <c r="E144" s="7482"/>
      <c r="F144" s="7483"/>
      <c r="G144" s="7367" t="s">
        <v>640</v>
      </c>
      <c r="H144" s="7194" t="s">
        <v>18</v>
      </c>
      <c r="I144" s="7199" t="s">
        <v>732</v>
      </c>
      <c r="J144" s="3880" t="s">
        <v>20</v>
      </c>
      <c r="K144" s="3879">
        <f t="shared" ref="K144:M146" si="3">K148</f>
        <v>0</v>
      </c>
      <c r="L144" s="3879">
        <f t="shared" si="3"/>
        <v>0</v>
      </c>
      <c r="M144" s="3879">
        <f t="shared" si="3"/>
        <v>0</v>
      </c>
      <c r="N144" s="3885" t="s">
        <v>1371</v>
      </c>
      <c r="O144" s="3310" t="s">
        <v>138</v>
      </c>
      <c r="P144" s="3884"/>
      <c r="Q144" s="3883"/>
      <c r="R144" s="3325"/>
      <c r="S144" s="3227"/>
    </row>
    <row r="145" spans="1:19" ht="16.5" thickBot="1" x14ac:dyDescent="0.3">
      <c r="A145" s="3195"/>
      <c r="B145" s="3863"/>
      <c r="C145" s="3862"/>
      <c r="D145" s="7484"/>
      <c r="E145" s="7485"/>
      <c r="F145" s="7486"/>
      <c r="G145" s="7368"/>
      <c r="H145" s="7195"/>
      <c r="I145" s="7200"/>
      <c r="J145" s="3882" t="s">
        <v>22</v>
      </c>
      <c r="K145" s="3881">
        <f t="shared" si="3"/>
        <v>0</v>
      </c>
      <c r="L145" s="3881">
        <f t="shared" si="3"/>
        <v>0</v>
      </c>
      <c r="M145" s="3881">
        <f t="shared" si="3"/>
        <v>0</v>
      </c>
      <c r="N145" s="3875"/>
      <c r="O145" s="3874"/>
      <c r="P145" s="3873"/>
      <c r="Q145" s="3411"/>
      <c r="R145" s="3245"/>
      <c r="S145" s="3224"/>
    </row>
    <row r="146" spans="1:19" ht="15.75" x14ac:dyDescent="0.25">
      <c r="A146" s="3195"/>
      <c r="B146" s="3863"/>
      <c r="C146" s="3862"/>
      <c r="D146" s="7484"/>
      <c r="E146" s="7485"/>
      <c r="F146" s="7486"/>
      <c r="G146" s="7368"/>
      <c r="H146" s="7195"/>
      <c r="I146" s="7200"/>
      <c r="J146" s="3880" t="s">
        <v>231</v>
      </c>
      <c r="K146" s="3879">
        <f t="shared" si="3"/>
        <v>0</v>
      </c>
      <c r="L146" s="3879">
        <f t="shared" si="3"/>
        <v>0</v>
      </c>
      <c r="M146" s="3879">
        <f t="shared" si="3"/>
        <v>0</v>
      </c>
      <c r="N146" s="3878"/>
      <c r="O146" s="3868"/>
      <c r="P146" s="3867"/>
      <c r="Q146" s="3362"/>
      <c r="R146" s="3245"/>
      <c r="S146" s="3224"/>
    </row>
    <row r="147" spans="1:19" ht="16.5" thickBot="1" x14ac:dyDescent="0.3">
      <c r="A147" s="3191"/>
      <c r="B147" s="3861"/>
      <c r="C147" s="3860"/>
      <c r="D147" s="7487"/>
      <c r="E147" s="7488"/>
      <c r="F147" s="7489"/>
      <c r="G147" s="7368"/>
      <c r="H147" s="7195"/>
      <c r="I147" s="7200"/>
      <c r="J147" s="3877" t="s">
        <v>24</v>
      </c>
      <c r="K147" s="3876">
        <f>SUM(K144:K146)</f>
        <v>0</v>
      </c>
      <c r="L147" s="3876">
        <f>SUM(L144:L146)</f>
        <v>0</v>
      </c>
      <c r="M147" s="3876">
        <f>SUM(M144:M146)</f>
        <v>0</v>
      </c>
      <c r="N147" s="3875"/>
      <c r="O147" s="3874"/>
      <c r="P147" s="3873"/>
      <c r="Q147" s="3872"/>
      <c r="R147" s="3245"/>
      <c r="S147" s="3224"/>
    </row>
    <row r="148" spans="1:19" ht="15.75" x14ac:dyDescent="0.25">
      <c r="A148" s="3159" t="s">
        <v>25</v>
      </c>
      <c r="B148" s="3871" t="s">
        <v>10</v>
      </c>
      <c r="C148" s="3870" t="s">
        <v>27</v>
      </c>
      <c r="D148" s="3198" t="s">
        <v>10</v>
      </c>
      <c r="E148" s="7199"/>
      <c r="F148" s="7425" t="s">
        <v>1370</v>
      </c>
      <c r="G148" s="7368"/>
      <c r="H148" s="7195"/>
      <c r="I148" s="7200"/>
      <c r="J148" s="3832" t="s">
        <v>20</v>
      </c>
      <c r="K148" s="3832">
        <v>0</v>
      </c>
      <c r="L148" s="3317">
        <v>0</v>
      </c>
      <c r="M148" s="3317">
        <v>0</v>
      </c>
      <c r="N148" s="3869"/>
      <c r="O148" s="3868"/>
      <c r="P148" s="3867"/>
      <c r="Q148" s="3843"/>
      <c r="R148" s="3245"/>
      <c r="S148" s="3224"/>
    </row>
    <row r="149" spans="1:19" x14ac:dyDescent="0.25">
      <c r="A149" s="3195"/>
      <c r="B149" s="3863"/>
      <c r="C149" s="3862"/>
      <c r="D149" s="3192"/>
      <c r="E149" s="7200"/>
      <c r="F149" s="7426"/>
      <c r="G149" s="7368"/>
      <c r="H149" s="7195"/>
      <c r="I149" s="7200"/>
      <c r="J149" s="3828" t="s">
        <v>22</v>
      </c>
      <c r="K149" s="3828"/>
      <c r="L149" s="3258"/>
      <c r="M149" s="3484"/>
      <c r="N149" s="3378"/>
      <c r="O149" s="3866"/>
      <c r="P149" s="3865"/>
      <c r="Q149" s="3864"/>
      <c r="R149" s="3245"/>
      <c r="S149" s="3224"/>
    </row>
    <row r="150" spans="1:19" ht="15.75" thickBot="1" x14ac:dyDescent="0.3">
      <c r="A150" s="3195"/>
      <c r="B150" s="3863"/>
      <c r="C150" s="3862"/>
      <c r="D150" s="3192"/>
      <c r="E150" s="7200"/>
      <c r="F150" s="7426"/>
      <c r="G150" s="7368"/>
      <c r="H150" s="7195"/>
      <c r="I150" s="7200"/>
      <c r="J150" s="3558" t="s">
        <v>231</v>
      </c>
      <c r="K150" s="3558"/>
      <c r="L150" s="3374"/>
      <c r="M150" s="3455"/>
      <c r="N150" s="3378"/>
      <c r="O150" s="3169"/>
      <c r="P150" s="3411"/>
      <c r="Q150" s="3411"/>
      <c r="R150" s="3245"/>
      <c r="S150" s="3224"/>
    </row>
    <row r="151" spans="1:19" ht="12.75" customHeight="1" thickBot="1" x14ac:dyDescent="0.3">
      <c r="A151" s="3191"/>
      <c r="B151" s="3861"/>
      <c r="C151" s="3860"/>
      <c r="D151" s="3188"/>
      <c r="E151" s="7201"/>
      <c r="F151" s="7458"/>
      <c r="G151" s="7369"/>
      <c r="H151" s="7196"/>
      <c r="I151" s="7201"/>
      <c r="J151" s="3859" t="s">
        <v>24</v>
      </c>
      <c r="K151" s="3858">
        <f>SUM(K148:K150)</f>
        <v>0</v>
      </c>
      <c r="L151" s="3858">
        <f>SUM(L148:L150)</f>
        <v>0</v>
      </c>
      <c r="M151" s="3858">
        <f>SUM(M148:M150)</f>
        <v>0</v>
      </c>
      <c r="N151" s="3449"/>
      <c r="O151" s="3251"/>
      <c r="P151" s="3769"/>
      <c r="Q151" s="3769"/>
      <c r="R151" s="3857"/>
      <c r="S151" s="3224"/>
    </row>
    <row r="152" spans="1:19" ht="18.75" customHeight="1" thickBot="1" x14ac:dyDescent="0.3">
      <c r="A152" s="3159" t="s">
        <v>25</v>
      </c>
      <c r="B152" s="3856" t="s">
        <v>10</v>
      </c>
      <c r="C152" s="3199" t="s">
        <v>28</v>
      </c>
      <c r="D152" s="5714" t="s">
        <v>1366</v>
      </c>
      <c r="E152" s="5715"/>
      <c r="F152" s="5716"/>
      <c r="G152" s="7191" t="s">
        <v>614</v>
      </c>
      <c r="H152" s="7194" t="s">
        <v>18</v>
      </c>
      <c r="I152" s="7199" t="s">
        <v>732</v>
      </c>
      <c r="J152" s="3855"/>
      <c r="K152" s="3854"/>
      <c r="L152" s="3853"/>
      <c r="M152" s="3852"/>
      <c r="N152" s="3851"/>
      <c r="O152" s="3850"/>
      <c r="P152" s="3849"/>
      <c r="Q152" s="3848"/>
      <c r="R152" s="7275" t="s">
        <v>1369</v>
      </c>
      <c r="S152" s="3847"/>
    </row>
    <row r="153" spans="1:19" ht="27" customHeight="1" thickBot="1" x14ac:dyDescent="0.3">
      <c r="A153" s="3195"/>
      <c r="B153" s="3841"/>
      <c r="C153" s="3193"/>
      <c r="D153" s="5717"/>
      <c r="E153" s="5718"/>
      <c r="F153" s="5719"/>
      <c r="G153" s="7192"/>
      <c r="H153" s="7195"/>
      <c r="I153" s="7200"/>
      <c r="J153" s="3814" t="s">
        <v>20</v>
      </c>
      <c r="K153" s="3846">
        <f t="shared" ref="K153:M155" si="4">K157</f>
        <v>50</v>
      </c>
      <c r="L153" s="3846">
        <f t="shared" si="4"/>
        <v>35.1</v>
      </c>
      <c r="M153" s="3846">
        <f t="shared" si="4"/>
        <v>35.1</v>
      </c>
      <c r="N153" s="3845" t="s">
        <v>1368</v>
      </c>
      <c r="O153" s="3481" t="s">
        <v>763</v>
      </c>
      <c r="P153" s="3830">
        <v>1</v>
      </c>
      <c r="Q153" s="3829">
        <v>1</v>
      </c>
      <c r="R153" s="7276"/>
      <c r="S153" s="3842"/>
    </row>
    <row r="154" spans="1:19" ht="49.5" customHeight="1" thickBot="1" x14ac:dyDescent="0.3">
      <c r="A154" s="3195"/>
      <c r="B154" s="3841"/>
      <c r="C154" s="3193"/>
      <c r="D154" s="5717"/>
      <c r="E154" s="5718"/>
      <c r="F154" s="5719"/>
      <c r="G154" s="7192"/>
      <c r="H154" s="7195"/>
      <c r="I154" s="7200"/>
      <c r="J154" s="3814" t="s">
        <v>22</v>
      </c>
      <c r="K154" s="3844">
        <f t="shared" si="4"/>
        <v>0</v>
      </c>
      <c r="L154" s="3844">
        <f t="shared" si="4"/>
        <v>0</v>
      </c>
      <c r="M154" s="3844">
        <f t="shared" si="4"/>
        <v>0</v>
      </c>
      <c r="N154" s="3827" t="s">
        <v>1367</v>
      </c>
      <c r="O154" s="3692" t="s">
        <v>138</v>
      </c>
      <c r="P154" s="3843">
        <v>0</v>
      </c>
      <c r="Q154" s="3843">
        <v>0</v>
      </c>
      <c r="R154" s="7276"/>
      <c r="S154" s="3842"/>
    </row>
    <row r="155" spans="1:19" ht="16.5" thickBot="1" x14ac:dyDescent="0.3">
      <c r="A155" s="3195"/>
      <c r="B155" s="3841"/>
      <c r="C155" s="3193"/>
      <c r="D155" s="5717"/>
      <c r="E155" s="5718"/>
      <c r="F155" s="5719"/>
      <c r="G155" s="7192"/>
      <c r="H155" s="7195"/>
      <c r="I155" s="7200"/>
      <c r="J155" s="3840" t="s">
        <v>231</v>
      </c>
      <c r="K155" s="3839">
        <f t="shared" si="4"/>
        <v>0</v>
      </c>
      <c r="L155" s="3839">
        <f t="shared" si="4"/>
        <v>0</v>
      </c>
      <c r="M155" s="3839">
        <f t="shared" si="4"/>
        <v>0</v>
      </c>
      <c r="N155" s="493"/>
      <c r="O155" s="3838"/>
      <c r="P155" s="3838"/>
      <c r="Q155" s="3837"/>
      <c r="R155" s="7277"/>
      <c r="S155" s="3836"/>
    </row>
    <row r="156" spans="1:19" ht="15.75" thickBot="1" x14ac:dyDescent="0.3">
      <c r="A156" s="3191"/>
      <c r="B156" s="3835"/>
      <c r="C156" s="3189"/>
      <c r="D156" s="7396"/>
      <c r="E156" s="7397"/>
      <c r="F156" s="7398"/>
      <c r="G156" s="7192"/>
      <c r="H156" s="7195"/>
      <c r="I156" s="7200"/>
      <c r="J156" s="3398" t="s">
        <v>24</v>
      </c>
      <c r="K156" s="3490">
        <f>SUM(K153:K155)</f>
        <v>50</v>
      </c>
      <c r="L156" s="3490">
        <f>SUM(L153:L155)</f>
        <v>35.1</v>
      </c>
      <c r="M156" s="3490">
        <f>SUM(M153:M155)</f>
        <v>35.1</v>
      </c>
      <c r="N156" s="3384"/>
      <c r="O156" s="3203"/>
      <c r="P156" s="3203"/>
      <c r="Q156" s="3171"/>
      <c r="R156" s="3834"/>
      <c r="S156" s="3833"/>
    </row>
    <row r="157" spans="1:19" ht="45.75" customHeight="1" x14ac:dyDescent="0.25">
      <c r="A157" s="7328" t="s">
        <v>25</v>
      </c>
      <c r="B157" s="7408" t="s">
        <v>10</v>
      </c>
      <c r="C157" s="7331" t="s">
        <v>28</v>
      </c>
      <c r="D157" s="7493" t="s">
        <v>10</v>
      </c>
      <c r="E157" s="3353"/>
      <c r="F157" s="7494" t="s">
        <v>1366</v>
      </c>
      <c r="G157" s="7192"/>
      <c r="H157" s="7195"/>
      <c r="I157" s="7200"/>
      <c r="J157" s="3828" t="s">
        <v>20</v>
      </c>
      <c r="K157" s="3832">
        <v>50</v>
      </c>
      <c r="L157" s="3464">
        <v>35.1</v>
      </c>
      <c r="M157" s="3464">
        <v>35.1</v>
      </c>
      <c r="N157" s="3831"/>
      <c r="O157" s="3481"/>
      <c r="P157" s="3830"/>
      <c r="Q157" s="3829"/>
      <c r="R157" s="7268"/>
      <c r="S157" s="3224"/>
    </row>
    <row r="158" spans="1:19" x14ac:dyDescent="0.25">
      <c r="A158" s="7329"/>
      <c r="B158" s="7409"/>
      <c r="C158" s="7332"/>
      <c r="D158" s="7406"/>
      <c r="E158" s="3338"/>
      <c r="F158" s="7495"/>
      <c r="G158" s="7192"/>
      <c r="H158" s="7195"/>
      <c r="I158" s="7200"/>
      <c r="J158" s="3828" t="s">
        <v>22</v>
      </c>
      <c r="K158" s="3828"/>
      <c r="L158" s="3484"/>
      <c r="M158" s="3258"/>
      <c r="N158" s="3827"/>
      <c r="O158" s="3692"/>
      <c r="P158" s="3149"/>
      <c r="Q158" s="3537"/>
      <c r="R158" s="7268"/>
      <c r="S158" s="3224"/>
    </row>
    <row r="159" spans="1:19" ht="15.75" thickBot="1" x14ac:dyDescent="0.3">
      <c r="A159" s="7329"/>
      <c r="B159" s="7409"/>
      <c r="C159" s="7332"/>
      <c r="D159" s="7406"/>
      <c r="E159" s="3338"/>
      <c r="F159" s="7495"/>
      <c r="G159" s="7192"/>
      <c r="H159" s="7195"/>
      <c r="I159" s="7200"/>
      <c r="J159" s="3558" t="s">
        <v>231</v>
      </c>
      <c r="K159" s="3558"/>
      <c r="L159" s="3656"/>
      <c r="M159" s="3498"/>
      <c r="N159" s="3391"/>
      <c r="O159" s="3169"/>
      <c r="P159" s="3169"/>
      <c r="Q159" s="3164"/>
      <c r="R159" s="7268"/>
      <c r="S159" s="3224"/>
    </row>
    <row r="160" spans="1:19" ht="15.75" thickBot="1" x14ac:dyDescent="0.3">
      <c r="A160" s="7330"/>
      <c r="B160" s="7410"/>
      <c r="C160" s="7333"/>
      <c r="D160" s="7407"/>
      <c r="E160" s="3347"/>
      <c r="F160" s="7496"/>
      <c r="G160" s="7193"/>
      <c r="H160" s="7196"/>
      <c r="I160" s="7201"/>
      <c r="J160" s="3826" t="s">
        <v>24</v>
      </c>
      <c r="K160" s="3201">
        <f>SUM(K157:K159)</f>
        <v>50</v>
      </c>
      <c r="L160" s="3663">
        <f>SUM(L157:L159)</f>
        <v>35.1</v>
      </c>
      <c r="M160" s="3201">
        <f>SUM(M157:M159)</f>
        <v>35.1</v>
      </c>
      <c r="N160" s="3319"/>
      <c r="O160" s="3117"/>
      <c r="P160" s="3117"/>
      <c r="Q160" s="3176"/>
      <c r="R160" s="7274"/>
      <c r="S160" s="3222"/>
    </row>
    <row r="161" spans="1:19" ht="15.75" thickBot="1" x14ac:dyDescent="0.3">
      <c r="A161" s="3112" t="s">
        <v>25</v>
      </c>
      <c r="B161" s="3114" t="s">
        <v>10</v>
      </c>
      <c r="C161" s="7399" t="s">
        <v>726</v>
      </c>
      <c r="D161" s="7343"/>
      <c r="E161" s="7343"/>
      <c r="F161" s="7343"/>
      <c r="G161" s="7343"/>
      <c r="H161" s="7343"/>
      <c r="I161" s="7343"/>
      <c r="J161" s="7344"/>
      <c r="K161" s="3738">
        <f>K131+K138+K147+K156</f>
        <v>50</v>
      </c>
      <c r="L161" s="3738">
        <f>L131+L138+L147+L156</f>
        <v>35.1</v>
      </c>
      <c r="M161" s="3738">
        <f>M131+M138+M147+M156</f>
        <v>35.1</v>
      </c>
      <c r="N161" s="7245"/>
      <c r="O161" s="7246"/>
      <c r="P161" s="7246"/>
      <c r="Q161" s="7246"/>
      <c r="R161" s="3325"/>
      <c r="S161" s="3227"/>
    </row>
    <row r="162" spans="1:19" ht="15.75" thickBot="1" x14ac:dyDescent="0.3">
      <c r="A162" s="3825" t="s">
        <v>25</v>
      </c>
      <c r="B162" s="3824" t="s">
        <v>25</v>
      </c>
      <c r="C162" s="7591" t="s">
        <v>1365</v>
      </c>
      <c r="D162" s="7592"/>
      <c r="E162" s="7592"/>
      <c r="F162" s="7592"/>
      <c r="G162" s="7592"/>
      <c r="H162" s="7592"/>
      <c r="I162" s="7592"/>
      <c r="J162" s="7592"/>
      <c r="K162" s="7592"/>
      <c r="L162" s="7592"/>
      <c r="M162" s="7592"/>
      <c r="N162" s="7592"/>
      <c r="O162" s="7592"/>
      <c r="P162" s="7592"/>
      <c r="Q162" s="7593"/>
      <c r="R162" s="3245"/>
      <c r="S162" s="3224"/>
    </row>
    <row r="163" spans="1:19" ht="18" customHeight="1" x14ac:dyDescent="0.25">
      <c r="A163" s="3195"/>
      <c r="B163" s="3540"/>
      <c r="C163" s="7360"/>
      <c r="D163" s="7361"/>
      <c r="E163" s="7361"/>
      <c r="F163" s="7361"/>
      <c r="G163" s="7361"/>
      <c r="H163" s="7361"/>
      <c r="I163" s="7361"/>
      <c r="J163" s="7361"/>
      <c r="K163" s="7361"/>
      <c r="L163" s="7361"/>
      <c r="M163" s="3408"/>
      <c r="N163" s="3823" t="s">
        <v>1364</v>
      </c>
      <c r="O163" s="3592" t="s">
        <v>138</v>
      </c>
      <c r="P163" s="3488">
        <v>1</v>
      </c>
      <c r="Q163" s="3286">
        <v>0</v>
      </c>
      <c r="R163" s="3245"/>
      <c r="S163" s="3224"/>
    </row>
    <row r="164" spans="1:19" ht="30" customHeight="1" thickBot="1" x14ac:dyDescent="0.3">
      <c r="A164" s="3191"/>
      <c r="B164" s="3534"/>
      <c r="C164" s="7362"/>
      <c r="D164" s="7363"/>
      <c r="E164" s="7363"/>
      <c r="F164" s="7363"/>
      <c r="G164" s="7363"/>
      <c r="H164" s="7363"/>
      <c r="I164" s="7363"/>
      <c r="J164" s="7363"/>
      <c r="K164" s="7363"/>
      <c r="L164" s="7363"/>
      <c r="M164" s="3402"/>
      <c r="N164" s="3822" t="s">
        <v>698</v>
      </c>
      <c r="O164" s="3821" t="s">
        <v>138</v>
      </c>
      <c r="P164" s="3821">
        <v>0</v>
      </c>
      <c r="Q164" s="3820">
        <v>0</v>
      </c>
      <c r="R164" s="3244"/>
      <c r="S164" s="3222"/>
    </row>
    <row r="165" spans="1:19" ht="30" customHeight="1" thickBot="1" x14ac:dyDescent="0.3">
      <c r="A165" s="7328" t="s">
        <v>25</v>
      </c>
      <c r="B165" s="7337" t="s">
        <v>25</v>
      </c>
      <c r="C165" s="7331" t="s">
        <v>10</v>
      </c>
      <c r="D165" s="7370" t="s">
        <v>1361</v>
      </c>
      <c r="E165" s="7371"/>
      <c r="F165" s="7372"/>
      <c r="G165" s="7191" t="s">
        <v>870</v>
      </c>
      <c r="H165" s="7194" t="s">
        <v>18</v>
      </c>
      <c r="I165" s="7199" t="s">
        <v>732</v>
      </c>
      <c r="J165" s="3814" t="s">
        <v>20</v>
      </c>
      <c r="K165" s="3494">
        <f t="shared" ref="K165:M166" si="5">K169</f>
        <v>116.4</v>
      </c>
      <c r="L165" s="3494">
        <f t="shared" si="5"/>
        <v>0</v>
      </c>
      <c r="M165" s="3494">
        <f t="shared" si="5"/>
        <v>0</v>
      </c>
      <c r="N165" s="3489" t="s">
        <v>1363</v>
      </c>
      <c r="O165" s="3819" t="s">
        <v>136</v>
      </c>
      <c r="P165" s="3818">
        <v>1.4999999999999999E-2</v>
      </c>
      <c r="Q165" s="3817">
        <v>0</v>
      </c>
      <c r="R165" s="7267" t="s">
        <v>1362</v>
      </c>
      <c r="S165" s="7270"/>
    </row>
    <row r="166" spans="1:19" ht="15.75" thickBot="1" x14ac:dyDescent="0.3">
      <c r="A166" s="7329"/>
      <c r="B166" s="7338"/>
      <c r="C166" s="7332"/>
      <c r="D166" s="7373"/>
      <c r="E166" s="7374"/>
      <c r="F166" s="7375"/>
      <c r="G166" s="7192"/>
      <c r="H166" s="7195"/>
      <c r="I166" s="7200"/>
      <c r="J166" s="3814" t="s">
        <v>22</v>
      </c>
      <c r="K166" s="3490">
        <f t="shared" si="5"/>
        <v>0</v>
      </c>
      <c r="L166" s="3490">
        <f t="shared" si="5"/>
        <v>0</v>
      </c>
      <c r="M166" s="3490">
        <f t="shared" si="5"/>
        <v>0</v>
      </c>
      <c r="N166" s="3378"/>
      <c r="O166" s="3169"/>
      <c r="P166" s="3169"/>
      <c r="Q166" s="3164"/>
      <c r="R166" s="7268"/>
      <c r="S166" s="7271"/>
    </row>
    <row r="167" spans="1:19" ht="15.75" thickBot="1" x14ac:dyDescent="0.3">
      <c r="A167" s="7329"/>
      <c r="B167" s="7338"/>
      <c r="C167" s="7332"/>
      <c r="D167" s="7373"/>
      <c r="E167" s="7374"/>
      <c r="F167" s="7375"/>
      <c r="G167" s="7192"/>
      <c r="H167" s="7195"/>
      <c r="I167" s="7200"/>
      <c r="J167" s="3813" t="s">
        <v>231</v>
      </c>
      <c r="K167" s="3741"/>
      <c r="L167" s="3741"/>
      <c r="M167" s="3741"/>
      <c r="N167" s="3378"/>
      <c r="O167" s="3169"/>
      <c r="P167" s="3169"/>
      <c r="Q167" s="3164"/>
      <c r="R167" s="7268"/>
      <c r="S167" s="7271"/>
    </row>
    <row r="168" spans="1:19" ht="15.75" thickBot="1" x14ac:dyDescent="0.3">
      <c r="A168" s="7329"/>
      <c r="B168" s="7338"/>
      <c r="C168" s="7332"/>
      <c r="D168" s="7376"/>
      <c r="E168" s="7377"/>
      <c r="F168" s="7378"/>
      <c r="G168" s="7192"/>
      <c r="H168" s="7195"/>
      <c r="I168" s="7200"/>
      <c r="J168" s="427" t="s">
        <v>24</v>
      </c>
      <c r="K168" s="3548">
        <f>SUM(K165:K167)</f>
        <v>116.4</v>
      </c>
      <c r="L168" s="3548">
        <f>SUM(L165:L167)</f>
        <v>0</v>
      </c>
      <c r="M168" s="3548">
        <f>SUM(M165:M167)</f>
        <v>0</v>
      </c>
      <c r="N168" s="3378"/>
      <c r="O168" s="3169"/>
      <c r="P168" s="3169"/>
      <c r="Q168" s="3377"/>
      <c r="R168" s="7269"/>
      <c r="S168" s="7272"/>
    </row>
    <row r="169" spans="1:19" ht="20.25" customHeight="1" x14ac:dyDescent="0.25">
      <c r="A169" s="3231" t="s">
        <v>25</v>
      </c>
      <c r="B169" s="3268" t="s">
        <v>25</v>
      </c>
      <c r="C169" s="3230" t="s">
        <v>10</v>
      </c>
      <c r="D169" s="7334" t="s">
        <v>10</v>
      </c>
      <c r="E169" s="3157"/>
      <c r="F169" s="5783" t="s">
        <v>1361</v>
      </c>
      <c r="G169" s="7192"/>
      <c r="H169" s="7195"/>
      <c r="I169" s="7200"/>
      <c r="J169" s="3466" t="s">
        <v>20</v>
      </c>
      <c r="K169" s="3466">
        <v>116.4</v>
      </c>
      <c r="L169" s="3317">
        <v>0</v>
      </c>
      <c r="M169" s="3317">
        <v>0</v>
      </c>
      <c r="N169" s="3624"/>
      <c r="O169" s="3128"/>
      <c r="P169" s="3127"/>
      <c r="Q169" s="1993"/>
      <c r="R169" s="7594"/>
      <c r="S169" s="5549"/>
    </row>
    <row r="170" spans="1:19" ht="15.75" thickBot="1" x14ac:dyDescent="0.3">
      <c r="A170" s="3137"/>
      <c r="B170" s="3267"/>
      <c r="C170" s="3226"/>
      <c r="D170" s="7335"/>
      <c r="E170" s="3135"/>
      <c r="F170" s="5949"/>
      <c r="G170" s="7192"/>
      <c r="H170" s="7195"/>
      <c r="I170" s="7200"/>
      <c r="J170" s="3511" t="s">
        <v>22</v>
      </c>
      <c r="K170" s="3816"/>
      <c r="L170" s="3498"/>
      <c r="M170" s="3498"/>
      <c r="N170" s="3624"/>
      <c r="O170" s="3128"/>
      <c r="P170" s="3127"/>
      <c r="Q170" s="36"/>
      <c r="R170" s="7594"/>
      <c r="S170" s="5549"/>
    </row>
    <row r="171" spans="1:19" ht="15.75" thickBot="1" x14ac:dyDescent="0.3">
      <c r="A171" s="3125"/>
      <c r="B171" s="3265"/>
      <c r="C171" s="3223"/>
      <c r="D171" s="7336"/>
      <c r="E171" s="3123"/>
      <c r="F171" s="5762"/>
      <c r="G171" s="7193"/>
      <c r="H171" s="7196"/>
      <c r="I171" s="7201"/>
      <c r="J171" s="3815" t="s">
        <v>24</v>
      </c>
      <c r="K171" s="3450">
        <f>SUM(K169:K170)</f>
        <v>116.4</v>
      </c>
      <c r="L171" s="3450">
        <f>SUM(L169:L170)</f>
        <v>0</v>
      </c>
      <c r="M171" s="3450">
        <f>SUM(M169:M170)</f>
        <v>0</v>
      </c>
      <c r="N171" s="3119"/>
      <c r="O171" s="3118"/>
      <c r="P171" s="3117"/>
      <c r="Q171" s="3176"/>
      <c r="R171" s="7595"/>
      <c r="S171" s="5551"/>
    </row>
    <row r="172" spans="1:19" ht="15.75" customHeight="1" thickBot="1" x14ac:dyDescent="0.3">
      <c r="A172" s="3159" t="s">
        <v>25</v>
      </c>
      <c r="B172" s="3546" t="s">
        <v>25</v>
      </c>
      <c r="C172" s="3199" t="s">
        <v>25</v>
      </c>
      <c r="D172" s="7379" t="s">
        <v>1360</v>
      </c>
      <c r="E172" s="7380"/>
      <c r="F172" s="7381"/>
      <c r="G172" s="7367" t="s">
        <v>865</v>
      </c>
      <c r="H172" s="7194" t="s">
        <v>18</v>
      </c>
      <c r="I172" s="3157" t="s">
        <v>732</v>
      </c>
      <c r="J172" s="3814" t="s">
        <v>20</v>
      </c>
      <c r="K172" s="3494">
        <f>K178+K182+K186+K190+K196+K200+K204+K208+K212+K216+K220+K224+K228</f>
        <v>4072</v>
      </c>
      <c r="L172" s="3494">
        <f>L178+L182+L186+L190+L196+L200+L204+L208+L212+L216+L220+L224+L228</f>
        <v>4409.8999999999996</v>
      </c>
      <c r="M172" s="3494">
        <f>M178+M182+M186+M190+M196+M200+M204+M208+M212+M216+M220+M224+M228</f>
        <v>4273.8</v>
      </c>
      <c r="N172" s="3439"/>
      <c r="O172" s="3197"/>
      <c r="P172" s="3438"/>
      <c r="Q172" s="3187"/>
      <c r="R172" s="3325"/>
      <c r="S172" s="3227"/>
    </row>
    <row r="173" spans="1:19" ht="15.75" thickBot="1" x14ac:dyDescent="0.3">
      <c r="A173" s="3195"/>
      <c r="B173" s="3540"/>
      <c r="C173" s="3193"/>
      <c r="D173" s="7382"/>
      <c r="E173" s="7383"/>
      <c r="F173" s="7384"/>
      <c r="G173" s="7368"/>
      <c r="H173" s="7195"/>
      <c r="I173" s="3135"/>
      <c r="J173" s="3814" t="s">
        <v>235</v>
      </c>
      <c r="K173" s="3490">
        <v>0</v>
      </c>
      <c r="L173" s="3490">
        <f>L191</f>
        <v>26.2</v>
      </c>
      <c r="M173" s="3490"/>
      <c r="N173" s="3384"/>
      <c r="O173" s="3141"/>
      <c r="P173" s="3203"/>
      <c r="Q173" s="3171"/>
      <c r="R173" s="3245"/>
      <c r="S173" s="3224"/>
    </row>
    <row r="174" spans="1:19" ht="15.75" thickBot="1" x14ac:dyDescent="0.3">
      <c r="A174" s="3195"/>
      <c r="B174" s="3540"/>
      <c r="C174" s="3193"/>
      <c r="D174" s="7382"/>
      <c r="E174" s="7383"/>
      <c r="F174" s="7384"/>
      <c r="G174" s="7368"/>
      <c r="H174" s="7195"/>
      <c r="I174" s="3135"/>
      <c r="J174" s="3814" t="s">
        <v>22</v>
      </c>
      <c r="K174" s="3490">
        <f>K179+K183+K187+K192+K197+K201+K205+K213+K217+K221</f>
        <v>0</v>
      </c>
      <c r="L174" s="3490">
        <f>L179+L183+L187+L192+L197+L201+L205+L213+L217+L221</f>
        <v>0</v>
      </c>
      <c r="M174" s="3490">
        <f>M179+M183+M187+M192+M197+M201+M205+M213+M217+M221</f>
        <v>0</v>
      </c>
      <c r="N174" s="3391"/>
      <c r="O174" s="3169"/>
      <c r="P174" s="3169"/>
      <c r="Q174" s="3164"/>
      <c r="R174" s="3245"/>
      <c r="S174" s="3224"/>
    </row>
    <row r="175" spans="1:19" ht="15.75" thickBot="1" x14ac:dyDescent="0.3">
      <c r="A175" s="3195"/>
      <c r="B175" s="3540"/>
      <c r="C175" s="3193"/>
      <c r="D175" s="7382"/>
      <c r="E175" s="7383"/>
      <c r="F175" s="7384"/>
      <c r="G175" s="7368"/>
      <c r="H175" s="7195"/>
      <c r="I175" s="3135"/>
      <c r="J175" s="3814" t="s">
        <v>23</v>
      </c>
      <c r="K175" s="3491">
        <f>K180+K184+K188+K193+K198+K202+K206+K210+K218+K222+K226+K230</f>
        <v>0</v>
      </c>
      <c r="L175" s="3491">
        <f>L180+L184+L188+L193+L198+L202+L206+L210+L218+L222+L226+L230</f>
        <v>8.5</v>
      </c>
      <c r="M175" s="3491">
        <f>M180+M184+M188+M193+M198+M202+M206+M210+M218+M222+M226+M230</f>
        <v>0.2</v>
      </c>
      <c r="N175" s="3391"/>
      <c r="O175" s="3169"/>
      <c r="P175" s="3169"/>
      <c r="Q175" s="3164"/>
      <c r="R175" s="3245"/>
      <c r="S175" s="3224"/>
    </row>
    <row r="176" spans="1:19" ht="15.75" thickBot="1" x14ac:dyDescent="0.3">
      <c r="A176" s="3195"/>
      <c r="B176" s="3540"/>
      <c r="C176" s="3193"/>
      <c r="D176" s="7382"/>
      <c r="E176" s="7383"/>
      <c r="F176" s="7384"/>
      <c r="G176" s="7368"/>
      <c r="H176" s="7195"/>
      <c r="I176" s="3135"/>
      <c r="J176" s="3813" t="s">
        <v>231</v>
      </c>
      <c r="K176" s="3490"/>
      <c r="L176" s="3490"/>
      <c r="M176" s="3490"/>
      <c r="N176" s="3391"/>
      <c r="O176" s="3169"/>
      <c r="P176" s="3169"/>
      <c r="Q176" s="3164"/>
      <c r="R176" s="3245"/>
      <c r="S176" s="3224"/>
    </row>
    <row r="177" spans="1:19" ht="15.75" thickBot="1" x14ac:dyDescent="0.3">
      <c r="A177" s="3191"/>
      <c r="B177" s="3534"/>
      <c r="C177" s="3189"/>
      <c r="D177" s="7385"/>
      <c r="E177" s="7386"/>
      <c r="F177" s="7387"/>
      <c r="G177" s="7369"/>
      <c r="H177" s="7196"/>
      <c r="I177" s="3123"/>
      <c r="J177" s="427" t="s">
        <v>24</v>
      </c>
      <c r="K177" s="3490">
        <f>SUM(K172:K176)</f>
        <v>4072</v>
      </c>
      <c r="L177" s="3490">
        <f>SUM(L172:L176)</f>
        <v>4444.5999999999995</v>
      </c>
      <c r="M177" s="3490">
        <f>SUM(M172:M176)</f>
        <v>4274</v>
      </c>
      <c r="N177" s="3598"/>
      <c r="O177" s="3251"/>
      <c r="P177" s="3251"/>
      <c r="Q177" s="3467"/>
      <c r="R177" s="3244"/>
      <c r="S177" s="3222"/>
    </row>
    <row r="178" spans="1:19" x14ac:dyDescent="0.25">
      <c r="A178" s="7328" t="s">
        <v>25</v>
      </c>
      <c r="B178" s="7337" t="s">
        <v>25</v>
      </c>
      <c r="C178" s="7331" t="s">
        <v>25</v>
      </c>
      <c r="D178" s="7334" t="s">
        <v>10</v>
      </c>
      <c r="E178" s="3157"/>
      <c r="F178" s="5783" t="s">
        <v>1359</v>
      </c>
      <c r="G178" s="7191" t="s">
        <v>865</v>
      </c>
      <c r="H178" s="7194" t="s">
        <v>18</v>
      </c>
      <c r="I178" s="3157" t="s">
        <v>732</v>
      </c>
      <c r="J178" s="3466" t="s">
        <v>20</v>
      </c>
      <c r="K178" s="3799">
        <v>300</v>
      </c>
      <c r="L178" s="3464">
        <v>326.5</v>
      </c>
      <c r="M178" s="3317">
        <v>326.5</v>
      </c>
      <c r="N178" s="7249" t="s">
        <v>1358</v>
      </c>
      <c r="O178" s="7241" t="s">
        <v>747</v>
      </c>
      <c r="P178" s="7220">
        <v>700</v>
      </c>
      <c r="Q178" s="7259">
        <v>700</v>
      </c>
      <c r="R178" s="3658"/>
      <c r="S178" s="3227"/>
    </row>
    <row r="179" spans="1:19" ht="26.25" x14ac:dyDescent="0.25">
      <c r="A179" s="7329"/>
      <c r="B179" s="7338"/>
      <c r="C179" s="7332"/>
      <c r="D179" s="7335"/>
      <c r="E179" s="3135"/>
      <c r="F179" s="5949"/>
      <c r="G179" s="7192"/>
      <c r="H179" s="7195"/>
      <c r="I179" s="3135"/>
      <c r="J179" s="453" t="s">
        <v>22</v>
      </c>
      <c r="K179" s="3461"/>
      <c r="L179" s="3460"/>
      <c r="M179" s="3459"/>
      <c r="N179" s="7250"/>
      <c r="O179" s="7242"/>
      <c r="P179" s="7221"/>
      <c r="Q179" s="7260"/>
      <c r="R179" s="3235" t="s">
        <v>1357</v>
      </c>
      <c r="S179" s="3587"/>
    </row>
    <row r="180" spans="1:19" ht="15.75" thickBot="1" x14ac:dyDescent="0.3">
      <c r="A180" s="7329"/>
      <c r="B180" s="7338"/>
      <c r="C180" s="7332"/>
      <c r="D180" s="7335"/>
      <c r="E180" s="3135"/>
      <c r="F180" s="5949"/>
      <c r="G180" s="7192"/>
      <c r="H180" s="7195"/>
      <c r="I180" s="3135"/>
      <c r="J180" s="3458" t="s">
        <v>23</v>
      </c>
      <c r="K180" s="3457"/>
      <c r="L180" s="3754"/>
      <c r="M180" s="3753"/>
      <c r="N180" s="3384"/>
      <c r="O180" s="3203"/>
      <c r="P180" s="3203"/>
      <c r="Q180" s="3171"/>
      <c r="R180" s="3713"/>
      <c r="S180" s="3224"/>
    </row>
    <row r="181" spans="1:19" ht="15.75" thickBot="1" x14ac:dyDescent="0.3">
      <c r="A181" s="7330"/>
      <c r="B181" s="7339"/>
      <c r="C181" s="7333"/>
      <c r="D181" s="7336"/>
      <c r="E181" s="3123"/>
      <c r="F181" s="1539"/>
      <c r="G181" s="7193"/>
      <c r="H181" s="7196"/>
      <c r="I181" s="3123"/>
      <c r="J181" s="3452" t="s">
        <v>24</v>
      </c>
      <c r="K181" s="3450">
        <f>SUM(K178:K180)</f>
        <v>300</v>
      </c>
      <c r="L181" s="3451">
        <f>SUM(L178:L180)</f>
        <v>326.5</v>
      </c>
      <c r="M181" s="3450">
        <f>SUM(M178:M180)</f>
        <v>326.5</v>
      </c>
      <c r="N181" s="3598"/>
      <c r="O181" s="3251"/>
      <c r="P181" s="3251"/>
      <c r="Q181" s="3467"/>
      <c r="R181" s="3711"/>
      <c r="S181" s="3222"/>
    </row>
    <row r="182" spans="1:19" ht="38.25" customHeight="1" x14ac:dyDescent="0.25">
      <c r="A182" s="7328" t="s">
        <v>25</v>
      </c>
      <c r="B182" s="7337" t="s">
        <v>25</v>
      </c>
      <c r="C182" s="7331" t="s">
        <v>25</v>
      </c>
      <c r="D182" s="7493" t="s">
        <v>25</v>
      </c>
      <c r="E182" s="3156"/>
      <c r="F182" s="5783" t="s">
        <v>1356</v>
      </c>
      <c r="G182" s="7191" t="s">
        <v>865</v>
      </c>
      <c r="H182" s="7194" t="s">
        <v>18</v>
      </c>
      <c r="I182" s="3157" t="s">
        <v>732</v>
      </c>
      <c r="J182" s="3466" t="s">
        <v>20</v>
      </c>
      <c r="K182" s="3317">
        <v>160</v>
      </c>
      <c r="L182" s="3317">
        <v>160</v>
      </c>
      <c r="M182" s="3464">
        <v>153.5</v>
      </c>
      <c r="N182" s="3812" t="s">
        <v>1355</v>
      </c>
      <c r="O182" s="3470" t="s">
        <v>1352</v>
      </c>
      <c r="P182" s="3309">
        <v>13350</v>
      </c>
      <c r="Q182" s="3462">
        <v>14200</v>
      </c>
      <c r="R182" s="7267" t="s">
        <v>1354</v>
      </c>
      <c r="S182" s="3807"/>
    </row>
    <row r="183" spans="1:19" ht="25.5" x14ac:dyDescent="0.25">
      <c r="A183" s="7329"/>
      <c r="B183" s="7338"/>
      <c r="C183" s="7332"/>
      <c r="D183" s="7406"/>
      <c r="E183" s="3168"/>
      <c r="F183" s="5949"/>
      <c r="G183" s="7192"/>
      <c r="H183" s="7195"/>
      <c r="I183" s="3135"/>
      <c r="J183" s="3597" t="s">
        <v>22</v>
      </c>
      <c r="K183" s="3461"/>
      <c r="L183" s="3504"/>
      <c r="M183" s="3504"/>
      <c r="N183" s="3594" t="s">
        <v>1353</v>
      </c>
      <c r="O183" s="3298" t="s">
        <v>1352</v>
      </c>
      <c r="P183" s="3298">
        <v>525</v>
      </c>
      <c r="Q183" s="3811">
        <v>1830</v>
      </c>
      <c r="R183" s="7268"/>
      <c r="S183" s="3807"/>
    </row>
    <row r="184" spans="1:19" ht="15.75" thickBot="1" x14ac:dyDescent="0.3">
      <c r="A184" s="7329"/>
      <c r="B184" s="7338"/>
      <c r="C184" s="7332"/>
      <c r="D184" s="7406"/>
      <c r="E184" s="3168"/>
      <c r="F184" s="5949"/>
      <c r="G184" s="7192"/>
      <c r="H184" s="7195"/>
      <c r="I184" s="3135"/>
      <c r="J184" s="3458" t="s">
        <v>23</v>
      </c>
      <c r="K184" s="3457"/>
      <c r="L184" s="3656"/>
      <c r="M184" s="3498"/>
      <c r="N184" s="3391"/>
      <c r="O184" s="3169"/>
      <c r="P184" s="3277"/>
      <c r="Q184" s="3604"/>
      <c r="R184" s="7268"/>
      <c r="S184" s="3224"/>
    </row>
    <row r="185" spans="1:19" ht="15.75" thickBot="1" x14ac:dyDescent="0.3">
      <c r="A185" s="7330"/>
      <c r="B185" s="7339"/>
      <c r="C185" s="7333"/>
      <c r="D185" s="7407"/>
      <c r="E185" s="3163"/>
      <c r="F185" s="1539"/>
      <c r="G185" s="7193"/>
      <c r="H185" s="7196"/>
      <c r="I185" s="3123"/>
      <c r="J185" s="3452" t="s">
        <v>24</v>
      </c>
      <c r="K185" s="3450">
        <f>SUM(K182:K184)</f>
        <v>160</v>
      </c>
      <c r="L185" s="3451">
        <f>SUM(L182:L184)</f>
        <v>160</v>
      </c>
      <c r="M185" s="3638">
        <f>SUM(M182:M184)</f>
        <v>153.5</v>
      </c>
      <c r="N185" s="3598"/>
      <c r="O185" s="3251"/>
      <c r="P185" s="3566"/>
      <c r="Q185" s="3448"/>
      <c r="R185" s="7274"/>
      <c r="S185" s="3222"/>
    </row>
    <row r="186" spans="1:19" x14ac:dyDescent="0.25">
      <c r="A186" s="7328" t="s">
        <v>25</v>
      </c>
      <c r="B186" s="7337" t="s">
        <v>25</v>
      </c>
      <c r="C186" s="7331" t="s">
        <v>25</v>
      </c>
      <c r="D186" s="7406" t="s">
        <v>27</v>
      </c>
      <c r="E186" s="3168"/>
      <c r="F186" s="5949" t="s">
        <v>1351</v>
      </c>
      <c r="G186" s="7192" t="s">
        <v>865</v>
      </c>
      <c r="H186" s="7195" t="s">
        <v>18</v>
      </c>
      <c r="I186" s="3135" t="s">
        <v>732</v>
      </c>
      <c r="J186" s="3597" t="s">
        <v>20</v>
      </c>
      <c r="K186" s="3799">
        <v>360</v>
      </c>
      <c r="L186" s="3464">
        <v>433.5</v>
      </c>
      <c r="M186" s="3317">
        <v>433.5</v>
      </c>
      <c r="N186" s="3321"/>
      <c r="O186" s="3203"/>
      <c r="P186" s="3277"/>
      <c r="Q186" s="3604"/>
      <c r="R186" s="3658"/>
      <c r="S186" s="3227"/>
    </row>
    <row r="187" spans="1:19" ht="64.5" x14ac:dyDescent="0.25">
      <c r="A187" s="7329"/>
      <c r="B187" s="7338"/>
      <c r="C187" s="7332"/>
      <c r="D187" s="7406"/>
      <c r="E187" s="3168"/>
      <c r="F187" s="5949"/>
      <c r="G187" s="7192"/>
      <c r="H187" s="7195"/>
      <c r="I187" s="3135"/>
      <c r="J187" s="453" t="s">
        <v>22</v>
      </c>
      <c r="K187" s="3461"/>
      <c r="L187" s="3460"/>
      <c r="M187" s="3459"/>
      <c r="N187" s="3810" t="s">
        <v>1350</v>
      </c>
      <c r="O187" s="3809" t="s">
        <v>138</v>
      </c>
      <c r="P187" s="3653">
        <v>2900</v>
      </c>
      <c r="Q187" s="3808">
        <v>3320</v>
      </c>
      <c r="R187" s="3235" t="s">
        <v>1349</v>
      </c>
      <c r="S187" s="3807"/>
    </row>
    <row r="188" spans="1:19" ht="15.75" thickBot="1" x14ac:dyDescent="0.3">
      <c r="A188" s="7329"/>
      <c r="B188" s="7338"/>
      <c r="C188" s="7332"/>
      <c r="D188" s="7406"/>
      <c r="E188" s="3168"/>
      <c r="F188" s="5949"/>
      <c r="G188" s="7192"/>
      <c r="H188" s="7195"/>
      <c r="I188" s="3135"/>
      <c r="J188" s="3458" t="s">
        <v>23</v>
      </c>
      <c r="K188" s="3457"/>
      <c r="L188" s="3456">
        <v>0</v>
      </c>
      <c r="M188" s="3455"/>
      <c r="N188" s="3321"/>
      <c r="O188" s="3169"/>
      <c r="P188" s="3127"/>
      <c r="Q188" s="36"/>
      <c r="R188" s="3245"/>
      <c r="S188" s="3807"/>
    </row>
    <row r="189" spans="1:19" ht="15.75" thickBot="1" x14ac:dyDescent="0.3">
      <c r="A189" s="7330"/>
      <c r="B189" s="7339"/>
      <c r="C189" s="7333"/>
      <c r="D189" s="7406"/>
      <c r="E189" s="3168"/>
      <c r="F189" s="1540"/>
      <c r="G189" s="7192"/>
      <c r="H189" s="7195"/>
      <c r="I189" s="3135"/>
      <c r="J189" s="3586" t="s">
        <v>24</v>
      </c>
      <c r="K189" s="3450">
        <f>SUM(K186:K188)</f>
        <v>360</v>
      </c>
      <c r="L189" s="3450">
        <f>SUM(L186:L188)</f>
        <v>433.5</v>
      </c>
      <c r="M189" s="3450">
        <f>SUM(M186:M188)</f>
        <v>433.5</v>
      </c>
      <c r="N189" s="3806"/>
      <c r="O189" s="3341"/>
      <c r="P189" s="3341"/>
      <c r="Q189" s="3522"/>
      <c r="R189" s="3244"/>
      <c r="S189" s="3222"/>
    </row>
    <row r="190" spans="1:19" x14ac:dyDescent="0.25">
      <c r="A190" s="7328" t="s">
        <v>25</v>
      </c>
      <c r="B190" s="7337" t="s">
        <v>25</v>
      </c>
      <c r="C190" s="7331" t="s">
        <v>25</v>
      </c>
      <c r="D190" s="7493" t="s">
        <v>28</v>
      </c>
      <c r="E190" s="3156"/>
      <c r="F190" s="5783" t="s">
        <v>1348</v>
      </c>
      <c r="G190" s="7191" t="s">
        <v>865</v>
      </c>
      <c r="H190" s="7194" t="s">
        <v>18</v>
      </c>
      <c r="I190" s="3157" t="s">
        <v>732</v>
      </c>
      <c r="J190" s="3466" t="s">
        <v>20</v>
      </c>
      <c r="K190" s="288">
        <v>2955</v>
      </c>
      <c r="L190" s="3258">
        <v>3192.9</v>
      </c>
      <c r="M190" s="3258">
        <v>3105.6</v>
      </c>
      <c r="N190" s="3765" t="s">
        <v>1347</v>
      </c>
      <c r="O190" s="3310" t="s">
        <v>138</v>
      </c>
      <c r="P190" s="3309">
        <v>21</v>
      </c>
      <c r="Q190" s="3462">
        <v>21</v>
      </c>
      <c r="R190" s="3325"/>
      <c r="S190" s="3227"/>
    </row>
    <row r="191" spans="1:19" x14ac:dyDescent="0.25">
      <c r="A191" s="7329"/>
      <c r="B191" s="7338"/>
      <c r="C191" s="7332"/>
      <c r="D191" s="7406"/>
      <c r="E191" s="3168"/>
      <c r="F191" s="5949"/>
      <c r="G191" s="7192"/>
      <c r="H191" s="7195"/>
      <c r="I191" s="3135"/>
      <c r="J191" s="3597" t="s">
        <v>235</v>
      </c>
      <c r="K191" s="3671">
        <v>0</v>
      </c>
      <c r="L191" s="3258">
        <v>26.2</v>
      </c>
      <c r="M191" s="3258">
        <v>0</v>
      </c>
      <c r="N191" s="3805"/>
      <c r="O191" s="3299"/>
      <c r="P191" s="3298"/>
      <c r="Q191" s="3432"/>
      <c r="R191" s="3245"/>
      <c r="S191" s="3224"/>
    </row>
    <row r="192" spans="1:19" x14ac:dyDescent="0.25">
      <c r="A192" s="7329"/>
      <c r="B192" s="7338"/>
      <c r="C192" s="7332"/>
      <c r="D192" s="7406"/>
      <c r="E192" s="3168"/>
      <c r="F192" s="5949"/>
      <c r="G192" s="7192"/>
      <c r="H192" s="7195"/>
      <c r="I192" s="3135"/>
      <c r="J192" s="453" t="s">
        <v>22</v>
      </c>
      <c r="K192" s="453"/>
      <c r="L192" s="3459"/>
      <c r="M192" s="3459"/>
      <c r="N192" s="3764" t="s">
        <v>1346</v>
      </c>
      <c r="O192" s="3803" t="s">
        <v>138</v>
      </c>
      <c r="P192" s="3803">
        <v>690</v>
      </c>
      <c r="Q192" s="3804">
        <v>805</v>
      </c>
      <c r="R192" s="3245"/>
      <c r="S192" s="3224"/>
    </row>
    <row r="193" spans="1:20" x14ac:dyDescent="0.25">
      <c r="A193" s="7329"/>
      <c r="B193" s="7338"/>
      <c r="C193" s="7332"/>
      <c r="D193" s="7406"/>
      <c r="E193" s="3168"/>
      <c r="F193" s="5949"/>
      <c r="G193" s="7192"/>
      <c r="H193" s="7195"/>
      <c r="I193" s="3135"/>
      <c r="J193" s="453" t="s">
        <v>23</v>
      </c>
      <c r="K193" s="453"/>
      <c r="L193" s="3459">
        <v>0</v>
      </c>
      <c r="M193" s="3459"/>
      <c r="N193" s="3764" t="s">
        <v>1345</v>
      </c>
      <c r="O193" s="3803" t="s">
        <v>320</v>
      </c>
      <c r="P193" s="3803">
        <v>175</v>
      </c>
      <c r="Q193" s="3804">
        <v>207</v>
      </c>
      <c r="R193" s="3245"/>
      <c r="S193" s="3224"/>
    </row>
    <row r="194" spans="1:20" ht="16.5" thickBot="1" x14ac:dyDescent="0.3">
      <c r="A194" s="7329"/>
      <c r="B194" s="7338"/>
      <c r="C194" s="7332"/>
      <c r="D194" s="7406"/>
      <c r="E194" s="3168"/>
      <c r="F194" s="5949"/>
      <c r="G194" s="7192"/>
      <c r="H194" s="7195"/>
      <c r="I194" s="3135"/>
      <c r="J194" s="453"/>
      <c r="K194" s="3457"/>
      <c r="L194" s="3656"/>
      <c r="M194" s="3498"/>
      <c r="N194" s="3764" t="s">
        <v>1344</v>
      </c>
      <c r="O194" s="3803" t="s">
        <v>1343</v>
      </c>
      <c r="P194" s="3481">
        <v>420</v>
      </c>
      <c r="Q194" s="3761">
        <v>520.13</v>
      </c>
      <c r="R194" s="3245"/>
      <c r="S194" s="3224"/>
    </row>
    <row r="195" spans="1:20" ht="15.75" thickBot="1" x14ac:dyDescent="0.3">
      <c r="A195" s="7330"/>
      <c r="B195" s="7339"/>
      <c r="C195" s="7333"/>
      <c r="D195" s="7407"/>
      <c r="E195" s="3163"/>
      <c r="F195" s="1539"/>
      <c r="G195" s="7193"/>
      <c r="H195" s="7196"/>
      <c r="I195" s="3123"/>
      <c r="J195" s="3452" t="s">
        <v>24</v>
      </c>
      <c r="K195" s="3450">
        <f>SUM(K190:K194)</f>
        <v>2955</v>
      </c>
      <c r="L195" s="3450">
        <f>SUM(L190:L194)</f>
        <v>3219.1</v>
      </c>
      <c r="M195" s="3450">
        <f>SUM(M190:M194)</f>
        <v>3105.6</v>
      </c>
      <c r="N195" s="3449"/>
      <c r="O195" s="3251"/>
      <c r="P195" s="3251"/>
      <c r="Q195" s="3467"/>
      <c r="R195" s="3244"/>
      <c r="S195" s="3222"/>
    </row>
    <row r="196" spans="1:20" x14ac:dyDescent="0.25">
      <c r="A196" s="7328" t="s">
        <v>25</v>
      </c>
      <c r="B196" s="7337" t="s">
        <v>25</v>
      </c>
      <c r="C196" s="7331" t="s">
        <v>25</v>
      </c>
      <c r="D196" s="7493" t="s">
        <v>30</v>
      </c>
      <c r="E196" s="3156"/>
      <c r="F196" s="5783" t="s">
        <v>1342</v>
      </c>
      <c r="G196" s="7191" t="s">
        <v>865</v>
      </c>
      <c r="H196" s="7194" t="s">
        <v>18</v>
      </c>
      <c r="I196" s="3157" t="s">
        <v>732</v>
      </c>
      <c r="J196" s="3466" t="s">
        <v>20</v>
      </c>
      <c r="K196" s="3258">
        <v>80</v>
      </c>
      <c r="L196" s="3258">
        <v>80</v>
      </c>
      <c r="M196" s="3802">
        <v>66.900000000000006</v>
      </c>
      <c r="N196" s="7249" t="s">
        <v>1341</v>
      </c>
      <c r="O196" s="3310" t="s">
        <v>138</v>
      </c>
      <c r="P196" s="3309">
        <v>12</v>
      </c>
      <c r="Q196" s="3462">
        <v>12</v>
      </c>
      <c r="R196" s="3325"/>
      <c r="S196" s="3227"/>
    </row>
    <row r="197" spans="1:20" x14ac:dyDescent="0.25">
      <c r="A197" s="7329"/>
      <c r="B197" s="7338"/>
      <c r="C197" s="7332"/>
      <c r="D197" s="7406"/>
      <c r="E197" s="3168"/>
      <c r="F197" s="5949"/>
      <c r="G197" s="7192"/>
      <c r="H197" s="7195"/>
      <c r="I197" s="3135"/>
      <c r="J197" s="453" t="s">
        <v>22</v>
      </c>
      <c r="K197" s="3459"/>
      <c r="L197" s="3459"/>
      <c r="M197" s="3801"/>
      <c r="N197" s="7497"/>
      <c r="O197" s="3169"/>
      <c r="P197" s="3169"/>
      <c r="Q197" s="3164"/>
      <c r="R197" s="3245"/>
      <c r="S197" s="3224"/>
    </row>
    <row r="198" spans="1:20" ht="15.75" thickBot="1" x14ac:dyDescent="0.3">
      <c r="A198" s="7329"/>
      <c r="B198" s="7338"/>
      <c r="C198" s="7332"/>
      <c r="D198" s="7406"/>
      <c r="E198" s="3168"/>
      <c r="F198" s="5949"/>
      <c r="G198" s="7192"/>
      <c r="H198" s="7195"/>
      <c r="I198" s="3135"/>
      <c r="J198" s="3458" t="s">
        <v>23</v>
      </c>
      <c r="K198" s="3616">
        <v>0</v>
      </c>
      <c r="L198" s="3616">
        <v>0</v>
      </c>
      <c r="M198" s="3800"/>
      <c r="N198" s="7497"/>
      <c r="O198" s="3169"/>
      <c r="P198" s="3169"/>
      <c r="Q198" s="3164"/>
      <c r="R198" s="3245"/>
      <c r="S198" s="3224"/>
    </row>
    <row r="199" spans="1:20" ht="15.75" thickBot="1" x14ac:dyDescent="0.3">
      <c r="A199" s="7330"/>
      <c r="B199" s="7339"/>
      <c r="C199" s="7333"/>
      <c r="D199" s="7407"/>
      <c r="E199" s="3163"/>
      <c r="F199" s="1539"/>
      <c r="G199" s="7193"/>
      <c r="H199" s="7196"/>
      <c r="I199" s="3123"/>
      <c r="J199" s="3452" t="s">
        <v>24</v>
      </c>
      <c r="K199" s="3611">
        <f>SUM(K196:K198)</f>
        <v>80</v>
      </c>
      <c r="L199" s="3611">
        <f>SUM(L196:L198)</f>
        <v>80</v>
      </c>
      <c r="M199" s="3450">
        <f>SUM(M196:M198)</f>
        <v>66.900000000000006</v>
      </c>
      <c r="N199" s="7498"/>
      <c r="O199" s="3251"/>
      <c r="P199" s="3251"/>
      <c r="Q199" s="3467"/>
      <c r="R199" s="3244"/>
      <c r="S199" s="3222"/>
    </row>
    <row r="200" spans="1:20" ht="17.25" customHeight="1" x14ac:dyDescent="0.25">
      <c r="A200" s="7328" t="s">
        <v>25</v>
      </c>
      <c r="B200" s="7337" t="s">
        <v>25</v>
      </c>
      <c r="C200" s="7331" t="s">
        <v>25</v>
      </c>
      <c r="D200" s="7493" t="s">
        <v>32</v>
      </c>
      <c r="E200" s="3156"/>
      <c r="F200" s="5783" t="s">
        <v>1340</v>
      </c>
      <c r="G200" s="7191" t="s">
        <v>865</v>
      </c>
      <c r="H200" s="7194" t="s">
        <v>18</v>
      </c>
      <c r="I200" s="3157" t="s">
        <v>732</v>
      </c>
      <c r="J200" s="3466" t="s">
        <v>20</v>
      </c>
      <c r="K200" s="3464">
        <v>75</v>
      </c>
      <c r="L200" s="3464">
        <v>75</v>
      </c>
      <c r="M200" s="3317">
        <v>74.599999999999994</v>
      </c>
      <c r="N200" s="7222" t="s">
        <v>1339</v>
      </c>
      <c r="O200" s="3310" t="s">
        <v>138</v>
      </c>
      <c r="P200" s="3309">
        <v>50</v>
      </c>
      <c r="Q200" s="3462">
        <v>50</v>
      </c>
      <c r="R200" s="3325"/>
      <c r="S200" s="3227"/>
    </row>
    <row r="201" spans="1:20" ht="25.5" customHeight="1" x14ac:dyDescent="0.25">
      <c r="A201" s="7329"/>
      <c r="B201" s="7338"/>
      <c r="C201" s="7332"/>
      <c r="D201" s="7406"/>
      <c r="E201" s="3168"/>
      <c r="F201" s="5949"/>
      <c r="G201" s="7192"/>
      <c r="H201" s="7195"/>
      <c r="I201" s="3135"/>
      <c r="J201" s="453" t="s">
        <v>22</v>
      </c>
      <c r="K201" s="3460"/>
      <c r="L201" s="3460"/>
      <c r="M201" s="3459"/>
      <c r="N201" s="7448"/>
      <c r="O201" s="3203"/>
      <c r="P201" s="3203"/>
      <c r="Q201" s="3171"/>
      <c r="R201" s="3245"/>
      <c r="S201" s="3224"/>
    </row>
    <row r="202" spans="1:20" ht="15.75" thickBot="1" x14ac:dyDescent="0.3">
      <c r="A202" s="7329"/>
      <c r="B202" s="7338"/>
      <c r="C202" s="7332"/>
      <c r="D202" s="7406"/>
      <c r="E202" s="3168"/>
      <c r="F202" s="5949"/>
      <c r="G202" s="7192"/>
      <c r="H202" s="7195"/>
      <c r="I202" s="3135"/>
      <c r="J202" s="3511" t="s">
        <v>23</v>
      </c>
      <c r="K202" s="3479">
        <v>0</v>
      </c>
      <c r="L202" s="3479">
        <v>0</v>
      </c>
      <c r="M202" s="3479">
        <v>0</v>
      </c>
      <c r="N202" s="3378"/>
      <c r="O202" s="3169"/>
      <c r="P202" s="3169"/>
      <c r="Q202" s="3164"/>
      <c r="R202" s="3245"/>
      <c r="S202" s="3224"/>
    </row>
    <row r="203" spans="1:20" ht="15.75" thickBot="1" x14ac:dyDescent="0.3">
      <c r="A203" s="7330"/>
      <c r="B203" s="7339"/>
      <c r="C203" s="7333"/>
      <c r="D203" s="7407"/>
      <c r="E203" s="3163"/>
      <c r="F203" s="5762"/>
      <c r="G203" s="7193"/>
      <c r="H203" s="7196"/>
      <c r="I203" s="3123"/>
      <c r="J203" s="3452" t="s">
        <v>24</v>
      </c>
      <c r="K203" s="3450">
        <f>SUM(K200:K202)</f>
        <v>75</v>
      </c>
      <c r="L203" s="3450">
        <f>SUM(L200:L202)</f>
        <v>75</v>
      </c>
      <c r="M203" s="3450">
        <f>SUM(M200:M202)</f>
        <v>74.599999999999994</v>
      </c>
      <c r="N203" s="3449"/>
      <c r="O203" s="3251"/>
      <c r="P203" s="3251"/>
      <c r="Q203" s="3467"/>
      <c r="R203" s="3244"/>
      <c r="S203" s="3222"/>
    </row>
    <row r="204" spans="1:20" x14ac:dyDescent="0.25">
      <c r="A204" s="7328" t="s">
        <v>25</v>
      </c>
      <c r="B204" s="7337" t="s">
        <v>25</v>
      </c>
      <c r="C204" s="7331" t="s">
        <v>25</v>
      </c>
      <c r="D204" s="7493" t="s">
        <v>47</v>
      </c>
      <c r="E204" s="3156"/>
      <c r="F204" s="5783" t="s">
        <v>1338</v>
      </c>
      <c r="G204" s="7191" t="s">
        <v>865</v>
      </c>
      <c r="H204" s="7194" t="s">
        <v>18</v>
      </c>
      <c r="I204" s="3157" t="s">
        <v>732</v>
      </c>
      <c r="J204" s="3466" t="s">
        <v>20</v>
      </c>
      <c r="K204" s="3799">
        <v>10</v>
      </c>
      <c r="L204" s="3464">
        <v>0</v>
      </c>
      <c r="M204" s="3464">
        <v>0</v>
      </c>
      <c r="N204" s="7243" t="s">
        <v>1337</v>
      </c>
      <c r="O204" s="3438"/>
      <c r="P204" s="3438"/>
      <c r="Q204" s="3187"/>
      <c r="R204" s="3325"/>
      <c r="S204" s="3227"/>
    </row>
    <row r="205" spans="1:20" ht="39" x14ac:dyDescent="0.25">
      <c r="A205" s="7329"/>
      <c r="B205" s="7338"/>
      <c r="C205" s="7332"/>
      <c r="D205" s="7406"/>
      <c r="E205" s="3168"/>
      <c r="F205" s="5949"/>
      <c r="G205" s="7192"/>
      <c r="H205" s="7195"/>
      <c r="I205" s="3135"/>
      <c r="J205" s="453" t="s">
        <v>22</v>
      </c>
      <c r="K205" s="3461"/>
      <c r="L205" s="3505"/>
      <c r="M205" s="3504"/>
      <c r="N205" s="7244"/>
      <c r="O205" s="3299" t="s">
        <v>138</v>
      </c>
      <c r="P205" s="3298">
        <v>20</v>
      </c>
      <c r="Q205" s="3432">
        <v>0</v>
      </c>
      <c r="R205" s="3235" t="s">
        <v>1325</v>
      </c>
      <c r="S205" s="3587"/>
      <c r="T205" s="3781"/>
    </row>
    <row r="206" spans="1:20" ht="16.5" thickBot="1" x14ac:dyDescent="0.3">
      <c r="A206" s="7329"/>
      <c r="B206" s="7338"/>
      <c r="C206" s="7332"/>
      <c r="D206" s="7406"/>
      <c r="E206" s="3168"/>
      <c r="F206" s="5949"/>
      <c r="G206" s="7192"/>
      <c r="H206" s="7195"/>
      <c r="I206" s="3135"/>
      <c r="J206" s="3511" t="s">
        <v>23</v>
      </c>
      <c r="K206" s="3457"/>
      <c r="L206" s="3656"/>
      <c r="M206" s="3656"/>
      <c r="N206" s="3798"/>
      <c r="O206" s="3797"/>
      <c r="P206" s="3797"/>
      <c r="Q206" s="3796"/>
      <c r="R206" s="3795"/>
      <c r="S206" s="3224"/>
    </row>
    <row r="207" spans="1:20" ht="15.75" thickBot="1" x14ac:dyDescent="0.3">
      <c r="A207" s="7330"/>
      <c r="B207" s="7339"/>
      <c r="C207" s="7333"/>
      <c r="D207" s="7407"/>
      <c r="E207" s="3163"/>
      <c r="F207" s="5762"/>
      <c r="G207" s="7193"/>
      <c r="H207" s="7196"/>
      <c r="I207" s="3123"/>
      <c r="J207" s="3452" t="s">
        <v>24</v>
      </c>
      <c r="K207" s="3450">
        <f>SUM(K204:K206)</f>
        <v>10</v>
      </c>
      <c r="L207" s="3451">
        <f>SUM(L204:L206)</f>
        <v>0</v>
      </c>
      <c r="M207" s="3451">
        <f>SUM(M204:M206)</f>
        <v>0</v>
      </c>
      <c r="N207" s="3794"/>
      <c r="O207" s="3252"/>
      <c r="P207" s="3251"/>
      <c r="Q207" s="3467"/>
      <c r="R207" s="3244"/>
      <c r="S207" s="3222"/>
    </row>
    <row r="208" spans="1:20" ht="26.25" hidden="1" customHeight="1" x14ac:dyDescent="0.25">
      <c r="A208" s="7328" t="s">
        <v>25</v>
      </c>
      <c r="B208" s="7337" t="s">
        <v>25</v>
      </c>
      <c r="C208" s="7331" t="s">
        <v>25</v>
      </c>
      <c r="D208" s="7493" t="s">
        <v>50</v>
      </c>
      <c r="E208" s="3156"/>
      <c r="F208" s="5783" t="s">
        <v>1336</v>
      </c>
      <c r="G208" s="7191" t="s">
        <v>865</v>
      </c>
      <c r="H208" s="7194" t="s">
        <v>18</v>
      </c>
      <c r="I208" s="3157" t="s">
        <v>732</v>
      </c>
      <c r="J208" s="3466" t="s">
        <v>20</v>
      </c>
      <c r="K208" s="3464">
        <v>0</v>
      </c>
      <c r="L208" s="3464">
        <v>0</v>
      </c>
      <c r="M208" s="3464">
        <v>0</v>
      </c>
      <c r="N208" s="3489" t="s">
        <v>756</v>
      </c>
      <c r="O208" s="3310" t="s">
        <v>138</v>
      </c>
      <c r="P208" s="3310">
        <v>0</v>
      </c>
      <c r="Q208" s="3187">
        <v>0</v>
      </c>
      <c r="R208" s="3325"/>
      <c r="S208" s="3227" t="s">
        <v>1335</v>
      </c>
    </row>
    <row r="209" spans="1:20" ht="15.75" hidden="1" thickBot="1" x14ac:dyDescent="0.3">
      <c r="A209" s="7329"/>
      <c r="B209" s="7338"/>
      <c r="C209" s="7332"/>
      <c r="D209" s="7406"/>
      <c r="E209" s="3168"/>
      <c r="F209" s="5949"/>
      <c r="G209" s="7192"/>
      <c r="H209" s="7195"/>
      <c r="I209" s="3135"/>
      <c r="J209" s="453" t="s">
        <v>22</v>
      </c>
      <c r="K209" s="3505"/>
      <c r="L209" s="3505"/>
      <c r="M209" s="3504"/>
      <c r="N209" s="3601"/>
      <c r="O209" s="3169"/>
      <c r="P209" s="3169"/>
      <c r="Q209" s="3164"/>
      <c r="R209" s="3245"/>
      <c r="S209" s="3224"/>
    </row>
    <row r="210" spans="1:20" ht="15.75" hidden="1" thickBot="1" x14ac:dyDescent="0.3">
      <c r="A210" s="7329"/>
      <c r="B210" s="7338"/>
      <c r="C210" s="7332"/>
      <c r="D210" s="7406"/>
      <c r="E210" s="3168"/>
      <c r="F210" s="587"/>
      <c r="G210" s="7192"/>
      <c r="H210" s="7195"/>
      <c r="I210" s="3135"/>
      <c r="J210" s="3458" t="s">
        <v>23</v>
      </c>
      <c r="K210" s="3656"/>
      <c r="L210" s="3656"/>
      <c r="M210" s="3498"/>
      <c r="N210" s="3378"/>
      <c r="O210" s="3169"/>
      <c r="P210" s="3169"/>
      <c r="Q210" s="3164"/>
      <c r="R210" s="3245"/>
      <c r="S210" s="3224"/>
    </row>
    <row r="211" spans="1:20" ht="15.75" hidden="1" thickBot="1" x14ac:dyDescent="0.3">
      <c r="A211" s="7330"/>
      <c r="B211" s="7339"/>
      <c r="C211" s="7333"/>
      <c r="D211" s="7407"/>
      <c r="E211" s="3163"/>
      <c r="F211" s="1539"/>
      <c r="G211" s="7193"/>
      <c r="H211" s="7196"/>
      <c r="I211" s="3123"/>
      <c r="J211" s="3452" t="s">
        <v>24</v>
      </c>
      <c r="K211" s="3663">
        <f>SUM(K208:K210)</f>
        <v>0</v>
      </c>
      <c r="L211" s="3663">
        <f>SUM(L208:L210)</f>
        <v>0</v>
      </c>
      <c r="M211" s="3201">
        <f>SUM(M208:M210)</f>
        <v>0</v>
      </c>
      <c r="N211" s="3449"/>
      <c r="O211" s="3251"/>
      <c r="P211" s="3251"/>
      <c r="Q211" s="3467"/>
      <c r="R211" s="3244"/>
      <c r="S211" s="3222"/>
    </row>
    <row r="212" spans="1:20" ht="22.5" customHeight="1" x14ac:dyDescent="0.25">
      <c r="A212" s="3159" t="s">
        <v>25</v>
      </c>
      <c r="B212" s="3546" t="s">
        <v>25</v>
      </c>
      <c r="C212" s="3199" t="s">
        <v>25</v>
      </c>
      <c r="D212" s="7334" t="s">
        <v>52</v>
      </c>
      <c r="E212" s="3157"/>
      <c r="F212" s="5783" t="s">
        <v>1334</v>
      </c>
      <c r="G212" s="7191" t="s">
        <v>865</v>
      </c>
      <c r="H212" s="7194" t="s">
        <v>18</v>
      </c>
      <c r="I212" s="3157" t="s">
        <v>732</v>
      </c>
      <c r="J212" s="3466" t="s">
        <v>20</v>
      </c>
      <c r="K212" s="3464">
        <v>2</v>
      </c>
      <c r="L212" s="3464">
        <v>2</v>
      </c>
      <c r="M212" s="3317">
        <v>2</v>
      </c>
      <c r="N212" s="3791" t="s">
        <v>1333</v>
      </c>
      <c r="O212" s="3310" t="s">
        <v>138</v>
      </c>
      <c r="P212" s="3309">
        <v>30</v>
      </c>
      <c r="Q212" s="3462">
        <v>30</v>
      </c>
      <c r="R212" s="3325"/>
      <c r="S212" s="3227"/>
    </row>
    <row r="213" spans="1:20" x14ac:dyDescent="0.25">
      <c r="A213" s="3137"/>
      <c r="B213" s="3267"/>
      <c r="C213" s="3193"/>
      <c r="D213" s="7335"/>
      <c r="E213" s="3135"/>
      <c r="F213" s="5949"/>
      <c r="G213" s="7192"/>
      <c r="H213" s="7195"/>
      <c r="I213" s="3135"/>
      <c r="J213" s="453" t="s">
        <v>22</v>
      </c>
      <c r="K213" s="3461"/>
      <c r="L213" s="3505"/>
      <c r="M213" s="3504"/>
      <c r="N213" s="3378"/>
      <c r="O213" s="3169"/>
      <c r="P213" s="3281"/>
      <c r="Q213" s="3454"/>
      <c r="R213" s="3245"/>
      <c r="S213" s="3224"/>
    </row>
    <row r="214" spans="1:20" ht="15.75" thickBot="1" x14ac:dyDescent="0.3">
      <c r="A214" s="3137"/>
      <c r="B214" s="3267"/>
      <c r="C214" s="3193"/>
      <c r="D214" s="7335"/>
      <c r="E214" s="3135"/>
      <c r="F214" s="5949"/>
      <c r="G214" s="7192"/>
      <c r="H214" s="7195"/>
      <c r="I214" s="3135"/>
      <c r="J214" s="3468" t="s">
        <v>23</v>
      </c>
      <c r="K214" s="291"/>
      <c r="L214" s="3656"/>
      <c r="M214" s="3656"/>
      <c r="N214" s="3378"/>
      <c r="O214" s="3169"/>
      <c r="P214" s="3281"/>
      <c r="Q214" s="3454"/>
      <c r="R214" s="3245"/>
      <c r="S214" s="3224"/>
    </row>
    <row r="215" spans="1:20" ht="15.75" thickBot="1" x14ac:dyDescent="0.3">
      <c r="A215" s="3125"/>
      <c r="B215" s="3265"/>
      <c r="C215" s="3189"/>
      <c r="D215" s="7336"/>
      <c r="E215" s="3123"/>
      <c r="F215" s="1539"/>
      <c r="G215" s="7193"/>
      <c r="H215" s="7196"/>
      <c r="I215" s="3123"/>
      <c r="J215" s="3790" t="s">
        <v>24</v>
      </c>
      <c r="K215" s="3451">
        <f>SUM(K212:K214)</f>
        <v>2</v>
      </c>
      <c r="L215" s="3451">
        <f>SUM(L212:L214)</f>
        <v>2</v>
      </c>
      <c r="M215" s="3451">
        <f>SUM(M212:M214)</f>
        <v>2</v>
      </c>
      <c r="N215" s="3119"/>
      <c r="O215" s="3117"/>
      <c r="P215" s="3263"/>
      <c r="Q215" s="3644"/>
      <c r="R215" s="3244"/>
      <c r="S215" s="3222"/>
    </row>
    <row r="216" spans="1:20" ht="28.5" customHeight="1" x14ac:dyDescent="0.25">
      <c r="A216" s="3159" t="s">
        <v>25</v>
      </c>
      <c r="B216" s="3546" t="s">
        <v>25</v>
      </c>
      <c r="C216" s="3199" t="s">
        <v>25</v>
      </c>
      <c r="D216" s="7334" t="s">
        <v>55</v>
      </c>
      <c r="E216" s="3157"/>
      <c r="F216" s="5783" t="s">
        <v>1332</v>
      </c>
      <c r="G216" s="7191" t="s">
        <v>865</v>
      </c>
      <c r="H216" s="7194" t="s">
        <v>18</v>
      </c>
      <c r="I216" s="3157" t="s">
        <v>732</v>
      </c>
      <c r="J216" s="3466" t="s">
        <v>20</v>
      </c>
      <c r="K216" s="3464">
        <v>0</v>
      </c>
      <c r="L216" s="3464">
        <v>0</v>
      </c>
      <c r="M216" s="3464">
        <v>0</v>
      </c>
      <c r="N216" s="3789" t="s">
        <v>1331</v>
      </c>
      <c r="O216" s="3788" t="s">
        <v>138</v>
      </c>
      <c r="P216" s="3309">
        <v>0</v>
      </c>
      <c r="Q216" s="3462">
        <v>0</v>
      </c>
      <c r="R216" s="3325"/>
      <c r="S216" s="3227"/>
    </row>
    <row r="217" spans="1:20" x14ac:dyDescent="0.25">
      <c r="A217" s="3137"/>
      <c r="B217" s="3267"/>
      <c r="C217" s="3193"/>
      <c r="D217" s="7335"/>
      <c r="E217" s="3135"/>
      <c r="F217" s="5949"/>
      <c r="G217" s="7192"/>
      <c r="H217" s="7195"/>
      <c r="I217" s="3135"/>
      <c r="J217" s="453" t="s">
        <v>22</v>
      </c>
      <c r="K217" s="3461"/>
      <c r="L217" s="3505"/>
      <c r="M217" s="3504"/>
      <c r="N217" s="3787"/>
      <c r="O217" s="3786"/>
      <c r="P217" s="3785"/>
      <c r="Q217" s="3784"/>
      <c r="R217" s="3245"/>
      <c r="S217" s="3224"/>
    </row>
    <row r="218" spans="1:20" ht="15.75" thickBot="1" x14ac:dyDescent="0.3">
      <c r="A218" s="3137"/>
      <c r="B218" s="3267"/>
      <c r="C218" s="3193"/>
      <c r="D218" s="7335"/>
      <c r="E218" s="3135"/>
      <c r="F218" s="587"/>
      <c r="G218" s="7192"/>
      <c r="H218" s="7195"/>
      <c r="I218" s="3135"/>
      <c r="J218" s="3458" t="s">
        <v>23</v>
      </c>
      <c r="K218" s="3457"/>
      <c r="L218" s="3656"/>
      <c r="M218" s="3498"/>
      <c r="N218" s="3787"/>
      <c r="O218" s="3786"/>
      <c r="P218" s="3785"/>
      <c r="Q218" s="3784"/>
      <c r="R218" s="3245"/>
      <c r="S218" s="3224"/>
    </row>
    <row r="219" spans="1:20" ht="15.75" thickBot="1" x14ac:dyDescent="0.3">
      <c r="A219" s="3125"/>
      <c r="B219" s="3265"/>
      <c r="C219" s="3189"/>
      <c r="D219" s="7336"/>
      <c r="E219" s="3123"/>
      <c r="F219" s="3778"/>
      <c r="G219" s="7193"/>
      <c r="H219" s="7196"/>
      <c r="I219" s="3123"/>
      <c r="J219" s="3452" t="s">
        <v>24</v>
      </c>
      <c r="K219" s="3201">
        <f>SUM(K216:K218)</f>
        <v>0</v>
      </c>
      <c r="L219" s="3663">
        <f>SUM(L216:L218)</f>
        <v>0</v>
      </c>
      <c r="M219" s="3201">
        <f>SUM(M216:M218)</f>
        <v>0</v>
      </c>
      <c r="N219" s="3449"/>
      <c r="O219" s="3251"/>
      <c r="P219" s="3251"/>
      <c r="Q219" s="3467"/>
      <c r="R219" s="3244"/>
      <c r="S219" s="3222"/>
    </row>
    <row r="220" spans="1:20" x14ac:dyDescent="0.25">
      <c r="A220" s="3159" t="s">
        <v>25</v>
      </c>
      <c r="B220" s="3546" t="s">
        <v>25</v>
      </c>
      <c r="C220" s="3199" t="s">
        <v>25</v>
      </c>
      <c r="D220" s="7334" t="s">
        <v>57</v>
      </c>
      <c r="E220" s="3157"/>
      <c r="F220" s="5783" t="s">
        <v>1330</v>
      </c>
      <c r="G220" s="7191" t="s">
        <v>865</v>
      </c>
      <c r="H220" s="7194" t="s">
        <v>18</v>
      </c>
      <c r="I220" s="7364" t="s">
        <v>1329</v>
      </c>
      <c r="J220" s="3466" t="s">
        <v>20</v>
      </c>
      <c r="K220" s="3464">
        <v>120</v>
      </c>
      <c r="L220" s="3464">
        <v>120</v>
      </c>
      <c r="M220" s="3317">
        <v>91.2</v>
      </c>
      <c r="N220" s="7261" t="s">
        <v>1328</v>
      </c>
      <c r="O220" s="7204"/>
      <c r="P220" s="7263" t="s">
        <v>612</v>
      </c>
      <c r="Q220" s="7239" t="s">
        <v>612</v>
      </c>
      <c r="R220" s="3325"/>
      <c r="S220" s="3227"/>
    </row>
    <row r="221" spans="1:20" x14ac:dyDescent="0.25">
      <c r="A221" s="3137"/>
      <c r="B221" s="3267"/>
      <c r="C221" s="3193"/>
      <c r="D221" s="7335"/>
      <c r="E221" s="3135"/>
      <c r="F221" s="5949"/>
      <c r="G221" s="7192"/>
      <c r="H221" s="7195"/>
      <c r="I221" s="7365"/>
      <c r="J221" s="453" t="s">
        <v>22</v>
      </c>
      <c r="K221" s="3460"/>
      <c r="L221" s="3460"/>
      <c r="M221" s="3459"/>
      <c r="N221" s="7262"/>
      <c r="O221" s="7205"/>
      <c r="P221" s="7264"/>
      <c r="Q221" s="7240"/>
      <c r="R221" s="3245"/>
      <c r="S221" s="3224"/>
    </row>
    <row r="222" spans="1:20" ht="15.75" thickBot="1" x14ac:dyDescent="0.3">
      <c r="A222" s="3137"/>
      <c r="B222" s="3267"/>
      <c r="C222" s="3193"/>
      <c r="D222" s="7335"/>
      <c r="E222" s="3135"/>
      <c r="F222" s="5949"/>
      <c r="G222" s="7192"/>
      <c r="H222" s="7195"/>
      <c r="I222" s="7365"/>
      <c r="J222" s="3458" t="s">
        <v>23</v>
      </c>
      <c r="K222" s="3455">
        <v>0</v>
      </c>
      <c r="L222" s="3455">
        <v>0</v>
      </c>
      <c r="M222" s="3455">
        <v>0</v>
      </c>
      <c r="N222" s="7262"/>
      <c r="O222" s="7205"/>
      <c r="P222" s="7264"/>
      <c r="Q222" s="7240"/>
      <c r="R222" s="3245"/>
      <c r="S222" s="3224"/>
    </row>
    <row r="223" spans="1:20" ht="15.75" thickBot="1" x14ac:dyDescent="0.3">
      <c r="A223" s="3125"/>
      <c r="B223" s="3265"/>
      <c r="C223" s="3189"/>
      <c r="D223" s="7336"/>
      <c r="E223" s="3123"/>
      <c r="F223" s="5762"/>
      <c r="G223" s="7193"/>
      <c r="H223" s="7196"/>
      <c r="I223" s="7366"/>
      <c r="J223" s="3452" t="s">
        <v>24</v>
      </c>
      <c r="K223" s="3783">
        <f>SUM(K220:K222)</f>
        <v>120</v>
      </c>
      <c r="L223" s="3783">
        <f>SUM(L220:L222)</f>
        <v>120</v>
      </c>
      <c r="M223" s="3783">
        <f>SUM(M220:M222)</f>
        <v>91.2</v>
      </c>
      <c r="N223" s="3449"/>
      <c r="O223" s="3251"/>
      <c r="P223" s="3251"/>
      <c r="Q223" s="3467"/>
      <c r="R223" s="3244"/>
      <c r="S223" s="3222"/>
    </row>
    <row r="224" spans="1:20" ht="38.25" x14ac:dyDescent="0.25">
      <c r="A224" s="3159" t="s">
        <v>25</v>
      </c>
      <c r="B224" s="3546" t="s">
        <v>25</v>
      </c>
      <c r="C224" s="3199" t="s">
        <v>25</v>
      </c>
      <c r="D224" s="3158" t="s">
        <v>59</v>
      </c>
      <c r="E224" s="3157"/>
      <c r="F224" s="5783" t="s">
        <v>1327</v>
      </c>
      <c r="G224" s="7191" t="s">
        <v>865</v>
      </c>
      <c r="H224" s="7194" t="s">
        <v>18</v>
      </c>
      <c r="I224" s="7199" t="s">
        <v>732</v>
      </c>
      <c r="J224" s="3466" t="s">
        <v>20</v>
      </c>
      <c r="K224" s="3465">
        <v>10</v>
      </c>
      <c r="L224" s="3464">
        <v>20</v>
      </c>
      <c r="M224" s="3317">
        <v>20</v>
      </c>
      <c r="N224" s="7209" t="s">
        <v>1326</v>
      </c>
      <c r="O224" s="3310" t="s">
        <v>138</v>
      </c>
      <c r="P224" s="3186">
        <v>20</v>
      </c>
      <c r="Q224" s="3622">
        <v>15</v>
      </c>
      <c r="R224" s="3782" t="s">
        <v>1325</v>
      </c>
      <c r="S224" s="3146" t="s">
        <v>1324</v>
      </c>
      <c r="T224" s="320"/>
    </row>
    <row r="225" spans="1:23" x14ac:dyDescent="0.25">
      <c r="A225" s="3137"/>
      <c r="B225" s="3267"/>
      <c r="C225" s="3193"/>
      <c r="D225" s="3136"/>
      <c r="E225" s="3135"/>
      <c r="F225" s="5949"/>
      <c r="G225" s="7192"/>
      <c r="H225" s="7195"/>
      <c r="I225" s="7200"/>
      <c r="J225" s="453" t="s">
        <v>22</v>
      </c>
      <c r="K225" s="3461"/>
      <c r="L225" s="3460"/>
      <c r="M225" s="3459"/>
      <c r="N225" s="7210"/>
      <c r="O225" s="3127"/>
      <c r="P225" s="3127"/>
      <c r="Q225" s="36"/>
      <c r="R225" s="3713"/>
      <c r="S225" s="3234"/>
      <c r="W225" s="3781"/>
    </row>
    <row r="226" spans="1:23" ht="15.75" thickBot="1" x14ac:dyDescent="0.3">
      <c r="A226" s="3137"/>
      <c r="B226" s="3267"/>
      <c r="C226" s="3193"/>
      <c r="D226" s="3136"/>
      <c r="E226" s="3135"/>
      <c r="F226" s="587"/>
      <c r="G226" s="7192"/>
      <c r="H226" s="7195"/>
      <c r="I226" s="7200"/>
      <c r="J226" s="3458" t="s">
        <v>23</v>
      </c>
      <c r="K226" s="3457"/>
      <c r="L226" s="3456">
        <v>8.5</v>
      </c>
      <c r="M226" s="3455">
        <v>0.2</v>
      </c>
      <c r="N226" s="7210"/>
      <c r="O226" s="3127"/>
      <c r="P226" s="3127"/>
      <c r="Q226" s="36"/>
      <c r="R226" s="3713"/>
      <c r="S226" s="3234"/>
    </row>
    <row r="227" spans="1:23" ht="15.75" thickBot="1" x14ac:dyDescent="0.3">
      <c r="A227" s="3125"/>
      <c r="B227" s="3265"/>
      <c r="C227" s="3189"/>
      <c r="D227" s="3124"/>
      <c r="E227" s="3123"/>
      <c r="F227" s="492"/>
      <c r="G227" s="7193"/>
      <c r="H227" s="7196"/>
      <c r="I227" s="7201"/>
      <c r="J227" s="3452" t="s">
        <v>24</v>
      </c>
      <c r="K227" s="3450">
        <f>SUM(K224:K226)</f>
        <v>10</v>
      </c>
      <c r="L227" s="3451">
        <f>SUM(L224:L226)</f>
        <v>28.5</v>
      </c>
      <c r="M227" s="3450">
        <f>SUM(M224:M226)</f>
        <v>20.2</v>
      </c>
      <c r="N227" s="3119"/>
      <c r="O227" s="3117"/>
      <c r="P227" s="3263"/>
      <c r="Q227" s="3644"/>
      <c r="R227" s="3711"/>
      <c r="S227" s="3232"/>
    </row>
    <row r="228" spans="1:23" ht="26.25" x14ac:dyDescent="0.25">
      <c r="A228" s="3159" t="s">
        <v>25</v>
      </c>
      <c r="B228" s="3546" t="s">
        <v>25</v>
      </c>
      <c r="C228" s="3199" t="s">
        <v>25</v>
      </c>
      <c r="D228" s="3158" t="s">
        <v>61</v>
      </c>
      <c r="E228" s="3408"/>
      <c r="F228" s="1541" t="s">
        <v>1323</v>
      </c>
      <c r="G228" s="7192" t="s">
        <v>1285</v>
      </c>
      <c r="H228" s="7195" t="s">
        <v>18</v>
      </c>
      <c r="I228" s="7200" t="s">
        <v>732</v>
      </c>
      <c r="J228" s="3597" t="s">
        <v>20</v>
      </c>
      <c r="K228" s="3465">
        <v>0</v>
      </c>
      <c r="L228" s="3464">
        <v>0</v>
      </c>
      <c r="M228" s="3464">
        <v>0</v>
      </c>
      <c r="N228" s="7202" t="s">
        <v>1322</v>
      </c>
      <c r="O228" s="3780" t="s">
        <v>138</v>
      </c>
      <c r="P228" s="3309">
        <v>44000</v>
      </c>
      <c r="Q228" s="3462">
        <v>0</v>
      </c>
      <c r="R228" s="3658"/>
      <c r="S228" s="3779" t="s">
        <v>1321</v>
      </c>
    </row>
    <row r="229" spans="1:23" x14ac:dyDescent="0.25">
      <c r="A229" s="3137"/>
      <c r="B229" s="3267"/>
      <c r="C229" s="3193"/>
      <c r="D229" s="3136"/>
      <c r="E229" s="3408"/>
      <c r="F229" s="1540"/>
      <c r="G229" s="7192"/>
      <c r="H229" s="7195"/>
      <c r="I229" s="7200"/>
      <c r="J229" s="453" t="s">
        <v>22</v>
      </c>
      <c r="K229" s="3461"/>
      <c r="L229" s="3505"/>
      <c r="M229" s="3504"/>
      <c r="N229" s="7203"/>
      <c r="O229" s="3128"/>
      <c r="P229" s="3127"/>
      <c r="Q229" s="3604"/>
      <c r="R229" s="3245"/>
      <c r="S229" s="3587"/>
    </row>
    <row r="230" spans="1:23" ht="15.75" thickBot="1" x14ac:dyDescent="0.3">
      <c r="A230" s="3137"/>
      <c r="B230" s="3267"/>
      <c r="C230" s="3193"/>
      <c r="D230" s="3136"/>
      <c r="E230" s="3408"/>
      <c r="F230" s="587"/>
      <c r="G230" s="7192"/>
      <c r="H230" s="7195"/>
      <c r="I230" s="7200"/>
      <c r="J230" s="3458" t="s">
        <v>23</v>
      </c>
      <c r="K230" s="3457"/>
      <c r="L230" s="3656"/>
      <c r="M230" s="3498"/>
      <c r="N230" s="3624"/>
      <c r="O230" s="3128"/>
      <c r="P230" s="3127"/>
      <c r="Q230" s="3604"/>
      <c r="R230" s="3245"/>
      <c r="S230" s="3587"/>
    </row>
    <row r="231" spans="1:23" ht="15.75" thickBot="1" x14ac:dyDescent="0.3">
      <c r="A231" s="3137"/>
      <c r="B231" s="3267"/>
      <c r="C231" s="3193"/>
      <c r="D231" s="3124"/>
      <c r="E231" s="3408"/>
      <c r="F231" s="3778"/>
      <c r="G231" s="7192"/>
      <c r="H231" s="7195"/>
      <c r="I231" s="7200"/>
      <c r="J231" s="3452" t="s">
        <v>24</v>
      </c>
      <c r="K231" s="3450">
        <f>SUM(K228:K230)</f>
        <v>0</v>
      </c>
      <c r="L231" s="3777">
        <f>SUM(L228:L230)</f>
        <v>0</v>
      </c>
      <c r="M231" s="3450">
        <f>SUM(M228:M230)</f>
        <v>0</v>
      </c>
      <c r="N231" s="3119"/>
      <c r="O231" s="3128"/>
      <c r="P231" s="3117"/>
      <c r="Q231" s="3604"/>
      <c r="R231" s="3244"/>
      <c r="S231" s="3583"/>
    </row>
    <row r="232" spans="1:23" ht="15.75" customHeight="1" thickBot="1" x14ac:dyDescent="0.3">
      <c r="A232" s="3159" t="s">
        <v>25</v>
      </c>
      <c r="B232" s="3546" t="s">
        <v>25</v>
      </c>
      <c r="C232" s="3199" t="s">
        <v>27</v>
      </c>
      <c r="D232" s="7370" t="s">
        <v>1320</v>
      </c>
      <c r="E232" s="7371"/>
      <c r="F232" s="7372"/>
      <c r="G232" s="7367" t="s">
        <v>859</v>
      </c>
      <c r="H232" s="7194" t="s">
        <v>18</v>
      </c>
      <c r="I232" s="7199" t="s">
        <v>732</v>
      </c>
      <c r="J232" s="3776"/>
      <c r="K232" s="3775"/>
      <c r="L232" s="3775"/>
      <c r="M232" s="3775"/>
      <c r="N232" s="3439"/>
      <c r="O232" s="3438"/>
      <c r="P232" s="3774"/>
      <c r="Q232" s="3773"/>
      <c r="R232" s="3325"/>
      <c r="S232" s="3227"/>
    </row>
    <row r="233" spans="1:23" ht="15.75" thickBot="1" x14ac:dyDescent="0.3">
      <c r="A233" s="3195"/>
      <c r="B233" s="3540"/>
      <c r="C233" s="3193"/>
      <c r="D233" s="7373"/>
      <c r="E233" s="7374"/>
      <c r="F233" s="7375"/>
      <c r="G233" s="7368"/>
      <c r="H233" s="7195"/>
      <c r="I233" s="7200"/>
      <c r="J233" s="427" t="s">
        <v>20</v>
      </c>
      <c r="K233" s="3494">
        <f t="shared" ref="K233:M235" si="6">K237+K241+K245+K249+K253+K257+K261+K265+K269+K273</f>
        <v>1110.7</v>
      </c>
      <c r="L233" s="3494">
        <f t="shared" si="6"/>
        <v>1087.1000000000001</v>
      </c>
      <c r="M233" s="3494">
        <f t="shared" si="6"/>
        <v>962.4</v>
      </c>
      <c r="N233" s="3378"/>
      <c r="O233" s="3169"/>
      <c r="P233" s="3411"/>
      <c r="Q233" s="3770"/>
      <c r="R233" s="3245"/>
      <c r="S233" s="3224"/>
    </row>
    <row r="234" spans="1:23" ht="15.75" thickBot="1" x14ac:dyDescent="0.3">
      <c r="A234" s="3195"/>
      <c r="B234" s="3540"/>
      <c r="C234" s="3193"/>
      <c r="D234" s="7373"/>
      <c r="E234" s="7374"/>
      <c r="F234" s="7375"/>
      <c r="G234" s="7368"/>
      <c r="H234" s="7195"/>
      <c r="I234" s="7200"/>
      <c r="J234" s="3772" t="s">
        <v>22</v>
      </c>
      <c r="K234" s="3494">
        <f t="shared" si="6"/>
        <v>0</v>
      </c>
      <c r="L234" s="3494">
        <f t="shared" si="6"/>
        <v>0</v>
      </c>
      <c r="M234" s="3494">
        <f t="shared" si="6"/>
        <v>0</v>
      </c>
      <c r="N234" s="3363"/>
      <c r="O234" s="3203"/>
      <c r="P234" s="3362"/>
      <c r="Q234" s="3771"/>
      <c r="R234" s="3245"/>
      <c r="S234" s="3224"/>
    </row>
    <row r="235" spans="1:23" ht="15.75" thickBot="1" x14ac:dyDescent="0.3">
      <c r="A235" s="3195"/>
      <c r="B235" s="3540"/>
      <c r="C235" s="3193"/>
      <c r="D235" s="7373"/>
      <c r="E235" s="7374"/>
      <c r="F235" s="7375"/>
      <c r="G235" s="7368"/>
      <c r="H235" s="7195"/>
      <c r="I235" s="7200"/>
      <c r="J235" s="423" t="s">
        <v>23</v>
      </c>
      <c r="K235" s="3494">
        <f t="shared" si="6"/>
        <v>0</v>
      </c>
      <c r="L235" s="3494">
        <f t="shared" si="6"/>
        <v>0</v>
      </c>
      <c r="M235" s="3494">
        <f t="shared" si="6"/>
        <v>0</v>
      </c>
      <c r="N235" s="3378"/>
      <c r="O235" s="3169"/>
      <c r="P235" s="3411"/>
      <c r="Q235" s="3770"/>
      <c r="R235" s="3245"/>
      <c r="S235" s="3224"/>
    </row>
    <row r="236" spans="1:23" ht="15.75" thickBot="1" x14ac:dyDescent="0.3">
      <c r="A236" s="3191"/>
      <c r="B236" s="3534"/>
      <c r="C236" s="3189"/>
      <c r="D236" s="7376"/>
      <c r="E236" s="7377"/>
      <c r="F236" s="7378"/>
      <c r="G236" s="7369"/>
      <c r="H236" s="7196"/>
      <c r="I236" s="7201"/>
      <c r="J236" s="427" t="s">
        <v>24</v>
      </c>
      <c r="K236" s="3490">
        <f>SUM(K233:K235)</f>
        <v>1110.7</v>
      </c>
      <c r="L236" s="3490">
        <f>SUM(L233:L235)</f>
        <v>1087.1000000000001</v>
      </c>
      <c r="M236" s="3490">
        <f>SUM(M233:M235)</f>
        <v>962.4</v>
      </c>
      <c r="N236" s="3449"/>
      <c r="O236" s="3251"/>
      <c r="P236" s="3769"/>
      <c r="Q236" s="3768"/>
      <c r="R236" s="3244"/>
      <c r="S236" s="3222"/>
    </row>
    <row r="237" spans="1:23" ht="51.75" x14ac:dyDescent="0.25">
      <c r="A237" s="3159" t="s">
        <v>25</v>
      </c>
      <c r="B237" s="3546" t="s">
        <v>25</v>
      </c>
      <c r="C237" s="3199" t="s">
        <v>27</v>
      </c>
      <c r="D237" s="7335" t="s">
        <v>10</v>
      </c>
      <c r="E237" s="3135"/>
      <c r="F237" s="5949" t="s">
        <v>1319</v>
      </c>
      <c r="G237" s="7192" t="s">
        <v>859</v>
      </c>
      <c r="H237" s="7195" t="s">
        <v>18</v>
      </c>
      <c r="I237" s="7199" t="s">
        <v>732</v>
      </c>
      <c r="J237" s="3466" t="s">
        <v>20</v>
      </c>
      <c r="K237" s="288">
        <v>120</v>
      </c>
      <c r="L237" s="3317">
        <v>109</v>
      </c>
      <c r="M237" s="3464">
        <v>94.8</v>
      </c>
      <c r="N237" s="3359" t="s">
        <v>1318</v>
      </c>
      <c r="O237" s="3571" t="s">
        <v>1317</v>
      </c>
      <c r="P237" s="3309">
        <v>31</v>
      </c>
      <c r="Q237" s="3462">
        <v>33</v>
      </c>
      <c r="R237" s="3238" t="s">
        <v>1316</v>
      </c>
      <c r="S237" s="3227"/>
    </row>
    <row r="238" spans="1:23" x14ac:dyDescent="0.25">
      <c r="A238" s="3195"/>
      <c r="B238" s="3540"/>
      <c r="C238" s="3193"/>
      <c r="D238" s="7335"/>
      <c r="E238" s="3135"/>
      <c r="F238" s="5949"/>
      <c r="G238" s="7192"/>
      <c r="H238" s="7195"/>
      <c r="I238" s="7200"/>
      <c r="J238" s="453" t="s">
        <v>22</v>
      </c>
      <c r="K238" s="453"/>
      <c r="L238" s="3459"/>
      <c r="M238" s="3460"/>
      <c r="N238" s="3767" t="s">
        <v>1315</v>
      </c>
      <c r="O238" s="3482" t="s">
        <v>138</v>
      </c>
      <c r="P238" s="3653">
        <v>1</v>
      </c>
      <c r="Q238" s="3284">
        <v>0</v>
      </c>
      <c r="R238" s="3713"/>
      <c r="S238" s="3224"/>
    </row>
    <row r="239" spans="1:23" ht="15.75" thickBot="1" x14ac:dyDescent="0.3">
      <c r="A239" s="3195"/>
      <c r="B239" s="3540"/>
      <c r="C239" s="3193"/>
      <c r="D239" s="7335"/>
      <c r="E239" s="3135"/>
      <c r="F239" s="5949"/>
      <c r="G239" s="7192"/>
      <c r="H239" s="7195"/>
      <c r="I239" s="7200"/>
      <c r="J239" s="3458" t="s">
        <v>23</v>
      </c>
      <c r="K239" s="3457"/>
      <c r="L239" s="3478">
        <v>0</v>
      </c>
      <c r="M239" s="3478"/>
      <c r="N239" s="3378"/>
      <c r="O239" s="3759"/>
      <c r="P239" s="3759"/>
      <c r="Q239" s="3758"/>
      <c r="R239" s="3713"/>
      <c r="S239" s="3224"/>
    </row>
    <row r="240" spans="1:23" ht="15.75" thickBot="1" x14ac:dyDescent="0.3">
      <c r="A240" s="3191"/>
      <c r="B240" s="3534"/>
      <c r="C240" s="3189"/>
      <c r="D240" s="7336"/>
      <c r="E240" s="3123"/>
      <c r="F240" s="1539"/>
      <c r="G240" s="7193"/>
      <c r="H240" s="7196"/>
      <c r="I240" s="7201"/>
      <c r="J240" s="3452" t="s">
        <v>24</v>
      </c>
      <c r="K240" s="3496">
        <f>SUM(K237:K239)</f>
        <v>120</v>
      </c>
      <c r="L240" s="3496">
        <f>SUM(L237:L239)</f>
        <v>109</v>
      </c>
      <c r="M240" s="3496">
        <f>SUM(M237:M239)</f>
        <v>94.8</v>
      </c>
      <c r="N240" s="3449"/>
      <c r="O240" s="3756"/>
      <c r="P240" s="3756"/>
      <c r="Q240" s="3755"/>
      <c r="R240" s="3711"/>
      <c r="S240" s="3222"/>
    </row>
    <row r="241" spans="1:19" ht="39" x14ac:dyDescent="0.25">
      <c r="A241" s="3159" t="s">
        <v>25</v>
      </c>
      <c r="B241" s="3546" t="s">
        <v>25</v>
      </c>
      <c r="C241" s="3199" t="s">
        <v>27</v>
      </c>
      <c r="D241" s="7334" t="s">
        <v>25</v>
      </c>
      <c r="E241" s="3157"/>
      <c r="F241" s="5783" t="s">
        <v>1314</v>
      </c>
      <c r="G241" s="7191" t="s">
        <v>859</v>
      </c>
      <c r="H241" s="7194" t="s">
        <v>18</v>
      </c>
      <c r="I241" s="7199" t="s">
        <v>732</v>
      </c>
      <c r="J241" s="3466" t="s">
        <v>20</v>
      </c>
      <c r="K241" s="288">
        <v>70</v>
      </c>
      <c r="L241" s="3317">
        <v>65.2</v>
      </c>
      <c r="M241" s="3464">
        <v>59.4</v>
      </c>
      <c r="N241" s="3463" t="s">
        <v>1313</v>
      </c>
      <c r="O241" s="3571" t="s">
        <v>459</v>
      </c>
      <c r="P241" s="3309">
        <v>1</v>
      </c>
      <c r="Q241" s="3462">
        <v>1</v>
      </c>
      <c r="R241" s="3238" t="s">
        <v>1312</v>
      </c>
      <c r="S241" s="3227"/>
    </row>
    <row r="242" spans="1:19" x14ac:dyDescent="0.25">
      <c r="A242" s="3195"/>
      <c r="B242" s="3540"/>
      <c r="C242" s="3193"/>
      <c r="D242" s="7335"/>
      <c r="E242" s="3135"/>
      <c r="F242" s="5949"/>
      <c r="G242" s="7192"/>
      <c r="H242" s="7195"/>
      <c r="I242" s="7200"/>
      <c r="J242" s="453" t="s">
        <v>22</v>
      </c>
      <c r="K242" s="453"/>
      <c r="L242" s="3459"/>
      <c r="M242" s="3460"/>
      <c r="N242" s="3766"/>
      <c r="O242" s="3482"/>
      <c r="P242" s="3481"/>
      <c r="Q242" s="3761"/>
      <c r="R242" s="3713"/>
      <c r="S242" s="3224"/>
    </row>
    <row r="243" spans="1:19" ht="15.75" thickBot="1" x14ac:dyDescent="0.3">
      <c r="A243" s="3195"/>
      <c r="B243" s="3540"/>
      <c r="C243" s="3193"/>
      <c r="D243" s="7335"/>
      <c r="E243" s="3135"/>
      <c r="F243" s="5949"/>
      <c r="G243" s="7192"/>
      <c r="H243" s="7195"/>
      <c r="I243" s="7200"/>
      <c r="J243" s="3458" t="s">
        <v>23</v>
      </c>
      <c r="K243" s="3479">
        <v>0</v>
      </c>
      <c r="L243" s="3479">
        <v>0</v>
      </c>
      <c r="M243" s="3478"/>
      <c r="N243" s="3378"/>
      <c r="O243" s="3759"/>
      <c r="P243" s="3759"/>
      <c r="Q243" s="3758"/>
      <c r="R243" s="3713"/>
      <c r="S243" s="3224"/>
    </row>
    <row r="244" spans="1:19" ht="15.75" thickBot="1" x14ac:dyDescent="0.3">
      <c r="A244" s="3191"/>
      <c r="B244" s="3534"/>
      <c r="C244" s="3189"/>
      <c r="D244" s="7336"/>
      <c r="E244" s="3123"/>
      <c r="F244" s="1539"/>
      <c r="G244" s="7193"/>
      <c r="H244" s="7196"/>
      <c r="I244" s="7201"/>
      <c r="J244" s="3452" t="s">
        <v>24</v>
      </c>
      <c r="K244" s="3450">
        <f>SUM(K241:K243)</f>
        <v>70</v>
      </c>
      <c r="L244" s="3450">
        <f>SUM(L241:L243)</f>
        <v>65.2</v>
      </c>
      <c r="M244" s="3450">
        <f>SUM(M241:M243)</f>
        <v>59.4</v>
      </c>
      <c r="N244" s="3449"/>
      <c r="O244" s="3756"/>
      <c r="P244" s="3756"/>
      <c r="Q244" s="3755"/>
      <c r="R244" s="3711"/>
      <c r="S244" s="3222"/>
    </row>
    <row r="245" spans="1:19" ht="26.25" x14ac:dyDescent="0.25">
      <c r="A245" s="3159" t="s">
        <v>25</v>
      </c>
      <c r="B245" s="3546" t="s">
        <v>25</v>
      </c>
      <c r="C245" s="3199" t="s">
        <v>27</v>
      </c>
      <c r="D245" s="7334" t="s">
        <v>27</v>
      </c>
      <c r="E245" s="3157"/>
      <c r="F245" s="1541" t="s">
        <v>1311</v>
      </c>
      <c r="G245" s="7191" t="s">
        <v>859</v>
      </c>
      <c r="H245" s="7194" t="s">
        <v>18</v>
      </c>
      <c r="I245" s="7199" t="s">
        <v>732</v>
      </c>
      <c r="J245" s="3466" t="s">
        <v>20</v>
      </c>
      <c r="K245" s="3466">
        <v>50.7</v>
      </c>
      <c r="L245" s="3317">
        <v>65.2</v>
      </c>
      <c r="M245" s="3464">
        <v>41.1</v>
      </c>
      <c r="N245" s="7257" t="s">
        <v>1310</v>
      </c>
      <c r="O245" s="7197" t="s">
        <v>459</v>
      </c>
      <c r="P245" s="7573">
        <v>4</v>
      </c>
      <c r="Q245" s="7255">
        <v>4</v>
      </c>
      <c r="R245" s="3238" t="s">
        <v>1309</v>
      </c>
      <c r="S245" s="3227"/>
    </row>
    <row r="246" spans="1:19" x14ac:dyDescent="0.25">
      <c r="A246" s="3195"/>
      <c r="B246" s="3540"/>
      <c r="C246" s="3193"/>
      <c r="D246" s="7335"/>
      <c r="E246" s="3135"/>
      <c r="F246" s="1540"/>
      <c r="G246" s="7192"/>
      <c r="H246" s="7195"/>
      <c r="I246" s="7200"/>
      <c r="J246" s="453" t="s">
        <v>22</v>
      </c>
      <c r="K246" s="453"/>
      <c r="L246" s="3459"/>
      <c r="M246" s="3460"/>
      <c r="N246" s="7258"/>
      <c r="O246" s="7198"/>
      <c r="P246" s="7574"/>
      <c r="Q246" s="7256"/>
      <c r="R246" s="3245"/>
      <c r="S246" s="3224"/>
    </row>
    <row r="247" spans="1:19" ht="15.75" thickBot="1" x14ac:dyDescent="0.3">
      <c r="A247" s="3195"/>
      <c r="B247" s="3540"/>
      <c r="C247" s="3193"/>
      <c r="D247" s="7335"/>
      <c r="E247" s="3135"/>
      <c r="F247" s="1540"/>
      <c r="G247" s="7192"/>
      <c r="H247" s="7195"/>
      <c r="I247" s="7200"/>
      <c r="J247" s="3511" t="s">
        <v>23</v>
      </c>
      <c r="K247" s="3457"/>
      <c r="L247" s="3479">
        <v>0</v>
      </c>
      <c r="M247" s="3478"/>
      <c r="N247" s="3378"/>
      <c r="O247" s="3759"/>
      <c r="P247" s="3759"/>
      <c r="Q247" s="3758"/>
      <c r="R247" s="3245"/>
      <c r="S247" s="3224"/>
    </row>
    <row r="248" spans="1:19" ht="15.75" thickBot="1" x14ac:dyDescent="0.3">
      <c r="A248" s="3191"/>
      <c r="B248" s="3534"/>
      <c r="C248" s="3189"/>
      <c r="D248" s="7336"/>
      <c r="E248" s="3123"/>
      <c r="F248" s="1539"/>
      <c r="G248" s="7193"/>
      <c r="H248" s="7196"/>
      <c r="I248" s="7201"/>
      <c r="J248" s="3452" t="s">
        <v>24</v>
      </c>
      <c r="K248" s="3450">
        <f>SUM(K245:K247)</f>
        <v>50.7</v>
      </c>
      <c r="L248" s="3451">
        <f>SUM(L245:L247)</f>
        <v>65.2</v>
      </c>
      <c r="M248" s="3450">
        <f>SUM(M245:M247)</f>
        <v>41.1</v>
      </c>
      <c r="N248" s="3449"/>
      <c r="O248" s="3756"/>
      <c r="P248" s="3756"/>
      <c r="Q248" s="3755"/>
      <c r="R248" s="3244"/>
      <c r="S248" s="3222"/>
    </row>
    <row r="249" spans="1:19" ht="15.75" hidden="1" thickBot="1" x14ac:dyDescent="0.3">
      <c r="A249" s="3159" t="s">
        <v>25</v>
      </c>
      <c r="B249" s="3546" t="s">
        <v>25</v>
      </c>
      <c r="C249" s="3199" t="s">
        <v>27</v>
      </c>
      <c r="D249" s="7334" t="s">
        <v>28</v>
      </c>
      <c r="E249" s="3157"/>
      <c r="F249" s="1541" t="s">
        <v>1308</v>
      </c>
      <c r="G249" s="7191" t="s">
        <v>859</v>
      </c>
      <c r="H249" s="7194" t="s">
        <v>18</v>
      </c>
      <c r="I249" s="7199" t="s">
        <v>732</v>
      </c>
      <c r="J249" s="3466" t="s">
        <v>20</v>
      </c>
      <c r="K249" s="3317">
        <v>0</v>
      </c>
      <c r="L249" s="3317">
        <v>0</v>
      </c>
      <c r="M249" s="3317">
        <v>0</v>
      </c>
      <c r="N249" s="3763" t="s">
        <v>1307</v>
      </c>
      <c r="O249" s="3571" t="s">
        <v>663</v>
      </c>
      <c r="P249" s="3309">
        <v>1</v>
      </c>
      <c r="Q249" s="3462">
        <v>0</v>
      </c>
      <c r="R249" s="3325"/>
      <c r="S249" s="3227"/>
    </row>
    <row r="250" spans="1:19" ht="15.75" hidden="1" thickBot="1" x14ac:dyDescent="0.3">
      <c r="A250" s="3195"/>
      <c r="B250" s="3540"/>
      <c r="C250" s="3193"/>
      <c r="D250" s="7335"/>
      <c r="E250" s="3135"/>
      <c r="F250" s="1540"/>
      <c r="G250" s="7192"/>
      <c r="H250" s="7195"/>
      <c r="I250" s="7200"/>
      <c r="J250" s="453" t="s">
        <v>22</v>
      </c>
      <c r="K250" s="3597"/>
      <c r="L250" s="3707"/>
      <c r="M250" s="3743"/>
      <c r="N250" s="3762"/>
      <c r="O250" s="3482"/>
      <c r="P250" s="3481"/>
      <c r="Q250" s="3761"/>
      <c r="R250" s="3245"/>
      <c r="S250" s="3224"/>
    </row>
    <row r="251" spans="1:19" ht="15.75" hidden="1" thickBot="1" x14ac:dyDescent="0.3">
      <c r="A251" s="3195"/>
      <c r="B251" s="3540"/>
      <c r="C251" s="3193"/>
      <c r="D251" s="7335"/>
      <c r="E251" s="3135"/>
      <c r="F251" s="1540"/>
      <c r="G251" s="7192"/>
      <c r="H251" s="7195"/>
      <c r="I251" s="7200"/>
      <c r="J251" s="3458" t="s">
        <v>23</v>
      </c>
      <c r="K251" s="3457"/>
      <c r="L251" s="3656"/>
      <c r="M251" s="3498"/>
      <c r="N251" s="3378"/>
      <c r="O251" s="3759"/>
      <c r="P251" s="3169"/>
      <c r="Q251" s="3164"/>
      <c r="R251" s="3245"/>
      <c r="S251" s="3224"/>
    </row>
    <row r="252" spans="1:19" ht="15.75" hidden="1" thickBot="1" x14ac:dyDescent="0.3">
      <c r="A252" s="3191"/>
      <c r="B252" s="3534"/>
      <c r="C252" s="3189"/>
      <c r="D252" s="7336"/>
      <c r="E252" s="3123"/>
      <c r="F252" s="1539"/>
      <c r="G252" s="7193"/>
      <c r="H252" s="7196"/>
      <c r="I252" s="7201"/>
      <c r="J252" s="3452" t="s">
        <v>24</v>
      </c>
      <c r="K252" s="3450">
        <f>SUM(K249:K251)</f>
        <v>0</v>
      </c>
      <c r="L252" s="3451">
        <f>SUM(L249:L251)</f>
        <v>0</v>
      </c>
      <c r="M252" s="3450">
        <f>SUM(M249:M251)</f>
        <v>0</v>
      </c>
      <c r="N252" s="3449"/>
      <c r="O252" s="3756"/>
      <c r="P252" s="3251"/>
      <c r="Q252" s="3467"/>
      <c r="R252" s="3244"/>
      <c r="S252" s="3222"/>
    </row>
    <row r="253" spans="1:19" ht="40.5" customHeight="1" x14ac:dyDescent="0.25">
      <c r="A253" s="3159" t="s">
        <v>25</v>
      </c>
      <c r="B253" s="3546" t="s">
        <v>25</v>
      </c>
      <c r="C253" s="3199" t="s">
        <v>27</v>
      </c>
      <c r="D253" s="7334" t="s">
        <v>30</v>
      </c>
      <c r="E253" s="3157"/>
      <c r="F253" s="5783" t="s">
        <v>1306</v>
      </c>
      <c r="G253" s="7191" t="s">
        <v>859</v>
      </c>
      <c r="H253" s="7194" t="s">
        <v>18</v>
      </c>
      <c r="I253" s="7199" t="s">
        <v>732</v>
      </c>
      <c r="J253" s="3466" t="s">
        <v>20</v>
      </c>
      <c r="K253" s="288">
        <v>250</v>
      </c>
      <c r="L253" s="3317">
        <v>262</v>
      </c>
      <c r="M253" s="3464">
        <v>242.1</v>
      </c>
      <c r="N253" s="3359" t="s">
        <v>1305</v>
      </c>
      <c r="O253" s="3571" t="s">
        <v>138</v>
      </c>
      <c r="P253" s="3309">
        <v>92</v>
      </c>
      <c r="Q253" s="3462">
        <v>92</v>
      </c>
      <c r="R253" s="7267" t="s">
        <v>1304</v>
      </c>
      <c r="S253" s="5547" t="s">
        <v>1303</v>
      </c>
    </row>
    <row r="254" spans="1:19" x14ac:dyDescent="0.25">
      <c r="A254" s="3195"/>
      <c r="B254" s="3540"/>
      <c r="C254" s="3193"/>
      <c r="D254" s="7335"/>
      <c r="E254" s="3135"/>
      <c r="F254" s="5949"/>
      <c r="G254" s="7192"/>
      <c r="H254" s="7195"/>
      <c r="I254" s="7200"/>
      <c r="J254" s="453" t="s">
        <v>22</v>
      </c>
      <c r="K254" s="453"/>
      <c r="L254" s="3459"/>
      <c r="M254" s="3460"/>
      <c r="N254" s="3378"/>
      <c r="O254" s="3759"/>
      <c r="P254" s="3759"/>
      <c r="Q254" s="3758"/>
      <c r="R254" s="7268"/>
      <c r="S254" s="5549"/>
    </row>
    <row r="255" spans="1:19" ht="15.75" thickBot="1" x14ac:dyDescent="0.3">
      <c r="A255" s="3195"/>
      <c r="B255" s="3540"/>
      <c r="C255" s="3193"/>
      <c r="D255" s="7335"/>
      <c r="E255" s="3135"/>
      <c r="F255" s="5949"/>
      <c r="G255" s="7192"/>
      <c r="H255" s="7195"/>
      <c r="I255" s="7200"/>
      <c r="J255" s="3458" t="s">
        <v>23</v>
      </c>
      <c r="K255" s="3457"/>
      <c r="L255" s="3479">
        <v>0</v>
      </c>
      <c r="M255" s="3478"/>
      <c r="N255" s="3378"/>
      <c r="O255" s="3759"/>
      <c r="P255" s="3759"/>
      <c r="Q255" s="3758"/>
      <c r="R255" s="7268"/>
      <c r="S255" s="5549"/>
    </row>
    <row r="256" spans="1:19" ht="15.75" thickBot="1" x14ac:dyDescent="0.3">
      <c r="A256" s="3191"/>
      <c r="B256" s="3534"/>
      <c r="C256" s="3189"/>
      <c r="D256" s="7336"/>
      <c r="E256" s="3123"/>
      <c r="F256" s="492"/>
      <c r="G256" s="7193"/>
      <c r="H256" s="7196"/>
      <c r="I256" s="7201"/>
      <c r="J256" s="3452" t="s">
        <v>24</v>
      </c>
      <c r="K256" s="3450">
        <f>SUM(K253:K255)</f>
        <v>250</v>
      </c>
      <c r="L256" s="3450">
        <f>SUM(L253:L255)</f>
        <v>262</v>
      </c>
      <c r="M256" s="3450">
        <f>SUM(M253:M255)</f>
        <v>242.1</v>
      </c>
      <c r="N256" s="3449"/>
      <c r="O256" s="3251"/>
      <c r="P256" s="3251"/>
      <c r="Q256" s="3755"/>
      <c r="R256" s="7274"/>
      <c r="S256" s="5551"/>
    </row>
    <row r="257" spans="1:19" x14ac:dyDescent="0.25">
      <c r="A257" s="3159" t="s">
        <v>25</v>
      </c>
      <c r="B257" s="3546" t="s">
        <v>25</v>
      </c>
      <c r="C257" s="3199" t="s">
        <v>27</v>
      </c>
      <c r="D257" s="7334" t="s">
        <v>32</v>
      </c>
      <c r="E257" s="3157"/>
      <c r="F257" s="5783" t="s">
        <v>1302</v>
      </c>
      <c r="G257" s="7191" t="s">
        <v>859</v>
      </c>
      <c r="H257" s="7194" t="s">
        <v>18</v>
      </c>
      <c r="I257" s="7199" t="s">
        <v>732</v>
      </c>
      <c r="J257" s="3466" t="s">
        <v>20</v>
      </c>
      <c r="K257" s="3466">
        <v>220</v>
      </c>
      <c r="L257" s="3760">
        <v>305</v>
      </c>
      <c r="M257" s="3464">
        <v>266.8</v>
      </c>
      <c r="N257" s="3359" t="s">
        <v>1301</v>
      </c>
      <c r="O257" s="3571" t="s">
        <v>138</v>
      </c>
      <c r="P257" s="3309">
        <v>45</v>
      </c>
      <c r="Q257" s="3462">
        <v>50</v>
      </c>
      <c r="R257" s="3325"/>
      <c r="S257" s="3227"/>
    </row>
    <row r="258" spans="1:19" x14ac:dyDescent="0.25">
      <c r="A258" s="3195"/>
      <c r="B258" s="3540"/>
      <c r="C258" s="3193"/>
      <c r="D258" s="7335"/>
      <c r="E258" s="3135"/>
      <c r="F258" s="5949"/>
      <c r="G258" s="7192"/>
      <c r="H258" s="7195"/>
      <c r="I258" s="7200"/>
      <c r="J258" s="453" t="s">
        <v>22</v>
      </c>
      <c r="K258" s="453"/>
      <c r="L258" s="3459"/>
      <c r="M258" s="3460"/>
      <c r="N258" s="3378"/>
      <c r="O258" s="3169"/>
      <c r="P258" s="3759"/>
      <c r="Q258" s="3758"/>
      <c r="R258" s="3245"/>
      <c r="S258" s="3224"/>
    </row>
    <row r="259" spans="1:19" ht="15.75" thickBot="1" x14ac:dyDescent="0.3">
      <c r="A259" s="3195"/>
      <c r="B259" s="3540"/>
      <c r="C259" s="3193"/>
      <c r="D259" s="7335"/>
      <c r="E259" s="3135"/>
      <c r="F259" s="5949"/>
      <c r="G259" s="7192"/>
      <c r="H259" s="7195"/>
      <c r="I259" s="7200"/>
      <c r="J259" s="3511" t="s">
        <v>23</v>
      </c>
      <c r="K259" s="3457"/>
      <c r="L259" s="3479">
        <v>0</v>
      </c>
      <c r="M259" s="3478"/>
      <c r="N259" s="3363"/>
      <c r="O259" s="3203"/>
      <c r="P259" s="3749"/>
      <c r="Q259" s="3757"/>
      <c r="R259" s="3245"/>
      <c r="S259" s="3224"/>
    </row>
    <row r="260" spans="1:19" ht="15.75" thickBot="1" x14ac:dyDescent="0.3">
      <c r="A260" s="3191"/>
      <c r="B260" s="3534"/>
      <c r="C260" s="3189"/>
      <c r="D260" s="7336"/>
      <c r="E260" s="3123"/>
      <c r="F260" s="1539"/>
      <c r="G260" s="7193"/>
      <c r="H260" s="7196"/>
      <c r="I260" s="7201"/>
      <c r="J260" s="3452" t="s">
        <v>24</v>
      </c>
      <c r="K260" s="3450">
        <f>SUM(K257:K259)</f>
        <v>220</v>
      </c>
      <c r="L260" s="3451">
        <f>SUM(L257:L259)</f>
        <v>305</v>
      </c>
      <c r="M260" s="3450">
        <f>SUM(M257:M259)</f>
        <v>266.8</v>
      </c>
      <c r="N260" s="3449"/>
      <c r="O260" s="3251"/>
      <c r="P260" s="3756"/>
      <c r="Q260" s="3755"/>
      <c r="R260" s="3244"/>
      <c r="S260" s="3222"/>
    </row>
    <row r="261" spans="1:19" x14ac:dyDescent="0.25">
      <c r="A261" s="3159" t="s">
        <v>25</v>
      </c>
      <c r="B261" s="3546" t="s">
        <v>25</v>
      </c>
      <c r="C261" s="3199" t="s">
        <v>27</v>
      </c>
      <c r="D261" s="7334" t="s">
        <v>47</v>
      </c>
      <c r="E261" s="3157"/>
      <c r="F261" s="5647" t="s">
        <v>1300</v>
      </c>
      <c r="G261" s="7191" t="s">
        <v>859</v>
      </c>
      <c r="H261" s="7194" t="s">
        <v>18</v>
      </c>
      <c r="I261" s="7199" t="s">
        <v>64</v>
      </c>
      <c r="J261" s="3466" t="s">
        <v>20</v>
      </c>
      <c r="K261" s="3317">
        <v>150</v>
      </c>
      <c r="L261" s="3317">
        <v>150</v>
      </c>
      <c r="M261" s="3317">
        <v>146.9</v>
      </c>
      <c r="N261" s="7209" t="s">
        <v>1299</v>
      </c>
      <c r="O261" s="3571" t="s">
        <v>138</v>
      </c>
      <c r="P261" s="3309">
        <v>1</v>
      </c>
      <c r="Q261" s="3462">
        <v>1</v>
      </c>
      <c r="R261" s="3325"/>
      <c r="S261" s="3227"/>
    </row>
    <row r="262" spans="1:19" x14ac:dyDescent="0.25">
      <c r="A262" s="3195"/>
      <c r="B262" s="3540"/>
      <c r="C262" s="3193"/>
      <c r="D262" s="7335"/>
      <c r="E262" s="3135"/>
      <c r="F262" s="5648"/>
      <c r="G262" s="7192"/>
      <c r="H262" s="7195"/>
      <c r="I262" s="7200"/>
      <c r="J262" s="453" t="s">
        <v>22</v>
      </c>
      <c r="K262" s="3504"/>
      <c r="L262" s="3504"/>
      <c r="M262" s="3707"/>
      <c r="N262" s="7211"/>
      <c r="O262" s="3169"/>
      <c r="P262" s="3169"/>
      <c r="Q262" s="3164"/>
      <c r="R262" s="3245"/>
      <c r="S262" s="3224"/>
    </row>
    <row r="263" spans="1:19" ht="15.75" thickBot="1" x14ac:dyDescent="0.3">
      <c r="A263" s="3195"/>
      <c r="B263" s="3540"/>
      <c r="C263" s="3193"/>
      <c r="D263" s="7335"/>
      <c r="E263" s="3135"/>
      <c r="F263" s="5648"/>
      <c r="G263" s="7192"/>
      <c r="H263" s="7195"/>
      <c r="I263" s="7200"/>
      <c r="J263" s="3511" t="s">
        <v>23</v>
      </c>
      <c r="K263" s="3754"/>
      <c r="L263" s="3754"/>
      <c r="M263" s="3753"/>
      <c r="N263" s="3363"/>
      <c r="O263" s="3203"/>
      <c r="P263" s="3203"/>
      <c r="Q263" s="3171"/>
      <c r="R263" s="3245"/>
      <c r="S263" s="3224"/>
    </row>
    <row r="264" spans="1:19" ht="15.75" thickBot="1" x14ac:dyDescent="0.3">
      <c r="A264" s="3191"/>
      <c r="B264" s="3534"/>
      <c r="C264" s="3189"/>
      <c r="D264" s="7336"/>
      <c r="E264" s="3123"/>
      <c r="F264" s="3380"/>
      <c r="G264" s="7193"/>
      <c r="H264" s="7196"/>
      <c r="I264" s="7201"/>
      <c r="J264" s="3452" t="s">
        <v>24</v>
      </c>
      <c r="K264" s="3451">
        <f>SUM(K261:K263)</f>
        <v>150</v>
      </c>
      <c r="L264" s="3451">
        <f>SUM(L261:L263)</f>
        <v>150</v>
      </c>
      <c r="M264" s="3450">
        <f>SUM(M261:M263)</f>
        <v>146.9</v>
      </c>
      <c r="N264" s="3449"/>
      <c r="O264" s="3251"/>
      <c r="P264" s="3251"/>
      <c r="Q264" s="3467"/>
      <c r="R264" s="3244"/>
      <c r="S264" s="3222"/>
    </row>
    <row r="265" spans="1:19" ht="25.5" x14ac:dyDescent="0.25">
      <c r="A265" s="3159" t="s">
        <v>25</v>
      </c>
      <c r="B265" s="3546" t="s">
        <v>25</v>
      </c>
      <c r="C265" s="3199" t="s">
        <v>27</v>
      </c>
      <c r="D265" s="7334" t="s">
        <v>50</v>
      </c>
      <c r="E265" s="3157"/>
      <c r="F265" s="1541" t="s">
        <v>1298</v>
      </c>
      <c r="G265" s="7191" t="s">
        <v>859</v>
      </c>
      <c r="H265" s="7194" t="s">
        <v>18</v>
      </c>
      <c r="I265" s="7199" t="s">
        <v>732</v>
      </c>
      <c r="J265" s="3597" t="s">
        <v>20</v>
      </c>
      <c r="K265" s="3671">
        <v>200</v>
      </c>
      <c r="L265" s="3258">
        <v>100</v>
      </c>
      <c r="M265" s="3484">
        <v>96.3</v>
      </c>
      <c r="N265" s="3424" t="s">
        <v>1297</v>
      </c>
      <c r="O265" s="3358"/>
      <c r="P265" s="3298" t="s">
        <v>612</v>
      </c>
      <c r="Q265" s="3432" t="s">
        <v>612</v>
      </c>
      <c r="R265" s="3325"/>
      <c r="S265" s="3227"/>
    </row>
    <row r="266" spans="1:19" x14ac:dyDescent="0.25">
      <c r="A266" s="3195"/>
      <c r="B266" s="3540"/>
      <c r="C266" s="3193"/>
      <c r="D266" s="7335"/>
      <c r="E266" s="3135"/>
      <c r="F266" s="1540"/>
      <c r="G266" s="7192"/>
      <c r="H266" s="7195"/>
      <c r="I266" s="7200"/>
      <c r="J266" s="453" t="s">
        <v>22</v>
      </c>
      <c r="K266" s="453"/>
      <c r="L266" s="3504"/>
      <c r="M266" s="3505"/>
      <c r="N266" s="3378"/>
      <c r="O266" s="3151"/>
      <c r="P266" s="3169"/>
      <c r="Q266" s="3164"/>
      <c r="R266" s="3245"/>
      <c r="S266" s="3224"/>
    </row>
    <row r="267" spans="1:19" ht="15.75" thickBot="1" x14ac:dyDescent="0.3">
      <c r="A267" s="3195"/>
      <c r="B267" s="3540"/>
      <c r="C267" s="3193"/>
      <c r="D267" s="7335"/>
      <c r="E267" s="3135"/>
      <c r="F267" s="1540"/>
      <c r="G267" s="7192"/>
      <c r="H267" s="7195"/>
      <c r="I267" s="7200"/>
      <c r="J267" s="3458" t="s">
        <v>23</v>
      </c>
      <c r="K267" s="3457"/>
      <c r="L267" s="3752">
        <v>0</v>
      </c>
      <c r="M267" s="3751"/>
      <c r="N267" s="3378"/>
      <c r="O267" s="3151"/>
      <c r="P267" s="3169"/>
      <c r="Q267" s="3164"/>
      <c r="R267" s="3245"/>
      <c r="S267" s="3224"/>
    </row>
    <row r="268" spans="1:19" ht="15.75" thickBot="1" x14ac:dyDescent="0.3">
      <c r="A268" s="3191"/>
      <c r="B268" s="3534"/>
      <c r="C268" s="3189"/>
      <c r="D268" s="7336"/>
      <c r="E268" s="3123"/>
      <c r="F268" s="1539"/>
      <c r="G268" s="7193"/>
      <c r="H268" s="7196"/>
      <c r="I268" s="7201"/>
      <c r="J268" s="3452" t="s">
        <v>24</v>
      </c>
      <c r="K268" s="3450">
        <f>SUM(K265:K267)</f>
        <v>200</v>
      </c>
      <c r="L268" s="3451">
        <f>SUM(L265:L267)</f>
        <v>100</v>
      </c>
      <c r="M268" s="3450">
        <f>SUM(M265:M267)</f>
        <v>96.3</v>
      </c>
      <c r="N268" s="3449"/>
      <c r="O268" s="3252"/>
      <c r="P268" s="3251"/>
      <c r="Q268" s="3467"/>
      <c r="R268" s="3244"/>
      <c r="S268" s="3222"/>
    </row>
    <row r="269" spans="1:19" x14ac:dyDescent="0.25">
      <c r="A269" s="3159" t="s">
        <v>25</v>
      </c>
      <c r="B269" s="3546" t="s">
        <v>25</v>
      </c>
      <c r="C269" s="3199" t="s">
        <v>27</v>
      </c>
      <c r="D269" s="7334" t="s">
        <v>52</v>
      </c>
      <c r="E269" s="7199"/>
      <c r="F269" s="7500" t="s">
        <v>1296</v>
      </c>
      <c r="G269" s="7191" t="s">
        <v>859</v>
      </c>
      <c r="H269" s="7194" t="s">
        <v>18</v>
      </c>
      <c r="I269" s="7199" t="s">
        <v>1295</v>
      </c>
      <c r="J269" s="3597" t="s">
        <v>20</v>
      </c>
      <c r="K269" s="3671">
        <v>50</v>
      </c>
      <c r="L269" s="3317">
        <v>15.7</v>
      </c>
      <c r="M269" s="3464">
        <v>0</v>
      </c>
      <c r="N269" s="3439" t="s">
        <v>1294</v>
      </c>
      <c r="O269" s="3196" t="s">
        <v>459</v>
      </c>
      <c r="P269" s="3186">
        <v>12</v>
      </c>
      <c r="Q269" s="3185">
        <v>0</v>
      </c>
      <c r="R269" s="3750" t="s">
        <v>1293</v>
      </c>
      <c r="S269" s="3237"/>
    </row>
    <row r="270" spans="1:19" x14ac:dyDescent="0.25">
      <c r="A270" s="3195"/>
      <c r="B270" s="3618"/>
      <c r="C270" s="3193"/>
      <c r="D270" s="7335"/>
      <c r="E270" s="7200"/>
      <c r="F270" s="7501"/>
      <c r="G270" s="7192"/>
      <c r="H270" s="7195"/>
      <c r="I270" s="7200"/>
      <c r="J270" s="453" t="s">
        <v>22</v>
      </c>
      <c r="K270" s="453"/>
      <c r="L270" s="3504"/>
      <c r="M270" s="3504"/>
      <c r="N270" s="7223" t="s">
        <v>1292</v>
      </c>
      <c r="O270" s="3203" t="s">
        <v>1291</v>
      </c>
      <c r="P270" s="3749">
        <v>310</v>
      </c>
      <c r="Q270" s="3748">
        <v>0</v>
      </c>
      <c r="R270" s="3747"/>
      <c r="S270" s="3234"/>
    </row>
    <row r="271" spans="1:19" ht="15.75" thickBot="1" x14ac:dyDescent="0.3">
      <c r="A271" s="3195"/>
      <c r="B271" s="3618"/>
      <c r="C271" s="3193"/>
      <c r="D271" s="7335"/>
      <c r="E271" s="7200"/>
      <c r="F271" s="7501"/>
      <c r="G271" s="7192"/>
      <c r="H271" s="7195"/>
      <c r="I271" s="7200"/>
      <c r="J271" s="3458" t="s">
        <v>23</v>
      </c>
      <c r="K271" s="3457"/>
      <c r="L271" s="3656"/>
      <c r="M271" s="3498"/>
      <c r="N271" s="7448"/>
      <c r="O271" s="3169"/>
      <c r="P271" s="3169"/>
      <c r="Q271" s="3255"/>
      <c r="R271" s="3747"/>
      <c r="S271" s="3234"/>
    </row>
    <row r="272" spans="1:19" ht="15.75" thickBot="1" x14ac:dyDescent="0.3">
      <c r="A272" s="3191"/>
      <c r="B272" s="3613"/>
      <c r="C272" s="3189"/>
      <c r="D272" s="7336"/>
      <c r="E272" s="7201"/>
      <c r="F272" s="7501"/>
      <c r="G272" s="7193"/>
      <c r="H272" s="7196"/>
      <c r="I272" s="7201"/>
      <c r="J272" s="3452" t="s">
        <v>24</v>
      </c>
      <c r="K272" s="3450">
        <f>SUM(K269:K271)</f>
        <v>50</v>
      </c>
      <c r="L272" s="3451">
        <f>SUM(L269:L271)</f>
        <v>15.7</v>
      </c>
      <c r="M272" s="3450">
        <f>SUM(M269:M271)</f>
        <v>0</v>
      </c>
      <c r="N272" s="3119"/>
      <c r="O272" s="3118"/>
      <c r="P272" s="3117"/>
      <c r="Q272" s="3269"/>
      <c r="R272" s="3746"/>
      <c r="S272" s="3232"/>
    </row>
    <row r="273" spans="1:19" ht="27" customHeight="1" x14ac:dyDescent="0.25">
      <c r="A273" s="3159" t="s">
        <v>25</v>
      </c>
      <c r="B273" s="3546" t="s">
        <v>25</v>
      </c>
      <c r="C273" s="3199" t="s">
        <v>27</v>
      </c>
      <c r="D273" s="7334" t="s">
        <v>55</v>
      </c>
      <c r="E273" s="3408"/>
      <c r="F273" s="3745" t="s">
        <v>1290</v>
      </c>
      <c r="G273" s="7191" t="s">
        <v>859</v>
      </c>
      <c r="H273" s="7194" t="s">
        <v>18</v>
      </c>
      <c r="I273" s="7199" t="s">
        <v>732</v>
      </c>
      <c r="J273" s="3597" t="s">
        <v>20</v>
      </c>
      <c r="K273" s="3597">
        <v>0</v>
      </c>
      <c r="L273" s="3317">
        <v>15</v>
      </c>
      <c r="M273" s="3317">
        <v>15</v>
      </c>
      <c r="N273" s="3744" t="s">
        <v>1289</v>
      </c>
      <c r="O273" s="3186" t="s">
        <v>1288</v>
      </c>
      <c r="P273" s="3186">
        <v>220</v>
      </c>
      <c r="Q273" s="3622">
        <v>220</v>
      </c>
      <c r="R273" s="7267" t="s">
        <v>1287</v>
      </c>
      <c r="S273" s="3227"/>
    </row>
    <row r="274" spans="1:19" x14ac:dyDescent="0.25">
      <c r="A274" s="3195"/>
      <c r="B274" s="3618"/>
      <c r="C274" s="3193"/>
      <c r="D274" s="7335"/>
      <c r="E274" s="3408"/>
      <c r="F274" s="1540"/>
      <c r="G274" s="7192"/>
      <c r="H274" s="7195"/>
      <c r="I274" s="7200"/>
      <c r="J274" s="453" t="s">
        <v>22</v>
      </c>
      <c r="K274" s="3597"/>
      <c r="L274" s="3707"/>
      <c r="M274" s="3743"/>
      <c r="N274" s="3742"/>
      <c r="O274" s="3141"/>
      <c r="P274" s="3203"/>
      <c r="Q274" s="3171"/>
      <c r="R274" s="7268"/>
      <c r="S274" s="3224"/>
    </row>
    <row r="275" spans="1:19" ht="15.75" thickBot="1" x14ac:dyDescent="0.3">
      <c r="A275" s="3195"/>
      <c r="B275" s="3618"/>
      <c r="C275" s="3193"/>
      <c r="D275" s="7335"/>
      <c r="E275" s="3408"/>
      <c r="F275" s="1540"/>
      <c r="G275" s="7192"/>
      <c r="H275" s="7195"/>
      <c r="I275" s="7200"/>
      <c r="J275" s="3458" t="s">
        <v>23</v>
      </c>
      <c r="K275" s="3457"/>
      <c r="L275" s="3656"/>
      <c r="M275" s="3498"/>
      <c r="N275" s="3378"/>
      <c r="O275" s="3151"/>
      <c r="P275" s="3169"/>
      <c r="Q275" s="3164"/>
      <c r="R275" s="3235"/>
      <c r="S275" s="3224"/>
    </row>
    <row r="276" spans="1:19" ht="15.75" thickBot="1" x14ac:dyDescent="0.3">
      <c r="A276" s="3191"/>
      <c r="B276" s="3613"/>
      <c r="C276" s="3189"/>
      <c r="D276" s="7336"/>
      <c r="E276" s="3408"/>
      <c r="F276" s="1539"/>
      <c r="G276" s="7193"/>
      <c r="H276" s="7196"/>
      <c r="I276" s="7201"/>
      <c r="J276" s="3452" t="s">
        <v>24</v>
      </c>
      <c r="K276" s="3450">
        <f>SUM(K273:K275)</f>
        <v>0</v>
      </c>
      <c r="L276" s="3451">
        <f>SUM(L273:L275)</f>
        <v>15</v>
      </c>
      <c r="M276" s="3450">
        <f>SUM(M273:M275)</f>
        <v>15</v>
      </c>
      <c r="N276" s="3119"/>
      <c r="O276" s="3118"/>
      <c r="P276" s="3117"/>
      <c r="Q276" s="3176"/>
      <c r="R276" s="3233"/>
      <c r="S276" s="3222"/>
    </row>
    <row r="277" spans="1:19" ht="15.75" thickBot="1" x14ac:dyDescent="0.3">
      <c r="A277" s="7328" t="s">
        <v>25</v>
      </c>
      <c r="B277" s="7337" t="s">
        <v>25</v>
      </c>
      <c r="C277" s="7331" t="s">
        <v>28</v>
      </c>
      <c r="D277" s="5714" t="s">
        <v>1286</v>
      </c>
      <c r="E277" s="5715"/>
      <c r="F277" s="5716"/>
      <c r="G277" s="7191" t="s">
        <v>1285</v>
      </c>
      <c r="H277" s="7194" t="s">
        <v>18</v>
      </c>
      <c r="I277" s="7199" t="s">
        <v>732</v>
      </c>
      <c r="J277" s="427" t="s">
        <v>20</v>
      </c>
      <c r="K277" s="3741">
        <f>K281</f>
        <v>0</v>
      </c>
      <c r="L277" s="3741">
        <f>L281</f>
        <v>14</v>
      </c>
      <c r="M277" s="3741">
        <f>M281</f>
        <v>14</v>
      </c>
      <c r="N277" s="3439"/>
      <c r="O277" s="3197"/>
      <c r="P277" s="3438"/>
      <c r="Q277" s="3187"/>
      <c r="R277" s="3658"/>
      <c r="S277" s="3227"/>
    </row>
    <row r="278" spans="1:19" ht="15.75" thickBot="1" x14ac:dyDescent="0.3">
      <c r="A278" s="7329"/>
      <c r="B278" s="7338"/>
      <c r="C278" s="7332"/>
      <c r="D278" s="5717"/>
      <c r="E278" s="5718"/>
      <c r="F278" s="5719"/>
      <c r="G278" s="7192"/>
      <c r="H278" s="7195"/>
      <c r="I278" s="7200"/>
      <c r="J278" s="427" t="s">
        <v>22</v>
      </c>
      <c r="K278" s="3494"/>
      <c r="L278" s="3494"/>
      <c r="M278" s="3494"/>
      <c r="N278" s="3363"/>
      <c r="O278" s="3141"/>
      <c r="P278" s="3203"/>
      <c r="Q278" s="3171"/>
      <c r="R278" s="3713"/>
      <c r="S278" s="3224"/>
    </row>
    <row r="279" spans="1:19" ht="15.75" thickBot="1" x14ac:dyDescent="0.3">
      <c r="A279" s="7329"/>
      <c r="B279" s="7338"/>
      <c r="C279" s="7332"/>
      <c r="D279" s="5717"/>
      <c r="E279" s="5718"/>
      <c r="F279" s="5719"/>
      <c r="G279" s="7192"/>
      <c r="H279" s="7195"/>
      <c r="I279" s="7200"/>
      <c r="J279" s="422" t="s">
        <v>23</v>
      </c>
      <c r="K279" s="3494"/>
      <c r="L279" s="3494"/>
      <c r="M279" s="3494"/>
      <c r="N279" s="3378"/>
      <c r="O279" s="3151"/>
      <c r="P279" s="3169"/>
      <c r="Q279" s="3164"/>
      <c r="R279" s="3713"/>
      <c r="S279" s="3224"/>
    </row>
    <row r="280" spans="1:19" ht="15.75" thickBot="1" x14ac:dyDescent="0.3">
      <c r="A280" s="7330"/>
      <c r="B280" s="7339"/>
      <c r="C280" s="7333"/>
      <c r="D280" s="7396"/>
      <c r="E280" s="7397"/>
      <c r="F280" s="7398"/>
      <c r="G280" s="7193"/>
      <c r="H280" s="7196"/>
      <c r="I280" s="7201"/>
      <c r="J280" s="427" t="s">
        <v>24</v>
      </c>
      <c r="K280" s="3490">
        <f>SUM(K277:K279)</f>
        <v>0</v>
      </c>
      <c r="L280" s="3490">
        <f>SUM(L277:L279)</f>
        <v>14</v>
      </c>
      <c r="M280" s="3490">
        <f>SUM(M277:M279)</f>
        <v>14</v>
      </c>
      <c r="N280" s="3119"/>
      <c r="O280" s="3118"/>
      <c r="P280" s="3117"/>
      <c r="Q280" s="3176"/>
      <c r="R280" s="3711"/>
      <c r="S280" s="3222"/>
    </row>
    <row r="281" spans="1:19" x14ac:dyDescent="0.25">
      <c r="A281" s="3159" t="s">
        <v>25</v>
      </c>
      <c r="B281" s="7337" t="s">
        <v>25</v>
      </c>
      <c r="C281" s="7331" t="s">
        <v>28</v>
      </c>
      <c r="D281" s="7334" t="s">
        <v>10</v>
      </c>
      <c r="E281" s="7199"/>
      <c r="F281" s="5783" t="s">
        <v>1286</v>
      </c>
      <c r="G281" s="7191" t="s">
        <v>1285</v>
      </c>
      <c r="H281" s="7194" t="s">
        <v>18</v>
      </c>
      <c r="I281" s="7199" t="s">
        <v>732</v>
      </c>
      <c r="J281" s="3466" t="s">
        <v>20</v>
      </c>
      <c r="K281" s="3465">
        <v>0</v>
      </c>
      <c r="L281" s="3464">
        <v>14</v>
      </c>
      <c r="M281" s="3317">
        <v>14</v>
      </c>
      <c r="N281" s="7222" t="s">
        <v>1284</v>
      </c>
      <c r="O281" s="3186" t="s">
        <v>1283</v>
      </c>
      <c r="P281" s="3740">
        <v>20</v>
      </c>
      <c r="Q281" s="3739">
        <v>3</v>
      </c>
      <c r="R281" s="3238" t="s">
        <v>1282</v>
      </c>
      <c r="S281" s="3227"/>
    </row>
    <row r="282" spans="1:19" ht="27.75" customHeight="1" thickBot="1" x14ac:dyDescent="0.3">
      <c r="A282" s="7329"/>
      <c r="B282" s="7338"/>
      <c r="C282" s="7332"/>
      <c r="D282" s="7335"/>
      <c r="E282" s="7200"/>
      <c r="F282" s="5949"/>
      <c r="G282" s="7192"/>
      <c r="H282" s="7195"/>
      <c r="I282" s="7200"/>
      <c r="J282" s="3597" t="s">
        <v>22</v>
      </c>
      <c r="K282" s="3461"/>
      <c r="L282" s="3505"/>
      <c r="M282" s="3504"/>
      <c r="N282" s="7302"/>
      <c r="O282" s="3118"/>
      <c r="P282" s="3117"/>
      <c r="Q282" s="3176"/>
      <c r="R282" s="3245"/>
      <c r="S282" s="3224"/>
    </row>
    <row r="283" spans="1:19" ht="15.75" thickBot="1" x14ac:dyDescent="0.3">
      <c r="A283" s="7329"/>
      <c r="B283" s="7338"/>
      <c r="C283" s="7332"/>
      <c r="D283" s="7335"/>
      <c r="E283" s="7200"/>
      <c r="F283" s="5949"/>
      <c r="G283" s="7192"/>
      <c r="H283" s="7195"/>
      <c r="I283" s="7200"/>
      <c r="J283" s="3458" t="s">
        <v>23</v>
      </c>
      <c r="K283" s="3457"/>
      <c r="L283" s="3656"/>
      <c r="M283" s="3656"/>
      <c r="N283" s="3119"/>
      <c r="O283" s="3118"/>
      <c r="P283" s="3117"/>
      <c r="Q283" s="3176"/>
      <c r="R283" s="3245"/>
      <c r="S283" s="3224"/>
    </row>
    <row r="284" spans="1:19" ht="15.75" thickBot="1" x14ac:dyDescent="0.3">
      <c r="A284" s="7330"/>
      <c r="B284" s="7339"/>
      <c r="C284" s="7333"/>
      <c r="D284" s="7336"/>
      <c r="E284" s="7201"/>
      <c r="F284" s="5762"/>
      <c r="G284" s="7193"/>
      <c r="H284" s="7196"/>
      <c r="I284" s="7201"/>
      <c r="J284" s="3639" t="s">
        <v>24</v>
      </c>
      <c r="K284" s="3201">
        <f>SUM(K281:K283)</f>
        <v>0</v>
      </c>
      <c r="L284" s="3663">
        <f>SUM(L281:L283)</f>
        <v>14</v>
      </c>
      <c r="M284" s="3663">
        <f>SUM(M281:M283)</f>
        <v>14</v>
      </c>
      <c r="N284" s="3119"/>
      <c r="O284" s="3118"/>
      <c r="P284" s="3117"/>
      <c r="Q284" s="3176"/>
      <c r="R284" s="3244"/>
      <c r="S284" s="3222"/>
    </row>
    <row r="285" spans="1:19" ht="15.75" thickBot="1" x14ac:dyDescent="0.3">
      <c r="A285" s="3112" t="s">
        <v>25</v>
      </c>
      <c r="B285" s="3114" t="s">
        <v>25</v>
      </c>
      <c r="C285" s="7343" t="s">
        <v>726</v>
      </c>
      <c r="D285" s="7343"/>
      <c r="E285" s="7343"/>
      <c r="F285" s="7343"/>
      <c r="G285" s="7343"/>
      <c r="H285" s="7343"/>
      <c r="I285" s="7343"/>
      <c r="J285" s="7344"/>
      <c r="K285" s="3738">
        <f>K236+K177+K168+K280</f>
        <v>5299.0999999999995</v>
      </c>
      <c r="L285" s="3738">
        <f>L236+L177+L168+L280</f>
        <v>5545.7</v>
      </c>
      <c r="M285" s="3738">
        <f>M236+M177+M168+M280</f>
        <v>5250.4</v>
      </c>
      <c r="N285" s="7245"/>
      <c r="O285" s="7246"/>
      <c r="P285" s="7246"/>
      <c r="Q285" s="7246"/>
      <c r="R285" s="3325"/>
      <c r="S285" s="3227"/>
    </row>
    <row r="286" spans="1:19" ht="15.75" thickBot="1" x14ac:dyDescent="0.3">
      <c r="A286" s="3112" t="s">
        <v>25</v>
      </c>
      <c r="B286" s="7340" t="s">
        <v>725</v>
      </c>
      <c r="C286" s="7341"/>
      <c r="D286" s="7341"/>
      <c r="E286" s="7341"/>
      <c r="F286" s="7341"/>
      <c r="G286" s="7341"/>
      <c r="H286" s="7341"/>
      <c r="I286" s="7341"/>
      <c r="J286" s="7342"/>
      <c r="K286" s="3737">
        <f>K161+K285</f>
        <v>5349.0999999999995</v>
      </c>
      <c r="L286" s="3737">
        <f>L161+L285</f>
        <v>5580.8</v>
      </c>
      <c r="M286" s="3737">
        <f>M161+M285</f>
        <v>5285.5</v>
      </c>
      <c r="N286" s="7247"/>
      <c r="O286" s="7248"/>
      <c r="P286" s="7248"/>
      <c r="Q286" s="7248"/>
      <c r="R286" s="3245"/>
      <c r="S286" s="3224"/>
    </row>
    <row r="287" spans="1:19" ht="15.75" thickBot="1" x14ac:dyDescent="0.3">
      <c r="A287" s="3112" t="s">
        <v>27</v>
      </c>
      <c r="B287" s="7576" t="s">
        <v>1281</v>
      </c>
      <c r="C287" s="7577"/>
      <c r="D287" s="7577"/>
      <c r="E287" s="7577"/>
      <c r="F287" s="7577"/>
      <c r="G287" s="7577"/>
      <c r="H287" s="7577"/>
      <c r="I287" s="7577"/>
      <c r="J287" s="7577"/>
      <c r="K287" s="7577"/>
      <c r="L287" s="7577"/>
      <c r="M287" s="7577"/>
      <c r="N287" s="7577"/>
      <c r="O287" s="7577"/>
      <c r="P287" s="7577"/>
      <c r="Q287" s="7578"/>
      <c r="R287" s="3245"/>
      <c r="S287" s="3222"/>
    </row>
    <row r="288" spans="1:19" ht="24" customHeight="1" thickBot="1" x14ac:dyDescent="0.3">
      <c r="A288" s="3125"/>
      <c r="B288" s="3736"/>
      <c r="C288" s="7360"/>
      <c r="D288" s="7361"/>
      <c r="E288" s="7361"/>
      <c r="F288" s="7361"/>
      <c r="G288" s="7361"/>
      <c r="H288" s="7361"/>
      <c r="I288" s="7361"/>
      <c r="J288" s="7361"/>
      <c r="K288" s="7361"/>
      <c r="L288" s="7361"/>
      <c r="M288" s="3408"/>
      <c r="N288" s="3735" t="s">
        <v>1280</v>
      </c>
      <c r="O288" s="3734" t="s">
        <v>1279</v>
      </c>
      <c r="P288" s="3733" t="s">
        <v>1278</v>
      </c>
      <c r="Q288" s="3732" t="s">
        <v>1278</v>
      </c>
      <c r="R288" s="3580"/>
      <c r="S288" s="3227"/>
    </row>
    <row r="289" spans="1:19" ht="15.75" thickBot="1" x14ac:dyDescent="0.3">
      <c r="A289" s="3112" t="s">
        <v>27</v>
      </c>
      <c r="B289" s="3114" t="s">
        <v>10</v>
      </c>
      <c r="C289" s="7502" t="s">
        <v>1277</v>
      </c>
      <c r="D289" s="7503"/>
      <c r="E289" s="7503"/>
      <c r="F289" s="7503"/>
      <c r="G289" s="7503"/>
      <c r="H289" s="7503"/>
      <c r="I289" s="7503"/>
      <c r="J289" s="7503"/>
      <c r="K289" s="7503"/>
      <c r="L289" s="7503"/>
      <c r="M289" s="7503"/>
      <c r="N289" s="7503"/>
      <c r="O289" s="7503"/>
      <c r="P289" s="7503"/>
      <c r="Q289" s="7503"/>
      <c r="R289" s="3245"/>
      <c r="S289" s="3224"/>
    </row>
    <row r="290" spans="1:19" ht="47.25" customHeight="1" thickBot="1" x14ac:dyDescent="0.3">
      <c r="A290" s="3112"/>
      <c r="B290" s="3444"/>
      <c r="C290" s="7393"/>
      <c r="D290" s="7394"/>
      <c r="E290" s="7394"/>
      <c r="F290" s="7394"/>
      <c r="G290" s="7394"/>
      <c r="H290" s="7394"/>
      <c r="I290" s="7394"/>
      <c r="J290" s="7394"/>
      <c r="K290" s="7394"/>
      <c r="L290" s="7394"/>
      <c r="M290" s="7395"/>
      <c r="N290" s="3731" t="s">
        <v>1276</v>
      </c>
      <c r="O290" s="3730" t="s">
        <v>320</v>
      </c>
      <c r="P290" s="3729">
        <v>3.82</v>
      </c>
      <c r="Q290" s="3728">
        <v>5.8159999999999998</v>
      </c>
      <c r="R290" s="3244"/>
      <c r="S290" s="3222"/>
    </row>
    <row r="291" spans="1:19" ht="15.75" customHeight="1" thickBot="1" x14ac:dyDescent="0.3">
      <c r="A291" s="7328" t="s">
        <v>27</v>
      </c>
      <c r="B291" s="7337" t="s">
        <v>10</v>
      </c>
      <c r="C291" s="7418" t="s">
        <v>10</v>
      </c>
      <c r="D291" s="5714" t="s">
        <v>1275</v>
      </c>
      <c r="E291" s="5715"/>
      <c r="F291" s="5716"/>
      <c r="G291" s="7345" t="s">
        <v>508</v>
      </c>
      <c r="H291" s="7194" t="s">
        <v>18</v>
      </c>
      <c r="I291" s="7364" t="s">
        <v>1274</v>
      </c>
      <c r="J291" s="427" t="s">
        <v>20</v>
      </c>
      <c r="K291" s="3494">
        <f>K296+K300+K304+K308+K312+K316+K321+K325+K329+K333+K336+K340+K344+K348+K352+K360+K356+K364+K368+K372+K376+K380+K384+K388+K392+K397</f>
        <v>2212.3000000000002</v>
      </c>
      <c r="L291" s="3494">
        <f>L296+L300+L304+L308+L312+L316+L321+L325+L329+L333+L336+L340+L344+L348+L352+L360+L356+L364+L368+L372+L376+L380+L384+L388+L392+L397</f>
        <v>1989.8</v>
      </c>
      <c r="M291" s="3494">
        <f>M296+M300+M304+M308+M312+M316+M321+M325+M329+M333+M336+M340+M344+M348+M352+M360+M356+M364+M368+M372+M376+M380+M384+M388+M392+M397</f>
        <v>1006.5000000000001</v>
      </c>
      <c r="N291" s="3727"/>
      <c r="O291" s="3726"/>
      <c r="P291" s="49"/>
      <c r="Q291" s="3725"/>
      <c r="R291" s="3325"/>
      <c r="S291" s="3227"/>
    </row>
    <row r="292" spans="1:19" ht="15.75" thickBot="1" x14ac:dyDescent="0.3">
      <c r="A292" s="7329"/>
      <c r="B292" s="7338"/>
      <c r="C292" s="7420"/>
      <c r="D292" s="5717"/>
      <c r="E292" s="5718"/>
      <c r="F292" s="5719"/>
      <c r="G292" s="7346"/>
      <c r="H292" s="7195"/>
      <c r="I292" s="7365"/>
      <c r="J292" s="427" t="s">
        <v>231</v>
      </c>
      <c r="K292" s="3494">
        <f>K297+K301+K305+K309+K313+K317+K322+K326+K330+K334+K337+K341+K345+K349+K353+K361+K357+K365+K369+K373+K377+K381+K385+K389+K393</f>
        <v>3727.3</v>
      </c>
      <c r="L292" s="3494">
        <f>L297+L301+L305+L309+L313+L317+L322+L326+L330+L334+L337+L341+L345+L349+L353+L361+L357+L365+L369+L373+L377+L381+L385+L389+L393</f>
        <v>3866.6</v>
      </c>
      <c r="M292" s="3494">
        <f>M297+M301+M305+M309+M313+M317+M322+M326+M330+M334+M337+M341+M345+M349+M353+M361+M357+M365+M369+M373+M377+M381+M385+M389+M393</f>
        <v>3866.6</v>
      </c>
      <c r="N292" s="3724"/>
      <c r="O292" s="3723"/>
      <c r="P292" s="3722"/>
      <c r="Q292" s="3721"/>
      <c r="R292" s="3245"/>
      <c r="S292" s="3224"/>
    </row>
    <row r="293" spans="1:19" ht="15.75" thickBot="1" x14ac:dyDescent="0.3">
      <c r="A293" s="7329"/>
      <c r="B293" s="7338"/>
      <c r="C293" s="7420"/>
      <c r="D293" s="5717"/>
      <c r="E293" s="5718"/>
      <c r="F293" s="5719"/>
      <c r="G293" s="7346"/>
      <c r="H293" s="7195"/>
      <c r="I293" s="7365"/>
      <c r="J293" s="427" t="s">
        <v>232</v>
      </c>
      <c r="K293" s="3494">
        <f>K318+K394+K399</f>
        <v>0</v>
      </c>
      <c r="L293" s="3494">
        <f>L318+L394+L399</f>
        <v>517.6</v>
      </c>
      <c r="M293" s="3494">
        <f>M318+M394+M399</f>
        <v>503</v>
      </c>
      <c r="N293" s="3724"/>
      <c r="O293" s="3723"/>
      <c r="P293" s="3722"/>
      <c r="Q293" s="3721"/>
      <c r="R293" s="3245"/>
      <c r="S293" s="3224"/>
    </row>
    <row r="294" spans="1:19" ht="15.75" thickBot="1" x14ac:dyDescent="0.3">
      <c r="A294" s="7329"/>
      <c r="B294" s="7338"/>
      <c r="C294" s="7420"/>
      <c r="D294" s="5717"/>
      <c r="E294" s="5718"/>
      <c r="F294" s="5719"/>
      <c r="G294" s="7346"/>
      <c r="H294" s="7195"/>
      <c r="I294" s="7365"/>
      <c r="J294" s="427" t="s">
        <v>23</v>
      </c>
      <c r="K294" s="3494">
        <f>K298+K302+K306+K319+K323+K327+K331+K338+K342+K346+K350+K354+K378+K386+K390+K382+K395</f>
        <v>360.8</v>
      </c>
      <c r="L294" s="3494">
        <f>L298+L302+L306+L319+L323+L327+L331+L338+L342+L346+L350+L354+L378+L386+L390+L382+L395</f>
        <v>360.79999999999995</v>
      </c>
      <c r="M294" s="3494">
        <f>M298+M302+M306+M319+M323+M327+M331+M338+M342+M346+M350+M354+M378+M386+M390+M382+M395</f>
        <v>257.60000000000002</v>
      </c>
      <c r="N294" s="3397"/>
      <c r="O294" s="3720"/>
      <c r="P294" s="3719"/>
      <c r="Q294" s="3718"/>
      <c r="R294" s="3245"/>
      <c r="S294" s="3224"/>
    </row>
    <row r="295" spans="1:19" ht="15.75" thickBot="1" x14ac:dyDescent="0.3">
      <c r="A295" s="7330"/>
      <c r="B295" s="7339"/>
      <c r="C295" s="7422"/>
      <c r="D295" s="7396"/>
      <c r="E295" s="7397"/>
      <c r="F295" s="7398"/>
      <c r="G295" s="7347"/>
      <c r="H295" s="7196"/>
      <c r="I295" s="7366"/>
      <c r="J295" s="427" t="s">
        <v>24</v>
      </c>
      <c r="K295" s="3548">
        <f>SUM(K291:K294)</f>
        <v>6300.4000000000005</v>
      </c>
      <c r="L295" s="3548">
        <f>SUM(L291:L294)</f>
        <v>6734.8</v>
      </c>
      <c r="M295" s="3548">
        <f>SUM(M291:M294)</f>
        <v>5633.7000000000007</v>
      </c>
      <c r="N295" s="3449"/>
      <c r="O295" s="3251"/>
      <c r="P295" s="3251"/>
      <c r="Q295" s="3467"/>
      <c r="R295" s="3244"/>
      <c r="S295" s="3222"/>
    </row>
    <row r="296" spans="1:19" ht="26.25" x14ac:dyDescent="0.25">
      <c r="A296" s="7328" t="s">
        <v>27</v>
      </c>
      <c r="B296" s="7337" t="s">
        <v>10</v>
      </c>
      <c r="C296" s="7331" t="s">
        <v>10</v>
      </c>
      <c r="D296" s="7334" t="s">
        <v>10</v>
      </c>
      <c r="E296" s="3157"/>
      <c r="F296" s="5783" t="s">
        <v>1273</v>
      </c>
      <c r="G296" s="7345" t="s">
        <v>508</v>
      </c>
      <c r="H296" s="7194" t="s">
        <v>18</v>
      </c>
      <c r="I296" s="3620" t="s">
        <v>732</v>
      </c>
      <c r="J296" s="3466" t="s">
        <v>20</v>
      </c>
      <c r="K296" s="3466">
        <v>300</v>
      </c>
      <c r="L296" s="3717">
        <v>300</v>
      </c>
      <c r="M296" s="3317">
        <v>64.8</v>
      </c>
      <c r="N296" s="7499" t="s">
        <v>1272</v>
      </c>
      <c r="O296" s="3565" t="s">
        <v>320</v>
      </c>
      <c r="P296" s="3309">
        <v>189.78</v>
      </c>
      <c r="Q296" s="3462">
        <v>189.78</v>
      </c>
      <c r="R296" s="3238" t="s">
        <v>1269</v>
      </c>
      <c r="S296" s="3227"/>
    </row>
    <row r="297" spans="1:19" x14ac:dyDescent="0.25">
      <c r="A297" s="7329"/>
      <c r="B297" s="7338"/>
      <c r="C297" s="7332"/>
      <c r="D297" s="7335"/>
      <c r="E297" s="3135"/>
      <c r="F297" s="5949"/>
      <c r="G297" s="7346"/>
      <c r="H297" s="7195"/>
      <c r="I297" s="3617"/>
      <c r="J297" s="3597" t="s">
        <v>231</v>
      </c>
      <c r="K297" s="3597">
        <v>200</v>
      </c>
      <c r="L297" s="3484">
        <v>101.9</v>
      </c>
      <c r="M297" s="3258">
        <v>101.9</v>
      </c>
      <c r="N297" s="7358"/>
      <c r="O297" s="3139"/>
      <c r="P297" s="3139"/>
      <c r="Q297" s="3236"/>
      <c r="R297" s="3713"/>
      <c r="S297" s="3224"/>
    </row>
    <row r="298" spans="1:19" ht="15.75" thickBot="1" x14ac:dyDescent="0.3">
      <c r="A298" s="7329"/>
      <c r="B298" s="7338"/>
      <c r="C298" s="7332"/>
      <c r="D298" s="7335"/>
      <c r="E298" s="3135"/>
      <c r="F298" s="5949"/>
      <c r="G298" s="7346"/>
      <c r="H298" s="7195"/>
      <c r="I298" s="3617"/>
      <c r="J298" s="3458" t="s">
        <v>23</v>
      </c>
      <c r="K298" s="3511"/>
      <c r="L298" s="3455">
        <v>0</v>
      </c>
      <c r="M298" s="3374"/>
      <c r="N298" s="3709"/>
      <c r="O298" s="3149"/>
      <c r="P298" s="3149"/>
      <c r="Q298" s="3537"/>
      <c r="R298" s="3713"/>
      <c r="S298" s="3224"/>
    </row>
    <row r="299" spans="1:19" ht="15.75" thickBot="1" x14ac:dyDescent="0.3">
      <c r="A299" s="7330"/>
      <c r="B299" s="7339"/>
      <c r="C299" s="7333"/>
      <c r="D299" s="7336"/>
      <c r="E299" s="3123"/>
      <c r="F299" s="5762"/>
      <c r="G299" s="7347"/>
      <c r="H299" s="7196"/>
      <c r="I299" s="3612"/>
      <c r="J299" s="3586" t="s">
        <v>24</v>
      </c>
      <c r="K299" s="3496">
        <f>SUM(K296:K298)</f>
        <v>500</v>
      </c>
      <c r="L299" s="3496">
        <f>SUM(L296:L298)</f>
        <v>401.9</v>
      </c>
      <c r="M299" s="3450">
        <f>SUM(M296:M298)</f>
        <v>166.7</v>
      </c>
      <c r="N299" s="3367"/>
      <c r="O299" s="3668"/>
      <c r="P299" s="3668"/>
      <c r="Q299" s="3716"/>
      <c r="R299" s="3711"/>
      <c r="S299" s="3222"/>
    </row>
    <row r="300" spans="1:19" ht="26.25" x14ac:dyDescent="0.25">
      <c r="A300" s="7328" t="s">
        <v>27</v>
      </c>
      <c r="B300" s="7337" t="s">
        <v>10</v>
      </c>
      <c r="C300" s="7331" t="s">
        <v>10</v>
      </c>
      <c r="D300" s="7334" t="s">
        <v>25</v>
      </c>
      <c r="E300" s="3157"/>
      <c r="F300" s="5783" t="s">
        <v>1271</v>
      </c>
      <c r="G300" s="7345" t="s">
        <v>508</v>
      </c>
      <c r="H300" s="7194" t="s">
        <v>18</v>
      </c>
      <c r="I300" s="3620" t="s">
        <v>732</v>
      </c>
      <c r="J300" s="3466" t="s">
        <v>20</v>
      </c>
      <c r="K300" s="3464">
        <v>50</v>
      </c>
      <c r="L300" s="3464">
        <v>50</v>
      </c>
      <c r="M300" s="3317">
        <v>36.299999999999997</v>
      </c>
      <c r="N300" s="7499" t="s">
        <v>1270</v>
      </c>
      <c r="O300" s="3545" t="s">
        <v>320</v>
      </c>
      <c r="P300" s="3715">
        <v>39.200000000000003</v>
      </c>
      <c r="Q300" s="3714">
        <v>39.200000000000003</v>
      </c>
      <c r="R300" s="3238" t="s">
        <v>1269</v>
      </c>
      <c r="S300" s="3227"/>
    </row>
    <row r="301" spans="1:19" x14ac:dyDescent="0.25">
      <c r="A301" s="7329"/>
      <c r="B301" s="7338"/>
      <c r="C301" s="7332"/>
      <c r="D301" s="7335"/>
      <c r="E301" s="3135"/>
      <c r="F301" s="5949"/>
      <c r="G301" s="7346"/>
      <c r="H301" s="7195"/>
      <c r="I301" s="3617"/>
      <c r="J301" s="453" t="s">
        <v>231</v>
      </c>
      <c r="K301" s="3484">
        <v>100</v>
      </c>
      <c r="L301" s="3484">
        <v>100</v>
      </c>
      <c r="M301" s="3258">
        <v>100</v>
      </c>
      <c r="N301" s="7358"/>
      <c r="O301" s="3149"/>
      <c r="P301" s="3149"/>
      <c r="Q301" s="3537"/>
      <c r="R301" s="3713"/>
      <c r="S301" s="3224"/>
    </row>
    <row r="302" spans="1:19" ht="15.75" thickBot="1" x14ac:dyDescent="0.3">
      <c r="A302" s="7329"/>
      <c r="B302" s="7338"/>
      <c r="C302" s="7332"/>
      <c r="D302" s="7335"/>
      <c r="E302" s="3135"/>
      <c r="F302" s="5949"/>
      <c r="G302" s="7346"/>
      <c r="H302" s="7195"/>
      <c r="I302" s="3617"/>
      <c r="J302" s="3458" t="s">
        <v>23</v>
      </c>
      <c r="K302" s="3455">
        <v>0</v>
      </c>
      <c r="L302" s="3455">
        <v>0</v>
      </c>
      <c r="M302" s="3374">
        <v>0</v>
      </c>
      <c r="N302" s="3151"/>
      <c r="O302" s="3149"/>
      <c r="P302" s="3149"/>
      <c r="Q302" s="3537"/>
      <c r="R302" s="3713"/>
      <c r="S302" s="3224"/>
    </row>
    <row r="303" spans="1:19" ht="15.75" thickBot="1" x14ac:dyDescent="0.3">
      <c r="A303" s="7330"/>
      <c r="B303" s="7339"/>
      <c r="C303" s="7333"/>
      <c r="D303" s="7336"/>
      <c r="E303" s="3123"/>
      <c r="F303" s="5762"/>
      <c r="G303" s="7347"/>
      <c r="H303" s="7196"/>
      <c r="I303" s="3612"/>
      <c r="J303" s="3452" t="s">
        <v>24</v>
      </c>
      <c r="K303" s="3496">
        <f>SUM(K300:K302)</f>
        <v>150</v>
      </c>
      <c r="L303" s="3496">
        <f>SUM(L300:L302)</f>
        <v>150</v>
      </c>
      <c r="M303" s="3450">
        <f>SUM(M300:M302)</f>
        <v>136.30000000000001</v>
      </c>
      <c r="N303" s="3252"/>
      <c r="O303" s="3667"/>
      <c r="P303" s="3667"/>
      <c r="Q303" s="3712"/>
      <c r="R303" s="3711"/>
      <c r="S303" s="3222"/>
    </row>
    <row r="304" spans="1:19" ht="25.5" customHeight="1" x14ac:dyDescent="0.25">
      <c r="A304" s="7328" t="s">
        <v>27</v>
      </c>
      <c r="B304" s="7337" t="s">
        <v>10</v>
      </c>
      <c r="C304" s="7331" t="s">
        <v>10</v>
      </c>
      <c r="D304" s="7334" t="s">
        <v>27</v>
      </c>
      <c r="E304" s="3157"/>
      <c r="F304" s="5783" t="s">
        <v>1268</v>
      </c>
      <c r="G304" s="7191" t="s">
        <v>508</v>
      </c>
      <c r="H304" s="7194" t="s">
        <v>18</v>
      </c>
      <c r="I304" s="3617" t="s">
        <v>1071</v>
      </c>
      <c r="J304" s="3466" t="s">
        <v>20</v>
      </c>
      <c r="K304" s="3317">
        <v>1141.5999999999999</v>
      </c>
      <c r="L304" s="3464">
        <v>516.79999999999995</v>
      </c>
      <c r="M304" s="3317">
        <v>49.2</v>
      </c>
      <c r="N304" s="3710" t="s">
        <v>1267</v>
      </c>
      <c r="O304" s="3545" t="s">
        <v>320</v>
      </c>
      <c r="P304" s="436">
        <v>3</v>
      </c>
      <c r="Q304" s="3300">
        <v>2.1</v>
      </c>
      <c r="R304" s="7233" t="s">
        <v>1266</v>
      </c>
      <c r="S304" s="3146"/>
    </row>
    <row r="305" spans="1:19" x14ac:dyDescent="0.25">
      <c r="A305" s="7329"/>
      <c r="B305" s="7338"/>
      <c r="C305" s="7332"/>
      <c r="D305" s="7335"/>
      <c r="E305" s="3135"/>
      <c r="F305" s="5949"/>
      <c r="G305" s="7192"/>
      <c r="H305" s="7195"/>
      <c r="I305" s="3617" t="s">
        <v>732</v>
      </c>
      <c r="J305" s="453" t="s">
        <v>231</v>
      </c>
      <c r="K305" s="3459">
        <v>1136.2</v>
      </c>
      <c r="L305" s="3460">
        <v>1114.9000000000001</v>
      </c>
      <c r="M305" s="3459">
        <v>1114.9000000000001</v>
      </c>
      <c r="N305" s="3709"/>
      <c r="O305" s="3149"/>
      <c r="P305" s="3149"/>
      <c r="Q305" s="3148"/>
      <c r="R305" s="7234"/>
      <c r="S305" s="3126"/>
    </row>
    <row r="306" spans="1:19" ht="15.75" thickBot="1" x14ac:dyDescent="0.3">
      <c r="A306" s="7329"/>
      <c r="B306" s="7338"/>
      <c r="C306" s="7332"/>
      <c r="D306" s="7335"/>
      <c r="E306" s="3135"/>
      <c r="F306" s="5949"/>
      <c r="G306" s="7192"/>
      <c r="H306" s="7195"/>
      <c r="I306" s="3617"/>
      <c r="J306" s="3680" t="s">
        <v>23</v>
      </c>
      <c r="K306" s="3479">
        <v>101.7</v>
      </c>
      <c r="L306" s="3479">
        <v>101.7</v>
      </c>
      <c r="M306" s="3600">
        <v>0</v>
      </c>
      <c r="N306" s="3252"/>
      <c r="O306" s="3667"/>
      <c r="P306" s="3667"/>
      <c r="Q306" s="3708"/>
      <c r="R306" s="7234"/>
      <c r="S306" s="3126"/>
    </row>
    <row r="307" spans="1:19" ht="15.75" thickBot="1" x14ac:dyDescent="0.3">
      <c r="A307" s="7330"/>
      <c r="B307" s="7339"/>
      <c r="C307" s="7333"/>
      <c r="D307" s="7336"/>
      <c r="E307" s="3123"/>
      <c r="F307" s="5762"/>
      <c r="G307" s="7193"/>
      <c r="H307" s="7196"/>
      <c r="I307" s="3681"/>
      <c r="J307" s="3452" t="s">
        <v>24</v>
      </c>
      <c r="K307" s="3496">
        <f>SUM(K304:K306)</f>
        <v>2379.5</v>
      </c>
      <c r="L307" s="3496">
        <f>SUM(L304:L306)</f>
        <v>1733.4</v>
      </c>
      <c r="M307" s="3450">
        <f>SUM(M304:M306)</f>
        <v>1164.1000000000001</v>
      </c>
      <c r="N307" s="3118"/>
      <c r="O307" s="3175"/>
      <c r="P307" s="3175"/>
      <c r="Q307" s="3174"/>
      <c r="R307" s="7235"/>
      <c r="S307" s="3115"/>
    </row>
    <row r="308" spans="1:19" ht="18.75" customHeight="1" x14ac:dyDescent="0.25">
      <c r="A308" s="7328" t="s">
        <v>27</v>
      </c>
      <c r="B308" s="7337" t="s">
        <v>10</v>
      </c>
      <c r="C308" s="7331" t="s">
        <v>10</v>
      </c>
      <c r="D308" s="7334" t="s">
        <v>28</v>
      </c>
      <c r="E308" s="3157"/>
      <c r="F308" s="5783" t="s">
        <v>1265</v>
      </c>
      <c r="G308" s="7345" t="s">
        <v>508</v>
      </c>
      <c r="H308" s="7194" t="s">
        <v>18</v>
      </c>
      <c r="I308" s="3620" t="s">
        <v>1071</v>
      </c>
      <c r="J308" s="3466" t="s">
        <v>20</v>
      </c>
      <c r="K308" s="288">
        <v>0</v>
      </c>
      <c r="L308" s="288">
        <v>0</v>
      </c>
      <c r="M308" s="288">
        <v>0</v>
      </c>
      <c r="N308" s="7499" t="s">
        <v>1264</v>
      </c>
      <c r="O308" s="3565" t="s">
        <v>320</v>
      </c>
      <c r="P308" s="3309">
        <v>0.77700000000000002</v>
      </c>
      <c r="Q308" s="3462">
        <v>0.77</v>
      </c>
      <c r="R308" s="7214" t="s">
        <v>1263</v>
      </c>
      <c r="S308" s="3705"/>
    </row>
    <row r="309" spans="1:19" x14ac:dyDescent="0.25">
      <c r="A309" s="7329"/>
      <c r="B309" s="7338"/>
      <c r="C309" s="7332"/>
      <c r="D309" s="7335"/>
      <c r="E309" s="3135"/>
      <c r="F309" s="5949"/>
      <c r="G309" s="7346"/>
      <c r="H309" s="7195"/>
      <c r="I309" s="3617"/>
      <c r="J309" s="453" t="s">
        <v>231</v>
      </c>
      <c r="K309" s="453"/>
      <c r="L309" s="3505"/>
      <c r="M309" s="3707"/>
      <c r="N309" s="7358"/>
      <c r="O309" s="3149"/>
      <c r="P309" s="3149"/>
      <c r="Q309" s="3537"/>
      <c r="R309" s="7215"/>
      <c r="S309" s="3703"/>
    </row>
    <row r="310" spans="1:19" ht="15.75" thickBot="1" x14ac:dyDescent="0.3">
      <c r="A310" s="7329"/>
      <c r="B310" s="7338"/>
      <c r="C310" s="7332"/>
      <c r="D310" s="7335"/>
      <c r="E310" s="3135"/>
      <c r="F310" s="5949"/>
      <c r="G310" s="7346"/>
      <c r="H310" s="7195"/>
      <c r="I310" s="3617"/>
      <c r="J310" s="3680" t="s">
        <v>23</v>
      </c>
      <c r="K310" s="3468"/>
      <c r="L310" s="3656"/>
      <c r="M310" s="3706"/>
      <c r="N310" s="3151"/>
      <c r="O310" s="3169"/>
      <c r="P310" s="3169"/>
      <c r="Q310" s="3164"/>
      <c r="R310" s="7215"/>
      <c r="S310" s="3703"/>
    </row>
    <row r="311" spans="1:19" ht="15.75" thickBot="1" x14ac:dyDescent="0.3">
      <c r="A311" s="7330"/>
      <c r="B311" s="7339"/>
      <c r="C311" s="7333"/>
      <c r="D311" s="7336"/>
      <c r="E311" s="3123"/>
      <c r="F311" s="5762"/>
      <c r="G311" s="7347"/>
      <c r="H311" s="7196"/>
      <c r="I311" s="3612"/>
      <c r="J311" s="3452" t="s">
        <v>24</v>
      </c>
      <c r="K311" s="3451">
        <f>SUM(K308:K310)</f>
        <v>0</v>
      </c>
      <c r="L311" s="3451">
        <f>SUM(L308:L310)</f>
        <v>0</v>
      </c>
      <c r="M311" s="3450">
        <f>SUM(M308:M310)</f>
        <v>0</v>
      </c>
      <c r="N311" s="3252"/>
      <c r="O311" s="3251"/>
      <c r="P311" s="3251"/>
      <c r="Q311" s="3467"/>
      <c r="R311" s="7216"/>
      <c r="S311" s="3700"/>
    </row>
    <row r="312" spans="1:19" ht="29.25" hidden="1" customHeight="1" x14ac:dyDescent="0.25">
      <c r="A312" s="7328" t="s">
        <v>27</v>
      </c>
      <c r="B312" s="7337" t="s">
        <v>10</v>
      </c>
      <c r="C312" s="7331" t="s">
        <v>10</v>
      </c>
      <c r="D312" s="7334" t="s">
        <v>30</v>
      </c>
      <c r="E312" s="3157"/>
      <c r="F312" s="5783" t="s">
        <v>1262</v>
      </c>
      <c r="G312" s="7345" t="s">
        <v>508</v>
      </c>
      <c r="H312" s="7194" t="s">
        <v>18</v>
      </c>
      <c r="I312" s="3617" t="s">
        <v>1071</v>
      </c>
      <c r="J312" s="3466" t="s">
        <v>20</v>
      </c>
      <c r="K312" s="288">
        <v>0</v>
      </c>
      <c r="L312" s="3464">
        <v>0</v>
      </c>
      <c r="M312" s="3317">
        <v>0</v>
      </c>
      <c r="N312" s="7209" t="s">
        <v>1261</v>
      </c>
      <c r="O312" s="3358" t="s">
        <v>320</v>
      </c>
      <c r="P312" s="3309">
        <v>1.02</v>
      </c>
      <c r="Q312" s="3462">
        <v>1.02</v>
      </c>
      <c r="R312" s="3675" t="s">
        <v>1260</v>
      </c>
      <c r="S312" s="3705"/>
    </row>
    <row r="313" spans="1:19" ht="29.25" hidden="1" customHeight="1" x14ac:dyDescent="0.25">
      <c r="A313" s="7329"/>
      <c r="B313" s="7338"/>
      <c r="C313" s="7332"/>
      <c r="D313" s="7335"/>
      <c r="E313" s="3135"/>
      <c r="F313" s="5949"/>
      <c r="G313" s="7346"/>
      <c r="H313" s="7195"/>
      <c r="I313" s="3681"/>
      <c r="J313" s="453" t="s">
        <v>231</v>
      </c>
      <c r="K313" s="453"/>
      <c r="L313" s="3460">
        <v>0</v>
      </c>
      <c r="M313" s="3459"/>
      <c r="N313" s="7210"/>
      <c r="O313" s="3169"/>
      <c r="P313" s="3169"/>
      <c r="Q313" s="3164"/>
      <c r="R313" s="3704"/>
      <c r="S313" s="3703"/>
    </row>
    <row r="314" spans="1:19" ht="33" hidden="1" customHeight="1" thickBot="1" x14ac:dyDescent="0.3">
      <c r="A314" s="7329"/>
      <c r="B314" s="7338"/>
      <c r="C314" s="7332"/>
      <c r="D314" s="7335"/>
      <c r="E314" s="3135"/>
      <c r="F314" s="5949"/>
      <c r="G314" s="7346"/>
      <c r="H314" s="7195"/>
      <c r="I314" s="3681"/>
      <c r="J314" s="3458" t="s">
        <v>23</v>
      </c>
      <c r="K314" s="3457"/>
      <c r="L314" s="3455"/>
      <c r="M314" s="3616"/>
      <c r="N314" s="7211"/>
      <c r="O314" s="3169"/>
      <c r="P314" s="3169"/>
      <c r="Q314" s="3164"/>
      <c r="R314" s="3704"/>
      <c r="S314" s="3703"/>
    </row>
    <row r="315" spans="1:19" ht="43.5" hidden="1" customHeight="1" thickBot="1" x14ac:dyDescent="0.3">
      <c r="A315" s="7330"/>
      <c r="B315" s="7339"/>
      <c r="C315" s="7333"/>
      <c r="D315" s="7336"/>
      <c r="E315" s="3123"/>
      <c r="F315" s="5762"/>
      <c r="G315" s="7347"/>
      <c r="H315" s="7196"/>
      <c r="I315" s="3679"/>
      <c r="J315" s="3452" t="s">
        <v>24</v>
      </c>
      <c r="K315" s="3702">
        <f>SUM(K312:K314)</f>
        <v>0</v>
      </c>
      <c r="L315" s="3702">
        <f>SUM(L312:L314)</f>
        <v>0</v>
      </c>
      <c r="M315" s="3450">
        <f>SUM(M312:M314)</f>
        <v>0</v>
      </c>
      <c r="N315" s="3252"/>
      <c r="O315" s="3251"/>
      <c r="P315" s="3251"/>
      <c r="Q315" s="3467"/>
      <c r="R315" s="3701"/>
      <c r="S315" s="3700"/>
    </row>
    <row r="316" spans="1:19" ht="15" customHeight="1" x14ac:dyDescent="0.25">
      <c r="A316" s="7328" t="s">
        <v>27</v>
      </c>
      <c r="B316" s="7337" t="s">
        <v>10</v>
      </c>
      <c r="C316" s="7331" t="s">
        <v>10</v>
      </c>
      <c r="D316" s="7334" t="s">
        <v>32</v>
      </c>
      <c r="E316" s="3157"/>
      <c r="F316" s="5783" t="s">
        <v>1259</v>
      </c>
      <c r="G316" s="7345" t="s">
        <v>508</v>
      </c>
      <c r="H316" s="7194" t="s">
        <v>18</v>
      </c>
      <c r="I316" s="3620" t="s">
        <v>1071</v>
      </c>
      <c r="J316" s="3466" t="s">
        <v>20</v>
      </c>
      <c r="K316" s="288">
        <v>35</v>
      </c>
      <c r="L316" s="3699">
        <v>25</v>
      </c>
      <c r="M316" s="3317">
        <v>14.9</v>
      </c>
      <c r="N316" s="7212" t="s">
        <v>1258</v>
      </c>
      <c r="O316" s="3358" t="s">
        <v>320</v>
      </c>
      <c r="P316" s="3186">
        <v>1.2709999999999999</v>
      </c>
      <c r="Q316" s="3185">
        <v>1.3049999999999999</v>
      </c>
      <c r="R316" s="7233" t="s">
        <v>1257</v>
      </c>
      <c r="S316" s="3146"/>
    </row>
    <row r="317" spans="1:19" x14ac:dyDescent="0.25">
      <c r="A317" s="7329"/>
      <c r="B317" s="7338"/>
      <c r="C317" s="7332"/>
      <c r="D317" s="7335"/>
      <c r="E317" s="3135"/>
      <c r="F317" s="5949"/>
      <c r="G317" s="7192"/>
      <c r="H317" s="7195"/>
      <c r="I317" s="3681"/>
      <c r="J317" s="453" t="s">
        <v>231</v>
      </c>
      <c r="K317" s="453">
        <v>574.1</v>
      </c>
      <c r="L317" s="3697">
        <v>200.6</v>
      </c>
      <c r="M317" s="3696">
        <v>200.6</v>
      </c>
      <c r="N317" s="7213"/>
      <c r="O317" s="3169"/>
      <c r="P317" s="3169"/>
      <c r="Q317" s="3255"/>
      <c r="R317" s="7234"/>
      <c r="S317" s="3126"/>
    </row>
    <row r="318" spans="1:19" x14ac:dyDescent="0.25">
      <c r="A318" s="7329"/>
      <c r="B318" s="7338"/>
      <c r="C318" s="7332"/>
      <c r="D318" s="7335"/>
      <c r="E318" s="3135"/>
      <c r="F318" s="5949"/>
      <c r="G318" s="7192"/>
      <c r="H318" s="7195"/>
      <c r="I318" s="3681"/>
      <c r="J318" s="3458" t="s">
        <v>232</v>
      </c>
      <c r="K318" s="3698">
        <v>0</v>
      </c>
      <c r="L318" s="3697">
        <v>490.9</v>
      </c>
      <c r="M318" s="3696">
        <v>490.9</v>
      </c>
      <c r="N318" s="3682"/>
      <c r="O318" s="3169"/>
      <c r="P318" s="3169"/>
      <c r="Q318" s="3255"/>
      <c r="R318" s="7234"/>
      <c r="S318" s="3126"/>
    </row>
    <row r="319" spans="1:19" ht="15.75" thickBot="1" x14ac:dyDescent="0.3">
      <c r="A319" s="7329"/>
      <c r="B319" s="7338"/>
      <c r="C319" s="7332"/>
      <c r="D319" s="7335"/>
      <c r="E319" s="3135"/>
      <c r="F319" s="5949"/>
      <c r="G319" s="7192"/>
      <c r="H319" s="7195"/>
      <c r="I319" s="3681"/>
      <c r="J319" s="3458" t="s">
        <v>23</v>
      </c>
      <c r="K319" s="3468"/>
      <c r="L319" s="3695">
        <v>0</v>
      </c>
      <c r="M319" s="3374"/>
      <c r="N319" s="3151"/>
      <c r="O319" s="3169"/>
      <c r="P319" s="3169"/>
      <c r="Q319" s="3255"/>
      <c r="R319" s="7234"/>
      <c r="S319" s="3126"/>
    </row>
    <row r="320" spans="1:19" ht="15.75" thickBot="1" x14ac:dyDescent="0.3">
      <c r="A320" s="7330"/>
      <c r="B320" s="7339"/>
      <c r="C320" s="7333"/>
      <c r="D320" s="7336"/>
      <c r="E320" s="3123"/>
      <c r="F320" s="5762"/>
      <c r="G320" s="7193"/>
      <c r="H320" s="7196"/>
      <c r="I320" s="3679"/>
      <c r="J320" s="3452" t="s">
        <v>24</v>
      </c>
      <c r="K320" s="3451">
        <f>SUM(K316:K319)</f>
        <v>609.1</v>
      </c>
      <c r="L320" s="3451">
        <f>SUM(L316:L319)</f>
        <v>716.5</v>
      </c>
      <c r="M320" s="3450">
        <f>SUM(M316:M319)</f>
        <v>706.4</v>
      </c>
      <c r="N320" s="3252"/>
      <c r="O320" s="3251"/>
      <c r="P320" s="3251"/>
      <c r="Q320" s="3250"/>
      <c r="R320" s="7235"/>
      <c r="S320" s="3115"/>
    </row>
    <row r="321" spans="1:19" ht="15.75" hidden="1" thickBot="1" x14ac:dyDescent="0.3">
      <c r="A321" s="7328" t="s">
        <v>27</v>
      </c>
      <c r="B321" s="7337" t="s">
        <v>10</v>
      </c>
      <c r="C321" s="7331" t="s">
        <v>10</v>
      </c>
      <c r="D321" s="7334" t="s">
        <v>47</v>
      </c>
      <c r="E321" s="3157"/>
      <c r="F321" s="5783" t="s">
        <v>1256</v>
      </c>
      <c r="G321" s="7191" t="s">
        <v>508</v>
      </c>
      <c r="H321" s="7194" t="s">
        <v>18</v>
      </c>
      <c r="I321" s="3620" t="s">
        <v>1071</v>
      </c>
      <c r="J321" s="3466" t="s">
        <v>20</v>
      </c>
      <c r="K321" s="3465">
        <v>0</v>
      </c>
      <c r="L321" s="3694">
        <v>0</v>
      </c>
      <c r="M321" s="3636">
        <v>0</v>
      </c>
      <c r="N321" s="7237" t="s">
        <v>1255</v>
      </c>
      <c r="O321" s="3571" t="s">
        <v>320</v>
      </c>
      <c r="P321" s="3571"/>
      <c r="Q321" s="3693"/>
      <c r="R321" s="3257"/>
      <c r="S321" s="3256"/>
    </row>
    <row r="322" spans="1:19" ht="15.75" hidden="1" thickBot="1" x14ac:dyDescent="0.3">
      <c r="A322" s="7329"/>
      <c r="B322" s="7338"/>
      <c r="C322" s="7332"/>
      <c r="D322" s="7335"/>
      <c r="E322" s="3135"/>
      <c r="F322" s="5949"/>
      <c r="G322" s="7192"/>
      <c r="H322" s="7195"/>
      <c r="I322" s="3617"/>
      <c r="J322" s="453" t="s">
        <v>231</v>
      </c>
      <c r="K322" s="3461"/>
      <c r="L322" s="3505">
        <v>0</v>
      </c>
      <c r="M322" s="3504"/>
      <c r="N322" s="7238"/>
      <c r="O322" s="3692"/>
      <c r="P322" s="3692"/>
      <c r="Q322" s="3255"/>
      <c r="R322" s="3254"/>
      <c r="S322" s="3253"/>
    </row>
    <row r="323" spans="1:19" ht="15.75" hidden="1" thickBot="1" x14ac:dyDescent="0.3">
      <c r="A323" s="7329"/>
      <c r="B323" s="7338"/>
      <c r="C323" s="7332"/>
      <c r="D323" s="7335"/>
      <c r="E323" s="3135"/>
      <c r="F323" s="5949"/>
      <c r="G323" s="7192"/>
      <c r="H323" s="7195"/>
      <c r="I323" s="3617"/>
      <c r="J323" s="3458" t="s">
        <v>23</v>
      </c>
      <c r="K323" s="3457"/>
      <c r="L323" s="3656"/>
      <c r="M323" s="3625"/>
      <c r="N323" s="3151"/>
      <c r="O323" s="3169"/>
      <c r="P323" s="3169"/>
      <c r="Q323" s="3255"/>
      <c r="R323" s="3254"/>
      <c r="S323" s="3253"/>
    </row>
    <row r="324" spans="1:19" ht="15.75" hidden="1" thickBot="1" x14ac:dyDescent="0.3">
      <c r="A324" s="7330"/>
      <c r="B324" s="7339"/>
      <c r="C324" s="7333"/>
      <c r="D324" s="7336"/>
      <c r="E324" s="3123"/>
      <c r="F324" s="5762"/>
      <c r="G324" s="7193"/>
      <c r="H324" s="7196"/>
      <c r="I324" s="3612"/>
      <c r="J324" s="3452" t="s">
        <v>24</v>
      </c>
      <c r="K324" s="3450">
        <f>SUM(K321:K323)</f>
        <v>0</v>
      </c>
      <c r="L324" s="3451">
        <f>SUM(L321:L323)</f>
        <v>0</v>
      </c>
      <c r="M324" s="3611">
        <f>SUM(M321:M323)</f>
        <v>0</v>
      </c>
      <c r="N324" s="3252"/>
      <c r="O324" s="3251"/>
      <c r="P324" s="3251"/>
      <c r="Q324" s="3250"/>
      <c r="R324" s="3249"/>
      <c r="S324" s="3248"/>
    </row>
    <row r="325" spans="1:19" ht="15" customHeight="1" x14ac:dyDescent="0.25">
      <c r="A325" s="7328" t="s">
        <v>27</v>
      </c>
      <c r="B325" s="7337" t="s">
        <v>10</v>
      </c>
      <c r="C325" s="7331" t="s">
        <v>10</v>
      </c>
      <c r="D325" s="7334" t="s">
        <v>50</v>
      </c>
      <c r="E325" s="3211"/>
      <c r="F325" s="5844" t="s">
        <v>1254</v>
      </c>
      <c r="G325" s="7191" t="s">
        <v>508</v>
      </c>
      <c r="H325" s="7194" t="s">
        <v>18</v>
      </c>
      <c r="I325" s="3620" t="s">
        <v>1071</v>
      </c>
      <c r="J325" s="3466" t="s">
        <v>20</v>
      </c>
      <c r="K325" s="3317">
        <v>70</v>
      </c>
      <c r="L325" s="3317">
        <v>70</v>
      </c>
      <c r="M325" s="3464">
        <v>66.7</v>
      </c>
      <c r="N325" s="3439" t="s">
        <v>1253</v>
      </c>
      <c r="O325" s="3186" t="s">
        <v>459</v>
      </c>
      <c r="P325" s="3186">
        <v>1</v>
      </c>
      <c r="Q325" s="3185">
        <v>1</v>
      </c>
      <c r="R325" s="7209" t="s">
        <v>1252</v>
      </c>
      <c r="S325" s="3243"/>
    </row>
    <row r="326" spans="1:19" x14ac:dyDescent="0.25">
      <c r="A326" s="7329"/>
      <c r="B326" s="7338"/>
      <c r="C326" s="7332"/>
      <c r="D326" s="7335"/>
      <c r="E326" s="3204"/>
      <c r="F326" s="6251"/>
      <c r="G326" s="7192"/>
      <c r="H326" s="7195"/>
      <c r="I326" s="3617"/>
      <c r="J326" s="453" t="s">
        <v>231</v>
      </c>
      <c r="K326" s="3504"/>
      <c r="L326" s="3504"/>
      <c r="M326" s="3505"/>
      <c r="N326" s="3378"/>
      <c r="O326" s="3149"/>
      <c r="P326" s="3149"/>
      <c r="Q326" s="3148"/>
      <c r="R326" s="7210"/>
      <c r="S326" s="3241"/>
    </row>
    <row r="327" spans="1:19" ht="15.75" thickBot="1" x14ac:dyDescent="0.3">
      <c r="A327" s="7329"/>
      <c r="B327" s="7338"/>
      <c r="C327" s="7332"/>
      <c r="D327" s="7335"/>
      <c r="E327" s="3204"/>
      <c r="F327" s="6251"/>
      <c r="G327" s="7192"/>
      <c r="H327" s="7195"/>
      <c r="I327" s="3617"/>
      <c r="J327" s="3458" t="s">
        <v>23</v>
      </c>
      <c r="K327" s="3656"/>
      <c r="L327" s="3656"/>
      <c r="M327" s="3498"/>
      <c r="N327" s="3378"/>
      <c r="O327" s="3169"/>
      <c r="P327" s="3169"/>
      <c r="Q327" s="3255"/>
      <c r="R327" s="7210"/>
      <c r="S327" s="3241"/>
    </row>
    <row r="328" spans="1:19" ht="20.25" customHeight="1" thickBot="1" x14ac:dyDescent="0.3">
      <c r="A328" s="7330"/>
      <c r="B328" s="7339"/>
      <c r="C328" s="7333"/>
      <c r="D328" s="7336"/>
      <c r="E328" s="3202"/>
      <c r="F328" s="5845"/>
      <c r="G328" s="7193"/>
      <c r="H328" s="7196"/>
      <c r="I328" s="3612"/>
      <c r="J328" s="3452" t="s">
        <v>24</v>
      </c>
      <c r="K328" s="3450">
        <f>SUM(K325:K327)</f>
        <v>70</v>
      </c>
      <c r="L328" s="3450">
        <f>SUM(L325:L327)</f>
        <v>70</v>
      </c>
      <c r="M328" s="3450">
        <f>SUM(M325:M327)</f>
        <v>66.7</v>
      </c>
      <c r="N328" s="3449"/>
      <c r="O328" s="3251"/>
      <c r="P328" s="3251"/>
      <c r="Q328" s="3250"/>
      <c r="R328" s="7236"/>
      <c r="S328" s="3240"/>
    </row>
    <row r="329" spans="1:19" ht="15" customHeight="1" x14ac:dyDescent="0.25">
      <c r="A329" s="7328" t="s">
        <v>27</v>
      </c>
      <c r="B329" s="7337" t="s">
        <v>10</v>
      </c>
      <c r="C329" s="7331" t="s">
        <v>10</v>
      </c>
      <c r="D329" s="7334" t="s">
        <v>52</v>
      </c>
      <c r="E329" s="7199"/>
      <c r="F329" s="5783" t="s">
        <v>1251</v>
      </c>
      <c r="G329" s="7191" t="s">
        <v>508</v>
      </c>
      <c r="H329" s="7195" t="s">
        <v>18</v>
      </c>
      <c r="I329" s="3617" t="s">
        <v>1071</v>
      </c>
      <c r="J329" s="3466" t="s">
        <v>20</v>
      </c>
      <c r="K329" s="3317">
        <v>122</v>
      </c>
      <c r="L329" s="3317">
        <v>311.5</v>
      </c>
      <c r="M329" s="3317">
        <v>290.10000000000002</v>
      </c>
      <c r="N329" s="7209" t="s">
        <v>1241</v>
      </c>
      <c r="O329" s="3565" t="s">
        <v>320</v>
      </c>
      <c r="P329" s="3309">
        <v>1.25</v>
      </c>
      <c r="Q329" s="7230" t="s">
        <v>1250</v>
      </c>
      <c r="R329" s="7233" t="s">
        <v>1249</v>
      </c>
      <c r="S329" s="3146"/>
    </row>
    <row r="330" spans="1:19" x14ac:dyDescent="0.25">
      <c r="A330" s="7329"/>
      <c r="B330" s="7338"/>
      <c r="C330" s="7332"/>
      <c r="D330" s="7335"/>
      <c r="E330" s="7200"/>
      <c r="F330" s="5949"/>
      <c r="G330" s="7192"/>
      <c r="H330" s="7195"/>
      <c r="I330" s="3617"/>
      <c r="J330" s="3597" t="s">
        <v>231</v>
      </c>
      <c r="K330" s="3459">
        <v>1717</v>
      </c>
      <c r="L330" s="3459">
        <v>1893.5</v>
      </c>
      <c r="M330" s="3484">
        <v>1893.5</v>
      </c>
      <c r="N330" s="7211"/>
      <c r="O330" s="3203"/>
      <c r="P330" s="3203"/>
      <c r="Q330" s="7231"/>
      <c r="R330" s="7234"/>
      <c r="S330" s="3126"/>
    </row>
    <row r="331" spans="1:19" ht="15.75" thickBot="1" x14ac:dyDescent="0.3">
      <c r="A331" s="7329"/>
      <c r="B331" s="7338"/>
      <c r="C331" s="7332"/>
      <c r="D331" s="7335"/>
      <c r="E331" s="7200"/>
      <c r="F331" s="5949"/>
      <c r="G331" s="7192"/>
      <c r="H331" s="7195"/>
      <c r="I331" s="3617"/>
      <c r="J331" s="3458" t="s">
        <v>23</v>
      </c>
      <c r="K331" s="3456">
        <v>0</v>
      </c>
      <c r="L331" s="3456">
        <v>0</v>
      </c>
      <c r="M331" s="3455">
        <v>0</v>
      </c>
      <c r="N331" s="3378"/>
      <c r="O331" s="3169"/>
      <c r="P331" s="3169"/>
      <c r="Q331" s="7231"/>
      <c r="R331" s="7234"/>
      <c r="S331" s="3126"/>
    </row>
    <row r="332" spans="1:19" ht="15.75" thickBot="1" x14ac:dyDescent="0.3">
      <c r="A332" s="7329"/>
      <c r="B332" s="7338"/>
      <c r="C332" s="7332"/>
      <c r="D332" s="7335"/>
      <c r="E332" s="7200"/>
      <c r="F332" s="5762"/>
      <c r="G332" s="7192"/>
      <c r="H332" s="7195"/>
      <c r="I332" s="3617"/>
      <c r="J332" s="3520" t="s">
        <v>24</v>
      </c>
      <c r="K332" s="3451">
        <f>SUM(K329:K331)</f>
        <v>1839</v>
      </c>
      <c r="L332" s="3451">
        <f>SUM(L329:L331)</f>
        <v>2205</v>
      </c>
      <c r="M332" s="3450">
        <f>SUM(M329:M331)</f>
        <v>2183.6</v>
      </c>
      <c r="N332" s="3449"/>
      <c r="O332" s="3251"/>
      <c r="P332" s="3566"/>
      <c r="Q332" s="7232"/>
      <c r="R332" s="7235"/>
      <c r="S332" s="3115"/>
    </row>
    <row r="333" spans="1:19" ht="15" customHeight="1" x14ac:dyDescent="0.25">
      <c r="A333" s="7328" t="s">
        <v>27</v>
      </c>
      <c r="B333" s="7337" t="s">
        <v>10</v>
      </c>
      <c r="C333" s="7331" t="s">
        <v>10</v>
      </c>
      <c r="D333" s="7334" t="s">
        <v>55</v>
      </c>
      <c r="E333" s="3157"/>
      <c r="F333" s="5783" t="s">
        <v>1248</v>
      </c>
      <c r="G333" s="7191" t="s">
        <v>508</v>
      </c>
      <c r="H333" s="7194" t="s">
        <v>18</v>
      </c>
      <c r="I333" s="3620" t="s">
        <v>1071</v>
      </c>
      <c r="J333" s="3466" t="s">
        <v>20</v>
      </c>
      <c r="K333" s="3466">
        <v>3.7</v>
      </c>
      <c r="L333" s="3317">
        <v>94.2</v>
      </c>
      <c r="M333" s="3464">
        <v>94.1</v>
      </c>
      <c r="N333" s="7209" t="s">
        <v>1241</v>
      </c>
      <c r="O333" s="7284" t="s">
        <v>320</v>
      </c>
      <c r="P333" s="7227">
        <v>0.64</v>
      </c>
      <c r="Q333" s="3691">
        <v>0.64</v>
      </c>
      <c r="R333" s="3690" t="s">
        <v>1247</v>
      </c>
      <c r="S333" s="3146"/>
    </row>
    <row r="334" spans="1:19" ht="15.75" thickBot="1" x14ac:dyDescent="0.3">
      <c r="A334" s="7329"/>
      <c r="B334" s="7338"/>
      <c r="C334" s="7332"/>
      <c r="D334" s="7335"/>
      <c r="E334" s="3135"/>
      <c r="F334" s="5949"/>
      <c r="G334" s="7192"/>
      <c r="H334" s="7195"/>
      <c r="I334" s="3617"/>
      <c r="J334" s="453" t="s">
        <v>231</v>
      </c>
      <c r="K334" s="3458"/>
      <c r="L334" s="3689"/>
      <c r="M334" s="3498"/>
      <c r="N334" s="7211"/>
      <c r="O334" s="7285"/>
      <c r="P334" s="7228"/>
      <c r="Q334" s="3688"/>
      <c r="R334" s="3687"/>
      <c r="S334" s="3126"/>
    </row>
    <row r="335" spans="1:19" ht="15.75" thickBot="1" x14ac:dyDescent="0.3">
      <c r="A335" s="3137"/>
      <c r="B335" s="3267"/>
      <c r="C335" s="3226"/>
      <c r="D335" s="3136"/>
      <c r="E335" s="3135"/>
      <c r="F335" s="5762"/>
      <c r="G335" s="3431"/>
      <c r="H335" s="3134"/>
      <c r="I335" s="3617"/>
      <c r="J335" s="3686" t="s">
        <v>24</v>
      </c>
      <c r="K335" s="3685">
        <f>SUM(K333:K334)</f>
        <v>3.7</v>
      </c>
      <c r="L335" s="3685">
        <f>SUM(L333:L334)</f>
        <v>94.2</v>
      </c>
      <c r="M335" s="3685">
        <f>SUM(M333:M334)</f>
        <v>94.1</v>
      </c>
      <c r="N335" s="3304"/>
      <c r="O335" s="3684"/>
      <c r="P335" s="3139"/>
      <c r="Q335" s="3138"/>
      <c r="R335" s="3683"/>
      <c r="S335" s="3115"/>
    </row>
    <row r="336" spans="1:19" ht="15" customHeight="1" x14ac:dyDescent="0.25">
      <c r="A336" s="7328" t="s">
        <v>27</v>
      </c>
      <c r="B336" s="7337" t="s">
        <v>10</v>
      </c>
      <c r="C336" s="7331" t="s">
        <v>10</v>
      </c>
      <c r="D336" s="7334" t="s">
        <v>59</v>
      </c>
      <c r="E336" s="3157"/>
      <c r="F336" s="5783" t="s">
        <v>1246</v>
      </c>
      <c r="G336" s="7191" t="s">
        <v>508</v>
      </c>
      <c r="H336" s="7194" t="s">
        <v>18</v>
      </c>
      <c r="I336" s="3620" t="s">
        <v>1071</v>
      </c>
      <c r="J336" s="3466" t="s">
        <v>20</v>
      </c>
      <c r="K336" s="3632">
        <v>0</v>
      </c>
      <c r="L336" s="3317">
        <v>51</v>
      </c>
      <c r="M336" s="3317">
        <v>30.2</v>
      </c>
      <c r="N336" s="7212" t="s">
        <v>1245</v>
      </c>
      <c r="O336" s="3358" t="s">
        <v>320</v>
      </c>
      <c r="P336" s="3571"/>
      <c r="Q336" s="7224" t="s">
        <v>1244</v>
      </c>
      <c r="R336" s="7233" t="s">
        <v>1243</v>
      </c>
      <c r="S336" s="3146"/>
    </row>
    <row r="337" spans="1:19" x14ac:dyDescent="0.25">
      <c r="A337" s="7329"/>
      <c r="B337" s="7338"/>
      <c r="C337" s="7332"/>
      <c r="D337" s="7335"/>
      <c r="E337" s="3135"/>
      <c r="F337" s="5949"/>
      <c r="G337" s="7192"/>
      <c r="H337" s="7195"/>
      <c r="I337" s="3617"/>
      <c r="J337" s="453" t="s">
        <v>231</v>
      </c>
      <c r="K337" s="453"/>
      <c r="L337" s="3459">
        <v>455.7</v>
      </c>
      <c r="M337" s="3459">
        <v>455.7</v>
      </c>
      <c r="N337" s="7213"/>
      <c r="O337" s="3169"/>
      <c r="P337" s="3169"/>
      <c r="Q337" s="7225"/>
      <c r="R337" s="7234"/>
      <c r="S337" s="3126"/>
    </row>
    <row r="338" spans="1:19" ht="15.75" thickBot="1" x14ac:dyDescent="0.3">
      <c r="A338" s="7329"/>
      <c r="B338" s="7338"/>
      <c r="C338" s="7332"/>
      <c r="D338" s="7335"/>
      <c r="E338" s="3135"/>
      <c r="F338" s="5949"/>
      <c r="G338" s="7192"/>
      <c r="H338" s="7195"/>
      <c r="I338" s="3681"/>
      <c r="J338" s="3680" t="s">
        <v>23</v>
      </c>
      <c r="K338" s="3468"/>
      <c r="L338" s="3616">
        <v>30</v>
      </c>
      <c r="M338" s="3374">
        <v>30</v>
      </c>
      <c r="N338" s="3151"/>
      <c r="O338" s="3169"/>
      <c r="P338" s="3169"/>
      <c r="Q338" s="7225"/>
      <c r="R338" s="7234"/>
      <c r="S338" s="3126"/>
    </row>
    <row r="339" spans="1:19" ht="33" customHeight="1" thickBot="1" x14ac:dyDescent="0.3">
      <c r="A339" s="7330"/>
      <c r="B339" s="7339"/>
      <c r="C339" s="7333"/>
      <c r="D339" s="7336"/>
      <c r="E339" s="3123"/>
      <c r="F339" s="5762"/>
      <c r="G339" s="7193"/>
      <c r="H339" s="7196"/>
      <c r="I339" s="3679"/>
      <c r="J339" s="3452" t="s">
        <v>24</v>
      </c>
      <c r="K339" s="3451">
        <f>SUM(K336:K338)</f>
        <v>0</v>
      </c>
      <c r="L339" s="3451">
        <f>SUM(L336:L338)</f>
        <v>536.70000000000005</v>
      </c>
      <c r="M339" s="3450">
        <f>SUM(M336:M338)</f>
        <v>515.9</v>
      </c>
      <c r="N339" s="3252"/>
      <c r="O339" s="3251"/>
      <c r="P339" s="3251"/>
      <c r="Q339" s="7226"/>
      <c r="R339" s="7235"/>
      <c r="S339" s="3222"/>
    </row>
    <row r="340" spans="1:19" ht="29.25" hidden="1" customHeight="1" x14ac:dyDescent="0.25">
      <c r="A340" s="7328" t="s">
        <v>27</v>
      </c>
      <c r="B340" s="7337" t="s">
        <v>10</v>
      </c>
      <c r="C340" s="7331" t="s">
        <v>10</v>
      </c>
      <c r="D340" s="7504" t="s">
        <v>61</v>
      </c>
      <c r="E340" s="3678"/>
      <c r="F340" s="5783" t="s">
        <v>1242</v>
      </c>
      <c r="G340" s="7191" t="s">
        <v>508</v>
      </c>
      <c r="H340" s="7194" t="s">
        <v>18</v>
      </c>
      <c r="I340" s="7206" t="s">
        <v>1071</v>
      </c>
      <c r="J340" s="3466" t="s">
        <v>20</v>
      </c>
      <c r="K340" s="288">
        <v>0</v>
      </c>
      <c r="L340" s="3317">
        <v>0</v>
      </c>
      <c r="M340" s="3317">
        <v>0</v>
      </c>
      <c r="N340" s="3529" t="s">
        <v>1241</v>
      </c>
      <c r="O340" s="3565" t="s">
        <v>320</v>
      </c>
      <c r="P340" s="3565"/>
      <c r="Q340" s="3607"/>
      <c r="R340" s="7312" t="s">
        <v>1240</v>
      </c>
      <c r="S340" s="7313"/>
    </row>
    <row r="341" spans="1:19" ht="15.75" hidden="1" thickBot="1" x14ac:dyDescent="0.3">
      <c r="A341" s="7329"/>
      <c r="B341" s="7338"/>
      <c r="C341" s="7332"/>
      <c r="D341" s="7505"/>
      <c r="E341" s="3677"/>
      <c r="F341" s="5949"/>
      <c r="G341" s="7192"/>
      <c r="H341" s="7195"/>
      <c r="I341" s="7207"/>
      <c r="J341" s="453" t="s">
        <v>231</v>
      </c>
      <c r="K341" s="453"/>
      <c r="L341" s="3504"/>
      <c r="M341" s="3505"/>
      <c r="N341" s="3378"/>
      <c r="O341" s="3169"/>
      <c r="P341" s="3169"/>
      <c r="Q341" s="3454"/>
      <c r="R341" s="7314"/>
      <c r="S341" s="6098"/>
    </row>
    <row r="342" spans="1:19" ht="15.75" hidden="1" thickBot="1" x14ac:dyDescent="0.3">
      <c r="A342" s="7329"/>
      <c r="B342" s="7338"/>
      <c r="C342" s="7332"/>
      <c r="D342" s="7505"/>
      <c r="E342" s="3677"/>
      <c r="F342" s="5949"/>
      <c r="G342" s="7192"/>
      <c r="H342" s="7195"/>
      <c r="I342" s="7207"/>
      <c r="J342" s="3458" t="s">
        <v>23</v>
      </c>
      <c r="K342" s="3457"/>
      <c r="L342" s="3656"/>
      <c r="M342" s="3498"/>
      <c r="N342" s="3378"/>
      <c r="O342" s="3169"/>
      <c r="P342" s="3169"/>
      <c r="Q342" s="3454"/>
      <c r="R342" s="7314"/>
      <c r="S342" s="6098"/>
    </row>
    <row r="343" spans="1:19" ht="15.75" hidden="1" thickBot="1" x14ac:dyDescent="0.3">
      <c r="A343" s="7330"/>
      <c r="B343" s="7339"/>
      <c r="C343" s="7333"/>
      <c r="D343" s="7506"/>
      <c r="E343" s="3676"/>
      <c r="F343" s="5762"/>
      <c r="G343" s="7193"/>
      <c r="H343" s="7196"/>
      <c r="I343" s="7208"/>
      <c r="J343" s="3452" t="s">
        <v>24</v>
      </c>
      <c r="K343" s="3450">
        <f>SUM(K340:K342)</f>
        <v>0</v>
      </c>
      <c r="L343" s="3451">
        <f>SUM(L340:L342)</f>
        <v>0</v>
      </c>
      <c r="M343" s="3450">
        <f>SUM(M340:M342)</f>
        <v>0</v>
      </c>
      <c r="N343" s="3449"/>
      <c r="O343" s="3251"/>
      <c r="P343" s="3251"/>
      <c r="Q343" s="3448"/>
      <c r="R343" s="7315"/>
      <c r="S343" s="7316"/>
    </row>
    <row r="344" spans="1:19" ht="26.25" customHeight="1" x14ac:dyDescent="0.25">
      <c r="A344" s="7328" t="s">
        <v>27</v>
      </c>
      <c r="B344" s="7337" t="s">
        <v>10</v>
      </c>
      <c r="C344" s="7331" t="s">
        <v>10</v>
      </c>
      <c r="D344" s="7334" t="s">
        <v>64</v>
      </c>
      <c r="E344" s="3157"/>
      <c r="F344" s="1541" t="s">
        <v>1239</v>
      </c>
      <c r="G344" s="7191" t="s">
        <v>508</v>
      </c>
      <c r="H344" s="7194" t="s">
        <v>18</v>
      </c>
      <c r="I344" s="7206" t="s">
        <v>1071</v>
      </c>
      <c r="J344" s="3466" t="s">
        <v>20</v>
      </c>
      <c r="K344" s="3317">
        <v>0</v>
      </c>
      <c r="L344" s="3317">
        <v>0</v>
      </c>
      <c r="M344" s="3317">
        <v>0</v>
      </c>
      <c r="N344" s="3359" t="s">
        <v>1238</v>
      </c>
      <c r="O344" s="3358" t="s">
        <v>320</v>
      </c>
      <c r="P344" s="3571"/>
      <c r="Q344" s="3607"/>
      <c r="R344" s="3675" t="s">
        <v>1237</v>
      </c>
      <c r="S344" s="3674"/>
    </row>
    <row r="345" spans="1:19" x14ac:dyDescent="0.25">
      <c r="A345" s="7329"/>
      <c r="B345" s="7338"/>
      <c r="C345" s="7332"/>
      <c r="D345" s="7335"/>
      <c r="E345" s="3135"/>
      <c r="F345" s="1540"/>
      <c r="G345" s="7192"/>
      <c r="H345" s="7195"/>
      <c r="I345" s="7207"/>
      <c r="J345" s="453" t="s">
        <v>231</v>
      </c>
      <c r="K345" s="3504"/>
      <c r="L345" s="3504"/>
      <c r="M345" s="3505"/>
      <c r="N345" s="3378"/>
      <c r="O345" s="3169"/>
      <c r="P345" s="3169"/>
      <c r="Q345" s="3454"/>
      <c r="R345" s="3673"/>
      <c r="S345" s="3614"/>
    </row>
    <row r="346" spans="1:19" ht="15.75" thickBot="1" x14ac:dyDescent="0.3">
      <c r="A346" s="7329"/>
      <c r="B346" s="7338"/>
      <c r="C346" s="7332"/>
      <c r="D346" s="7335"/>
      <c r="E346" s="3135"/>
      <c r="F346" s="1540"/>
      <c r="G346" s="7192"/>
      <c r="H346" s="7195"/>
      <c r="I346" s="7207"/>
      <c r="J346" s="3458" t="s">
        <v>23</v>
      </c>
      <c r="K346" s="3498"/>
      <c r="L346" s="3498"/>
      <c r="M346" s="3498"/>
      <c r="N346" s="3378"/>
      <c r="O346" s="3169"/>
      <c r="P346" s="3169"/>
      <c r="Q346" s="3454"/>
      <c r="R346" s="3673"/>
      <c r="S346" s="3614"/>
    </row>
    <row r="347" spans="1:19" ht="15.75" thickBot="1" x14ac:dyDescent="0.3">
      <c r="A347" s="7330"/>
      <c r="B347" s="7339"/>
      <c r="C347" s="7333"/>
      <c r="D347" s="7336"/>
      <c r="E347" s="3123"/>
      <c r="F347" s="1539"/>
      <c r="G347" s="7193"/>
      <c r="H347" s="7196"/>
      <c r="I347" s="7208"/>
      <c r="J347" s="3452" t="s">
        <v>24</v>
      </c>
      <c r="K347" s="3201">
        <f>SUM(K344:K346)</f>
        <v>0</v>
      </c>
      <c r="L347" s="3201">
        <f>SUM(L344:L346)</f>
        <v>0</v>
      </c>
      <c r="M347" s="3201">
        <f>SUM(M344:M346)</f>
        <v>0</v>
      </c>
      <c r="N347" s="3449"/>
      <c r="O347" s="3251"/>
      <c r="P347" s="3251"/>
      <c r="Q347" s="3448"/>
      <c r="R347" s="3672"/>
      <c r="S347" s="3608"/>
    </row>
    <row r="348" spans="1:19" ht="25.5" customHeight="1" x14ac:dyDescent="0.25">
      <c r="A348" s="7329" t="s">
        <v>27</v>
      </c>
      <c r="B348" s="7338" t="s">
        <v>10</v>
      </c>
      <c r="C348" s="7332" t="s">
        <v>10</v>
      </c>
      <c r="D348" s="7335" t="s">
        <v>66</v>
      </c>
      <c r="E348" s="3135"/>
      <c r="F348" s="1540" t="s">
        <v>1128</v>
      </c>
      <c r="G348" s="7192" t="s">
        <v>508</v>
      </c>
      <c r="H348" s="7195" t="s">
        <v>18</v>
      </c>
      <c r="I348" s="7206" t="s">
        <v>1071</v>
      </c>
      <c r="J348" s="3597" t="s">
        <v>20</v>
      </c>
      <c r="K348" s="3671">
        <v>215</v>
      </c>
      <c r="L348" s="3317">
        <v>255.1</v>
      </c>
      <c r="M348" s="3484">
        <v>156.4</v>
      </c>
      <c r="N348" s="3542" t="s">
        <v>1236</v>
      </c>
      <c r="O348" s="3660" t="s">
        <v>459</v>
      </c>
      <c r="P348" s="3309">
        <v>4</v>
      </c>
      <c r="Q348" s="3297">
        <v>4</v>
      </c>
      <c r="R348" s="7233" t="s">
        <v>1235</v>
      </c>
      <c r="S348" s="3146"/>
    </row>
    <row r="349" spans="1:19" x14ac:dyDescent="0.25">
      <c r="A349" s="7329"/>
      <c r="B349" s="7338"/>
      <c r="C349" s="7332"/>
      <c r="D349" s="7335"/>
      <c r="E349" s="3135"/>
      <c r="F349" s="1540"/>
      <c r="G349" s="7192"/>
      <c r="H349" s="7195"/>
      <c r="I349" s="7207"/>
      <c r="J349" s="453" t="s">
        <v>231</v>
      </c>
      <c r="K349" s="453"/>
      <c r="L349" s="3504"/>
      <c r="M349" s="3505"/>
      <c r="N349" s="3526"/>
      <c r="O349" s="3149"/>
      <c r="P349" s="3149"/>
      <c r="Q349" s="3477"/>
      <c r="R349" s="7234"/>
      <c r="S349" s="3126"/>
    </row>
    <row r="350" spans="1:19" ht="15.75" thickBot="1" x14ac:dyDescent="0.3">
      <c r="A350" s="7329"/>
      <c r="B350" s="7338"/>
      <c r="C350" s="7332"/>
      <c r="D350" s="7335"/>
      <c r="E350" s="3135"/>
      <c r="F350" s="1540"/>
      <c r="G350" s="7192"/>
      <c r="H350" s="7195"/>
      <c r="I350" s="7207"/>
      <c r="J350" s="3458" t="s">
        <v>23</v>
      </c>
      <c r="K350" s="3457"/>
      <c r="L350" s="3456">
        <v>0</v>
      </c>
      <c r="M350" s="3498"/>
      <c r="N350" s="3526"/>
      <c r="O350" s="3149"/>
      <c r="P350" s="3149"/>
      <c r="Q350" s="3477"/>
      <c r="R350" s="7234"/>
      <c r="S350" s="3126"/>
    </row>
    <row r="351" spans="1:19" ht="15.75" thickBot="1" x14ac:dyDescent="0.3">
      <c r="A351" s="7329"/>
      <c r="B351" s="7338"/>
      <c r="C351" s="7332"/>
      <c r="D351" s="7335"/>
      <c r="E351" s="3135"/>
      <c r="F351" s="1540"/>
      <c r="G351" s="7192"/>
      <c r="H351" s="7195"/>
      <c r="I351" s="7208"/>
      <c r="J351" s="3586" t="s">
        <v>24</v>
      </c>
      <c r="K351" s="3201">
        <f>SUM(K348:K350)</f>
        <v>215</v>
      </c>
      <c r="L351" s="3670">
        <f>SUM(L348:L350)</f>
        <v>255.1</v>
      </c>
      <c r="M351" s="3201">
        <f>SUM(M348:M350)</f>
        <v>156.4</v>
      </c>
      <c r="N351" s="3669"/>
      <c r="O351" s="3668"/>
      <c r="P351" s="3667"/>
      <c r="Q351" s="3666"/>
      <c r="R351" s="7235"/>
      <c r="S351" s="3665"/>
    </row>
    <row r="352" spans="1:19" ht="25.5" x14ac:dyDescent="0.25">
      <c r="A352" s="7328" t="s">
        <v>27</v>
      </c>
      <c r="B352" s="7337" t="s">
        <v>10</v>
      </c>
      <c r="C352" s="7331" t="s">
        <v>10</v>
      </c>
      <c r="D352" s="7334" t="s">
        <v>153</v>
      </c>
      <c r="E352" s="3157"/>
      <c r="F352" s="1541" t="s">
        <v>1234</v>
      </c>
      <c r="G352" s="7191" t="s">
        <v>508</v>
      </c>
      <c r="H352" s="7194" t="s">
        <v>18</v>
      </c>
      <c r="I352" s="7199" t="s">
        <v>732</v>
      </c>
      <c r="J352" s="3466" t="s">
        <v>20</v>
      </c>
      <c r="K352" s="3317">
        <v>150</v>
      </c>
      <c r="L352" s="3317">
        <v>150</v>
      </c>
      <c r="M352" s="3406">
        <v>74</v>
      </c>
      <c r="N352" s="490" t="s">
        <v>1233</v>
      </c>
      <c r="O352" s="3664" t="s">
        <v>459</v>
      </c>
      <c r="P352" s="3316">
        <v>20</v>
      </c>
      <c r="Q352" s="3603">
        <v>20</v>
      </c>
      <c r="R352" s="3325"/>
      <c r="S352" s="3227"/>
    </row>
    <row r="353" spans="1:19" x14ac:dyDescent="0.25">
      <c r="A353" s="7329"/>
      <c r="B353" s="7338"/>
      <c r="C353" s="7332"/>
      <c r="D353" s="7335"/>
      <c r="E353" s="3135"/>
      <c r="F353" s="1540"/>
      <c r="G353" s="7192"/>
      <c r="H353" s="7195"/>
      <c r="I353" s="7200"/>
      <c r="J353" s="453" t="s">
        <v>231</v>
      </c>
      <c r="K353" s="3504"/>
      <c r="L353" s="3504"/>
      <c r="M353" s="3505"/>
      <c r="N353" s="3378"/>
      <c r="O353" s="3169"/>
      <c r="P353" s="3169"/>
      <c r="Q353" s="3164"/>
      <c r="R353" s="3245"/>
      <c r="S353" s="3224"/>
    </row>
    <row r="354" spans="1:19" ht="15.75" thickBot="1" x14ac:dyDescent="0.3">
      <c r="A354" s="7329"/>
      <c r="B354" s="7338"/>
      <c r="C354" s="7332"/>
      <c r="D354" s="7335"/>
      <c r="E354" s="3135"/>
      <c r="F354" s="1540"/>
      <c r="G354" s="7192"/>
      <c r="H354" s="7195"/>
      <c r="I354" s="7200"/>
      <c r="J354" s="3458" t="s">
        <v>23</v>
      </c>
      <c r="K354" s="3456">
        <v>0</v>
      </c>
      <c r="L354" s="3456">
        <v>0</v>
      </c>
      <c r="M354" s="3455">
        <v>0</v>
      </c>
      <c r="N354" s="3378"/>
      <c r="O354" s="3169"/>
      <c r="P354" s="3169"/>
      <c r="Q354" s="3164"/>
      <c r="R354" s="3245"/>
      <c r="S354" s="3224"/>
    </row>
    <row r="355" spans="1:19" ht="15.75" thickBot="1" x14ac:dyDescent="0.3">
      <c r="A355" s="7330"/>
      <c r="B355" s="7339"/>
      <c r="C355" s="7333"/>
      <c r="D355" s="7336"/>
      <c r="E355" s="3123"/>
      <c r="F355" s="1539"/>
      <c r="G355" s="7193"/>
      <c r="H355" s="7196"/>
      <c r="I355" s="7201"/>
      <c r="J355" s="3452" t="s">
        <v>24</v>
      </c>
      <c r="K355" s="3663">
        <f>SUM(K352:K354)</f>
        <v>150</v>
      </c>
      <c r="L355" s="3663">
        <f>SUM(L352:L354)</f>
        <v>150</v>
      </c>
      <c r="M355" s="3201">
        <f>SUM(M352:M354)</f>
        <v>74</v>
      </c>
      <c r="N355" s="3449"/>
      <c r="O355" s="3251"/>
      <c r="P355" s="3251"/>
      <c r="Q355" s="3467"/>
      <c r="R355" s="3244"/>
      <c r="S355" s="3222"/>
    </row>
    <row r="356" spans="1:19" ht="15.75" hidden="1" thickBot="1" x14ac:dyDescent="0.3">
      <c r="A356" s="7329" t="s">
        <v>27</v>
      </c>
      <c r="B356" s="7338" t="s">
        <v>10</v>
      </c>
      <c r="C356" s="7332" t="s">
        <v>10</v>
      </c>
      <c r="D356" s="7335" t="s">
        <v>1106</v>
      </c>
      <c r="E356" s="3135"/>
      <c r="F356" s="5783" t="s">
        <v>1232</v>
      </c>
      <c r="G356" s="7192" t="s">
        <v>508</v>
      </c>
      <c r="H356" s="7195" t="s">
        <v>18</v>
      </c>
      <c r="I356" s="7200" t="s">
        <v>732</v>
      </c>
      <c r="J356" s="3597" t="s">
        <v>20</v>
      </c>
      <c r="K356" s="3662">
        <v>0</v>
      </c>
      <c r="L356" s="3662">
        <v>0</v>
      </c>
      <c r="M356" s="3661">
        <v>0</v>
      </c>
      <c r="N356" s="3563" t="s">
        <v>1231</v>
      </c>
      <c r="O356" s="3660" t="s">
        <v>459</v>
      </c>
      <c r="P356" s="3313">
        <v>1</v>
      </c>
      <c r="Q356" s="3659">
        <v>1</v>
      </c>
      <c r="R356" s="3658" t="s">
        <v>1230</v>
      </c>
      <c r="S356" s="3227"/>
    </row>
    <row r="357" spans="1:19" ht="15.75" hidden="1" thickBot="1" x14ac:dyDescent="0.3">
      <c r="A357" s="7329"/>
      <c r="B357" s="7338"/>
      <c r="C357" s="7332"/>
      <c r="D357" s="7335"/>
      <c r="E357" s="3135"/>
      <c r="F357" s="5949"/>
      <c r="G357" s="7192"/>
      <c r="H357" s="7195"/>
      <c r="I357" s="7200"/>
      <c r="J357" s="453" t="s">
        <v>231</v>
      </c>
      <c r="K357" s="3459"/>
      <c r="L357" s="3459"/>
      <c r="M357" s="3460"/>
      <c r="N357" s="3378"/>
      <c r="O357" s="3169"/>
      <c r="P357" s="3169"/>
      <c r="Q357" s="3164"/>
      <c r="R357" s="3245"/>
      <c r="S357" s="3224"/>
    </row>
    <row r="358" spans="1:19" ht="15.75" hidden="1" thickBot="1" x14ac:dyDescent="0.3">
      <c r="A358" s="7329"/>
      <c r="B358" s="7338"/>
      <c r="C358" s="7332"/>
      <c r="D358" s="7335"/>
      <c r="E358" s="3135"/>
      <c r="F358" s="5949"/>
      <c r="G358" s="7192"/>
      <c r="H358" s="7195"/>
      <c r="I358" s="7200"/>
      <c r="J358" s="3458" t="s">
        <v>23</v>
      </c>
      <c r="K358" s="3456">
        <v>0</v>
      </c>
      <c r="L358" s="3456">
        <v>0</v>
      </c>
      <c r="M358" s="3455">
        <v>0</v>
      </c>
      <c r="N358" s="3378"/>
      <c r="O358" s="3169"/>
      <c r="P358" s="3169"/>
      <c r="Q358" s="3164"/>
      <c r="R358" s="3245"/>
      <c r="S358" s="3224"/>
    </row>
    <row r="359" spans="1:19" ht="15.75" hidden="1" thickBot="1" x14ac:dyDescent="0.3">
      <c r="A359" s="7330"/>
      <c r="B359" s="7339"/>
      <c r="C359" s="7333"/>
      <c r="D359" s="7336"/>
      <c r="E359" s="3123"/>
      <c r="F359" s="5762"/>
      <c r="G359" s="7193"/>
      <c r="H359" s="7196"/>
      <c r="I359" s="7201"/>
      <c r="J359" s="3452" t="s">
        <v>24</v>
      </c>
      <c r="K359" s="3451">
        <f>SUM(K356:K358)</f>
        <v>0</v>
      </c>
      <c r="L359" s="3451">
        <f>SUM(L356:L358)</f>
        <v>0</v>
      </c>
      <c r="M359" s="3450">
        <f>SUM(M356:M358)</f>
        <v>0</v>
      </c>
      <c r="N359" s="3342"/>
      <c r="O359" s="3341"/>
      <c r="P359" s="3341"/>
      <c r="Q359" s="3522"/>
      <c r="R359" s="3244"/>
      <c r="S359" s="3222"/>
    </row>
    <row r="360" spans="1:19" x14ac:dyDescent="0.25">
      <c r="A360" s="3159" t="s">
        <v>27</v>
      </c>
      <c r="B360" s="3546" t="s">
        <v>10</v>
      </c>
      <c r="C360" s="3199" t="s">
        <v>10</v>
      </c>
      <c r="D360" s="3198" t="s">
        <v>1103</v>
      </c>
      <c r="E360" s="3157"/>
      <c r="F360" s="5783" t="s">
        <v>1229</v>
      </c>
      <c r="G360" s="7192" t="s">
        <v>508</v>
      </c>
      <c r="H360" s="7195" t="s">
        <v>18</v>
      </c>
      <c r="I360" s="7206" t="s">
        <v>732</v>
      </c>
      <c r="J360" s="3597" t="s">
        <v>20</v>
      </c>
      <c r="K360" s="3317">
        <v>0</v>
      </c>
      <c r="L360" s="3317">
        <v>0</v>
      </c>
      <c r="M360" s="3464">
        <v>0</v>
      </c>
      <c r="N360" s="3424" t="s">
        <v>1228</v>
      </c>
      <c r="O360" s="3657" t="s">
        <v>320</v>
      </c>
      <c r="P360" s="3488">
        <v>70</v>
      </c>
      <c r="Q360" s="394">
        <v>70</v>
      </c>
      <c r="R360" s="3325"/>
      <c r="S360" s="3227"/>
    </row>
    <row r="361" spans="1:19" x14ac:dyDescent="0.25">
      <c r="A361" s="3195"/>
      <c r="B361" s="3540"/>
      <c r="C361" s="3193"/>
      <c r="D361" s="3192"/>
      <c r="E361" s="3135"/>
      <c r="F361" s="7507"/>
      <c r="G361" s="7192"/>
      <c r="H361" s="7195"/>
      <c r="I361" s="7207"/>
      <c r="J361" s="453" t="s">
        <v>231</v>
      </c>
      <c r="K361" s="3459">
        <v>0</v>
      </c>
      <c r="L361" s="3459">
        <v>0</v>
      </c>
      <c r="M361" s="3484">
        <v>0</v>
      </c>
      <c r="N361" s="3363"/>
      <c r="O361" s="3203"/>
      <c r="P361" s="3203"/>
      <c r="Q361" s="3171"/>
      <c r="R361" s="3245"/>
      <c r="S361" s="3224"/>
    </row>
    <row r="362" spans="1:19" ht="15.75" thickBot="1" x14ac:dyDescent="0.3">
      <c r="A362" s="3195"/>
      <c r="B362" s="3540"/>
      <c r="C362" s="3193"/>
      <c r="D362" s="3192"/>
      <c r="E362" s="3135"/>
      <c r="F362" s="7507"/>
      <c r="G362" s="7192"/>
      <c r="H362" s="7195"/>
      <c r="I362" s="7207"/>
      <c r="J362" s="3458" t="s">
        <v>23</v>
      </c>
      <c r="K362" s="3656"/>
      <c r="L362" s="3656"/>
      <c r="M362" s="3498"/>
      <c r="N362" s="3363"/>
      <c r="O362" s="3203"/>
      <c r="P362" s="3203"/>
      <c r="Q362" s="3171"/>
      <c r="R362" s="3245"/>
      <c r="S362" s="3224"/>
    </row>
    <row r="363" spans="1:19" ht="15.75" thickBot="1" x14ac:dyDescent="0.3">
      <c r="A363" s="3191"/>
      <c r="B363" s="3534"/>
      <c r="C363" s="3189"/>
      <c r="D363" s="3188"/>
      <c r="E363" s="3123"/>
      <c r="F363" s="7508"/>
      <c r="G363" s="7193"/>
      <c r="H363" s="7196"/>
      <c r="I363" s="7208"/>
      <c r="J363" s="3452" t="s">
        <v>24</v>
      </c>
      <c r="K363" s="3451">
        <f>SUM(K360:K362)</f>
        <v>0</v>
      </c>
      <c r="L363" s="3451">
        <f>SUM(L360:L362)</f>
        <v>0</v>
      </c>
      <c r="M363" s="3450">
        <f>SUM(M360:M362)</f>
        <v>0</v>
      </c>
      <c r="N363" s="3119"/>
      <c r="O363" s="3117"/>
      <c r="P363" s="3117"/>
      <c r="Q363" s="3176"/>
      <c r="R363" s="3244"/>
      <c r="S363" s="3222"/>
    </row>
    <row r="364" spans="1:19" x14ac:dyDescent="0.25">
      <c r="A364" s="3159" t="s">
        <v>27</v>
      </c>
      <c r="B364" s="3621" t="s">
        <v>10</v>
      </c>
      <c r="C364" s="3199" t="s">
        <v>10</v>
      </c>
      <c r="D364" s="3198" t="s">
        <v>1071</v>
      </c>
      <c r="E364" s="3157"/>
      <c r="F364" s="5783" t="s">
        <v>1227</v>
      </c>
      <c r="G364" s="7191" t="s">
        <v>1222</v>
      </c>
      <c r="H364" s="7194" t="s">
        <v>18</v>
      </c>
      <c r="I364" s="7206" t="s">
        <v>732</v>
      </c>
      <c r="J364" s="3466" t="s">
        <v>20</v>
      </c>
      <c r="K364" s="3317">
        <v>25</v>
      </c>
      <c r="L364" s="3317">
        <v>25</v>
      </c>
      <c r="M364" s="3464">
        <v>0</v>
      </c>
      <c r="N364" s="3655" t="s">
        <v>1226</v>
      </c>
      <c r="O364" s="3565" t="s">
        <v>459</v>
      </c>
      <c r="P364" s="3488">
        <v>13</v>
      </c>
      <c r="Q364" s="394">
        <v>13</v>
      </c>
      <c r="R364" s="3325"/>
      <c r="S364" s="3227"/>
    </row>
    <row r="365" spans="1:19" x14ac:dyDescent="0.25">
      <c r="A365" s="3195"/>
      <c r="B365" s="3618"/>
      <c r="C365" s="3193"/>
      <c r="D365" s="3192"/>
      <c r="E365" s="3135"/>
      <c r="F365" s="7507"/>
      <c r="G365" s="7192"/>
      <c r="H365" s="7195"/>
      <c r="I365" s="7207"/>
      <c r="J365" s="453" t="s">
        <v>231</v>
      </c>
      <c r="K365" s="3459">
        <v>0</v>
      </c>
      <c r="L365" s="3459">
        <v>0</v>
      </c>
      <c r="M365" s="3460">
        <v>0</v>
      </c>
      <c r="N365" s="3378" t="s">
        <v>1225</v>
      </c>
      <c r="O365" s="3654" t="s">
        <v>459</v>
      </c>
      <c r="P365" s="3653">
        <v>1</v>
      </c>
      <c r="Q365" s="3284">
        <v>1</v>
      </c>
      <c r="R365" s="3245"/>
      <c r="S365" s="3224"/>
    </row>
    <row r="366" spans="1:19" ht="15.75" thickBot="1" x14ac:dyDescent="0.3">
      <c r="A366" s="3195"/>
      <c r="B366" s="3618"/>
      <c r="C366" s="3193"/>
      <c r="D366" s="3192"/>
      <c r="E366" s="3135"/>
      <c r="F366" s="7507"/>
      <c r="G366" s="7192"/>
      <c r="H366" s="7195"/>
      <c r="I366" s="7207"/>
      <c r="J366" s="3458" t="s">
        <v>23</v>
      </c>
      <c r="K366" s="3652">
        <v>0</v>
      </c>
      <c r="L366" s="3652">
        <v>0</v>
      </c>
      <c r="M366" s="3651">
        <v>0</v>
      </c>
      <c r="N366" s="3378"/>
      <c r="O366" s="3169"/>
      <c r="P366" s="3169"/>
      <c r="Q366" s="3164"/>
      <c r="R366" s="3245"/>
      <c r="S366" s="3224"/>
    </row>
    <row r="367" spans="1:19" ht="15.75" thickBot="1" x14ac:dyDescent="0.3">
      <c r="A367" s="3191"/>
      <c r="B367" s="3613"/>
      <c r="C367" s="3189"/>
      <c r="D367" s="3188"/>
      <c r="E367" s="3123"/>
      <c r="F367" s="7508"/>
      <c r="G367" s="7193"/>
      <c r="H367" s="7196"/>
      <c r="I367" s="7208"/>
      <c r="J367" s="3452" t="s">
        <v>24</v>
      </c>
      <c r="K367" s="3450">
        <f>SUM(K364:K366)</f>
        <v>25</v>
      </c>
      <c r="L367" s="3450">
        <f>SUM(L364:L366)</f>
        <v>25</v>
      </c>
      <c r="M367" s="3450">
        <f>SUM(M364:M366)</f>
        <v>0</v>
      </c>
      <c r="N367" s="3119"/>
      <c r="O367" s="3117"/>
      <c r="P367" s="3117"/>
      <c r="Q367" s="3176"/>
      <c r="R367" s="3244"/>
      <c r="S367" s="3222"/>
    </row>
    <row r="368" spans="1:19" ht="26.25" hidden="1" thickBot="1" x14ac:dyDescent="0.3">
      <c r="A368" s="3159" t="s">
        <v>27</v>
      </c>
      <c r="B368" s="3621" t="s">
        <v>10</v>
      </c>
      <c r="C368" s="3199" t="s">
        <v>10</v>
      </c>
      <c r="D368" s="3198" t="s">
        <v>1086</v>
      </c>
      <c r="E368" s="3204"/>
      <c r="F368" s="5783" t="s">
        <v>1224</v>
      </c>
      <c r="G368" s="7367" t="s">
        <v>1222</v>
      </c>
      <c r="H368" s="7194" t="s">
        <v>18</v>
      </c>
      <c r="I368" s="7206" t="s">
        <v>732</v>
      </c>
      <c r="J368" s="3466" t="s">
        <v>20</v>
      </c>
      <c r="K368" s="3317">
        <v>0</v>
      </c>
      <c r="L368" s="3317">
        <v>0</v>
      </c>
      <c r="M368" s="3317">
        <v>0</v>
      </c>
      <c r="N368" s="3649" t="s">
        <v>1219</v>
      </c>
      <c r="O368" s="3648" t="s">
        <v>320</v>
      </c>
      <c r="P368" s="3527">
        <v>0.18</v>
      </c>
      <c r="Q368" s="3462">
        <v>0</v>
      </c>
      <c r="R368" s="3646"/>
      <c r="S368" s="3227"/>
    </row>
    <row r="369" spans="1:19" ht="15.75" hidden="1" thickBot="1" x14ac:dyDescent="0.3">
      <c r="A369" s="3195"/>
      <c r="B369" s="3618"/>
      <c r="C369" s="3193"/>
      <c r="D369" s="3192"/>
      <c r="E369" s="3204"/>
      <c r="F369" s="7507"/>
      <c r="G369" s="7368"/>
      <c r="H369" s="7195"/>
      <c r="I369" s="7207"/>
      <c r="J369" s="3597" t="s">
        <v>231</v>
      </c>
      <c r="K369" s="3258">
        <v>0</v>
      </c>
      <c r="L369" s="3258">
        <v>0</v>
      </c>
      <c r="M369" s="3258">
        <v>0</v>
      </c>
      <c r="N369" s="3624"/>
      <c r="O369" s="3128"/>
      <c r="P369" s="3127"/>
      <c r="Q369" s="3604"/>
      <c r="R369" s="3645"/>
      <c r="S369" s="3224"/>
    </row>
    <row r="370" spans="1:19" ht="15.75" hidden="1" thickBot="1" x14ac:dyDescent="0.3">
      <c r="A370" s="3195"/>
      <c r="B370" s="3618"/>
      <c r="C370" s="3193"/>
      <c r="D370" s="3192"/>
      <c r="E370" s="3204"/>
      <c r="F370" s="7507"/>
      <c r="G370" s="7368"/>
      <c r="H370" s="7195"/>
      <c r="I370" s="7207"/>
      <c r="J370" s="3458" t="s">
        <v>23</v>
      </c>
      <c r="K370" s="3650">
        <v>0</v>
      </c>
      <c r="L370" s="3650">
        <v>0</v>
      </c>
      <c r="M370" s="3650">
        <v>0</v>
      </c>
      <c r="N370" s="3624"/>
      <c r="O370" s="3128"/>
      <c r="P370" s="3127"/>
      <c r="Q370" s="3604"/>
      <c r="R370" s="3645"/>
      <c r="S370" s="3224"/>
    </row>
    <row r="371" spans="1:19" ht="15.75" hidden="1" thickBot="1" x14ac:dyDescent="0.3">
      <c r="A371" s="3195"/>
      <c r="B371" s="3618"/>
      <c r="C371" s="3193"/>
      <c r="D371" s="3192"/>
      <c r="E371" s="3204"/>
      <c r="F371" s="7508"/>
      <c r="G371" s="7369"/>
      <c r="H371" s="7196"/>
      <c r="I371" s="7208"/>
      <c r="J371" s="3452" t="s">
        <v>24</v>
      </c>
      <c r="K371" s="3450">
        <f>SUM(K368:K370)</f>
        <v>0</v>
      </c>
      <c r="L371" s="3450">
        <f>SUM(L368:L370)</f>
        <v>0</v>
      </c>
      <c r="M371" s="3450">
        <f>SUM(M368:M370)</f>
        <v>0</v>
      </c>
      <c r="N371" s="3119"/>
      <c r="O371" s="3118"/>
      <c r="P371" s="3117"/>
      <c r="Q371" s="3644"/>
      <c r="R371" s="3643"/>
      <c r="S371" s="3222"/>
    </row>
    <row r="372" spans="1:19" ht="15.75" hidden="1" thickBot="1" x14ac:dyDescent="0.3">
      <c r="A372" s="3159" t="s">
        <v>27</v>
      </c>
      <c r="B372" s="3621" t="s">
        <v>10</v>
      </c>
      <c r="C372" s="3199" t="s">
        <v>10</v>
      </c>
      <c r="D372" s="3198" t="s">
        <v>1094</v>
      </c>
      <c r="E372" s="3135"/>
      <c r="F372" s="5783" t="s">
        <v>1223</v>
      </c>
      <c r="G372" s="7191" t="s">
        <v>1222</v>
      </c>
      <c r="H372" s="7194" t="s">
        <v>18</v>
      </c>
      <c r="I372" s="7206" t="s">
        <v>732</v>
      </c>
      <c r="J372" s="3466" t="s">
        <v>20</v>
      </c>
      <c r="K372" s="3317">
        <v>0</v>
      </c>
      <c r="L372" s="3317">
        <v>0</v>
      </c>
      <c r="M372" s="3317">
        <v>0</v>
      </c>
      <c r="N372" s="3649" t="s">
        <v>1221</v>
      </c>
      <c r="O372" s="3648" t="s">
        <v>459</v>
      </c>
      <c r="P372" s="3527">
        <v>1</v>
      </c>
      <c r="Q372" s="3647"/>
      <c r="R372" s="3646"/>
      <c r="S372" s="3227"/>
    </row>
    <row r="373" spans="1:19" ht="15.75" hidden="1" thickBot="1" x14ac:dyDescent="0.3">
      <c r="A373" s="3195"/>
      <c r="B373" s="3618"/>
      <c r="C373" s="3193"/>
      <c r="D373" s="3192"/>
      <c r="E373" s="3135"/>
      <c r="F373" s="7507"/>
      <c r="G373" s="7192"/>
      <c r="H373" s="7195"/>
      <c r="I373" s="7207"/>
      <c r="J373" s="3597" t="s">
        <v>231</v>
      </c>
      <c r="K373" s="3258">
        <v>0</v>
      </c>
      <c r="L373" s="3258">
        <v>0</v>
      </c>
      <c r="M373" s="3258">
        <v>0</v>
      </c>
      <c r="N373" s="3624"/>
      <c r="O373" s="3128"/>
      <c r="P373" s="3127"/>
      <c r="Q373" s="3604"/>
      <c r="R373" s="3645"/>
      <c r="S373" s="3224"/>
    </row>
    <row r="374" spans="1:19" ht="15.75" hidden="1" thickBot="1" x14ac:dyDescent="0.3">
      <c r="A374" s="3195"/>
      <c r="B374" s="3618"/>
      <c r="C374" s="3193"/>
      <c r="D374" s="3192"/>
      <c r="E374" s="3135"/>
      <c r="F374" s="7507"/>
      <c r="G374" s="7192"/>
      <c r="H374" s="7195"/>
      <c r="I374" s="7207"/>
      <c r="J374" s="3458" t="s">
        <v>23</v>
      </c>
      <c r="K374" s="3374">
        <v>0</v>
      </c>
      <c r="L374" s="3374">
        <v>0</v>
      </c>
      <c r="M374" s="3374">
        <v>0</v>
      </c>
      <c r="N374" s="3624"/>
      <c r="O374" s="3128"/>
      <c r="P374" s="3277"/>
      <c r="Q374" s="3604"/>
      <c r="R374" s="3645"/>
      <c r="S374" s="3224"/>
    </row>
    <row r="375" spans="1:19" ht="15.75" hidden="1" thickBot="1" x14ac:dyDescent="0.3">
      <c r="A375" s="3195"/>
      <c r="B375" s="3618"/>
      <c r="C375" s="3193"/>
      <c r="D375" s="3192"/>
      <c r="E375" s="3135"/>
      <c r="F375" s="7508"/>
      <c r="G375" s="7193"/>
      <c r="H375" s="7196"/>
      <c r="I375" s="7208"/>
      <c r="J375" s="3452" t="s">
        <v>24</v>
      </c>
      <c r="K375" s="3450">
        <f>SUM(K372:K374)</f>
        <v>0</v>
      </c>
      <c r="L375" s="3450">
        <f>SUM(L372:L374)</f>
        <v>0</v>
      </c>
      <c r="M375" s="3450">
        <f>SUM(M372:M374)</f>
        <v>0</v>
      </c>
      <c r="N375" s="3119"/>
      <c r="O375" s="3118"/>
      <c r="P375" s="3263"/>
      <c r="Q375" s="3644"/>
      <c r="R375" s="3643"/>
      <c r="S375" s="3222"/>
    </row>
    <row r="376" spans="1:19" ht="27" customHeight="1" x14ac:dyDescent="0.25">
      <c r="A376" s="3159" t="s">
        <v>27</v>
      </c>
      <c r="B376" s="3621" t="s">
        <v>10</v>
      </c>
      <c r="C376" s="3199" t="s">
        <v>10</v>
      </c>
      <c r="D376" s="7334" t="s">
        <v>1091</v>
      </c>
      <c r="E376" s="3157"/>
      <c r="F376" s="5783" t="s">
        <v>1220</v>
      </c>
      <c r="G376" s="7191" t="s">
        <v>508</v>
      </c>
      <c r="H376" s="7194" t="s">
        <v>18</v>
      </c>
      <c r="I376" s="7206" t="s">
        <v>1071</v>
      </c>
      <c r="J376" s="3466" t="s">
        <v>20</v>
      </c>
      <c r="K376" s="3317">
        <v>0</v>
      </c>
      <c r="L376" s="3317">
        <v>0</v>
      </c>
      <c r="M376" s="3317">
        <v>0</v>
      </c>
      <c r="N376" s="3359" t="s">
        <v>1219</v>
      </c>
      <c r="O376" s="3358" t="s">
        <v>320</v>
      </c>
      <c r="P376" s="3309">
        <v>0.22</v>
      </c>
      <c r="Q376" s="3462">
        <v>0</v>
      </c>
      <c r="R376" s="3642" t="s">
        <v>1218</v>
      </c>
      <c r="S376" s="3243"/>
    </row>
    <row r="377" spans="1:19" x14ac:dyDescent="0.25">
      <c r="A377" s="3195"/>
      <c r="B377" s="3618"/>
      <c r="C377" s="3193"/>
      <c r="D377" s="7335"/>
      <c r="E377" s="3135"/>
      <c r="F377" s="7507"/>
      <c r="G377" s="7192"/>
      <c r="H377" s="7195"/>
      <c r="I377" s="7207"/>
      <c r="J377" s="453" t="s">
        <v>231</v>
      </c>
      <c r="K377" s="3459">
        <v>0</v>
      </c>
      <c r="L377" s="3459">
        <v>0</v>
      </c>
      <c r="M377" s="3459">
        <v>0</v>
      </c>
      <c r="N377" s="3378"/>
      <c r="O377" s="3482"/>
      <c r="P377" s="3482"/>
      <c r="Q377" s="3284"/>
      <c r="R377" s="3640"/>
      <c r="S377" s="3241"/>
    </row>
    <row r="378" spans="1:19" ht="15.75" thickBot="1" x14ac:dyDescent="0.3">
      <c r="A378" s="3195"/>
      <c r="B378" s="3618"/>
      <c r="C378" s="3193"/>
      <c r="D378" s="7335"/>
      <c r="E378" s="3135"/>
      <c r="F378" s="7507"/>
      <c r="G378" s="7192"/>
      <c r="H378" s="7195"/>
      <c r="I378" s="7207"/>
      <c r="J378" s="3458" t="s">
        <v>23</v>
      </c>
      <c r="K378" s="3641">
        <v>0</v>
      </c>
      <c r="L378" s="3641">
        <v>0</v>
      </c>
      <c r="M378" s="3641">
        <v>0</v>
      </c>
      <c r="N378" s="3378"/>
      <c r="O378" s="3169"/>
      <c r="P378" s="3169"/>
      <c r="Q378" s="3164"/>
      <c r="R378" s="3640"/>
      <c r="S378" s="3241"/>
    </row>
    <row r="379" spans="1:19" ht="15.75" thickBot="1" x14ac:dyDescent="0.3">
      <c r="A379" s="3191"/>
      <c r="B379" s="3613"/>
      <c r="C379" s="3189"/>
      <c r="D379" s="7336"/>
      <c r="E379" s="3123"/>
      <c r="F379" s="7508"/>
      <c r="G379" s="7193"/>
      <c r="H379" s="7196"/>
      <c r="I379" s="7208"/>
      <c r="J379" s="3639" t="s">
        <v>24</v>
      </c>
      <c r="K379" s="3638">
        <f>SUM(K376:K378)</f>
        <v>0</v>
      </c>
      <c r="L379" s="3638">
        <f>SUM(L376:L378)</f>
        <v>0</v>
      </c>
      <c r="M379" s="3638">
        <f>SUM(M376:M378)</f>
        <v>0</v>
      </c>
      <c r="N379" s="3119"/>
      <c r="O379" s="3117"/>
      <c r="P379" s="3117"/>
      <c r="Q379" s="3176"/>
      <c r="R379" s="3637"/>
      <c r="S379" s="3240"/>
    </row>
    <row r="380" spans="1:19" ht="15" customHeight="1" x14ac:dyDescent="0.25">
      <c r="A380" s="3159" t="s">
        <v>27</v>
      </c>
      <c r="B380" s="3621" t="s">
        <v>10</v>
      </c>
      <c r="C380" s="3199" t="s">
        <v>10</v>
      </c>
      <c r="D380" s="7334" t="s">
        <v>1088</v>
      </c>
      <c r="E380" s="3157"/>
      <c r="F380" s="7583" t="s">
        <v>1217</v>
      </c>
      <c r="G380" s="7191" t="s">
        <v>508</v>
      </c>
      <c r="H380" s="7194" t="s">
        <v>18</v>
      </c>
      <c r="I380" s="7206" t="s">
        <v>1071</v>
      </c>
      <c r="J380" s="3466" t="s">
        <v>20</v>
      </c>
      <c r="K380" s="3466"/>
      <c r="L380" s="3636"/>
      <c r="M380" s="3636"/>
      <c r="N380" s="7222" t="s">
        <v>1216</v>
      </c>
      <c r="O380" s="3206" t="s">
        <v>459</v>
      </c>
      <c r="P380" s="3206">
        <v>1</v>
      </c>
      <c r="Q380" s="3221">
        <v>1</v>
      </c>
      <c r="R380" s="5609" t="s">
        <v>1215</v>
      </c>
      <c r="S380" s="3635"/>
    </row>
    <row r="381" spans="1:19" x14ac:dyDescent="0.25">
      <c r="A381" s="3195"/>
      <c r="B381" s="3618"/>
      <c r="C381" s="3193"/>
      <c r="D381" s="7335"/>
      <c r="E381" s="3135"/>
      <c r="F381" s="7583"/>
      <c r="G381" s="7192"/>
      <c r="H381" s="7195"/>
      <c r="I381" s="7207"/>
      <c r="J381" s="453" t="s">
        <v>231</v>
      </c>
      <c r="K381" s="453"/>
      <c r="L381" s="3504"/>
      <c r="M381" s="3504"/>
      <c r="N381" s="7223"/>
      <c r="O381" s="3160"/>
      <c r="P381" s="3127"/>
      <c r="Q381" s="3116"/>
      <c r="R381" s="7229"/>
      <c r="S381" s="3634"/>
    </row>
    <row r="382" spans="1:19" ht="15.75" thickBot="1" x14ac:dyDescent="0.3">
      <c r="A382" s="3195"/>
      <c r="B382" s="3618"/>
      <c r="C382" s="3193"/>
      <c r="D382" s="7335"/>
      <c r="E382" s="3135"/>
      <c r="F382" s="7583"/>
      <c r="G382" s="7192"/>
      <c r="H382" s="7195"/>
      <c r="I382" s="7207"/>
      <c r="J382" s="3458" t="s">
        <v>23</v>
      </c>
      <c r="K382" s="3511">
        <v>234.4</v>
      </c>
      <c r="L382" s="3616">
        <v>204.4</v>
      </c>
      <c r="M382" s="3455">
        <v>202.9</v>
      </c>
      <c r="N382" s="3624"/>
      <c r="O382" s="3160"/>
      <c r="P382" s="3127"/>
      <c r="Q382" s="3116"/>
      <c r="R382" s="7229"/>
      <c r="S382" s="3634"/>
    </row>
    <row r="383" spans="1:19" ht="15.75" thickBot="1" x14ac:dyDescent="0.3">
      <c r="A383" s="3195"/>
      <c r="B383" s="3618"/>
      <c r="C383" s="3193"/>
      <c r="D383" s="7335"/>
      <c r="E383" s="3135"/>
      <c r="F383" s="7584"/>
      <c r="G383" s="7193"/>
      <c r="H383" s="7196"/>
      <c r="I383" s="7208"/>
      <c r="J383" s="3452" t="s">
        <v>24</v>
      </c>
      <c r="K383" s="3450">
        <f>SUM(K380:K382)</f>
        <v>234.4</v>
      </c>
      <c r="L383" s="3611">
        <f>SUM(L380:L382)</f>
        <v>204.4</v>
      </c>
      <c r="M383" s="3450">
        <f>SUM(M380:M382)</f>
        <v>202.9</v>
      </c>
      <c r="N383" s="3119"/>
      <c r="O383" s="3175"/>
      <c r="P383" s="3117"/>
      <c r="Q383" s="3174"/>
      <c r="R383" s="5610"/>
      <c r="S383" s="3633"/>
    </row>
    <row r="384" spans="1:19" ht="25.5" customHeight="1" x14ac:dyDescent="0.25">
      <c r="A384" s="3159" t="s">
        <v>27</v>
      </c>
      <c r="B384" s="3621" t="s">
        <v>10</v>
      </c>
      <c r="C384" s="3199" t="s">
        <v>10</v>
      </c>
      <c r="D384" s="7334" t="s">
        <v>1083</v>
      </c>
      <c r="E384" s="3157"/>
      <c r="F384" s="7509" t="s">
        <v>1214</v>
      </c>
      <c r="G384" s="7191" t="s">
        <v>508</v>
      </c>
      <c r="H384" s="7194" t="s">
        <v>18</v>
      </c>
      <c r="I384" s="7206" t="s">
        <v>1071</v>
      </c>
      <c r="J384" s="3466" t="s">
        <v>20</v>
      </c>
      <c r="K384" s="3632">
        <v>100</v>
      </c>
      <c r="L384" s="3317">
        <v>104</v>
      </c>
      <c r="M384" s="3317">
        <v>102.1</v>
      </c>
      <c r="N384" s="3631" t="s">
        <v>1213</v>
      </c>
      <c r="O384" s="3206" t="s">
        <v>320</v>
      </c>
      <c r="P384" s="3206">
        <v>0.11</v>
      </c>
      <c r="Q384" s="3221">
        <v>0.11</v>
      </c>
      <c r="R384" s="3306" t="s">
        <v>1212</v>
      </c>
      <c r="S384" s="3486"/>
    </row>
    <row r="385" spans="1:19" x14ac:dyDescent="0.25">
      <c r="A385" s="3195"/>
      <c r="B385" s="3618"/>
      <c r="C385" s="3193"/>
      <c r="D385" s="7335"/>
      <c r="E385" s="3135"/>
      <c r="F385" s="7510"/>
      <c r="G385" s="7192"/>
      <c r="H385" s="7195"/>
      <c r="I385" s="7207"/>
      <c r="J385" s="453" t="s">
        <v>231</v>
      </c>
      <c r="K385" s="453"/>
      <c r="L385" s="3459"/>
      <c r="M385" s="3459"/>
      <c r="N385" s="3630"/>
      <c r="O385" s="3127"/>
      <c r="P385" s="3277"/>
      <c r="Q385" s="3629"/>
      <c r="R385" s="3628"/>
      <c r="S385" s="3475"/>
    </row>
    <row r="386" spans="1:19" ht="15.75" thickBot="1" x14ac:dyDescent="0.3">
      <c r="A386" s="3195"/>
      <c r="B386" s="3618"/>
      <c r="C386" s="3193"/>
      <c r="D386" s="7335"/>
      <c r="E386" s="3135"/>
      <c r="F386" s="7510"/>
      <c r="G386" s="7192"/>
      <c r="H386" s="7195"/>
      <c r="I386" s="7207"/>
      <c r="J386" s="3458" t="s">
        <v>23</v>
      </c>
      <c r="K386" s="3511">
        <v>24.7</v>
      </c>
      <c r="L386" s="3616">
        <v>24.7</v>
      </c>
      <c r="M386" s="3455">
        <v>24.7</v>
      </c>
      <c r="N386" s="3630"/>
      <c r="O386" s="3127"/>
      <c r="P386" s="3277"/>
      <c r="Q386" s="3629"/>
      <c r="R386" s="3628"/>
      <c r="S386" s="3475"/>
    </row>
    <row r="387" spans="1:19" ht="15.75" thickBot="1" x14ac:dyDescent="0.3">
      <c r="A387" s="3191"/>
      <c r="B387" s="3613"/>
      <c r="C387" s="3189"/>
      <c r="D387" s="7336"/>
      <c r="E387" s="3123"/>
      <c r="F387" s="7511"/>
      <c r="G387" s="7193"/>
      <c r="H387" s="7196"/>
      <c r="I387" s="7208"/>
      <c r="J387" s="3452" t="s">
        <v>24</v>
      </c>
      <c r="K387" s="3450">
        <f>SUM(K384:K386)</f>
        <v>124.7</v>
      </c>
      <c r="L387" s="3611">
        <f>SUM(L384:L386)</f>
        <v>128.69999999999999</v>
      </c>
      <c r="M387" s="3450">
        <f>SUM(M384:M386)</f>
        <v>126.8</v>
      </c>
      <c r="N387" s="3119"/>
      <c r="O387" s="3117"/>
      <c r="P387" s="3263"/>
      <c r="Q387" s="3627"/>
      <c r="R387" s="3626"/>
      <c r="S387" s="3472"/>
    </row>
    <row r="388" spans="1:19" x14ac:dyDescent="0.25">
      <c r="A388" s="3159" t="s">
        <v>27</v>
      </c>
      <c r="B388" s="3621" t="s">
        <v>10</v>
      </c>
      <c r="C388" s="3199" t="s">
        <v>10</v>
      </c>
      <c r="D388" s="7334" t="s">
        <v>1080</v>
      </c>
      <c r="E388" s="3408"/>
      <c r="F388" s="5783" t="s">
        <v>1211</v>
      </c>
      <c r="G388" s="7191" t="s">
        <v>508</v>
      </c>
      <c r="H388" s="7194" t="s">
        <v>18</v>
      </c>
      <c r="I388" s="7206" t="s">
        <v>732</v>
      </c>
      <c r="J388" s="3466" t="s">
        <v>20</v>
      </c>
      <c r="K388" s="3466">
        <v>0</v>
      </c>
      <c r="L388" s="3317">
        <v>37.200000000000003</v>
      </c>
      <c r="M388" s="3317">
        <v>27.7</v>
      </c>
      <c r="N388" s="7222" t="s">
        <v>1210</v>
      </c>
      <c r="O388" s="3206" t="s">
        <v>459</v>
      </c>
      <c r="P388" s="3206">
        <v>3</v>
      </c>
      <c r="Q388" s="3239">
        <v>3</v>
      </c>
      <c r="R388" s="3325"/>
      <c r="S388" s="3227"/>
    </row>
    <row r="389" spans="1:19" x14ac:dyDescent="0.25">
      <c r="A389" s="3195"/>
      <c r="B389" s="3618"/>
      <c r="C389" s="3193"/>
      <c r="D389" s="7335"/>
      <c r="E389" s="3408"/>
      <c r="F389" s="5949"/>
      <c r="G389" s="7192"/>
      <c r="H389" s="7195"/>
      <c r="I389" s="7207"/>
      <c r="J389" s="453" t="s">
        <v>231</v>
      </c>
      <c r="K389" s="453"/>
      <c r="L389" s="3504"/>
      <c r="M389" s="3504"/>
      <c r="N389" s="7223"/>
      <c r="O389" s="3160"/>
      <c r="P389" s="3127"/>
      <c r="Q389" s="36"/>
      <c r="R389" s="3245"/>
      <c r="S389" s="3224"/>
    </row>
    <row r="390" spans="1:19" ht="15.75" thickBot="1" x14ac:dyDescent="0.3">
      <c r="A390" s="3195"/>
      <c r="B390" s="3618"/>
      <c r="C390" s="3193"/>
      <c r="D390" s="7335"/>
      <c r="E390" s="3408"/>
      <c r="F390" s="5949"/>
      <c r="G390" s="7192"/>
      <c r="H390" s="7195"/>
      <c r="I390" s="7207"/>
      <c r="J390" s="3458" t="s">
        <v>23</v>
      </c>
      <c r="K390" s="3511"/>
      <c r="L390" s="3625"/>
      <c r="M390" s="3498"/>
      <c r="N390" s="3624"/>
      <c r="O390" s="3127"/>
      <c r="P390" s="3127"/>
      <c r="Q390" s="36"/>
      <c r="R390" s="3245"/>
      <c r="S390" s="3224"/>
    </row>
    <row r="391" spans="1:19" ht="15.75" thickBot="1" x14ac:dyDescent="0.3">
      <c r="A391" s="3191"/>
      <c r="B391" s="3613"/>
      <c r="C391" s="3189"/>
      <c r="D391" s="7336"/>
      <c r="E391" s="3408"/>
      <c r="F391" s="5762"/>
      <c r="G391" s="7193"/>
      <c r="H391" s="7196"/>
      <c r="I391" s="7208"/>
      <c r="J391" s="3452" t="s">
        <v>24</v>
      </c>
      <c r="K391" s="3450">
        <f>SUM(K388:K390)</f>
        <v>0</v>
      </c>
      <c r="L391" s="3611">
        <f>SUM(L388:L390)</f>
        <v>37.200000000000003</v>
      </c>
      <c r="M391" s="3450">
        <f>SUM(M388:M390)</f>
        <v>27.7</v>
      </c>
      <c r="N391" s="3119"/>
      <c r="O391" s="3117"/>
      <c r="P391" s="3117"/>
      <c r="Q391" s="3176"/>
      <c r="R391" s="3244"/>
      <c r="S391" s="3222"/>
    </row>
    <row r="392" spans="1:19" ht="15" customHeight="1" x14ac:dyDescent="0.25">
      <c r="A392" s="3159" t="s">
        <v>27</v>
      </c>
      <c r="B392" s="3621" t="s">
        <v>10</v>
      </c>
      <c r="C392" s="3199" t="s">
        <v>10</v>
      </c>
      <c r="D392" s="7334" t="s">
        <v>1077</v>
      </c>
      <c r="E392" s="3157"/>
      <c r="F392" s="5783" t="s">
        <v>1209</v>
      </c>
      <c r="G392" s="7191" t="s">
        <v>508</v>
      </c>
      <c r="H392" s="7194" t="s">
        <v>18</v>
      </c>
      <c r="I392" s="7206" t="s">
        <v>1071</v>
      </c>
      <c r="J392" s="3466" t="s">
        <v>20</v>
      </c>
      <c r="K392" s="3466">
        <v>0</v>
      </c>
      <c r="L392" s="3317">
        <v>0</v>
      </c>
      <c r="M392" s="3317">
        <v>0</v>
      </c>
      <c r="N392" s="5707" t="s">
        <v>1208</v>
      </c>
      <c r="O392" s="3565" t="s">
        <v>320</v>
      </c>
      <c r="P392" s="3623">
        <v>0.1</v>
      </c>
      <c r="Q392" s="3622">
        <v>0</v>
      </c>
      <c r="R392" s="7214" t="s">
        <v>1207</v>
      </c>
      <c r="S392" s="3243"/>
    </row>
    <row r="393" spans="1:19" x14ac:dyDescent="0.25">
      <c r="A393" s="3195"/>
      <c r="B393" s="3618"/>
      <c r="C393" s="3193"/>
      <c r="D393" s="7335"/>
      <c r="E393" s="3135"/>
      <c r="F393" s="5949"/>
      <c r="G393" s="7192"/>
      <c r="H393" s="7195"/>
      <c r="I393" s="7207"/>
      <c r="J393" s="453" t="s">
        <v>231</v>
      </c>
      <c r="K393" s="453"/>
      <c r="L393" s="3459">
        <v>0</v>
      </c>
      <c r="M393" s="3459"/>
      <c r="N393" s="7567"/>
      <c r="O393" s="3127"/>
      <c r="P393" s="3127"/>
      <c r="Q393" s="36"/>
      <c r="R393" s="7215"/>
      <c r="S393" s="3241"/>
    </row>
    <row r="394" spans="1:19" x14ac:dyDescent="0.25">
      <c r="A394" s="3195"/>
      <c r="B394" s="3618"/>
      <c r="C394" s="3193"/>
      <c r="D394" s="7335"/>
      <c r="E394" s="3135"/>
      <c r="F394" s="5949"/>
      <c r="G394" s="7192"/>
      <c r="H394" s="7195"/>
      <c r="I394" s="7207"/>
      <c r="J394" s="3458" t="s">
        <v>232</v>
      </c>
      <c r="K394" s="453"/>
      <c r="L394" s="3459">
        <v>0</v>
      </c>
      <c r="M394" s="3459"/>
      <c r="N394" s="7567"/>
      <c r="O394" s="3127"/>
      <c r="P394" s="3127"/>
      <c r="Q394" s="36"/>
      <c r="R394" s="7215"/>
      <c r="S394" s="3241"/>
    </row>
    <row r="395" spans="1:19" ht="15.75" thickBot="1" x14ac:dyDescent="0.3">
      <c r="A395" s="3195"/>
      <c r="B395" s="3618"/>
      <c r="C395" s="3193"/>
      <c r="D395" s="7335"/>
      <c r="E395" s="3135"/>
      <c r="F395" s="5949"/>
      <c r="G395" s="7192"/>
      <c r="H395" s="7195"/>
      <c r="I395" s="7207"/>
      <c r="J395" s="3458" t="s">
        <v>23</v>
      </c>
      <c r="K395" s="3511"/>
      <c r="L395" s="3616">
        <v>0</v>
      </c>
      <c r="M395" s="3455"/>
      <c r="N395" s="7567"/>
      <c r="O395" s="3127"/>
      <c r="P395" s="3127"/>
      <c r="Q395" s="36"/>
      <c r="R395" s="7215"/>
      <c r="S395" s="3241"/>
    </row>
    <row r="396" spans="1:19" ht="15.75" customHeight="1" thickBot="1" x14ac:dyDescent="0.3">
      <c r="A396" s="3191"/>
      <c r="B396" s="3613"/>
      <c r="C396" s="3189"/>
      <c r="D396" s="7336"/>
      <c r="E396" s="3123"/>
      <c r="F396" s="5762"/>
      <c r="G396" s="7192"/>
      <c r="H396" s="7196"/>
      <c r="I396" s="7208"/>
      <c r="J396" s="3452" t="s">
        <v>24</v>
      </c>
      <c r="K396" s="3450">
        <f>SUM(K392:K395)</f>
        <v>0</v>
      </c>
      <c r="L396" s="3450">
        <f>SUM(L392:L395)</f>
        <v>0</v>
      </c>
      <c r="M396" s="3450">
        <f>SUM(M392:M395)</f>
        <v>0</v>
      </c>
      <c r="N396" s="5708"/>
      <c r="O396" s="3117"/>
      <c r="P396" s="3117"/>
      <c r="Q396" s="3176"/>
      <c r="R396" s="7216"/>
      <c r="S396" s="3240"/>
    </row>
    <row r="397" spans="1:19" ht="28.5" customHeight="1" x14ac:dyDescent="0.25">
      <c r="A397" s="3159" t="s">
        <v>27</v>
      </c>
      <c r="B397" s="3621" t="s">
        <v>10</v>
      </c>
      <c r="C397" s="3199" t="s">
        <v>10</v>
      </c>
      <c r="D397" s="7334" t="s">
        <v>1073</v>
      </c>
      <c r="E397" s="3408"/>
      <c r="F397" s="99" t="s">
        <v>1206</v>
      </c>
      <c r="G397" s="7192"/>
      <c r="H397" s="7194" t="s">
        <v>18</v>
      </c>
      <c r="I397" s="7206" t="s">
        <v>1071</v>
      </c>
      <c r="J397" s="3466" t="s">
        <v>20</v>
      </c>
      <c r="K397" s="3466"/>
      <c r="L397" s="3317">
        <v>0</v>
      </c>
      <c r="M397" s="3317"/>
      <c r="N397" s="7209" t="s">
        <v>1205</v>
      </c>
      <c r="O397" s="3160" t="s">
        <v>459</v>
      </c>
      <c r="P397" s="3160">
        <v>1</v>
      </c>
      <c r="Q397" s="3116">
        <v>0.4</v>
      </c>
      <c r="R397" s="3275" t="s">
        <v>1204</v>
      </c>
      <c r="S397" s="3619"/>
    </row>
    <row r="398" spans="1:19" x14ac:dyDescent="0.25">
      <c r="A398" s="3195"/>
      <c r="B398" s="3618"/>
      <c r="C398" s="3193"/>
      <c r="D398" s="7335"/>
      <c r="E398" s="3408"/>
      <c r="F398" s="587"/>
      <c r="G398" s="7192"/>
      <c r="H398" s="7195"/>
      <c r="I398" s="7207"/>
      <c r="J398" s="453" t="s">
        <v>231</v>
      </c>
      <c r="K398" s="453"/>
      <c r="L398" s="3459">
        <v>0</v>
      </c>
      <c r="M398" s="3459"/>
      <c r="N398" s="7210"/>
      <c r="O398" s="3127"/>
      <c r="P398" s="3127"/>
      <c r="Q398" s="3610"/>
      <c r="R398" s="3615" t="s">
        <v>1203</v>
      </c>
      <c r="S398" s="3614"/>
    </row>
    <row r="399" spans="1:19" x14ac:dyDescent="0.25">
      <c r="A399" s="3195"/>
      <c r="B399" s="3618"/>
      <c r="C399" s="3193"/>
      <c r="D399" s="7335"/>
      <c r="E399" s="3408"/>
      <c r="F399" s="587"/>
      <c r="G399" s="7192"/>
      <c r="H399" s="7195"/>
      <c r="I399" s="7207"/>
      <c r="J399" s="3458" t="s">
        <v>232</v>
      </c>
      <c r="K399" s="3597">
        <v>0</v>
      </c>
      <c r="L399" s="3258">
        <v>26.7</v>
      </c>
      <c r="M399" s="3258">
        <v>12.1</v>
      </c>
      <c r="N399" s="7210"/>
      <c r="O399" s="3127"/>
      <c r="P399" s="3127"/>
      <c r="Q399" s="3610"/>
      <c r="R399" s="3615"/>
      <c r="S399" s="3614"/>
    </row>
    <row r="400" spans="1:19" ht="15.75" thickBot="1" x14ac:dyDescent="0.3">
      <c r="A400" s="3195"/>
      <c r="B400" s="3618"/>
      <c r="C400" s="3193"/>
      <c r="D400" s="7335"/>
      <c r="E400" s="3408"/>
      <c r="F400" s="587"/>
      <c r="G400" s="7192"/>
      <c r="H400" s="7195"/>
      <c r="I400" s="7207"/>
      <c r="J400" s="3458" t="s">
        <v>23</v>
      </c>
      <c r="K400" s="3511"/>
      <c r="L400" s="3616">
        <v>0</v>
      </c>
      <c r="M400" s="3455"/>
      <c r="N400" s="7210"/>
      <c r="O400" s="3127"/>
      <c r="P400" s="3127"/>
      <c r="Q400" s="3610"/>
      <c r="R400" s="3615"/>
      <c r="S400" s="3614"/>
    </row>
    <row r="401" spans="1:19" ht="15.75" thickBot="1" x14ac:dyDescent="0.3">
      <c r="A401" s="3191"/>
      <c r="B401" s="3613"/>
      <c r="C401" s="3189"/>
      <c r="D401" s="7336"/>
      <c r="E401" s="3408"/>
      <c r="F401" s="492"/>
      <c r="G401" s="7193"/>
      <c r="H401" s="7196"/>
      <c r="I401" s="7208"/>
      <c r="J401" s="3452" t="s">
        <v>24</v>
      </c>
      <c r="K401" s="3450">
        <f>SUM(K397:K400)</f>
        <v>0</v>
      </c>
      <c r="L401" s="3611">
        <f>SUM(L397:L400)</f>
        <v>26.7</v>
      </c>
      <c r="M401" s="3450">
        <f>SUM(M397:M400)</f>
        <v>12.1</v>
      </c>
      <c r="N401" s="3563"/>
      <c r="O401" s="3127"/>
      <c r="P401" s="3127"/>
      <c r="Q401" s="3610"/>
      <c r="R401" s="3609"/>
      <c r="S401" s="3608"/>
    </row>
    <row r="402" spans="1:19" ht="15.75" thickBot="1" x14ac:dyDescent="0.3">
      <c r="A402" s="7328" t="s">
        <v>27</v>
      </c>
      <c r="B402" s="7337" t="s">
        <v>10</v>
      </c>
      <c r="C402" s="7331" t="s">
        <v>25</v>
      </c>
      <c r="D402" s="5714" t="s">
        <v>1202</v>
      </c>
      <c r="E402" s="5715"/>
      <c r="F402" s="5716"/>
      <c r="G402" s="7191" t="s">
        <v>484</v>
      </c>
      <c r="H402" s="7194" t="s">
        <v>18</v>
      </c>
      <c r="I402" s="7199" t="s">
        <v>732</v>
      </c>
      <c r="J402" s="427" t="s">
        <v>20</v>
      </c>
      <c r="K402" s="3548">
        <f t="shared" ref="K402:M404" si="7">K406+K410+K414+K418</f>
        <v>1315.3</v>
      </c>
      <c r="L402" s="3548">
        <f t="shared" si="7"/>
        <v>1355.3</v>
      </c>
      <c r="M402" s="3548">
        <f t="shared" si="7"/>
        <v>1162.2</v>
      </c>
      <c r="N402" s="3439"/>
      <c r="O402" s="3438"/>
      <c r="P402" s="3438"/>
      <c r="Q402" s="3607"/>
      <c r="R402" s="3325"/>
      <c r="S402" s="3227"/>
    </row>
    <row r="403" spans="1:19" ht="15.75" thickBot="1" x14ac:dyDescent="0.3">
      <c r="A403" s="7329"/>
      <c r="B403" s="7338"/>
      <c r="C403" s="7332"/>
      <c r="D403" s="5717"/>
      <c r="E403" s="5718"/>
      <c r="F403" s="5719"/>
      <c r="G403" s="7192"/>
      <c r="H403" s="7195"/>
      <c r="I403" s="7200"/>
      <c r="J403" s="422" t="s">
        <v>231</v>
      </c>
      <c r="K403" s="3606">
        <f t="shared" si="7"/>
        <v>0</v>
      </c>
      <c r="L403" s="3606">
        <f t="shared" si="7"/>
        <v>0</v>
      </c>
      <c r="M403" s="3606">
        <f t="shared" si="7"/>
        <v>0</v>
      </c>
      <c r="N403" s="3378"/>
      <c r="O403" s="3169"/>
      <c r="P403" s="3169"/>
      <c r="Q403" s="3569"/>
      <c r="R403" s="3245"/>
      <c r="S403" s="3224"/>
    </row>
    <row r="404" spans="1:19" ht="15.75" thickBot="1" x14ac:dyDescent="0.3">
      <c r="A404" s="7329"/>
      <c r="B404" s="7338"/>
      <c r="C404" s="7332"/>
      <c r="D404" s="5717"/>
      <c r="E404" s="5718"/>
      <c r="F404" s="5719"/>
      <c r="G404" s="7192"/>
      <c r="H404" s="7195"/>
      <c r="I404" s="7200"/>
      <c r="J404" s="427" t="s">
        <v>23</v>
      </c>
      <c r="K404" s="3548">
        <f t="shared" si="7"/>
        <v>0</v>
      </c>
      <c r="L404" s="3548">
        <f t="shared" si="7"/>
        <v>0</v>
      </c>
      <c r="M404" s="3548">
        <f t="shared" si="7"/>
        <v>0</v>
      </c>
      <c r="N404" s="3384"/>
      <c r="O404" s="3203"/>
      <c r="P404" s="3203"/>
      <c r="Q404" s="3567"/>
      <c r="R404" s="3245"/>
      <c r="S404" s="3224"/>
    </row>
    <row r="405" spans="1:19" ht="15.75" thickBot="1" x14ac:dyDescent="0.3">
      <c r="A405" s="7330"/>
      <c r="B405" s="7339"/>
      <c r="C405" s="7333"/>
      <c r="D405" s="7396"/>
      <c r="E405" s="7397"/>
      <c r="F405" s="7398"/>
      <c r="G405" s="7193"/>
      <c r="H405" s="7196"/>
      <c r="I405" s="7201"/>
      <c r="J405" s="421" t="s">
        <v>24</v>
      </c>
      <c r="K405" s="3547">
        <f>SUM(K402:K404)</f>
        <v>1315.3</v>
      </c>
      <c r="L405" s="3547">
        <f>SUM(L402:L404)</f>
        <v>1355.3</v>
      </c>
      <c r="M405" s="3547">
        <f>SUM(M402:M404)</f>
        <v>1162.2</v>
      </c>
      <c r="N405" s="3605"/>
      <c r="O405" s="3127"/>
      <c r="P405" s="3117"/>
      <c r="Q405" s="3604"/>
      <c r="R405" s="3245"/>
      <c r="S405" s="3222"/>
    </row>
    <row r="406" spans="1:19" ht="15" customHeight="1" x14ac:dyDescent="0.25">
      <c r="A406" s="7328" t="s">
        <v>27</v>
      </c>
      <c r="B406" s="7337" t="s">
        <v>10</v>
      </c>
      <c r="C406" s="7331" t="s">
        <v>25</v>
      </c>
      <c r="D406" s="7334" t="s">
        <v>10</v>
      </c>
      <c r="E406" s="3157"/>
      <c r="F406" s="7512" t="s">
        <v>1201</v>
      </c>
      <c r="G406" s="7191" t="s">
        <v>484</v>
      </c>
      <c r="H406" s="7515" t="s">
        <v>18</v>
      </c>
      <c r="I406" s="7568" t="s">
        <v>732</v>
      </c>
      <c r="J406" s="3466" t="s">
        <v>20</v>
      </c>
      <c r="K406" s="3466">
        <v>450</v>
      </c>
      <c r="L406" s="3317">
        <v>490</v>
      </c>
      <c r="M406" s="3317">
        <v>469.3</v>
      </c>
      <c r="N406" s="7209" t="s">
        <v>1200</v>
      </c>
      <c r="O406" s="7564" t="s">
        <v>138</v>
      </c>
      <c r="P406" s="3316">
        <v>8500</v>
      </c>
      <c r="Q406" s="3603">
        <v>8600</v>
      </c>
      <c r="R406" s="7290" t="s">
        <v>1199</v>
      </c>
      <c r="S406" s="3602"/>
    </row>
    <row r="407" spans="1:19" x14ac:dyDescent="0.25">
      <c r="A407" s="7329"/>
      <c r="B407" s="7338"/>
      <c r="C407" s="7332"/>
      <c r="D407" s="7335"/>
      <c r="E407" s="3135"/>
      <c r="F407" s="7513"/>
      <c r="G407" s="7192"/>
      <c r="H407" s="7516"/>
      <c r="I407" s="7569"/>
      <c r="J407" s="453" t="s">
        <v>231</v>
      </c>
      <c r="K407" s="453"/>
      <c r="L407" s="3459"/>
      <c r="M407" s="3484"/>
      <c r="N407" s="7211"/>
      <c r="O407" s="7565"/>
      <c r="P407" s="3127"/>
      <c r="Q407" s="36"/>
      <c r="R407" s="7268"/>
      <c r="S407" s="3587"/>
    </row>
    <row r="408" spans="1:19" ht="15.75" thickBot="1" x14ac:dyDescent="0.3">
      <c r="A408" s="7329"/>
      <c r="B408" s="7338"/>
      <c r="C408" s="7332"/>
      <c r="D408" s="7335"/>
      <c r="E408" s="3135"/>
      <c r="F408" s="7513"/>
      <c r="G408" s="7192"/>
      <c r="H408" s="7516"/>
      <c r="I408" s="7569"/>
      <c r="J408" s="3468" t="s">
        <v>23</v>
      </c>
      <c r="K408" s="3468"/>
      <c r="L408" s="3600">
        <v>0</v>
      </c>
      <c r="M408" s="3478"/>
      <c r="N408" s="3391"/>
      <c r="O408" s="3169"/>
      <c r="P408" s="3169"/>
      <c r="Q408" s="3164"/>
      <c r="R408" s="7268"/>
      <c r="S408" s="3224"/>
    </row>
    <row r="409" spans="1:19" ht="15.75" customHeight="1" thickBot="1" x14ac:dyDescent="0.3">
      <c r="A409" s="7330"/>
      <c r="B409" s="7339"/>
      <c r="C409" s="7333"/>
      <c r="D409" s="7336"/>
      <c r="E409" s="3123"/>
      <c r="F409" s="7514"/>
      <c r="G409" s="7193"/>
      <c r="H409" s="7517"/>
      <c r="I409" s="7569"/>
      <c r="J409" s="3452" t="s">
        <v>24</v>
      </c>
      <c r="K409" s="3599">
        <f>SUM(K406:K408)</f>
        <v>450</v>
      </c>
      <c r="L409" s="3599">
        <f>SUM(L406:L408)</f>
        <v>490</v>
      </c>
      <c r="M409" s="3599">
        <f>SUM(M406:M408)</f>
        <v>469.3</v>
      </c>
      <c r="N409" s="3598"/>
      <c r="O409" s="3251"/>
      <c r="P409" s="3251"/>
      <c r="Q409" s="3467"/>
      <c r="R409" s="7268"/>
      <c r="S409" s="3222"/>
    </row>
    <row r="410" spans="1:19" ht="25.5" customHeight="1" thickBot="1" x14ac:dyDescent="0.3">
      <c r="A410" s="7329" t="s">
        <v>27</v>
      </c>
      <c r="B410" s="7338" t="s">
        <v>10</v>
      </c>
      <c r="C410" s="7332" t="s">
        <v>25</v>
      </c>
      <c r="D410" s="7335" t="s">
        <v>25</v>
      </c>
      <c r="E410" s="3135"/>
      <c r="F410" s="7513" t="s">
        <v>1198</v>
      </c>
      <c r="G410" s="7192" t="s">
        <v>484</v>
      </c>
      <c r="H410" s="7195" t="s">
        <v>18</v>
      </c>
      <c r="I410" s="7569"/>
      <c r="J410" s="3597" t="s">
        <v>20</v>
      </c>
      <c r="K410" s="3596">
        <v>660.3</v>
      </c>
      <c r="L410" s="3596">
        <v>658.3</v>
      </c>
      <c r="M410" s="3595">
        <v>502</v>
      </c>
      <c r="N410" s="3594"/>
      <c r="O410" s="3593"/>
      <c r="P410" s="3592"/>
      <c r="Q410" s="3286"/>
      <c r="R410" s="7290" t="s">
        <v>1197</v>
      </c>
      <c r="S410" s="3587"/>
    </row>
    <row r="411" spans="1:19" ht="15" customHeight="1" thickBot="1" x14ac:dyDescent="0.3">
      <c r="A411" s="7329"/>
      <c r="B411" s="7338"/>
      <c r="C411" s="7332"/>
      <c r="D411" s="7335"/>
      <c r="E411" s="3135"/>
      <c r="F411" s="7513"/>
      <c r="G411" s="7192"/>
      <c r="H411" s="7195"/>
      <c r="I411" s="7569"/>
      <c r="J411" s="453" t="s">
        <v>231</v>
      </c>
      <c r="K411" s="3591"/>
      <c r="L411" s="3591"/>
      <c r="M411" s="3591"/>
      <c r="N411" s="3590" t="s">
        <v>1196</v>
      </c>
      <c r="O411" s="3589" t="s">
        <v>1195</v>
      </c>
      <c r="P411" s="436">
        <v>2.66</v>
      </c>
      <c r="Q411" s="396" t="s">
        <v>1194</v>
      </c>
      <c r="R411" s="7268"/>
      <c r="S411" s="3587"/>
    </row>
    <row r="412" spans="1:19" ht="15.75" thickBot="1" x14ac:dyDescent="0.3">
      <c r="A412" s="7329"/>
      <c r="B412" s="7338"/>
      <c r="C412" s="7332"/>
      <c r="D412" s="7335"/>
      <c r="E412" s="3135"/>
      <c r="F412" s="7513"/>
      <c r="G412" s="7192"/>
      <c r="H412" s="7195"/>
      <c r="I412" s="7569"/>
      <c r="J412" s="3458" t="s">
        <v>23</v>
      </c>
      <c r="K412" s="3588">
        <v>0</v>
      </c>
      <c r="L412" s="3588">
        <v>0</v>
      </c>
      <c r="M412" s="3588">
        <v>0</v>
      </c>
      <c r="N412" s="3439"/>
      <c r="O412" s="3438"/>
      <c r="P412" s="3438"/>
      <c r="Q412" s="3187"/>
      <c r="R412" s="7268"/>
      <c r="S412" s="3587"/>
    </row>
    <row r="413" spans="1:19" ht="15.75" thickBot="1" x14ac:dyDescent="0.3">
      <c r="A413" s="7330"/>
      <c r="B413" s="7339"/>
      <c r="C413" s="7333"/>
      <c r="D413" s="7336"/>
      <c r="E413" s="3135"/>
      <c r="F413" s="7513"/>
      <c r="G413" s="7192"/>
      <c r="H413" s="7195"/>
      <c r="I413" s="7569"/>
      <c r="J413" s="3586" t="s">
        <v>24</v>
      </c>
      <c r="K413" s="3585">
        <f>SUM(K410:K412)</f>
        <v>660.3</v>
      </c>
      <c r="L413" s="3585">
        <f>SUM(L410:L412)</f>
        <v>658.3</v>
      </c>
      <c r="M413" s="3584">
        <f>SUM(M410:M412)</f>
        <v>502</v>
      </c>
      <c r="N413" s="3342"/>
      <c r="O413" s="3341"/>
      <c r="P413" s="3341"/>
      <c r="Q413" s="3522"/>
      <c r="R413" s="7268"/>
      <c r="S413" s="3583"/>
    </row>
    <row r="414" spans="1:19" ht="25.5" x14ac:dyDescent="0.25">
      <c r="A414" s="7328" t="s">
        <v>27</v>
      </c>
      <c r="B414" s="7337" t="s">
        <v>10</v>
      </c>
      <c r="C414" s="7331" t="s">
        <v>25</v>
      </c>
      <c r="D414" s="7334" t="s">
        <v>27</v>
      </c>
      <c r="E414" s="3157"/>
      <c r="F414" s="7512" t="s">
        <v>1193</v>
      </c>
      <c r="G414" s="7191" t="s">
        <v>484</v>
      </c>
      <c r="H414" s="7194" t="s">
        <v>18</v>
      </c>
      <c r="I414" s="7569"/>
      <c r="J414" s="3466" t="s">
        <v>20</v>
      </c>
      <c r="K414" s="3582">
        <v>200</v>
      </c>
      <c r="L414" s="3582">
        <v>200</v>
      </c>
      <c r="M414" s="3581">
        <v>187.4</v>
      </c>
      <c r="N414" s="3463" t="s">
        <v>1192</v>
      </c>
      <c r="O414" s="3571" t="s">
        <v>320</v>
      </c>
      <c r="P414" s="3309">
        <v>1.6</v>
      </c>
      <c r="Q414" s="3570">
        <v>1.66</v>
      </c>
      <c r="R414" s="3580"/>
      <c r="S414" s="3227"/>
    </row>
    <row r="415" spans="1:19" x14ac:dyDescent="0.25">
      <c r="A415" s="7329"/>
      <c r="B415" s="7338"/>
      <c r="C415" s="7332"/>
      <c r="D415" s="7335"/>
      <c r="E415" s="3135"/>
      <c r="F415" s="7513"/>
      <c r="G415" s="7192"/>
      <c r="H415" s="7195"/>
      <c r="I415" s="7569"/>
      <c r="J415" s="453" t="s">
        <v>231</v>
      </c>
      <c r="K415" s="3579"/>
      <c r="L415" s="3579"/>
      <c r="M415" s="3578"/>
      <c r="N415" s="3363"/>
      <c r="O415" s="3203"/>
      <c r="P415" s="3203"/>
      <c r="Q415" s="3383"/>
      <c r="R415" s="3245"/>
      <c r="S415" s="3224"/>
    </row>
    <row r="416" spans="1:19" ht="15.75" thickBot="1" x14ac:dyDescent="0.3">
      <c r="A416" s="7329"/>
      <c r="B416" s="7338"/>
      <c r="C416" s="7332"/>
      <c r="D416" s="7335"/>
      <c r="E416" s="3135"/>
      <c r="F416" s="7513"/>
      <c r="G416" s="7192"/>
      <c r="H416" s="7195"/>
      <c r="I416" s="7569"/>
      <c r="J416" s="3511" t="s">
        <v>23</v>
      </c>
      <c r="K416" s="3577"/>
      <c r="L416" s="3577"/>
      <c r="M416" s="3576"/>
      <c r="N416" s="3363"/>
      <c r="O416" s="3203"/>
      <c r="P416" s="3203"/>
      <c r="Q416" s="3171"/>
      <c r="R416" s="3245"/>
      <c r="S416" s="3224"/>
    </row>
    <row r="417" spans="1:19" ht="15.75" thickBot="1" x14ac:dyDescent="0.3">
      <c r="A417" s="7330"/>
      <c r="B417" s="7339"/>
      <c r="C417" s="7333"/>
      <c r="D417" s="7336"/>
      <c r="E417" s="3123"/>
      <c r="F417" s="3553"/>
      <c r="G417" s="7193"/>
      <c r="H417" s="7196"/>
      <c r="I417" s="7569"/>
      <c r="J417" s="3452" t="s">
        <v>24</v>
      </c>
      <c r="K417" s="3575">
        <f>SUM(K414:K416)</f>
        <v>200</v>
      </c>
      <c r="L417" s="3574">
        <f>SUM(L414:L416)</f>
        <v>200</v>
      </c>
      <c r="M417" s="3573">
        <f>SUM(M414:M416)</f>
        <v>187.4</v>
      </c>
      <c r="N417" s="3449"/>
      <c r="O417" s="3251"/>
      <c r="P417" s="3251"/>
      <c r="Q417" s="3467"/>
      <c r="R417" s="3244"/>
      <c r="S417" s="3222"/>
    </row>
    <row r="418" spans="1:19" x14ac:dyDescent="0.25">
      <c r="A418" s="7328" t="s">
        <v>27</v>
      </c>
      <c r="B418" s="7337" t="s">
        <v>10</v>
      </c>
      <c r="C418" s="7331" t="s">
        <v>25</v>
      </c>
      <c r="D418" s="7334" t="s">
        <v>28</v>
      </c>
      <c r="E418" s="3157"/>
      <c r="F418" s="7512" t="s">
        <v>1191</v>
      </c>
      <c r="G418" s="7191" t="s">
        <v>484</v>
      </c>
      <c r="H418" s="7194" t="s">
        <v>18</v>
      </c>
      <c r="I418" s="7569"/>
      <c r="J418" s="3466" t="s">
        <v>20</v>
      </c>
      <c r="K418" s="3464">
        <v>5</v>
      </c>
      <c r="L418" s="3464">
        <v>7</v>
      </c>
      <c r="M418" s="3317">
        <v>3.5</v>
      </c>
      <c r="N418" s="3572" t="s">
        <v>1190</v>
      </c>
      <c r="O418" s="3571" t="s">
        <v>138</v>
      </c>
      <c r="P418" s="3309">
        <v>1</v>
      </c>
      <c r="Q418" s="3570">
        <v>2</v>
      </c>
      <c r="R418" s="3325"/>
      <c r="S418" s="3227"/>
    </row>
    <row r="419" spans="1:19" x14ac:dyDescent="0.25">
      <c r="A419" s="7329"/>
      <c r="B419" s="7338"/>
      <c r="C419" s="7332"/>
      <c r="D419" s="7335"/>
      <c r="E419" s="3135"/>
      <c r="F419" s="7513"/>
      <c r="G419" s="7192"/>
      <c r="H419" s="7195"/>
      <c r="I419" s="7569"/>
      <c r="J419" s="453" t="s">
        <v>231</v>
      </c>
      <c r="K419" s="3460"/>
      <c r="L419" s="3460"/>
      <c r="M419" s="3459"/>
      <c r="N419" s="3378"/>
      <c r="O419" s="3169"/>
      <c r="P419" s="3281"/>
      <c r="Q419" s="3569"/>
      <c r="R419" s="3245"/>
      <c r="S419" s="3224"/>
    </row>
    <row r="420" spans="1:19" ht="15.75" thickBot="1" x14ac:dyDescent="0.3">
      <c r="A420" s="7329"/>
      <c r="B420" s="7338"/>
      <c r="C420" s="7332"/>
      <c r="D420" s="7335"/>
      <c r="E420" s="3135"/>
      <c r="F420" s="7513"/>
      <c r="G420" s="7192"/>
      <c r="H420" s="7195"/>
      <c r="I420" s="7569"/>
      <c r="J420" s="3511" t="s">
        <v>23</v>
      </c>
      <c r="K420" s="3479">
        <v>0</v>
      </c>
      <c r="L420" s="3479">
        <v>0</v>
      </c>
      <c r="M420" s="3478"/>
      <c r="N420" s="3363"/>
      <c r="O420" s="3203"/>
      <c r="P420" s="3568"/>
      <c r="Q420" s="3567"/>
      <c r="R420" s="3245"/>
      <c r="S420" s="3224"/>
    </row>
    <row r="421" spans="1:19" ht="15.75" thickBot="1" x14ac:dyDescent="0.3">
      <c r="A421" s="7330"/>
      <c r="B421" s="7339"/>
      <c r="C421" s="7333"/>
      <c r="D421" s="7336"/>
      <c r="E421" s="3123"/>
      <c r="F421" s="7514"/>
      <c r="G421" s="7193"/>
      <c r="H421" s="7196"/>
      <c r="I421" s="7570"/>
      <c r="J421" s="3452" t="s">
        <v>24</v>
      </c>
      <c r="K421" s="3451">
        <f>SUM(K418:K420)</f>
        <v>5</v>
      </c>
      <c r="L421" s="3451">
        <f>SUM(L418:L420)</f>
        <v>7</v>
      </c>
      <c r="M421" s="3450">
        <f>SUM(M418:M420)</f>
        <v>3.5</v>
      </c>
      <c r="N421" s="3449"/>
      <c r="O421" s="3251"/>
      <c r="P421" s="3566"/>
      <c r="Q421" s="3448"/>
      <c r="R421" s="3244"/>
      <c r="S421" s="3222"/>
    </row>
    <row r="422" spans="1:19" ht="26.25" thickBot="1" x14ac:dyDescent="0.3">
      <c r="A422" s="7328" t="s">
        <v>27</v>
      </c>
      <c r="B422" s="7337" t="s">
        <v>10</v>
      </c>
      <c r="C422" s="7331" t="s">
        <v>27</v>
      </c>
      <c r="D422" s="5714" t="s">
        <v>1186</v>
      </c>
      <c r="E422" s="5715"/>
      <c r="F422" s="5716"/>
      <c r="G422" s="7191" t="s">
        <v>1189</v>
      </c>
      <c r="H422" s="7515" t="s">
        <v>18</v>
      </c>
      <c r="I422" s="7199" t="s">
        <v>732</v>
      </c>
      <c r="J422" s="3493" t="s">
        <v>20</v>
      </c>
      <c r="K422" s="3494">
        <f>K426</f>
        <v>10</v>
      </c>
      <c r="L422" s="3494">
        <f>L426</f>
        <v>10</v>
      </c>
      <c r="M422" s="3494">
        <f>M426</f>
        <v>5.2</v>
      </c>
      <c r="N422" s="3471" t="s">
        <v>1188</v>
      </c>
      <c r="O422" s="3565" t="s">
        <v>320</v>
      </c>
      <c r="P422" s="3527">
        <v>10.4</v>
      </c>
      <c r="Q422" s="3462">
        <v>10.4</v>
      </c>
      <c r="R422" s="3325"/>
      <c r="S422" s="3227"/>
    </row>
    <row r="423" spans="1:19" ht="15.75" customHeight="1" thickBot="1" x14ac:dyDescent="0.3">
      <c r="A423" s="7329"/>
      <c r="B423" s="7338"/>
      <c r="C423" s="7332"/>
      <c r="D423" s="5717"/>
      <c r="E423" s="5718"/>
      <c r="F423" s="5719"/>
      <c r="G423" s="7192"/>
      <c r="H423" s="7516"/>
      <c r="I423" s="7200"/>
      <c r="J423" s="3493" t="s">
        <v>231</v>
      </c>
      <c r="K423" s="3490"/>
      <c r="L423" s="3490"/>
      <c r="M423" s="3490"/>
      <c r="N423" s="7566" t="s">
        <v>1187</v>
      </c>
      <c r="O423" s="3564" t="s">
        <v>320</v>
      </c>
      <c r="P423" s="7575">
        <v>15</v>
      </c>
      <c r="Q423" s="7582">
        <v>15</v>
      </c>
      <c r="R423" s="3245"/>
      <c r="S423" s="3224"/>
    </row>
    <row r="424" spans="1:19" ht="15.75" thickBot="1" x14ac:dyDescent="0.3">
      <c r="A424" s="7329"/>
      <c r="B424" s="7338"/>
      <c r="C424" s="7332"/>
      <c r="D424" s="5717"/>
      <c r="E424" s="5718"/>
      <c r="F424" s="5719"/>
      <c r="G424" s="7192"/>
      <c r="H424" s="7516"/>
      <c r="I424" s="7200"/>
      <c r="J424" s="3492" t="s">
        <v>23</v>
      </c>
      <c r="K424" s="3490">
        <f>K427</f>
        <v>0</v>
      </c>
      <c r="L424" s="3490">
        <f>L427</f>
        <v>0</v>
      </c>
      <c r="M424" s="3490">
        <f>M427</f>
        <v>0</v>
      </c>
      <c r="N424" s="7567"/>
      <c r="O424" s="3541"/>
      <c r="P424" s="7288"/>
      <c r="Q424" s="7303"/>
      <c r="R424" s="3245"/>
      <c r="S424" s="3224"/>
    </row>
    <row r="425" spans="1:19" ht="16.5" thickBot="1" x14ac:dyDescent="0.3">
      <c r="A425" s="7330"/>
      <c r="B425" s="7339"/>
      <c r="C425" s="7333"/>
      <c r="D425" s="7396"/>
      <c r="E425" s="7397"/>
      <c r="F425" s="7398"/>
      <c r="G425" s="7192"/>
      <c r="H425" s="7516"/>
      <c r="I425" s="7200"/>
      <c r="J425" s="427" t="s">
        <v>24</v>
      </c>
      <c r="K425" s="3490">
        <f>SUM(K422:K424)</f>
        <v>10</v>
      </c>
      <c r="L425" s="3490">
        <f>SUM(L422:L424)</f>
        <v>10</v>
      </c>
      <c r="M425" s="3490">
        <f>SUM(M422:M424)</f>
        <v>5.2</v>
      </c>
      <c r="N425" s="7322"/>
      <c r="O425" s="3562"/>
      <c r="P425" s="3561"/>
      <c r="Q425" s="3560"/>
      <c r="R425" s="3245"/>
      <c r="S425" s="3224"/>
    </row>
    <row r="426" spans="1:19" ht="15.75" x14ac:dyDescent="0.25">
      <c r="A426" s="3137" t="s">
        <v>27</v>
      </c>
      <c r="B426" s="3267" t="s">
        <v>10</v>
      </c>
      <c r="C426" s="3226" t="s">
        <v>27</v>
      </c>
      <c r="D426" s="3198" t="s">
        <v>10</v>
      </c>
      <c r="E426" s="3552"/>
      <c r="F426" s="5783" t="s">
        <v>1186</v>
      </c>
      <c r="G426" s="7192"/>
      <c r="H426" s="7516"/>
      <c r="I426" s="7200"/>
      <c r="J426" s="3559" t="s">
        <v>20</v>
      </c>
      <c r="K426" s="3559">
        <v>10</v>
      </c>
      <c r="L426" s="3317">
        <v>10</v>
      </c>
      <c r="M426" s="3317">
        <v>5.2</v>
      </c>
      <c r="N426" s="3557"/>
      <c r="O426" s="3556"/>
      <c r="P426" s="3555"/>
      <c r="Q426" s="3554"/>
      <c r="R426" s="3245"/>
      <c r="S426" s="3224"/>
    </row>
    <row r="427" spans="1:19" ht="16.5" thickBot="1" x14ac:dyDescent="0.3">
      <c r="A427" s="3137"/>
      <c r="B427" s="3267"/>
      <c r="C427" s="3226"/>
      <c r="D427" s="3192"/>
      <c r="E427" s="3552"/>
      <c r="F427" s="5949"/>
      <c r="G427" s="7192"/>
      <c r="H427" s="7516"/>
      <c r="I427" s="7200"/>
      <c r="J427" s="3558" t="s">
        <v>23</v>
      </c>
      <c r="K427" s="3558"/>
      <c r="L427" s="3456"/>
      <c r="M427" s="3455"/>
      <c r="N427" s="3557"/>
      <c r="O427" s="3556"/>
      <c r="P427" s="3555"/>
      <c r="Q427" s="3554"/>
      <c r="R427" s="3245"/>
      <c r="S427" s="3224"/>
    </row>
    <row r="428" spans="1:19" ht="16.5" thickBot="1" x14ac:dyDescent="0.3">
      <c r="A428" s="3137"/>
      <c r="B428" s="3267"/>
      <c r="C428" s="3226"/>
      <c r="D428" s="3553"/>
      <c r="E428" s="3552"/>
      <c r="F428" s="5762"/>
      <c r="G428" s="7193"/>
      <c r="H428" s="7517"/>
      <c r="I428" s="7201"/>
      <c r="J428" s="3551" t="s">
        <v>24</v>
      </c>
      <c r="K428" s="3450">
        <f>SUM(K426)</f>
        <v>10</v>
      </c>
      <c r="L428" s="3451">
        <f>SUM(L426)</f>
        <v>10</v>
      </c>
      <c r="M428" s="3450">
        <f>SUM(M426)</f>
        <v>5.2</v>
      </c>
      <c r="N428" s="3533"/>
      <c r="O428" s="3532"/>
      <c r="P428" s="3550"/>
      <c r="Q428" s="3549"/>
      <c r="R428" s="3244"/>
      <c r="S428" s="3222"/>
    </row>
    <row r="429" spans="1:19" ht="15.75" thickBot="1" x14ac:dyDescent="0.3">
      <c r="A429" s="3159" t="s">
        <v>27</v>
      </c>
      <c r="B429" s="3546" t="s">
        <v>10</v>
      </c>
      <c r="C429" s="3199" t="s">
        <v>28</v>
      </c>
      <c r="D429" s="5714" t="s">
        <v>1185</v>
      </c>
      <c r="E429" s="5715"/>
      <c r="F429" s="5716"/>
      <c r="G429" s="7191" t="s">
        <v>1184</v>
      </c>
      <c r="H429" s="7194" t="s">
        <v>18</v>
      </c>
      <c r="I429" s="7199" t="s">
        <v>1071</v>
      </c>
      <c r="J429" s="3493" t="s">
        <v>20</v>
      </c>
      <c r="K429" s="3548">
        <f t="shared" ref="K429:M431" si="8">K433</f>
        <v>40</v>
      </c>
      <c r="L429" s="3548">
        <f t="shared" si="8"/>
        <v>40</v>
      </c>
      <c r="M429" s="3548">
        <f t="shared" si="8"/>
        <v>36.4</v>
      </c>
      <c r="N429" s="3439"/>
      <c r="O429" s="3438"/>
      <c r="P429" s="3438"/>
      <c r="Q429" s="3187"/>
      <c r="R429" s="3325"/>
      <c r="S429" s="3227"/>
    </row>
    <row r="430" spans="1:19" ht="15.75" thickBot="1" x14ac:dyDescent="0.3">
      <c r="A430" s="3195"/>
      <c r="B430" s="3540"/>
      <c r="C430" s="3193"/>
      <c r="D430" s="5717"/>
      <c r="E430" s="5718"/>
      <c r="F430" s="5719"/>
      <c r="G430" s="7192"/>
      <c r="H430" s="7195"/>
      <c r="I430" s="7200"/>
      <c r="J430" s="3492" t="s">
        <v>231</v>
      </c>
      <c r="K430" s="3547">
        <f t="shared" si="8"/>
        <v>60</v>
      </c>
      <c r="L430" s="3547">
        <f t="shared" si="8"/>
        <v>65.5</v>
      </c>
      <c r="M430" s="3547">
        <f t="shared" si="8"/>
        <v>65.400000000000006</v>
      </c>
      <c r="N430" s="3378"/>
      <c r="O430" s="3169"/>
      <c r="P430" s="3169"/>
      <c r="Q430" s="3164"/>
      <c r="R430" s="3245"/>
      <c r="S430" s="3224"/>
    </row>
    <row r="431" spans="1:19" ht="15.75" thickBot="1" x14ac:dyDescent="0.3">
      <c r="A431" s="3195"/>
      <c r="B431" s="3540"/>
      <c r="C431" s="3193"/>
      <c r="D431" s="5717"/>
      <c r="E431" s="5718"/>
      <c r="F431" s="5719"/>
      <c r="G431" s="7192"/>
      <c r="H431" s="7195"/>
      <c r="I431" s="7200"/>
      <c r="J431" s="3493" t="s">
        <v>23</v>
      </c>
      <c r="K431" s="3548">
        <f t="shared" si="8"/>
        <v>0</v>
      </c>
      <c r="L431" s="3548">
        <f t="shared" si="8"/>
        <v>0</v>
      </c>
      <c r="M431" s="3548">
        <f t="shared" si="8"/>
        <v>0</v>
      </c>
      <c r="N431" s="3378"/>
      <c r="O431" s="3169"/>
      <c r="P431" s="3169"/>
      <c r="Q431" s="3164"/>
      <c r="R431" s="3245"/>
      <c r="S431" s="3224"/>
    </row>
    <row r="432" spans="1:19" ht="15.75" thickBot="1" x14ac:dyDescent="0.3">
      <c r="A432" s="3191"/>
      <c r="B432" s="3534"/>
      <c r="C432" s="3189"/>
      <c r="D432" s="7396"/>
      <c r="E432" s="7397"/>
      <c r="F432" s="7398"/>
      <c r="G432" s="7192"/>
      <c r="H432" s="7195"/>
      <c r="I432" s="7200"/>
      <c r="J432" s="421" t="s">
        <v>24</v>
      </c>
      <c r="K432" s="3547">
        <f>SUM(K429:K431)</f>
        <v>100</v>
      </c>
      <c r="L432" s="3547">
        <f>SUM(L429:L431)</f>
        <v>105.5</v>
      </c>
      <c r="M432" s="3547">
        <f>SUM(M429:M431)</f>
        <v>101.80000000000001</v>
      </c>
      <c r="N432" s="3449"/>
      <c r="O432" s="3251"/>
      <c r="P432" s="3251"/>
      <c r="Q432" s="3467"/>
      <c r="R432" s="3244"/>
      <c r="S432" s="3222"/>
    </row>
    <row r="433" spans="1:19" ht="26.25" x14ac:dyDescent="0.25">
      <c r="A433" s="7328" t="s">
        <v>27</v>
      </c>
      <c r="B433" s="3546" t="s">
        <v>10</v>
      </c>
      <c r="C433" s="3199" t="s">
        <v>28</v>
      </c>
      <c r="D433" s="3198" t="s">
        <v>10</v>
      </c>
      <c r="E433" s="3157"/>
      <c r="F433" s="5647" t="s">
        <v>1183</v>
      </c>
      <c r="G433" s="7192"/>
      <c r="H433" s="7195"/>
      <c r="I433" s="7200"/>
      <c r="J433" s="3466" t="s">
        <v>20</v>
      </c>
      <c r="K433" s="3465">
        <v>40</v>
      </c>
      <c r="L433" s="3464">
        <v>40</v>
      </c>
      <c r="M433" s="3317">
        <v>36.4</v>
      </c>
      <c r="N433" s="5707" t="s">
        <v>1182</v>
      </c>
      <c r="O433" s="7317" t="s">
        <v>138</v>
      </c>
      <c r="P433" s="7227"/>
      <c r="Q433" s="7286"/>
      <c r="R433" s="3544" t="s">
        <v>1181</v>
      </c>
      <c r="S433" s="3535"/>
    </row>
    <row r="434" spans="1:19" x14ac:dyDescent="0.25">
      <c r="A434" s="7329"/>
      <c r="B434" s="3540"/>
      <c r="C434" s="3193"/>
      <c r="D434" s="3192"/>
      <c r="E434" s="3135"/>
      <c r="F434" s="5648"/>
      <c r="G434" s="7192"/>
      <c r="H434" s="7195"/>
      <c r="I434" s="7200"/>
      <c r="J434" s="453" t="s">
        <v>231</v>
      </c>
      <c r="K434" s="3543">
        <v>60</v>
      </c>
      <c r="L434" s="3460">
        <v>65.5</v>
      </c>
      <c r="M434" s="3459">
        <v>65.400000000000006</v>
      </c>
      <c r="N434" s="7322"/>
      <c r="O434" s="7318"/>
      <c r="P434" s="7228"/>
      <c r="Q434" s="7287"/>
      <c r="R434" s="3536"/>
      <c r="S434" s="3535"/>
    </row>
    <row r="435" spans="1:19" ht="26.25" thickBot="1" x14ac:dyDescent="0.3">
      <c r="A435" s="7329"/>
      <c r="B435" s="3540"/>
      <c r="C435" s="3193"/>
      <c r="D435" s="3192"/>
      <c r="E435" s="3135"/>
      <c r="F435" s="5648"/>
      <c r="G435" s="7192"/>
      <c r="H435" s="7195"/>
      <c r="I435" s="7200"/>
      <c r="J435" s="3511" t="s">
        <v>23</v>
      </c>
      <c r="K435" s="3457"/>
      <c r="L435" s="3539"/>
      <c r="M435" s="3539"/>
      <c r="N435" s="3503" t="s">
        <v>1180</v>
      </c>
      <c r="O435" s="3538" t="s">
        <v>138</v>
      </c>
      <c r="P435" s="3149">
        <v>1</v>
      </c>
      <c r="Q435" s="3537">
        <v>0</v>
      </c>
      <c r="R435" s="3536"/>
      <c r="S435" s="3535"/>
    </row>
    <row r="436" spans="1:19" ht="16.5" thickBot="1" x14ac:dyDescent="0.3">
      <c r="A436" s="7330"/>
      <c r="B436" s="3534"/>
      <c r="C436" s="3189"/>
      <c r="D436" s="3188"/>
      <c r="E436" s="3123"/>
      <c r="F436" s="5649"/>
      <c r="G436" s="7193"/>
      <c r="H436" s="7196"/>
      <c r="I436" s="7201"/>
      <c r="J436" s="3452" t="s">
        <v>24</v>
      </c>
      <c r="K436" s="3496">
        <f>SUM(K433:K435)</f>
        <v>100</v>
      </c>
      <c r="L436" s="3496">
        <f>SUM(L433:L435)</f>
        <v>105.5</v>
      </c>
      <c r="M436" s="3496">
        <f>SUM(M433:M435)</f>
        <v>101.80000000000001</v>
      </c>
      <c r="N436" s="3533"/>
      <c r="O436" s="3532"/>
      <c r="P436" s="3251"/>
      <c r="Q436" s="3467"/>
      <c r="R436" s="3531"/>
      <c r="S436" s="3530"/>
    </row>
    <row r="437" spans="1:19" ht="15.75" thickBot="1" x14ac:dyDescent="0.3">
      <c r="A437" s="7328" t="s">
        <v>27</v>
      </c>
      <c r="B437" s="7337" t="s">
        <v>10</v>
      </c>
      <c r="C437" s="7331" t="s">
        <v>30</v>
      </c>
      <c r="D437" s="5714" t="s">
        <v>1179</v>
      </c>
      <c r="E437" s="5715"/>
      <c r="F437" s="5716"/>
      <c r="G437" s="7191" t="s">
        <v>1171</v>
      </c>
      <c r="H437" s="7194" t="s">
        <v>18</v>
      </c>
      <c r="I437" s="7199" t="s">
        <v>732</v>
      </c>
      <c r="J437" s="3493" t="s">
        <v>20</v>
      </c>
      <c r="K437" s="3494">
        <f t="shared" ref="K437:M439" si="9">K441+K445+K449</f>
        <v>124</v>
      </c>
      <c r="L437" s="3494">
        <f t="shared" si="9"/>
        <v>124</v>
      </c>
      <c r="M437" s="3494">
        <f t="shared" si="9"/>
        <v>73.8</v>
      </c>
      <c r="N437" s="3529"/>
      <c r="O437" s="3528"/>
      <c r="P437" s="3527"/>
      <c r="Q437" s="3462"/>
      <c r="R437" s="3325"/>
      <c r="S437" s="3227"/>
    </row>
    <row r="438" spans="1:19" ht="15.75" thickBot="1" x14ac:dyDescent="0.3">
      <c r="A438" s="7329"/>
      <c r="B438" s="7338"/>
      <c r="C438" s="7332"/>
      <c r="D438" s="5717"/>
      <c r="E438" s="5718"/>
      <c r="F438" s="5719"/>
      <c r="G438" s="7192"/>
      <c r="H438" s="7195"/>
      <c r="I438" s="7200"/>
      <c r="J438" s="3493" t="s">
        <v>231</v>
      </c>
      <c r="K438" s="3490">
        <f t="shared" si="9"/>
        <v>400</v>
      </c>
      <c r="L438" s="3490">
        <f t="shared" si="9"/>
        <v>209.5</v>
      </c>
      <c r="M438" s="3490">
        <f t="shared" si="9"/>
        <v>209.5</v>
      </c>
      <c r="N438" s="3526"/>
      <c r="O438" s="3169"/>
      <c r="P438" s="3169"/>
      <c r="Q438" s="3164"/>
      <c r="R438" s="3245"/>
      <c r="S438" s="3224"/>
    </row>
    <row r="439" spans="1:19" ht="15.75" thickBot="1" x14ac:dyDescent="0.3">
      <c r="A439" s="7329"/>
      <c r="B439" s="7338"/>
      <c r="C439" s="7332"/>
      <c r="D439" s="5717"/>
      <c r="E439" s="5718"/>
      <c r="F439" s="5719"/>
      <c r="G439" s="7192"/>
      <c r="H439" s="7195"/>
      <c r="I439" s="7200"/>
      <c r="J439" s="3493" t="s">
        <v>23</v>
      </c>
      <c r="K439" s="3490">
        <f t="shared" si="9"/>
        <v>0</v>
      </c>
      <c r="L439" s="3490">
        <f t="shared" si="9"/>
        <v>0</v>
      </c>
      <c r="M439" s="3490">
        <f t="shared" si="9"/>
        <v>0</v>
      </c>
      <c r="N439" s="3378"/>
      <c r="O439" s="3169"/>
      <c r="P439" s="3169"/>
      <c r="Q439" s="3164"/>
      <c r="R439" s="3245"/>
      <c r="S439" s="3224"/>
    </row>
    <row r="440" spans="1:19" ht="15.75" thickBot="1" x14ac:dyDescent="0.3">
      <c r="A440" s="7330"/>
      <c r="B440" s="7339"/>
      <c r="C440" s="7333"/>
      <c r="D440" s="7396"/>
      <c r="E440" s="7397"/>
      <c r="F440" s="7398"/>
      <c r="G440" s="7193"/>
      <c r="H440" s="7196"/>
      <c r="I440" s="7200"/>
      <c r="J440" s="421" t="s">
        <v>24</v>
      </c>
      <c r="K440" s="3490">
        <f>SUM(K437:K439)</f>
        <v>524</v>
      </c>
      <c r="L440" s="3490">
        <f>SUM(L437:L439)</f>
        <v>333.5</v>
      </c>
      <c r="M440" s="3490">
        <f>SUM(M437:M439)</f>
        <v>283.3</v>
      </c>
      <c r="N440" s="3449"/>
      <c r="O440" s="3251"/>
      <c r="P440" s="3251"/>
      <c r="Q440" s="3467"/>
      <c r="R440" s="3244"/>
      <c r="S440" s="3222"/>
    </row>
    <row r="441" spans="1:19" ht="63.75" x14ac:dyDescent="0.25">
      <c r="A441" s="7328" t="s">
        <v>27</v>
      </c>
      <c r="B441" s="7337" t="s">
        <v>10</v>
      </c>
      <c r="C441" s="7331" t="s">
        <v>30</v>
      </c>
      <c r="D441" s="7334" t="s">
        <v>10</v>
      </c>
      <c r="E441" s="3157"/>
      <c r="F441" s="5783" t="s">
        <v>1178</v>
      </c>
      <c r="G441" s="7191" t="s">
        <v>1171</v>
      </c>
      <c r="H441" s="7194" t="s">
        <v>18</v>
      </c>
      <c r="I441" s="7200"/>
      <c r="J441" s="3466" t="s">
        <v>20</v>
      </c>
      <c r="K441" s="3464">
        <v>30</v>
      </c>
      <c r="L441" s="3464">
        <v>30</v>
      </c>
      <c r="M441" s="3317">
        <v>15.5</v>
      </c>
      <c r="N441" s="3509" t="s">
        <v>1177</v>
      </c>
      <c r="O441" s="3525" t="s">
        <v>138</v>
      </c>
      <c r="P441" s="3524">
        <v>15</v>
      </c>
      <c r="Q441" s="3523">
        <v>8</v>
      </c>
      <c r="R441" s="3228" t="s">
        <v>1176</v>
      </c>
      <c r="S441" s="3227"/>
    </row>
    <row r="442" spans="1:19" ht="15.75" thickBot="1" x14ac:dyDescent="0.3">
      <c r="A442" s="7329"/>
      <c r="B442" s="7338"/>
      <c r="C442" s="7332"/>
      <c r="D442" s="7335"/>
      <c r="E442" s="3135"/>
      <c r="F442" s="5949"/>
      <c r="G442" s="7192"/>
      <c r="H442" s="7195"/>
      <c r="I442" s="7200"/>
      <c r="J442" s="453" t="s">
        <v>231</v>
      </c>
      <c r="K442" s="3460">
        <v>150</v>
      </c>
      <c r="L442" s="3460">
        <v>70</v>
      </c>
      <c r="M442" s="3459">
        <v>70</v>
      </c>
      <c r="N442" s="3342"/>
      <c r="O442" s="3341"/>
      <c r="P442" s="3341"/>
      <c r="Q442" s="3522"/>
      <c r="R442" s="3521"/>
      <c r="S442" s="3224"/>
    </row>
    <row r="443" spans="1:19" ht="15.75" thickBot="1" x14ac:dyDescent="0.3">
      <c r="A443" s="7329"/>
      <c r="B443" s="7338"/>
      <c r="C443" s="7332"/>
      <c r="D443" s="7335"/>
      <c r="E443" s="3135"/>
      <c r="F443" s="5949"/>
      <c r="G443" s="7192"/>
      <c r="H443" s="7195"/>
      <c r="I443" s="7200"/>
      <c r="J443" s="3511" t="s">
        <v>23</v>
      </c>
      <c r="K443" s="3456">
        <v>0</v>
      </c>
      <c r="L443" s="3456">
        <v>0</v>
      </c>
      <c r="M443" s="3456">
        <v>0</v>
      </c>
      <c r="N443" s="3439"/>
      <c r="O443" s="3438"/>
      <c r="P443" s="3438"/>
      <c r="Q443" s="3187"/>
      <c r="R443" s="3521"/>
      <c r="S443" s="3224"/>
    </row>
    <row r="444" spans="1:19" ht="15.75" thickBot="1" x14ac:dyDescent="0.3">
      <c r="A444" s="7330"/>
      <c r="B444" s="7339"/>
      <c r="C444" s="7333"/>
      <c r="D444" s="7336"/>
      <c r="E444" s="3123"/>
      <c r="F444" s="5762"/>
      <c r="G444" s="7193"/>
      <c r="H444" s="7196"/>
      <c r="I444" s="7200"/>
      <c r="J444" s="3520" t="s">
        <v>24</v>
      </c>
      <c r="K444" s="3451">
        <f>SUM(K441:K443)</f>
        <v>180</v>
      </c>
      <c r="L444" s="3451">
        <f>SUM(L441:L443)</f>
        <v>100</v>
      </c>
      <c r="M444" s="3451">
        <f>SUM(M441:M443)</f>
        <v>85.5</v>
      </c>
      <c r="N444" s="3449"/>
      <c r="O444" s="3251"/>
      <c r="P444" s="3251"/>
      <c r="Q444" s="3467"/>
      <c r="R444" s="3519"/>
      <c r="S444" s="3222"/>
    </row>
    <row r="445" spans="1:19" ht="64.5" thickBot="1" x14ac:dyDescent="0.3">
      <c r="A445" s="7328" t="s">
        <v>27</v>
      </c>
      <c r="B445" s="7337" t="s">
        <v>10</v>
      </c>
      <c r="C445" s="7331" t="s">
        <v>30</v>
      </c>
      <c r="D445" s="7334" t="s">
        <v>25</v>
      </c>
      <c r="E445" s="3157"/>
      <c r="F445" s="5783" t="s">
        <v>1175</v>
      </c>
      <c r="G445" s="7191" t="s">
        <v>1171</v>
      </c>
      <c r="H445" s="7194" t="s">
        <v>18</v>
      </c>
      <c r="I445" s="7200"/>
      <c r="J445" s="3466" t="s">
        <v>20</v>
      </c>
      <c r="K445" s="3518">
        <v>24</v>
      </c>
      <c r="L445" s="3464">
        <v>29.5</v>
      </c>
      <c r="M445" s="3317">
        <v>11.3</v>
      </c>
      <c r="N445" s="3517" t="s">
        <v>1174</v>
      </c>
      <c r="O445" s="3516" t="s">
        <v>138</v>
      </c>
      <c r="P445" s="3515">
        <v>10</v>
      </c>
      <c r="Q445" s="3514">
        <v>8</v>
      </c>
      <c r="R445" s="3513" t="s">
        <v>1173</v>
      </c>
      <c r="S445" s="3227"/>
    </row>
    <row r="446" spans="1:19" x14ac:dyDescent="0.25">
      <c r="A446" s="7329"/>
      <c r="B446" s="7338"/>
      <c r="C446" s="7332"/>
      <c r="D446" s="7335"/>
      <c r="E446" s="3135"/>
      <c r="F446" s="5949"/>
      <c r="G446" s="7192"/>
      <c r="H446" s="7195"/>
      <c r="I446" s="7200"/>
      <c r="J446" s="453" t="s">
        <v>231</v>
      </c>
      <c r="K446" s="3460">
        <v>250</v>
      </c>
      <c r="L446" s="3460">
        <v>139.5</v>
      </c>
      <c r="M446" s="3459">
        <v>139.5</v>
      </c>
      <c r="N446" s="3439"/>
      <c r="O446" s="3438"/>
      <c r="P446" s="3438"/>
      <c r="Q446" s="3512"/>
      <c r="R446" s="3245"/>
      <c r="S446" s="3224"/>
    </row>
    <row r="447" spans="1:19" ht="15.75" thickBot="1" x14ac:dyDescent="0.3">
      <c r="A447" s="7329"/>
      <c r="B447" s="7338"/>
      <c r="C447" s="7332"/>
      <c r="D447" s="7335"/>
      <c r="E447" s="3135"/>
      <c r="F447" s="5949"/>
      <c r="G447" s="7192"/>
      <c r="H447" s="7195"/>
      <c r="I447" s="7200"/>
      <c r="J447" s="3511" t="s">
        <v>23</v>
      </c>
      <c r="K447" s="3455">
        <v>0</v>
      </c>
      <c r="L447" s="3455">
        <v>0</v>
      </c>
      <c r="M447" s="3455">
        <v>0</v>
      </c>
      <c r="N447" s="3363"/>
      <c r="O447" s="3203"/>
      <c r="P447" s="3203"/>
      <c r="Q447" s="3171"/>
      <c r="R447" s="3245"/>
      <c r="S447" s="3224"/>
    </row>
    <row r="448" spans="1:19" ht="15.75" thickBot="1" x14ac:dyDescent="0.3">
      <c r="A448" s="7330"/>
      <c r="B448" s="7339"/>
      <c r="C448" s="7333"/>
      <c r="D448" s="7336"/>
      <c r="E448" s="3123"/>
      <c r="F448" s="5762"/>
      <c r="G448" s="7193"/>
      <c r="H448" s="7196"/>
      <c r="I448" s="7200"/>
      <c r="J448" s="3452" t="s">
        <v>24</v>
      </c>
      <c r="K448" s="3510">
        <f>SUM(K445:K447)</f>
        <v>274</v>
      </c>
      <c r="L448" s="3510">
        <f>SUM(L445:L447)</f>
        <v>169</v>
      </c>
      <c r="M448" s="3510">
        <f>SUM(M445:M447)</f>
        <v>150.80000000000001</v>
      </c>
      <c r="N448" s="3449"/>
      <c r="O448" s="3251"/>
      <c r="P448" s="3251"/>
      <c r="Q448" s="3467"/>
      <c r="R448" s="3244"/>
      <c r="S448" s="3222"/>
    </row>
    <row r="449" spans="1:24" ht="22.5" customHeight="1" x14ac:dyDescent="0.25">
      <c r="A449" s="7328" t="s">
        <v>27</v>
      </c>
      <c r="B449" s="7337" t="s">
        <v>10</v>
      </c>
      <c r="C449" s="7331" t="s">
        <v>30</v>
      </c>
      <c r="D449" s="7334" t="s">
        <v>27</v>
      </c>
      <c r="E449" s="3157"/>
      <c r="F449" s="7525" t="s">
        <v>1172</v>
      </c>
      <c r="G449" s="7191" t="s">
        <v>1171</v>
      </c>
      <c r="H449" s="7194" t="s">
        <v>18</v>
      </c>
      <c r="I449" s="7200"/>
      <c r="J449" s="3466" t="s">
        <v>20</v>
      </c>
      <c r="K449" s="3465">
        <v>70</v>
      </c>
      <c r="L449" s="3464">
        <v>64.5</v>
      </c>
      <c r="M449" s="3317">
        <v>47</v>
      </c>
      <c r="N449" s="3509" t="s">
        <v>1170</v>
      </c>
      <c r="O449" s="3508" t="s">
        <v>138</v>
      </c>
      <c r="P449" s="3507">
        <v>1</v>
      </c>
      <c r="Q449" s="393">
        <v>1</v>
      </c>
      <c r="R449" s="3506"/>
      <c r="S449" s="3227"/>
      <c r="T449" s="102"/>
      <c r="U449" s="102"/>
      <c r="V449" s="102"/>
      <c r="W449" s="102"/>
      <c r="X449" s="102"/>
    </row>
    <row r="450" spans="1:24" ht="38.25" x14ac:dyDescent="0.25">
      <c r="A450" s="7329"/>
      <c r="B450" s="7338"/>
      <c r="C450" s="7332"/>
      <c r="D450" s="7335"/>
      <c r="E450" s="3135"/>
      <c r="F450" s="7526"/>
      <c r="G450" s="7192"/>
      <c r="H450" s="7195"/>
      <c r="I450" s="7200"/>
      <c r="J450" s="453" t="s">
        <v>231</v>
      </c>
      <c r="K450" s="3461"/>
      <c r="L450" s="3505"/>
      <c r="M450" s="3504"/>
      <c r="N450" s="3503" t="s">
        <v>1169</v>
      </c>
      <c r="O450" s="3502" t="s">
        <v>138</v>
      </c>
      <c r="P450" s="3501">
        <v>1</v>
      </c>
      <c r="Q450" s="3500">
        <v>1</v>
      </c>
      <c r="R450" s="3499" t="s">
        <v>1168</v>
      </c>
      <c r="S450" s="3224"/>
    </row>
    <row r="451" spans="1:24" ht="15.75" thickBot="1" x14ac:dyDescent="0.3">
      <c r="A451" s="7329"/>
      <c r="B451" s="7338"/>
      <c r="C451" s="7332"/>
      <c r="D451" s="7335"/>
      <c r="E451" s="3135"/>
      <c r="F451" s="7526"/>
      <c r="G451" s="7192"/>
      <c r="H451" s="7195"/>
      <c r="I451" s="7200"/>
      <c r="J451" s="3458" t="s">
        <v>23</v>
      </c>
      <c r="K451" s="3457"/>
      <c r="L451" s="3498"/>
      <c r="M451" s="3498"/>
      <c r="N451" s="3378"/>
      <c r="O451" s="3169"/>
      <c r="P451" s="3169"/>
      <c r="Q451" s="3164"/>
      <c r="R451" s="3497"/>
      <c r="S451" s="3224"/>
    </row>
    <row r="452" spans="1:24" ht="15.75" thickBot="1" x14ac:dyDescent="0.3">
      <c r="A452" s="7330"/>
      <c r="B452" s="7339"/>
      <c r="C452" s="7333"/>
      <c r="D452" s="7336"/>
      <c r="E452" s="3123"/>
      <c r="F452" s="7527"/>
      <c r="G452" s="7193"/>
      <c r="H452" s="7196"/>
      <c r="I452" s="7201"/>
      <c r="J452" s="3452" t="s">
        <v>24</v>
      </c>
      <c r="K452" s="3496">
        <f>SUM(K449:K451)</f>
        <v>70</v>
      </c>
      <c r="L452" s="3496">
        <f>SUM(L449:L451)</f>
        <v>64.5</v>
      </c>
      <c r="M452" s="3496">
        <f>SUM(M449:M451)</f>
        <v>47</v>
      </c>
      <c r="N452" s="3449"/>
      <c r="O452" s="3251"/>
      <c r="P452" s="3251"/>
      <c r="Q452" s="3467"/>
      <c r="R452" s="3495"/>
      <c r="S452" s="3222"/>
    </row>
    <row r="453" spans="1:24" ht="15.75" thickBot="1" x14ac:dyDescent="0.3">
      <c r="A453" s="7328" t="s">
        <v>27</v>
      </c>
      <c r="B453" s="7337" t="s">
        <v>10</v>
      </c>
      <c r="C453" s="7418" t="s">
        <v>32</v>
      </c>
      <c r="D453" s="5714"/>
      <c r="E453" s="5715"/>
      <c r="F453" s="5716"/>
      <c r="G453" s="7191" t="s">
        <v>1160</v>
      </c>
      <c r="H453" s="7194" t="s">
        <v>18</v>
      </c>
      <c r="I453" s="7199" t="s">
        <v>732</v>
      </c>
      <c r="J453" s="3493" t="s">
        <v>20</v>
      </c>
      <c r="K453" s="3494">
        <f t="shared" ref="K453:M455" si="10">K457+K461+K465</f>
        <v>625</v>
      </c>
      <c r="L453" s="3494">
        <f t="shared" si="10"/>
        <v>625</v>
      </c>
      <c r="M453" s="3494">
        <f t="shared" si="10"/>
        <v>601.5</v>
      </c>
      <c r="N453" s="3439"/>
      <c r="O453" s="3438"/>
      <c r="P453" s="3438"/>
      <c r="Q453" s="3187"/>
      <c r="R453" s="3325"/>
      <c r="S453" s="3227"/>
    </row>
    <row r="454" spans="1:24" ht="15.75" thickBot="1" x14ac:dyDescent="0.3">
      <c r="A454" s="7329"/>
      <c r="B454" s="7338"/>
      <c r="C454" s="7420"/>
      <c r="D454" s="5717"/>
      <c r="E454" s="5718"/>
      <c r="F454" s="5719"/>
      <c r="G454" s="7192"/>
      <c r="H454" s="7195"/>
      <c r="I454" s="7200"/>
      <c r="J454" s="3493" t="s">
        <v>231</v>
      </c>
      <c r="K454" s="3490">
        <f t="shared" si="10"/>
        <v>0</v>
      </c>
      <c r="L454" s="3490">
        <f t="shared" si="10"/>
        <v>0</v>
      </c>
      <c r="M454" s="3490">
        <f t="shared" si="10"/>
        <v>0</v>
      </c>
      <c r="N454" s="3378"/>
      <c r="O454" s="3169"/>
      <c r="P454" s="3169"/>
      <c r="Q454" s="3164"/>
      <c r="R454" s="3245"/>
      <c r="S454" s="3224"/>
    </row>
    <row r="455" spans="1:24" ht="15.75" thickBot="1" x14ac:dyDescent="0.3">
      <c r="A455" s="7329"/>
      <c r="B455" s="7338"/>
      <c r="C455" s="7420"/>
      <c r="D455" s="5717"/>
      <c r="E455" s="5718"/>
      <c r="F455" s="5719"/>
      <c r="G455" s="7192"/>
      <c r="H455" s="7195"/>
      <c r="I455" s="7200"/>
      <c r="J455" s="3492" t="s">
        <v>23</v>
      </c>
      <c r="K455" s="3491">
        <f t="shared" si="10"/>
        <v>0</v>
      </c>
      <c r="L455" s="3491">
        <f t="shared" si="10"/>
        <v>0</v>
      </c>
      <c r="M455" s="3491">
        <f t="shared" si="10"/>
        <v>0</v>
      </c>
      <c r="N455" s="3378"/>
      <c r="O455" s="3169"/>
      <c r="P455" s="3169"/>
      <c r="Q455" s="3164"/>
      <c r="R455" s="3245"/>
      <c r="S455" s="3224"/>
    </row>
    <row r="456" spans="1:24" ht="15.75" thickBot="1" x14ac:dyDescent="0.3">
      <c r="A456" s="7330"/>
      <c r="B456" s="7339"/>
      <c r="C456" s="7422"/>
      <c r="D456" s="7396"/>
      <c r="E456" s="7397"/>
      <c r="F456" s="7398"/>
      <c r="G456" s="7193"/>
      <c r="H456" s="7196"/>
      <c r="I456" s="7200"/>
      <c r="J456" s="427" t="s">
        <v>24</v>
      </c>
      <c r="K456" s="3490">
        <f>SUM(K453:K455)</f>
        <v>625</v>
      </c>
      <c r="L456" s="3490">
        <f>SUM(L453:L455)</f>
        <v>625</v>
      </c>
      <c r="M456" s="3490">
        <f>SUM(M453:M455)</f>
        <v>601.5</v>
      </c>
      <c r="N456" s="3449"/>
      <c r="O456" s="3251"/>
      <c r="P456" s="3251"/>
      <c r="Q456" s="3467"/>
      <c r="R456" s="3245"/>
      <c r="S456" s="3222"/>
    </row>
    <row r="457" spans="1:24" ht="25.5" x14ac:dyDescent="0.25">
      <c r="A457" s="7329" t="s">
        <v>27</v>
      </c>
      <c r="B457" s="7338" t="s">
        <v>10</v>
      </c>
      <c r="C457" s="7420" t="s">
        <v>32</v>
      </c>
      <c r="D457" s="7335" t="s">
        <v>10</v>
      </c>
      <c r="E457" s="3135"/>
      <c r="F457" s="1540" t="s">
        <v>1167</v>
      </c>
      <c r="G457" s="7192" t="s">
        <v>1160</v>
      </c>
      <c r="H457" s="7195" t="s">
        <v>18</v>
      </c>
      <c r="I457" s="7200"/>
      <c r="J457" s="3466" t="s">
        <v>20</v>
      </c>
      <c r="K457" s="3465">
        <v>600</v>
      </c>
      <c r="L457" s="3464">
        <v>613</v>
      </c>
      <c r="M457" s="3317">
        <v>592.6</v>
      </c>
      <c r="N457" s="3489" t="s">
        <v>1166</v>
      </c>
      <c r="O457" s="3309" t="s">
        <v>1165</v>
      </c>
      <c r="P457" s="3488">
        <v>468.5</v>
      </c>
      <c r="Q457" s="3487">
        <v>468.5</v>
      </c>
      <c r="R457" s="7233" t="s">
        <v>1164</v>
      </c>
      <c r="S457" s="3486"/>
    </row>
    <row r="458" spans="1:24" ht="22.5" customHeight="1" x14ac:dyDescent="0.25">
      <c r="A458" s="7329"/>
      <c r="B458" s="7338"/>
      <c r="C458" s="7420"/>
      <c r="D458" s="7335"/>
      <c r="E458" s="3135"/>
      <c r="F458" s="1540"/>
      <c r="G458" s="7192"/>
      <c r="H458" s="7195"/>
      <c r="I458" s="7200"/>
      <c r="J458" s="453" t="s">
        <v>231</v>
      </c>
      <c r="K458" s="3485"/>
      <c r="L458" s="3484">
        <v>0</v>
      </c>
      <c r="M458" s="3258"/>
      <c r="N458" s="3483" t="s">
        <v>1163</v>
      </c>
      <c r="O458" s="3482" t="s">
        <v>138</v>
      </c>
      <c r="P458" s="3481">
        <v>1</v>
      </c>
      <c r="Q458" s="3480">
        <v>2</v>
      </c>
      <c r="R458" s="7234"/>
      <c r="S458" s="3475"/>
      <c r="T458" s="102"/>
    </row>
    <row r="459" spans="1:24" ht="15.75" thickBot="1" x14ac:dyDescent="0.3">
      <c r="A459" s="7329"/>
      <c r="B459" s="7338"/>
      <c r="C459" s="7420"/>
      <c r="D459" s="7335"/>
      <c r="E459" s="3135"/>
      <c r="F459" s="1540"/>
      <c r="G459" s="7192"/>
      <c r="H459" s="7195"/>
      <c r="I459" s="7200"/>
      <c r="J459" s="3458" t="s">
        <v>23</v>
      </c>
      <c r="K459" s="3457"/>
      <c r="L459" s="3479">
        <v>0</v>
      </c>
      <c r="M459" s="3478"/>
      <c r="N459" s="3378"/>
      <c r="O459" s="3169"/>
      <c r="P459" s="3169"/>
      <c r="Q459" s="3477"/>
      <c r="R459" s="3476"/>
      <c r="S459" s="3475"/>
    </row>
    <row r="460" spans="1:24" ht="15.75" thickBot="1" x14ac:dyDescent="0.3">
      <c r="A460" s="7329"/>
      <c r="B460" s="7338"/>
      <c r="C460" s="7420"/>
      <c r="D460" s="7335"/>
      <c r="E460" s="3135"/>
      <c r="F460" s="1540"/>
      <c r="G460" s="7192"/>
      <c r="H460" s="7195"/>
      <c r="I460" s="7200"/>
      <c r="J460" s="3452" t="s">
        <v>24</v>
      </c>
      <c r="K460" s="3450">
        <f>SUM(K457:K459)</f>
        <v>600</v>
      </c>
      <c r="L460" s="3450">
        <f>SUM(L457:L459)</f>
        <v>613</v>
      </c>
      <c r="M460" s="3450">
        <f>SUM(M457:M459)</f>
        <v>592.6</v>
      </c>
      <c r="N460" s="3449"/>
      <c r="O460" s="3251"/>
      <c r="P460" s="3251"/>
      <c r="Q460" s="3474"/>
      <c r="R460" s="3473"/>
      <c r="S460" s="3472"/>
    </row>
    <row r="461" spans="1:24" ht="41.25" customHeight="1" x14ac:dyDescent="0.25">
      <c r="A461" s="7328" t="s">
        <v>27</v>
      </c>
      <c r="B461" s="7337" t="s">
        <v>10</v>
      </c>
      <c r="C461" s="7418" t="s">
        <v>32</v>
      </c>
      <c r="D461" s="7334" t="s">
        <v>25</v>
      </c>
      <c r="E461" s="3157"/>
      <c r="F461" s="5783" t="s">
        <v>1162</v>
      </c>
      <c r="G461" s="7191" t="s">
        <v>1160</v>
      </c>
      <c r="H461" s="7194" t="s">
        <v>18</v>
      </c>
      <c r="I461" s="7200"/>
      <c r="J461" s="3466" t="s">
        <v>20</v>
      </c>
      <c r="K461" s="3465">
        <v>15</v>
      </c>
      <c r="L461" s="3464">
        <v>5</v>
      </c>
      <c r="M461" s="3317">
        <v>3.6</v>
      </c>
      <c r="N461" s="3471" t="s">
        <v>1162</v>
      </c>
      <c r="O461" s="3310" t="s">
        <v>138</v>
      </c>
      <c r="P461" s="3470">
        <v>110</v>
      </c>
      <c r="Q461" s="3469">
        <v>92</v>
      </c>
      <c r="R461" s="3245"/>
      <c r="S461" s="3227"/>
    </row>
    <row r="462" spans="1:24" x14ac:dyDescent="0.25">
      <c r="A462" s="7329"/>
      <c r="B462" s="7338"/>
      <c r="C462" s="7420"/>
      <c r="D462" s="7335"/>
      <c r="E462" s="3135"/>
      <c r="F462" s="5949"/>
      <c r="G462" s="7192"/>
      <c r="H462" s="7195"/>
      <c r="I462" s="7200"/>
      <c r="J462" s="453" t="s">
        <v>231</v>
      </c>
      <c r="K462" s="3461"/>
      <c r="L462" s="3460">
        <v>0</v>
      </c>
      <c r="M462" s="3459"/>
      <c r="N462" s="3378"/>
      <c r="O462" s="3169"/>
      <c r="P462" s="3169"/>
      <c r="Q462" s="3164"/>
      <c r="R462" s="3245"/>
      <c r="S462" s="3224"/>
    </row>
    <row r="463" spans="1:24" ht="15.75" thickBot="1" x14ac:dyDescent="0.3">
      <c r="A463" s="7329"/>
      <c r="B463" s="7338"/>
      <c r="C463" s="7420"/>
      <c r="D463" s="7335"/>
      <c r="E463" s="3135"/>
      <c r="F463" s="5949"/>
      <c r="G463" s="7192"/>
      <c r="H463" s="7195"/>
      <c r="I463" s="7200"/>
      <c r="J463" s="3468" t="s">
        <v>23</v>
      </c>
      <c r="K463" s="291"/>
      <c r="L463" s="3456"/>
      <c r="M463" s="3455"/>
      <c r="N463" s="3378"/>
      <c r="O463" s="3169"/>
      <c r="P463" s="3169"/>
      <c r="Q463" s="3164"/>
      <c r="R463" s="3245"/>
      <c r="S463" s="3224"/>
    </row>
    <row r="464" spans="1:24" ht="15.75" thickBot="1" x14ac:dyDescent="0.3">
      <c r="A464" s="7330"/>
      <c r="B464" s="7339"/>
      <c r="C464" s="7422"/>
      <c r="D464" s="7336"/>
      <c r="E464" s="3123"/>
      <c r="F464" s="1539"/>
      <c r="G464" s="7193"/>
      <c r="H464" s="7196"/>
      <c r="I464" s="7200"/>
      <c r="J464" s="3452" t="s">
        <v>24</v>
      </c>
      <c r="K464" s="3450">
        <f>SUM(K461:K463)</f>
        <v>15</v>
      </c>
      <c r="L464" s="3450">
        <f>SUM(L461:L463)</f>
        <v>5</v>
      </c>
      <c r="M464" s="3450">
        <f>SUM(M461:M463)</f>
        <v>3.6</v>
      </c>
      <c r="N464" s="3449"/>
      <c r="O464" s="3251"/>
      <c r="P464" s="3251"/>
      <c r="Q464" s="3467"/>
      <c r="R464" s="3244"/>
      <c r="S464" s="3222"/>
    </row>
    <row r="465" spans="1:20" ht="25.5" x14ac:dyDescent="0.25">
      <c r="A465" s="7328" t="s">
        <v>27</v>
      </c>
      <c r="B465" s="7337" t="s">
        <v>10</v>
      </c>
      <c r="C465" s="7418" t="s">
        <v>32</v>
      </c>
      <c r="D465" s="7334" t="s">
        <v>27</v>
      </c>
      <c r="E465" s="3157"/>
      <c r="F465" s="1541" t="s">
        <v>1161</v>
      </c>
      <c r="G465" s="7191" t="s">
        <v>1160</v>
      </c>
      <c r="H465" s="7194" t="s">
        <v>18</v>
      </c>
      <c r="I465" s="7200"/>
      <c r="J465" s="3466" t="s">
        <v>20</v>
      </c>
      <c r="K465" s="3465">
        <v>10</v>
      </c>
      <c r="L465" s="3464">
        <v>7</v>
      </c>
      <c r="M465" s="3317">
        <v>5.3</v>
      </c>
      <c r="N465" s="3463" t="s">
        <v>1159</v>
      </c>
      <c r="O465" s="3310" t="s">
        <v>138</v>
      </c>
      <c r="P465" s="3309">
        <v>10</v>
      </c>
      <c r="Q465" s="3462">
        <v>6</v>
      </c>
      <c r="R465" s="3325"/>
      <c r="S465" s="3227"/>
    </row>
    <row r="466" spans="1:20" x14ac:dyDescent="0.25">
      <c r="A466" s="7329"/>
      <c r="B466" s="7338"/>
      <c r="C466" s="7420"/>
      <c r="D466" s="7335"/>
      <c r="E466" s="3135"/>
      <c r="F466" s="1540"/>
      <c r="G466" s="7192"/>
      <c r="H466" s="7195"/>
      <c r="I466" s="7200"/>
      <c r="J466" s="453" t="s">
        <v>231</v>
      </c>
      <c r="K466" s="3461"/>
      <c r="L466" s="3460"/>
      <c r="M466" s="3459"/>
      <c r="N466" s="3378"/>
      <c r="O466" s="3169"/>
      <c r="P466" s="3169"/>
      <c r="Q466" s="3454"/>
      <c r="R466" s="3245"/>
      <c r="S466" s="3224"/>
    </row>
    <row r="467" spans="1:20" ht="15.75" thickBot="1" x14ac:dyDescent="0.3">
      <c r="A467" s="7329"/>
      <c r="B467" s="7338"/>
      <c r="C467" s="7420"/>
      <c r="D467" s="7335"/>
      <c r="E467" s="3135"/>
      <c r="F467" s="1540"/>
      <c r="G467" s="7192"/>
      <c r="H467" s="7195"/>
      <c r="I467" s="7200"/>
      <c r="J467" s="3458" t="s">
        <v>23</v>
      </c>
      <c r="K467" s="3457"/>
      <c r="L467" s="3456"/>
      <c r="M467" s="3455"/>
      <c r="N467" s="3378"/>
      <c r="O467" s="3169"/>
      <c r="P467" s="3169"/>
      <c r="Q467" s="3454"/>
      <c r="R467" s="3245"/>
      <c r="S467" s="3224"/>
    </row>
    <row r="468" spans="1:20" ht="15.75" thickBot="1" x14ac:dyDescent="0.3">
      <c r="A468" s="7330"/>
      <c r="B468" s="7339"/>
      <c r="C468" s="7422"/>
      <c r="D468" s="7336"/>
      <c r="E468" s="3123"/>
      <c r="F468" s="1539"/>
      <c r="G468" s="7193"/>
      <c r="H468" s="7196"/>
      <c r="I468" s="7201"/>
      <c r="J468" s="3452" t="s">
        <v>24</v>
      </c>
      <c r="K468" s="3450">
        <f>SUM(K465:K467)</f>
        <v>10</v>
      </c>
      <c r="L468" s="3451">
        <f>SUM(L465:L467)</f>
        <v>7</v>
      </c>
      <c r="M468" s="3450">
        <f>SUM(M465:M467)</f>
        <v>5.3</v>
      </c>
      <c r="N468" s="3449"/>
      <c r="O468" s="3251"/>
      <c r="P468" s="3251"/>
      <c r="Q468" s="3448"/>
      <c r="R468" s="3245"/>
      <c r="S468" s="3224"/>
    </row>
    <row r="469" spans="1:20" ht="15.75" thickBot="1" x14ac:dyDescent="0.3">
      <c r="A469" s="3125" t="s">
        <v>27</v>
      </c>
      <c r="B469" s="3114" t="s">
        <v>10</v>
      </c>
      <c r="C469" s="7343" t="s">
        <v>726</v>
      </c>
      <c r="D469" s="7343"/>
      <c r="E469" s="7343"/>
      <c r="F469" s="7343"/>
      <c r="G469" s="7343"/>
      <c r="H469" s="7343"/>
      <c r="I469" s="7343"/>
      <c r="J469" s="7344"/>
      <c r="K469" s="3447">
        <f>K295+K405+K425+K432+K440+K456</f>
        <v>8874.7000000000007</v>
      </c>
      <c r="L469" s="3447">
        <f>L295+L405+L425+L432+L440+L456</f>
        <v>9164.1</v>
      </c>
      <c r="M469" s="3447">
        <f>M295+M405+M425+M432+M440+M456</f>
        <v>7787.7000000000007</v>
      </c>
      <c r="N469" s="7320"/>
      <c r="O469" s="7321"/>
      <c r="P469" s="7321"/>
      <c r="Q469" s="7321"/>
      <c r="R469" s="3244"/>
      <c r="S469" s="3222"/>
    </row>
    <row r="470" spans="1:20" ht="16.5" thickBot="1" x14ac:dyDescent="0.3">
      <c r="A470" s="3446" t="s">
        <v>27</v>
      </c>
      <c r="B470" s="3445" t="s">
        <v>25</v>
      </c>
      <c r="C470" s="7591" t="s">
        <v>1158</v>
      </c>
      <c r="D470" s="7592"/>
      <c r="E470" s="7592"/>
      <c r="F470" s="7592"/>
      <c r="G470" s="7592"/>
      <c r="H470" s="7592"/>
      <c r="I470" s="7592"/>
      <c r="J470" s="7592"/>
      <c r="K470" s="7592"/>
      <c r="L470" s="7592"/>
      <c r="M470" s="7592"/>
      <c r="N470" s="7592"/>
      <c r="O470" s="7592"/>
      <c r="P470" s="7592"/>
      <c r="Q470" s="7593"/>
      <c r="R470" s="3325"/>
      <c r="S470" s="3227"/>
    </row>
    <row r="471" spans="1:20" ht="38.25" customHeight="1" thickBot="1" x14ac:dyDescent="0.3">
      <c r="A471" s="3112"/>
      <c r="B471" s="3444"/>
      <c r="C471" s="7393"/>
      <c r="D471" s="7394"/>
      <c r="E471" s="7394"/>
      <c r="F471" s="7394"/>
      <c r="G471" s="7394"/>
      <c r="H471" s="7394"/>
      <c r="I471" s="7394"/>
      <c r="J471" s="7394"/>
      <c r="K471" s="7394"/>
      <c r="L471" s="7394"/>
      <c r="M471" s="7395"/>
      <c r="N471" s="3442" t="s">
        <v>1157</v>
      </c>
      <c r="O471" s="3441" t="s">
        <v>136</v>
      </c>
      <c r="P471" s="3441" t="s">
        <v>1156</v>
      </c>
      <c r="Q471" s="3440" t="s">
        <v>59</v>
      </c>
      <c r="R471" s="3244"/>
      <c r="S471" s="3222"/>
      <c r="T471" s="102"/>
    </row>
    <row r="472" spans="1:20" ht="15.75" thickBot="1" x14ac:dyDescent="0.3">
      <c r="A472" s="7328" t="s">
        <v>27</v>
      </c>
      <c r="B472" s="7518" t="s">
        <v>25</v>
      </c>
      <c r="C472" s="7331" t="s">
        <v>10</v>
      </c>
      <c r="D472" s="5714" t="s">
        <v>1153</v>
      </c>
      <c r="E472" s="5715"/>
      <c r="F472" s="5716"/>
      <c r="G472" s="7191" t="s">
        <v>474</v>
      </c>
      <c r="H472" s="7194" t="s">
        <v>18</v>
      </c>
      <c r="I472" s="7199" t="s">
        <v>1071</v>
      </c>
      <c r="J472" s="3400" t="s">
        <v>20</v>
      </c>
      <c r="K472" s="3329">
        <f>K476</f>
        <v>220</v>
      </c>
      <c r="L472" s="3329">
        <f>L476</f>
        <v>250</v>
      </c>
      <c r="M472" s="3329">
        <f>M476</f>
        <v>248.8</v>
      </c>
      <c r="N472" s="3439"/>
      <c r="O472" s="3438"/>
      <c r="P472" s="3437"/>
      <c r="Q472" s="3187"/>
      <c r="R472" s="3436"/>
      <c r="S472" s="3435"/>
    </row>
    <row r="473" spans="1:20" ht="26.25" thickBot="1" x14ac:dyDescent="0.3">
      <c r="A473" s="7329"/>
      <c r="B473" s="7519"/>
      <c r="C473" s="7332"/>
      <c r="D473" s="5717"/>
      <c r="E473" s="5718"/>
      <c r="F473" s="5719"/>
      <c r="G473" s="7192"/>
      <c r="H473" s="7195"/>
      <c r="I473" s="7200"/>
      <c r="J473" s="3398" t="s">
        <v>22</v>
      </c>
      <c r="K473" s="3392"/>
      <c r="L473" s="3392"/>
      <c r="M473" s="3392"/>
      <c r="N473" s="3434" t="s">
        <v>1155</v>
      </c>
      <c r="O473" s="3433" t="s">
        <v>138</v>
      </c>
      <c r="P473" s="3298">
        <v>48</v>
      </c>
      <c r="Q473" s="3432">
        <v>58</v>
      </c>
      <c r="R473" s="3242" t="s">
        <v>1154</v>
      </c>
      <c r="S473" s="3428"/>
    </row>
    <row r="474" spans="1:20" ht="15.75" thickBot="1" x14ac:dyDescent="0.3">
      <c r="A474" s="7329"/>
      <c r="B474" s="7519"/>
      <c r="C474" s="7332"/>
      <c r="D474" s="5717"/>
      <c r="E474" s="5718"/>
      <c r="F474" s="5719"/>
      <c r="G474" s="7192"/>
      <c r="H474" s="7195"/>
      <c r="I474" s="7200"/>
      <c r="J474" s="3398" t="s">
        <v>23</v>
      </c>
      <c r="K474" s="3392"/>
      <c r="L474" s="3392"/>
      <c r="M474" s="3392"/>
      <c r="N474" s="3378"/>
      <c r="O474" s="3169"/>
      <c r="P474" s="3169"/>
      <c r="Q474" s="3164"/>
      <c r="R474" s="3429"/>
      <c r="S474" s="3428"/>
    </row>
    <row r="475" spans="1:20" ht="15.75" thickBot="1" x14ac:dyDescent="0.3">
      <c r="A475" s="7330"/>
      <c r="B475" s="7520"/>
      <c r="C475" s="7333"/>
      <c r="D475" s="7396"/>
      <c r="E475" s="7397"/>
      <c r="F475" s="7398"/>
      <c r="G475" s="7192"/>
      <c r="H475" s="7195"/>
      <c r="I475" s="7200"/>
      <c r="J475" s="424" t="s">
        <v>24</v>
      </c>
      <c r="K475" s="3392">
        <f>SUM(K472:K474)</f>
        <v>220</v>
      </c>
      <c r="L475" s="3392">
        <f>SUM(L472:L474)</f>
        <v>250</v>
      </c>
      <c r="M475" s="3392">
        <f>SUM(M472:M474)</f>
        <v>248.8</v>
      </c>
      <c r="N475" s="3378"/>
      <c r="O475" s="3169"/>
      <c r="P475" s="3169"/>
      <c r="Q475" s="3377"/>
      <c r="R475" s="3429"/>
      <c r="S475" s="3428"/>
    </row>
    <row r="476" spans="1:20" ht="15.75" thickBot="1" x14ac:dyDescent="0.3">
      <c r="A476" s="3231" t="s">
        <v>27</v>
      </c>
      <c r="B476" s="3425" t="s">
        <v>25</v>
      </c>
      <c r="C476" s="3230" t="s">
        <v>10</v>
      </c>
      <c r="D476" s="3158" t="s">
        <v>10</v>
      </c>
      <c r="E476" s="3157"/>
      <c r="F476" s="5783" t="s">
        <v>1153</v>
      </c>
      <c r="G476" s="7192"/>
      <c r="H476" s="7195"/>
      <c r="I476" s="7200"/>
      <c r="J476" s="3430" t="s">
        <v>20</v>
      </c>
      <c r="K476" s="3430">
        <v>220</v>
      </c>
      <c r="L476" s="3350">
        <v>250</v>
      </c>
      <c r="M476" s="3351">
        <v>248.8</v>
      </c>
      <c r="N476" s="3378"/>
      <c r="O476" s="3151"/>
      <c r="P476" s="3169"/>
      <c r="Q476" s="3377"/>
      <c r="R476" s="3429"/>
      <c r="S476" s="3428"/>
    </row>
    <row r="477" spans="1:20" ht="25.5" customHeight="1" thickBot="1" x14ac:dyDescent="0.3">
      <c r="A477" s="3125"/>
      <c r="B477" s="3403"/>
      <c r="C477" s="3223"/>
      <c r="D477" s="3124"/>
      <c r="E477" s="3123"/>
      <c r="F477" s="5762"/>
      <c r="G477" s="7193"/>
      <c r="H477" s="7196"/>
      <c r="I477" s="7201"/>
      <c r="J477" s="3121" t="s">
        <v>24</v>
      </c>
      <c r="K477" s="3161">
        <f>SUM(K476)</f>
        <v>220</v>
      </c>
      <c r="L477" s="3161">
        <f>SUM(L476)</f>
        <v>250</v>
      </c>
      <c r="M477" s="3161">
        <f>SUM(M476)</f>
        <v>248.8</v>
      </c>
      <c r="N477" s="3119"/>
      <c r="O477" s="3118"/>
      <c r="P477" s="3117"/>
      <c r="Q477" s="3176"/>
      <c r="R477" s="3427"/>
      <c r="S477" s="3426"/>
    </row>
    <row r="478" spans="1:20" ht="27" thickBot="1" x14ac:dyDescent="0.3">
      <c r="A478" s="7328" t="s">
        <v>27</v>
      </c>
      <c r="B478" s="7518" t="s">
        <v>25</v>
      </c>
      <c r="C478" s="7331" t="s">
        <v>25</v>
      </c>
      <c r="D478" s="5714" t="s">
        <v>1147</v>
      </c>
      <c r="E478" s="5715"/>
      <c r="F478" s="5716"/>
      <c r="G478" s="7354" t="s">
        <v>1152</v>
      </c>
      <c r="H478" s="7194" t="s">
        <v>18</v>
      </c>
      <c r="I478" s="7199" t="s">
        <v>1071</v>
      </c>
      <c r="J478" s="3330" t="s">
        <v>20</v>
      </c>
      <c r="K478" s="3329">
        <f>K482</f>
        <v>4</v>
      </c>
      <c r="L478" s="3329">
        <f>L482</f>
        <v>4</v>
      </c>
      <c r="M478" s="3329">
        <f>M482</f>
        <v>1.5</v>
      </c>
      <c r="N478" s="3424" t="s">
        <v>1151</v>
      </c>
      <c r="O478" s="3423" t="s">
        <v>138</v>
      </c>
      <c r="P478" s="3422">
        <v>5</v>
      </c>
      <c r="Q478" s="3421">
        <v>5</v>
      </c>
      <c r="R478" s="3420" t="s">
        <v>1150</v>
      </c>
      <c r="S478" s="3419"/>
    </row>
    <row r="479" spans="1:20" ht="27" thickBot="1" x14ac:dyDescent="0.3">
      <c r="A479" s="7329"/>
      <c r="B479" s="7519"/>
      <c r="C479" s="7332"/>
      <c r="D479" s="5717"/>
      <c r="E479" s="5718"/>
      <c r="F479" s="5719"/>
      <c r="G479" s="7355"/>
      <c r="H479" s="7195"/>
      <c r="I479" s="7200"/>
      <c r="J479" s="3323" t="s">
        <v>22</v>
      </c>
      <c r="K479" s="3392"/>
      <c r="L479" s="3392"/>
      <c r="M479" s="3392"/>
      <c r="N479" s="3418" t="s">
        <v>1149</v>
      </c>
      <c r="O479" s="3417" t="s">
        <v>459</v>
      </c>
      <c r="P479" s="3416">
        <v>2</v>
      </c>
      <c r="Q479" s="3415">
        <v>4</v>
      </c>
      <c r="R479" s="3414" t="s">
        <v>1148</v>
      </c>
      <c r="S479" s="3413"/>
    </row>
    <row r="480" spans="1:20" ht="15.75" thickBot="1" x14ac:dyDescent="0.3">
      <c r="A480" s="7329"/>
      <c r="B480" s="7519"/>
      <c r="C480" s="7332"/>
      <c r="D480" s="5717"/>
      <c r="E480" s="5718"/>
      <c r="F480" s="5719"/>
      <c r="G480" s="7355"/>
      <c r="H480" s="7195"/>
      <c r="I480" s="7200"/>
      <c r="J480" s="3323" t="s">
        <v>23</v>
      </c>
      <c r="K480" s="3392"/>
      <c r="L480" s="3392"/>
      <c r="M480" s="3392"/>
      <c r="N480" s="3378"/>
      <c r="O480" s="3169"/>
      <c r="P480" s="3411"/>
      <c r="Q480" s="3410"/>
      <c r="R480" s="3404"/>
      <c r="S480" s="3234"/>
    </row>
    <row r="481" spans="1:19" ht="15.75" thickBot="1" x14ac:dyDescent="0.3">
      <c r="A481" s="7330"/>
      <c r="B481" s="7520"/>
      <c r="C481" s="7333"/>
      <c r="D481" s="7396"/>
      <c r="E481" s="7397"/>
      <c r="F481" s="7398"/>
      <c r="G481" s="7355"/>
      <c r="H481" s="7195"/>
      <c r="I481" s="7200"/>
      <c r="J481" s="3412" t="s">
        <v>24</v>
      </c>
      <c r="K481" s="3392">
        <f>SUM(K478:K480)</f>
        <v>4</v>
      </c>
      <c r="L481" s="3392">
        <f>SUM(L478:L480)</f>
        <v>4</v>
      </c>
      <c r="M481" s="3392">
        <f>SUM(M478:M480)</f>
        <v>1.5</v>
      </c>
      <c r="N481" s="3378"/>
      <c r="O481" s="3169"/>
      <c r="P481" s="3411"/>
      <c r="Q481" s="3410"/>
      <c r="R481" s="3404"/>
      <c r="S481" s="3234"/>
    </row>
    <row r="482" spans="1:19" ht="15.75" thickBot="1" x14ac:dyDescent="0.3">
      <c r="A482" s="3137" t="s">
        <v>27</v>
      </c>
      <c r="B482" s="3409" t="s">
        <v>25</v>
      </c>
      <c r="C482" s="3226" t="s">
        <v>25</v>
      </c>
      <c r="D482" s="3158" t="s">
        <v>10</v>
      </c>
      <c r="E482" s="3408"/>
      <c r="F482" s="5783" t="s">
        <v>1147</v>
      </c>
      <c r="G482" s="7355"/>
      <c r="H482" s="7195"/>
      <c r="I482" s="7200"/>
      <c r="J482" s="3407" t="s">
        <v>20</v>
      </c>
      <c r="K482" s="3406">
        <v>4</v>
      </c>
      <c r="L482" s="3350">
        <v>4</v>
      </c>
      <c r="M482" s="3405">
        <v>1.5</v>
      </c>
      <c r="N482" s="3321"/>
      <c r="O482" s="3127"/>
      <c r="P482" s="3127"/>
      <c r="Q482" s="3276"/>
      <c r="R482" s="3404"/>
      <c r="S482" s="3234"/>
    </row>
    <row r="483" spans="1:19" ht="15.75" thickBot="1" x14ac:dyDescent="0.3">
      <c r="A483" s="3125"/>
      <c r="B483" s="3403"/>
      <c r="C483" s="3223"/>
      <c r="D483" s="3124"/>
      <c r="E483" s="3402"/>
      <c r="F483" s="5762"/>
      <c r="G483" s="7356"/>
      <c r="H483" s="7196"/>
      <c r="I483" s="7201"/>
      <c r="J483" s="3121" t="s">
        <v>24</v>
      </c>
      <c r="K483" s="3161">
        <f>SUM(K482)</f>
        <v>4</v>
      </c>
      <c r="L483" s="3120">
        <f>SUM(L482)</f>
        <v>4</v>
      </c>
      <c r="M483" s="3161">
        <f>SUM(M482)</f>
        <v>1.5</v>
      </c>
      <c r="N483" s="3319"/>
      <c r="O483" s="3117"/>
      <c r="P483" s="3117"/>
      <c r="Q483" s="3269"/>
      <c r="R483" s="3401"/>
      <c r="S483" s="3232"/>
    </row>
    <row r="484" spans="1:19" ht="15.75" thickBot="1" x14ac:dyDescent="0.3">
      <c r="A484" s="3159" t="s">
        <v>27</v>
      </c>
      <c r="B484" s="3390" t="s">
        <v>25</v>
      </c>
      <c r="C484" s="3199" t="s">
        <v>27</v>
      </c>
      <c r="D484" s="5824" t="s">
        <v>1145</v>
      </c>
      <c r="E484" s="5825"/>
      <c r="F484" s="5826"/>
      <c r="G484" s="7354" t="s">
        <v>1137</v>
      </c>
      <c r="H484" s="7194" t="s">
        <v>18</v>
      </c>
      <c r="I484" s="7199" t="s">
        <v>732</v>
      </c>
      <c r="J484" s="3400" t="s">
        <v>1070</v>
      </c>
      <c r="K484" s="3329">
        <f>K489+K491+K492+K494+K495+K496+K497+K499+K501</f>
        <v>27.9</v>
      </c>
      <c r="L484" s="3329">
        <f>L489+L491+L492+L494+L495+L496+L497+L499+L501</f>
        <v>27.9</v>
      </c>
      <c r="M484" s="3329">
        <f>M489+M491+M492+M494+M495+M496+M497+M499+M501</f>
        <v>20</v>
      </c>
      <c r="N484" s="3328"/>
      <c r="O484" s="3327"/>
      <c r="P484" s="3327"/>
      <c r="Q484" s="3399"/>
      <c r="R484" s="3325"/>
      <c r="S484" s="3227"/>
    </row>
    <row r="485" spans="1:19" ht="15.75" thickBot="1" x14ac:dyDescent="0.3">
      <c r="A485" s="3195"/>
      <c r="B485" s="3339"/>
      <c r="C485" s="3193"/>
      <c r="D485" s="5827"/>
      <c r="E485" s="5828"/>
      <c r="F485" s="5829"/>
      <c r="G485" s="7355"/>
      <c r="H485" s="7195"/>
      <c r="I485" s="7200"/>
      <c r="J485" s="3398" t="s">
        <v>22</v>
      </c>
      <c r="K485" s="3392"/>
      <c r="L485" s="3392"/>
      <c r="M485" s="3392"/>
      <c r="N485" s="3397" t="s">
        <v>1136</v>
      </c>
      <c r="O485" s="3396" t="s">
        <v>138</v>
      </c>
      <c r="P485" s="3395">
        <v>9</v>
      </c>
      <c r="Q485" s="3394">
        <v>8</v>
      </c>
      <c r="R485" s="3393" t="s">
        <v>1146</v>
      </c>
      <c r="S485" s="3224"/>
    </row>
    <row r="486" spans="1:19" ht="15.75" thickBot="1" x14ac:dyDescent="0.3">
      <c r="A486" s="3195"/>
      <c r="B486" s="3339"/>
      <c r="C486" s="3193"/>
      <c r="D486" s="7400"/>
      <c r="E486" s="7401"/>
      <c r="F486" s="7402"/>
      <c r="G486" s="7355"/>
      <c r="H486" s="7195"/>
      <c r="I486" s="7200"/>
      <c r="J486" s="424" t="s">
        <v>24</v>
      </c>
      <c r="K486" s="3392">
        <f>SUM(K484:K485)</f>
        <v>27.9</v>
      </c>
      <c r="L486" s="3392">
        <f>SUM(L484:L485)</f>
        <v>27.9</v>
      </c>
      <c r="M486" s="3392">
        <f>SUM(M484:M485)</f>
        <v>20</v>
      </c>
      <c r="N486" s="3391"/>
      <c r="O486" s="3169"/>
      <c r="P486" s="3169"/>
      <c r="Q486" s="3377"/>
      <c r="R486" s="3245"/>
      <c r="S486" s="3224"/>
    </row>
    <row r="487" spans="1:19" ht="15.75" thickBot="1" x14ac:dyDescent="0.3">
      <c r="A487" s="3159" t="s">
        <v>27</v>
      </c>
      <c r="B487" s="3390" t="s">
        <v>25</v>
      </c>
      <c r="C487" s="3199" t="s">
        <v>27</v>
      </c>
      <c r="D487" s="3198" t="s">
        <v>10</v>
      </c>
      <c r="E487" s="3389"/>
      <c r="F487" s="7521" t="s">
        <v>1145</v>
      </c>
      <c r="G487" s="7355"/>
      <c r="H487" s="7195"/>
      <c r="I487" s="7200"/>
      <c r="J487" s="3352" t="s">
        <v>1070</v>
      </c>
      <c r="K487" s="3370">
        <f>K489+K491+K492+K494+K495+K496+K497+K501</f>
        <v>27.9</v>
      </c>
      <c r="L487" s="3370">
        <f>L489+L491+L492+L494+L495+L496+L497+L501</f>
        <v>27.9</v>
      </c>
      <c r="M487" s="3370">
        <f>M489+M491+M492+M494+M495+M496+M497+M501+M499</f>
        <v>20</v>
      </c>
      <c r="N487" s="3321"/>
      <c r="O487" s="3127"/>
      <c r="P487" s="3127"/>
      <c r="Q487" s="3388"/>
      <c r="R487" s="3245"/>
      <c r="S487" s="3224"/>
    </row>
    <row r="488" spans="1:19" ht="15.75" thickBot="1" x14ac:dyDescent="0.3">
      <c r="A488" s="3195"/>
      <c r="B488" s="3339"/>
      <c r="C488" s="3193"/>
      <c r="D488" s="3387"/>
      <c r="E488" s="3386"/>
      <c r="F488" s="7522"/>
      <c r="G488" s="7356"/>
      <c r="H488" s="7196"/>
      <c r="I488" s="7200"/>
      <c r="J488" s="3385" t="s">
        <v>24</v>
      </c>
      <c r="K488" s="3120">
        <f>SUM(K487)</f>
        <v>27.9</v>
      </c>
      <c r="L488" s="3120">
        <f>SUM(L487)</f>
        <v>27.9</v>
      </c>
      <c r="M488" s="3120">
        <f>SUM(M487)</f>
        <v>20</v>
      </c>
      <c r="N488" s="3384"/>
      <c r="O488" s="3203"/>
      <c r="P488" s="3203"/>
      <c r="Q488" s="3383"/>
      <c r="R488" s="3382"/>
      <c r="S488" s="3381"/>
    </row>
    <row r="489" spans="1:19" ht="15.75" thickBot="1" x14ac:dyDescent="0.3">
      <c r="A489" s="3195"/>
      <c r="B489" s="3339"/>
      <c r="C489" s="3193"/>
      <c r="D489" s="3380"/>
      <c r="E489" s="3157"/>
      <c r="F489" s="7523" t="s">
        <v>1144</v>
      </c>
      <c r="G489" s="7354" t="s">
        <v>1137</v>
      </c>
      <c r="H489" s="7194" t="s">
        <v>18</v>
      </c>
      <c r="I489" s="7200"/>
      <c r="J489" s="3379" t="s">
        <v>20</v>
      </c>
      <c r="K489" s="3368">
        <v>1</v>
      </c>
      <c r="L489" s="3368">
        <v>1</v>
      </c>
      <c r="M489" s="3368">
        <v>0</v>
      </c>
      <c r="N489" s="3378"/>
      <c r="O489" s="3169"/>
      <c r="P489" s="3169"/>
      <c r="Q489" s="3377"/>
      <c r="R489" s="3245"/>
      <c r="S489" s="3224"/>
    </row>
    <row r="490" spans="1:19" ht="21.75" customHeight="1" thickBot="1" x14ac:dyDescent="0.3">
      <c r="A490" s="3195"/>
      <c r="B490" s="3339"/>
      <c r="C490" s="3193"/>
      <c r="D490" s="3376"/>
      <c r="E490" s="3123"/>
      <c r="F490" s="7524"/>
      <c r="G490" s="7355"/>
      <c r="H490" s="7195"/>
      <c r="I490" s="7200"/>
      <c r="J490" s="3352"/>
      <c r="K490" s="3350"/>
      <c r="L490" s="3350"/>
      <c r="M490" s="3350"/>
      <c r="N490" s="3141"/>
      <c r="O490" s="3203"/>
      <c r="P490" s="3362"/>
      <c r="Q490" s="3362"/>
      <c r="R490" s="3245"/>
      <c r="S490" s="3224"/>
    </row>
    <row r="491" spans="1:19" ht="39" thickBot="1" x14ac:dyDescent="0.3">
      <c r="A491" s="3195"/>
      <c r="B491" s="3339"/>
      <c r="C491" s="3193"/>
      <c r="D491" s="3198"/>
      <c r="E491" s="3157"/>
      <c r="F491" s="3337" t="s">
        <v>1143</v>
      </c>
      <c r="G491" s="7355"/>
      <c r="H491" s="7195"/>
      <c r="I491" s="7200"/>
      <c r="J491" s="3375" t="s">
        <v>20</v>
      </c>
      <c r="K491" s="3374">
        <v>10</v>
      </c>
      <c r="L491" s="3374">
        <v>10</v>
      </c>
      <c r="M491" s="3374">
        <v>0</v>
      </c>
      <c r="N491" s="3367"/>
      <c r="O491" s="3341"/>
      <c r="P491" s="3340"/>
      <c r="Q491" s="3340"/>
      <c r="R491" s="3245"/>
      <c r="S491" s="3224"/>
    </row>
    <row r="492" spans="1:19" ht="15.75" thickBot="1" x14ac:dyDescent="0.3">
      <c r="A492" s="3195"/>
      <c r="B492" s="3339"/>
      <c r="C492" s="3193"/>
      <c r="D492" s="7334"/>
      <c r="E492" s="3157"/>
      <c r="F492" s="7523" t="s">
        <v>1142</v>
      </c>
      <c r="G492" s="7354" t="s">
        <v>1137</v>
      </c>
      <c r="H492" s="7194" t="s">
        <v>18</v>
      </c>
      <c r="I492" s="7200"/>
      <c r="J492" s="3373" t="s">
        <v>20</v>
      </c>
      <c r="K492" s="3372">
        <v>0.5</v>
      </c>
      <c r="L492" s="3372">
        <v>0.5</v>
      </c>
      <c r="M492" s="3350">
        <v>0.6</v>
      </c>
      <c r="N492" s="3365"/>
      <c r="O492" s="3332"/>
      <c r="P492" s="3364"/>
      <c r="Q492" s="3364"/>
      <c r="R492" s="3245"/>
      <c r="S492" s="3224"/>
    </row>
    <row r="493" spans="1:19" ht="36.75" customHeight="1" thickBot="1" x14ac:dyDescent="0.3">
      <c r="A493" s="3195"/>
      <c r="B493" s="3339"/>
      <c r="C493" s="3193"/>
      <c r="D493" s="7336"/>
      <c r="E493" s="3123"/>
      <c r="F493" s="7524"/>
      <c r="G493" s="7355"/>
      <c r="H493" s="7195"/>
      <c r="I493" s="7200"/>
      <c r="J493" s="3346"/>
      <c r="K493" s="3371"/>
      <c r="L493" s="3355"/>
      <c r="M493" s="3370"/>
      <c r="N493" s="3141"/>
      <c r="O493" s="3203"/>
      <c r="P493" s="3362"/>
      <c r="Q493" s="3362"/>
      <c r="R493" s="3245"/>
      <c r="S493" s="3224"/>
    </row>
    <row r="494" spans="1:19" ht="39" thickBot="1" x14ac:dyDescent="0.3">
      <c r="A494" s="3195"/>
      <c r="B494" s="3339"/>
      <c r="C494" s="3193"/>
      <c r="D494" s="3158"/>
      <c r="E494" s="3157"/>
      <c r="F494" s="3337" t="s">
        <v>1141</v>
      </c>
      <c r="G494" s="7355"/>
      <c r="H494" s="7195"/>
      <c r="I494" s="7200"/>
      <c r="J494" s="3369" t="s">
        <v>20</v>
      </c>
      <c r="K494" s="3368">
        <v>0.4</v>
      </c>
      <c r="L494" s="3368">
        <v>0.4</v>
      </c>
      <c r="M494" s="3368">
        <v>0.5</v>
      </c>
      <c r="N494" s="3367"/>
      <c r="O494" s="3341"/>
      <c r="P494" s="3340"/>
      <c r="Q494" s="3340"/>
      <c r="R494" s="3245"/>
      <c r="S494" s="3224"/>
    </row>
    <row r="495" spans="1:19" ht="39" thickBot="1" x14ac:dyDescent="0.3">
      <c r="A495" s="3195"/>
      <c r="B495" s="3339"/>
      <c r="C495" s="3193"/>
      <c r="D495" s="3158"/>
      <c r="E495" s="3157"/>
      <c r="F495" s="3337" t="s">
        <v>1140</v>
      </c>
      <c r="G495" s="7354" t="s">
        <v>1137</v>
      </c>
      <c r="H495" s="7194" t="s">
        <v>18</v>
      </c>
      <c r="I495" s="7200"/>
      <c r="J495" s="3366" t="s">
        <v>20</v>
      </c>
      <c r="K495" s="3350">
        <v>10</v>
      </c>
      <c r="L495" s="3350">
        <v>10</v>
      </c>
      <c r="M495" s="3350">
        <v>7.2</v>
      </c>
      <c r="N495" s="3365"/>
      <c r="O495" s="3332"/>
      <c r="P495" s="3364"/>
      <c r="Q495" s="3364"/>
      <c r="R495" s="3245"/>
      <c r="S495" s="3224"/>
    </row>
    <row r="496" spans="1:19" ht="51.75" thickBot="1" x14ac:dyDescent="0.3">
      <c r="A496" s="3195"/>
      <c r="B496" s="3339"/>
      <c r="C496" s="3193"/>
      <c r="D496" s="3158"/>
      <c r="E496" s="3157"/>
      <c r="F496" s="1392" t="s">
        <v>1139</v>
      </c>
      <c r="G496" s="7355"/>
      <c r="H496" s="7195"/>
      <c r="I496" s="7200"/>
      <c r="J496" s="3361" t="s">
        <v>20</v>
      </c>
      <c r="K496" s="3360">
        <v>2</v>
      </c>
      <c r="L496" s="3360">
        <v>2</v>
      </c>
      <c r="M496" s="3343">
        <v>1.8</v>
      </c>
      <c r="N496" s="3363"/>
      <c r="O496" s="3203"/>
      <c r="P496" s="3362"/>
      <c r="Q496" s="3362"/>
      <c r="R496" s="3245"/>
      <c r="S496" s="3224"/>
    </row>
    <row r="497" spans="1:19" ht="15" customHeight="1" x14ac:dyDescent="0.25">
      <c r="A497" s="3195"/>
      <c r="B497" s="3339"/>
      <c r="C497" s="3193"/>
      <c r="D497" s="7334"/>
      <c r="E497" s="3353"/>
      <c r="F497" s="7598" t="s">
        <v>1138</v>
      </c>
      <c r="G497" s="7354" t="s">
        <v>1137</v>
      </c>
      <c r="H497" s="7194" t="s">
        <v>18</v>
      </c>
      <c r="I497" s="7200"/>
      <c r="J497" s="7596" t="s">
        <v>20</v>
      </c>
      <c r="K497" s="7559">
        <v>2</v>
      </c>
      <c r="L497" s="7559">
        <v>2</v>
      </c>
      <c r="M497" s="7559">
        <v>0.9</v>
      </c>
      <c r="N497" s="3359" t="s">
        <v>1136</v>
      </c>
      <c r="O497" s="3358" t="s">
        <v>138</v>
      </c>
      <c r="P497" s="3357">
        <v>2</v>
      </c>
      <c r="Q497" s="3356">
        <v>2</v>
      </c>
      <c r="R497" s="3245"/>
      <c r="S497" s="3224"/>
    </row>
    <row r="498" spans="1:19" ht="54" customHeight="1" thickBot="1" x14ac:dyDescent="0.3">
      <c r="A498" s="3195"/>
      <c r="B498" s="3339"/>
      <c r="C498" s="3193"/>
      <c r="D498" s="7336"/>
      <c r="E498" s="3347"/>
      <c r="F498" s="7599"/>
      <c r="G498" s="7355"/>
      <c r="H498" s="7195"/>
      <c r="I498" s="7200"/>
      <c r="J498" s="7597"/>
      <c r="K498" s="7560"/>
      <c r="L498" s="7560"/>
      <c r="M498" s="7560"/>
      <c r="N498" s="3119"/>
      <c r="O498" s="3117"/>
      <c r="P498" s="3354"/>
      <c r="Q498" s="3354"/>
      <c r="R498" s="3245"/>
      <c r="S498" s="3224"/>
    </row>
    <row r="499" spans="1:19" ht="15.75" customHeight="1" thickBot="1" x14ac:dyDescent="0.3">
      <c r="A499" s="3195"/>
      <c r="B499" s="3339"/>
      <c r="C499" s="3193"/>
      <c r="D499" s="7334"/>
      <c r="E499" s="3353"/>
      <c r="F499" s="5865" t="s">
        <v>1135</v>
      </c>
      <c r="G499" s="7355"/>
      <c r="H499" s="7195"/>
      <c r="I499" s="7200"/>
      <c r="J499" s="3352" t="s">
        <v>20</v>
      </c>
      <c r="K499" s="3351">
        <v>0</v>
      </c>
      <c r="L499" s="3351">
        <v>0</v>
      </c>
      <c r="M499" s="3350">
        <v>8.6</v>
      </c>
      <c r="N499" s="3349"/>
      <c r="O499" s="3327"/>
      <c r="P499" s="3348"/>
      <c r="Q499" s="3348"/>
      <c r="R499" s="3245"/>
      <c r="S499" s="3224"/>
    </row>
    <row r="500" spans="1:19" ht="27" customHeight="1" thickBot="1" x14ac:dyDescent="0.3">
      <c r="A500" s="3195"/>
      <c r="B500" s="3339"/>
      <c r="C500" s="3193"/>
      <c r="D500" s="7336"/>
      <c r="E500" s="3347"/>
      <c r="F500" s="5869"/>
      <c r="G500" s="7355"/>
      <c r="H500" s="7195"/>
      <c r="I500" s="7200"/>
      <c r="J500" s="3346"/>
      <c r="K500" s="3345"/>
      <c r="L500" s="3344"/>
      <c r="M500" s="3343"/>
      <c r="N500" s="3342"/>
      <c r="O500" s="3341"/>
      <c r="P500" s="3340"/>
      <c r="Q500" s="3340"/>
      <c r="R500" s="3245"/>
      <c r="S500" s="3224"/>
    </row>
    <row r="501" spans="1:19" ht="51.75" customHeight="1" thickBot="1" x14ac:dyDescent="0.3">
      <c r="A501" s="3195"/>
      <c r="B501" s="3339"/>
      <c r="C501" s="3193"/>
      <c r="D501" s="3158"/>
      <c r="E501" s="3338"/>
      <c r="F501" s="3337" t="s">
        <v>1134</v>
      </c>
      <c r="G501" s="7356"/>
      <c r="H501" s="7195"/>
      <c r="I501" s="7200"/>
      <c r="J501" s="3336" t="s">
        <v>20</v>
      </c>
      <c r="K501" s="3335">
        <v>2</v>
      </c>
      <c r="L501" s="3334">
        <v>2</v>
      </c>
      <c r="M501" s="3334">
        <v>0.4</v>
      </c>
      <c r="N501" s="3333"/>
      <c r="O501" s="3332"/>
      <c r="P501" s="3332"/>
      <c r="Q501" s="41"/>
      <c r="R501" s="3244"/>
      <c r="S501" s="3222"/>
    </row>
    <row r="502" spans="1:19" ht="15.75" thickBot="1" x14ac:dyDescent="0.3">
      <c r="A502" s="7328" t="s">
        <v>27</v>
      </c>
      <c r="B502" s="7528" t="s">
        <v>25</v>
      </c>
      <c r="C502" s="7474" t="s">
        <v>28</v>
      </c>
      <c r="D502" s="5714" t="s">
        <v>1133</v>
      </c>
      <c r="E502" s="5715"/>
      <c r="F502" s="5716"/>
      <c r="G502" s="7354" t="s">
        <v>1075</v>
      </c>
      <c r="H502" s="7194" t="s">
        <v>18</v>
      </c>
      <c r="I502" s="7364" t="s">
        <v>1132</v>
      </c>
      <c r="J502" s="3330" t="s">
        <v>20</v>
      </c>
      <c r="K502" s="3329">
        <f>K507+K510+K512+K518+K521+K524+K527+K530+K533+K536+K539+K542+K548+K515+K545+K551+K554+K557+K561+K565+K569</f>
        <v>933.8</v>
      </c>
      <c r="L502" s="3329">
        <f>L507+L510+L512+L518+L521+L524+L527+L530+L533+L536+L539+L542+L548+L515+L545+L551+L554+L557+L561+L565+L569</f>
        <v>1124.1999999999998</v>
      </c>
      <c r="M502" s="3329">
        <f>M507+M510+M512+M518+M521+M524+M527+M530+M533+M536+M539+M542+M548+M515+M545+M551+M554+M557+M561+M565+M569</f>
        <v>490.20000000000005</v>
      </c>
      <c r="N502" s="3328"/>
      <c r="O502" s="3327"/>
      <c r="P502" s="3327"/>
      <c r="Q502" s="3326"/>
      <c r="R502" s="3325"/>
      <c r="S502" s="3227"/>
    </row>
    <row r="503" spans="1:19" ht="15.75" thickBot="1" x14ac:dyDescent="0.3">
      <c r="A503" s="7329"/>
      <c r="B503" s="7529"/>
      <c r="C503" s="7475"/>
      <c r="D503" s="5717"/>
      <c r="E503" s="5718"/>
      <c r="F503" s="5719"/>
      <c r="G503" s="7355"/>
      <c r="H503" s="7195"/>
      <c r="I503" s="7365"/>
      <c r="J503" s="3323" t="s">
        <v>22</v>
      </c>
      <c r="K503" s="3322">
        <f>K508+K511+K516</f>
        <v>0</v>
      </c>
      <c r="L503" s="3322">
        <f>L508+L511+L516</f>
        <v>0</v>
      </c>
      <c r="M503" s="3322">
        <f>M508+M511+M516</f>
        <v>0</v>
      </c>
      <c r="N503" s="3321"/>
      <c r="O503" s="3127"/>
      <c r="P503" s="3127"/>
      <c r="Q503" s="36"/>
      <c r="R503" s="3245"/>
      <c r="S503" s="3224"/>
    </row>
    <row r="504" spans="1:19" ht="15.75" thickBot="1" x14ac:dyDescent="0.3">
      <c r="A504" s="7329"/>
      <c r="B504" s="7529"/>
      <c r="C504" s="7475"/>
      <c r="D504" s="5717"/>
      <c r="E504" s="5718"/>
      <c r="F504" s="5719"/>
      <c r="G504" s="7355"/>
      <c r="H504" s="7195"/>
      <c r="I504" s="7365"/>
      <c r="J504" s="3323" t="s">
        <v>232</v>
      </c>
      <c r="K504" s="3322">
        <f>K562+K566+K570</f>
        <v>0</v>
      </c>
      <c r="L504" s="3322">
        <f>L562+L566+L570</f>
        <v>0</v>
      </c>
      <c r="M504" s="3322">
        <f>M562+M566+M570</f>
        <v>0</v>
      </c>
      <c r="N504" s="3324"/>
      <c r="O504" s="3127"/>
      <c r="P504" s="3127"/>
      <c r="Q504" s="36"/>
      <c r="R504" s="3245"/>
      <c r="S504" s="3224"/>
    </row>
    <row r="505" spans="1:19" ht="15.75" thickBot="1" x14ac:dyDescent="0.3">
      <c r="A505" s="7329"/>
      <c r="B505" s="7529"/>
      <c r="C505" s="7475"/>
      <c r="D505" s="5717"/>
      <c r="E505" s="5718"/>
      <c r="F505" s="5719"/>
      <c r="G505" s="7355"/>
      <c r="H505" s="7195"/>
      <c r="I505" s="7365"/>
      <c r="J505" s="3323" t="s">
        <v>23</v>
      </c>
      <c r="K505" s="3322">
        <f>K522+K528+K531+K537+K540+K543+K546+K549+K552+K555+K558+K563+K519+K567+K571</f>
        <v>0</v>
      </c>
      <c r="L505" s="3322">
        <f>L522+L528+L531+L537+L540+L543+L546+L549+L552+L555+L558+L563+L519+L567+L571</f>
        <v>0</v>
      </c>
      <c r="M505" s="3322">
        <f>M522+M528+M531+M537+M540+M543+M546+M549+M552+M555+M558+M563+M519+M567+M571</f>
        <v>0</v>
      </c>
      <c r="N505" s="3321"/>
      <c r="O505" s="3127"/>
      <c r="P505" s="3127"/>
      <c r="Q505" s="36"/>
      <c r="R505" s="3245"/>
      <c r="S505" s="3224"/>
    </row>
    <row r="506" spans="1:19" ht="15.75" thickBot="1" x14ac:dyDescent="0.3">
      <c r="A506" s="7330"/>
      <c r="B506" s="7530"/>
      <c r="C506" s="7476"/>
      <c r="D506" s="7396"/>
      <c r="E506" s="7397"/>
      <c r="F506" s="7398"/>
      <c r="G506" s="7356"/>
      <c r="H506" s="7196"/>
      <c r="I506" s="7366"/>
      <c r="J506" s="424" t="s">
        <v>24</v>
      </c>
      <c r="K506" s="3320">
        <f>SUM(K502:K505)</f>
        <v>933.8</v>
      </c>
      <c r="L506" s="3320">
        <f>SUM(L502:L505)</f>
        <v>1124.1999999999998</v>
      </c>
      <c r="M506" s="3320">
        <f>SUM(M502:M505)</f>
        <v>490.20000000000005</v>
      </c>
      <c r="N506" s="3319"/>
      <c r="O506" s="3117"/>
      <c r="P506" s="3117"/>
      <c r="Q506" s="3176"/>
      <c r="R506" s="3244"/>
      <c r="S506" s="3222"/>
    </row>
    <row r="507" spans="1:19" ht="21.75" customHeight="1" x14ac:dyDescent="0.25">
      <c r="A507" s="7328" t="s">
        <v>27</v>
      </c>
      <c r="B507" s="7471" t="s">
        <v>25</v>
      </c>
      <c r="C507" s="7474" t="s">
        <v>28</v>
      </c>
      <c r="D507" s="7334" t="s">
        <v>28</v>
      </c>
      <c r="E507" s="7199"/>
      <c r="F507" s="5783" t="s">
        <v>1131</v>
      </c>
      <c r="G507" s="7355" t="s">
        <v>1075</v>
      </c>
      <c r="H507" s="7194" t="s">
        <v>18</v>
      </c>
      <c r="I507" s="3282" t="s">
        <v>1071</v>
      </c>
      <c r="J507" s="3155" t="s">
        <v>1070</v>
      </c>
      <c r="K507" s="3318">
        <v>45</v>
      </c>
      <c r="L507" s="3317">
        <v>0</v>
      </c>
      <c r="M507" s="3317">
        <v>0</v>
      </c>
      <c r="N507" s="7212" t="s">
        <v>1130</v>
      </c>
      <c r="O507" s="7294" t="s">
        <v>138</v>
      </c>
      <c r="P507" s="7291">
        <v>1</v>
      </c>
      <c r="Q507" s="7217"/>
      <c r="R507" s="3306" t="s">
        <v>1129</v>
      </c>
      <c r="S507" s="3256"/>
    </row>
    <row r="508" spans="1:19" ht="15.75" thickBot="1" x14ac:dyDescent="0.3">
      <c r="A508" s="7329"/>
      <c r="B508" s="7472"/>
      <c r="C508" s="7475"/>
      <c r="D508" s="7335"/>
      <c r="E508" s="7200"/>
      <c r="F508" s="5949"/>
      <c r="G508" s="7355"/>
      <c r="H508" s="7195"/>
      <c r="I508" s="3282"/>
      <c r="J508" s="3315" t="s">
        <v>22</v>
      </c>
      <c r="K508" s="3314"/>
      <c r="L508" s="3179">
        <v>0</v>
      </c>
      <c r="M508" s="3178"/>
      <c r="N508" s="7538"/>
      <c r="O508" s="7295"/>
      <c r="P508" s="7292"/>
      <c r="Q508" s="7218"/>
      <c r="R508" s="3266"/>
      <c r="S508" s="3253"/>
    </row>
    <row r="509" spans="1:19" ht="15.75" thickBot="1" x14ac:dyDescent="0.3">
      <c r="A509" s="7330"/>
      <c r="B509" s="7473"/>
      <c r="C509" s="7476"/>
      <c r="D509" s="7336"/>
      <c r="E509" s="7201"/>
      <c r="F509" s="5762"/>
      <c r="G509" s="7356"/>
      <c r="H509" s="7195"/>
      <c r="I509" s="3282"/>
      <c r="J509" s="3162" t="s">
        <v>24</v>
      </c>
      <c r="K509" s="3161">
        <f>SUM(K507:K508)</f>
        <v>45</v>
      </c>
      <c r="L509" s="3161">
        <f>SUM(L507:L508)</f>
        <v>0</v>
      </c>
      <c r="M509" s="3161">
        <f>SUM(M507:M508)</f>
        <v>0</v>
      </c>
      <c r="N509" s="7600"/>
      <c r="O509" s="7296"/>
      <c r="P509" s="7293"/>
      <c r="Q509" s="7219"/>
      <c r="R509" s="3261"/>
      <c r="S509" s="3248"/>
    </row>
    <row r="510" spans="1:19" ht="15" customHeight="1" x14ac:dyDescent="0.25">
      <c r="A510" s="7328" t="s">
        <v>27</v>
      </c>
      <c r="B510" s="7471" t="s">
        <v>25</v>
      </c>
      <c r="C510" s="7474" t="s">
        <v>28</v>
      </c>
      <c r="D510" s="7334" t="s">
        <v>47</v>
      </c>
      <c r="E510" s="7199"/>
      <c r="F510" s="3311" t="s">
        <v>1128</v>
      </c>
      <c r="G510" s="7354" t="s">
        <v>1075</v>
      </c>
      <c r="H510" s="7195"/>
      <c r="I510" s="3283" t="s">
        <v>1071</v>
      </c>
      <c r="J510" s="3155" t="s">
        <v>1070</v>
      </c>
      <c r="K510" s="3247">
        <v>121.5</v>
      </c>
      <c r="L510" s="3153">
        <v>121.5</v>
      </c>
      <c r="M510" s="3152">
        <v>100.4</v>
      </c>
      <c r="N510" s="7326" t="s">
        <v>1127</v>
      </c>
      <c r="O510" s="7204" t="s">
        <v>138</v>
      </c>
      <c r="P510" s="7263">
        <v>2</v>
      </c>
      <c r="Q510" s="7349">
        <v>4</v>
      </c>
      <c r="R510" s="5546" t="s">
        <v>1126</v>
      </c>
      <c r="S510" s="5547"/>
    </row>
    <row r="511" spans="1:19" ht="15.75" thickBot="1" x14ac:dyDescent="0.3">
      <c r="A511" s="7329"/>
      <c r="B511" s="7472"/>
      <c r="C511" s="7475"/>
      <c r="D511" s="7335"/>
      <c r="E511" s="7200"/>
      <c r="F511" s="7561"/>
      <c r="G511" s="7355"/>
      <c r="H511" s="7195"/>
      <c r="I511" s="3282"/>
      <c r="J511" s="3308" t="s">
        <v>22</v>
      </c>
      <c r="K511" s="3307"/>
      <c r="L511" s="3182">
        <v>0</v>
      </c>
      <c r="M511" s="3181"/>
      <c r="N511" s="7327"/>
      <c r="O511" s="7319"/>
      <c r="P511" s="7348"/>
      <c r="Q511" s="7350"/>
      <c r="R511" s="5550"/>
      <c r="S511" s="5551"/>
    </row>
    <row r="512" spans="1:19" x14ac:dyDescent="0.25">
      <c r="A512" s="7329"/>
      <c r="B512" s="7472"/>
      <c r="C512" s="7475"/>
      <c r="D512" s="7335"/>
      <c r="E512" s="7200"/>
      <c r="F512" s="7561"/>
      <c r="G512" s="7355"/>
      <c r="H512" s="7195"/>
      <c r="I512" s="3282"/>
      <c r="J512" s="3145" t="s">
        <v>1070</v>
      </c>
      <c r="K512" s="3307"/>
      <c r="L512" s="3182">
        <v>0</v>
      </c>
      <c r="M512" s="3181"/>
      <c r="N512" s="7237" t="s">
        <v>1124</v>
      </c>
      <c r="O512" s="7241" t="s">
        <v>138</v>
      </c>
      <c r="P512" s="7353">
        <v>1</v>
      </c>
      <c r="Q512" s="7351"/>
      <c r="R512" s="3306"/>
      <c r="S512" s="3256"/>
    </row>
    <row r="513" spans="1:22" ht="15.75" thickBot="1" x14ac:dyDescent="0.3">
      <c r="A513" s="7329"/>
      <c r="B513" s="7472"/>
      <c r="C513" s="7475"/>
      <c r="D513" s="7335"/>
      <c r="E513" s="7200"/>
      <c r="F513" s="7561"/>
      <c r="G513" s="7355"/>
      <c r="H513" s="7195"/>
      <c r="I513" s="3282"/>
      <c r="J513" s="3288" t="s">
        <v>23</v>
      </c>
      <c r="K513" s="3305"/>
      <c r="L513" s="3179">
        <v>0</v>
      </c>
      <c r="M513" s="3178"/>
      <c r="N513" s="7238"/>
      <c r="O513" s="7242"/>
      <c r="P513" s="7221"/>
      <c r="Q513" s="7352"/>
      <c r="R513" s="3266"/>
      <c r="S513" s="3253"/>
    </row>
    <row r="514" spans="1:22" ht="15.75" thickBot="1" x14ac:dyDescent="0.3">
      <c r="A514" s="7330"/>
      <c r="B514" s="7473"/>
      <c r="C514" s="7476"/>
      <c r="D514" s="7336"/>
      <c r="E514" s="7201"/>
      <c r="F514" s="7562"/>
      <c r="G514" s="7355"/>
      <c r="H514" s="7195"/>
      <c r="I514" s="3296"/>
      <c r="J514" s="3278" t="s">
        <v>24</v>
      </c>
      <c r="K514" s="3161">
        <f>SUM(K510:K513)</f>
        <v>121.5</v>
      </c>
      <c r="L514" s="3161">
        <f>SUM(L510:L513)</f>
        <v>121.5</v>
      </c>
      <c r="M514" s="3161">
        <f>SUM(M510:M513)</f>
        <v>100.4</v>
      </c>
      <c r="N514" s="3304"/>
      <c r="O514" s="3303"/>
      <c r="P514" s="3302"/>
      <c r="Q514" s="3301"/>
      <c r="R514" s="3261"/>
      <c r="S514" s="3248"/>
    </row>
    <row r="515" spans="1:22" ht="27" customHeight="1" x14ac:dyDescent="0.25">
      <c r="A515" s="7328" t="s">
        <v>27</v>
      </c>
      <c r="B515" s="7471" t="s">
        <v>25</v>
      </c>
      <c r="C515" s="7474" t="s">
        <v>28</v>
      </c>
      <c r="D515" s="7334" t="s">
        <v>50</v>
      </c>
      <c r="E515" s="7199"/>
      <c r="F515" s="5783" t="s">
        <v>1125</v>
      </c>
      <c r="G515" s="7355"/>
      <c r="H515" s="7195"/>
      <c r="I515" s="3283" t="s">
        <v>1071</v>
      </c>
      <c r="J515" s="3155" t="s">
        <v>1070</v>
      </c>
      <c r="K515" s="3153">
        <v>2.2999999999999998</v>
      </c>
      <c r="L515" s="3153">
        <v>2.2999999999999998</v>
      </c>
      <c r="M515" s="3152">
        <v>2.2999999999999998</v>
      </c>
      <c r="N515" s="7212" t="s">
        <v>1124</v>
      </c>
      <c r="O515" s="7241" t="s">
        <v>138</v>
      </c>
      <c r="P515" s="7220">
        <v>1</v>
      </c>
      <c r="Q515" s="7357">
        <v>1</v>
      </c>
      <c r="R515" s="3147" t="s">
        <v>1123</v>
      </c>
      <c r="S515" s="3256"/>
    </row>
    <row r="516" spans="1:22" ht="15.75" thickBot="1" x14ac:dyDescent="0.3">
      <c r="A516" s="7329"/>
      <c r="B516" s="7472"/>
      <c r="C516" s="7475"/>
      <c r="D516" s="7335"/>
      <c r="E516" s="7200"/>
      <c r="F516" s="5949"/>
      <c r="G516" s="7355"/>
      <c r="H516" s="7195"/>
      <c r="I516" s="3282"/>
      <c r="J516" s="3132" t="s">
        <v>22</v>
      </c>
      <c r="K516" s="3179">
        <v>0</v>
      </c>
      <c r="L516" s="3179">
        <v>0</v>
      </c>
      <c r="M516" s="3178">
        <v>0</v>
      </c>
      <c r="N516" s="7538"/>
      <c r="O516" s="7242"/>
      <c r="P516" s="7221"/>
      <c r="Q516" s="7352"/>
      <c r="R516" s="3266"/>
      <c r="S516" s="3253"/>
    </row>
    <row r="517" spans="1:22" ht="24.75" customHeight="1" thickBot="1" x14ac:dyDescent="0.3">
      <c r="A517" s="7330"/>
      <c r="B517" s="7473"/>
      <c r="C517" s="7476"/>
      <c r="D517" s="7336"/>
      <c r="E517" s="7201"/>
      <c r="F517" s="5762"/>
      <c r="G517" s="7356"/>
      <c r="H517" s="7195"/>
      <c r="I517" s="3296"/>
      <c r="J517" s="3162" t="s">
        <v>24</v>
      </c>
      <c r="K517" s="3161">
        <f>SUM(K515:K516)</f>
        <v>2.2999999999999998</v>
      </c>
      <c r="L517" s="3161">
        <f>SUM(L515:L516)</f>
        <v>2.2999999999999998</v>
      </c>
      <c r="M517" s="3161">
        <f>SUM(M515:M516)</f>
        <v>2.2999999999999998</v>
      </c>
      <c r="N517" s="3295"/>
      <c r="O517" s="3294"/>
      <c r="P517" s="3293"/>
      <c r="Q517" s="3292"/>
      <c r="R517" s="3261"/>
      <c r="S517" s="3248"/>
    </row>
    <row r="518" spans="1:22" ht="35.25" customHeight="1" x14ac:dyDescent="0.25">
      <c r="A518" s="7328" t="s">
        <v>27</v>
      </c>
      <c r="B518" s="7531" t="s">
        <v>25</v>
      </c>
      <c r="C518" s="7418" t="s">
        <v>28</v>
      </c>
      <c r="D518" s="7334" t="s">
        <v>52</v>
      </c>
      <c r="E518" s="7199"/>
      <c r="F518" s="5783" t="s">
        <v>1122</v>
      </c>
      <c r="G518" s="7354" t="s">
        <v>1075</v>
      </c>
      <c r="H518" s="7195"/>
      <c r="I518" s="3283" t="s">
        <v>1071</v>
      </c>
      <c r="J518" s="3290" t="s">
        <v>20</v>
      </c>
      <c r="K518" s="3289">
        <v>180</v>
      </c>
      <c r="L518" s="3153">
        <v>185</v>
      </c>
      <c r="M518" s="3152">
        <v>48.2</v>
      </c>
      <c r="N518" s="7358" t="s">
        <v>1121</v>
      </c>
      <c r="O518" s="7285" t="s">
        <v>138</v>
      </c>
      <c r="P518" s="7288">
        <v>4</v>
      </c>
      <c r="Q518" s="7303">
        <v>0</v>
      </c>
      <c r="R518" s="7267" t="s">
        <v>1120</v>
      </c>
      <c r="S518" s="7323" t="s">
        <v>1119</v>
      </c>
    </row>
    <row r="519" spans="1:22" ht="15.75" thickBot="1" x14ac:dyDescent="0.3">
      <c r="A519" s="7329"/>
      <c r="B519" s="7532"/>
      <c r="C519" s="7420"/>
      <c r="D519" s="7335"/>
      <c r="E519" s="7200"/>
      <c r="F519" s="5949"/>
      <c r="G519" s="7355"/>
      <c r="H519" s="7195"/>
      <c r="I519" s="3282"/>
      <c r="J519" s="3288" t="s">
        <v>23</v>
      </c>
      <c r="K519" s="3287"/>
      <c r="L519" s="3166"/>
      <c r="M519" s="3165"/>
      <c r="N519" s="7358"/>
      <c r="O519" s="7285"/>
      <c r="P519" s="7288"/>
      <c r="Q519" s="7303"/>
      <c r="R519" s="7268"/>
      <c r="S519" s="7324"/>
    </row>
    <row r="520" spans="1:22" ht="15.75" thickBot="1" x14ac:dyDescent="0.3">
      <c r="A520" s="7329"/>
      <c r="B520" s="7532"/>
      <c r="C520" s="7420"/>
      <c r="D520" s="7335"/>
      <c r="E520" s="7200"/>
      <c r="F520" s="5949"/>
      <c r="G520" s="7355"/>
      <c r="H520" s="7195"/>
      <c r="I520" s="3282"/>
      <c r="J520" s="3162" t="s">
        <v>24</v>
      </c>
      <c r="K520" s="3161">
        <f>SUM(K518:K519)</f>
        <v>180</v>
      </c>
      <c r="L520" s="3161">
        <f>SUM(L518:L519)</f>
        <v>185</v>
      </c>
      <c r="M520" s="3161">
        <f>SUM(M518:M519)</f>
        <v>48.2</v>
      </c>
      <c r="N520" s="7359"/>
      <c r="O520" s="7533"/>
      <c r="P520" s="7289"/>
      <c r="Q520" s="7256"/>
      <c r="R520" s="7274"/>
      <c r="S520" s="7325"/>
    </row>
    <row r="521" spans="1:22" x14ac:dyDescent="0.25">
      <c r="A521" s="7328" t="s">
        <v>27</v>
      </c>
      <c r="B521" s="7337" t="s">
        <v>25</v>
      </c>
      <c r="C521" s="7331" t="s">
        <v>28</v>
      </c>
      <c r="D521" s="7334" t="s">
        <v>59</v>
      </c>
      <c r="E521" s="7199"/>
      <c r="F521" s="5783" t="s">
        <v>1118</v>
      </c>
      <c r="G521" s="7355"/>
      <c r="H521" s="7195"/>
      <c r="I521" s="3283" t="s">
        <v>1071</v>
      </c>
      <c r="J521" s="3155" t="s">
        <v>1070</v>
      </c>
      <c r="K521" s="3153">
        <v>55</v>
      </c>
      <c r="L521" s="3153">
        <v>55</v>
      </c>
      <c r="M521" s="3152">
        <v>29.8</v>
      </c>
      <c r="N521" s="3197" t="s">
        <v>1117</v>
      </c>
      <c r="O521" s="3186" t="s">
        <v>136</v>
      </c>
      <c r="P521" s="3186">
        <v>90</v>
      </c>
      <c r="Q521" s="3185">
        <v>54</v>
      </c>
      <c r="R521" s="5546" t="s">
        <v>1116</v>
      </c>
      <c r="S521" s="5547"/>
    </row>
    <row r="522" spans="1:22" ht="15.75" thickBot="1" x14ac:dyDescent="0.3">
      <c r="A522" s="7329"/>
      <c r="B522" s="7338"/>
      <c r="C522" s="7332"/>
      <c r="D522" s="7335"/>
      <c r="E522" s="7200"/>
      <c r="F522" s="5949"/>
      <c r="G522" s="7355"/>
      <c r="H522" s="7195"/>
      <c r="I522" s="3282"/>
      <c r="J522" s="3132" t="s">
        <v>23</v>
      </c>
      <c r="K522" s="3166"/>
      <c r="L522" s="3166"/>
      <c r="M522" s="3165"/>
      <c r="N522" s="3151"/>
      <c r="O522" s="3149"/>
      <c r="P522" s="3281"/>
      <c r="Q522" s="3280"/>
      <c r="R522" s="5548"/>
      <c r="S522" s="5549"/>
    </row>
    <row r="523" spans="1:22" ht="15.75" thickBot="1" x14ac:dyDescent="0.3">
      <c r="A523" s="7329"/>
      <c r="B523" s="7338"/>
      <c r="C523" s="7332"/>
      <c r="D523" s="7335"/>
      <c r="E523" s="7200"/>
      <c r="F523" s="5949"/>
      <c r="G523" s="7355"/>
      <c r="H523" s="7196"/>
      <c r="I523" s="3279"/>
      <c r="J523" s="3278" t="s">
        <v>24</v>
      </c>
      <c r="K523" s="3161">
        <f>SUM(K521:K522)</f>
        <v>55</v>
      </c>
      <c r="L523" s="3161">
        <f>SUM(L521:L522)</f>
        <v>55</v>
      </c>
      <c r="M523" s="3161">
        <f>SUM(M521:M522)</f>
        <v>29.8</v>
      </c>
      <c r="N523" s="3128"/>
      <c r="O523" s="3160"/>
      <c r="P523" s="3277"/>
      <c r="Q523" s="3276"/>
      <c r="R523" s="3249"/>
      <c r="S523" s="3248"/>
    </row>
    <row r="524" spans="1:22" ht="39" customHeight="1" x14ac:dyDescent="0.25">
      <c r="A524" s="7328" t="s">
        <v>27</v>
      </c>
      <c r="B524" s="7337" t="s">
        <v>25</v>
      </c>
      <c r="C524" s="7331" t="s">
        <v>28</v>
      </c>
      <c r="D524" s="7334" t="s">
        <v>61</v>
      </c>
      <c r="E524" s="7199"/>
      <c r="F524" s="5783" t="s">
        <v>1115</v>
      </c>
      <c r="G524" s="7354" t="s">
        <v>1075</v>
      </c>
      <c r="H524" s="7515" t="s">
        <v>18</v>
      </c>
      <c r="I524" s="7534" t="s">
        <v>1071</v>
      </c>
      <c r="J524" s="3155" t="s">
        <v>1070</v>
      </c>
      <c r="K524" s="3153">
        <v>0</v>
      </c>
      <c r="L524" s="3153">
        <v>0</v>
      </c>
      <c r="M524" s="3153">
        <v>0</v>
      </c>
      <c r="N524" s="3197" t="s">
        <v>1069</v>
      </c>
      <c r="O524" s="3186" t="s">
        <v>459</v>
      </c>
      <c r="P524" s="3186">
        <v>1</v>
      </c>
      <c r="Q524" s="3185">
        <v>0</v>
      </c>
      <c r="R524" s="3275" t="s">
        <v>1114</v>
      </c>
      <c r="S524" s="3243"/>
    </row>
    <row r="525" spans="1:22" ht="15.75" thickBot="1" x14ac:dyDescent="0.3">
      <c r="A525" s="7329"/>
      <c r="B525" s="7338"/>
      <c r="C525" s="7332"/>
      <c r="D525" s="7335"/>
      <c r="E525" s="7200"/>
      <c r="F525" s="5949"/>
      <c r="G525" s="7355"/>
      <c r="H525" s="7516"/>
      <c r="I525" s="7535"/>
      <c r="J525" s="3132" t="s">
        <v>23</v>
      </c>
      <c r="K525" s="3166"/>
      <c r="L525" s="3166"/>
      <c r="M525" s="3165"/>
      <c r="N525" s="3151"/>
      <c r="O525" s="3149"/>
      <c r="P525" s="3169"/>
      <c r="Q525" s="3255"/>
      <c r="R525" s="3274"/>
      <c r="S525" s="3273"/>
    </row>
    <row r="526" spans="1:22" ht="15.75" thickBot="1" x14ac:dyDescent="0.3">
      <c r="A526" s="7330"/>
      <c r="B526" s="7339"/>
      <c r="C526" s="7333"/>
      <c r="D526" s="7336"/>
      <c r="E526" s="7201"/>
      <c r="F526" s="5762"/>
      <c r="G526" s="7355"/>
      <c r="H526" s="7516"/>
      <c r="I526" s="7535"/>
      <c r="J526" s="3162" t="s">
        <v>24</v>
      </c>
      <c r="K526" s="3161">
        <f>SUM(K524:K525)</f>
        <v>0</v>
      </c>
      <c r="L526" s="3161">
        <f>SUM(L524:L525)</f>
        <v>0</v>
      </c>
      <c r="M526" s="3161">
        <f>SUM(M524:M525)</f>
        <v>0</v>
      </c>
      <c r="N526" s="3118"/>
      <c r="O526" s="3175"/>
      <c r="P526" s="3117"/>
      <c r="Q526" s="3269"/>
      <c r="R526" s="3272"/>
      <c r="S526" s="3271"/>
    </row>
    <row r="527" spans="1:22" ht="24.75" customHeight="1" x14ac:dyDescent="0.25">
      <c r="A527" s="7328" t="s">
        <v>27</v>
      </c>
      <c r="B527" s="7337" t="s">
        <v>25</v>
      </c>
      <c r="C527" s="7331" t="s">
        <v>28</v>
      </c>
      <c r="D527" s="7334" t="s">
        <v>64</v>
      </c>
      <c r="E527" s="7199"/>
      <c r="F527" s="5783" t="s">
        <v>1113</v>
      </c>
      <c r="G527" s="7355"/>
      <c r="H527" s="7516"/>
      <c r="I527" s="3270" t="s">
        <v>1071</v>
      </c>
      <c r="J527" s="3155" t="s">
        <v>1070</v>
      </c>
      <c r="K527" s="3153">
        <v>45</v>
      </c>
      <c r="L527" s="3153">
        <v>45</v>
      </c>
      <c r="M527" s="3152">
        <v>8.6999999999999993</v>
      </c>
      <c r="N527" s="3197" t="s">
        <v>1069</v>
      </c>
      <c r="O527" s="3186" t="s">
        <v>136</v>
      </c>
      <c r="P527" s="3186">
        <v>100</v>
      </c>
      <c r="Q527" s="3185">
        <v>20</v>
      </c>
      <c r="R527" s="7233" t="s">
        <v>1112</v>
      </c>
      <c r="S527" s="3146"/>
      <c r="U527" s="102"/>
      <c r="V527" s="102"/>
    </row>
    <row r="528" spans="1:22" ht="15.75" thickBot="1" x14ac:dyDescent="0.3">
      <c r="A528" s="7329"/>
      <c r="B528" s="7338"/>
      <c r="C528" s="7332"/>
      <c r="D528" s="7335"/>
      <c r="E528" s="7200"/>
      <c r="F528" s="5949"/>
      <c r="G528" s="7355"/>
      <c r="H528" s="7516"/>
      <c r="I528" s="3264"/>
      <c r="J528" s="3132" t="s">
        <v>23</v>
      </c>
      <c r="K528" s="3166"/>
      <c r="L528" s="3166"/>
      <c r="M528" s="3165"/>
      <c r="N528" s="3151"/>
      <c r="O528" s="3149"/>
      <c r="P528" s="3169"/>
      <c r="Q528" s="3255"/>
      <c r="R528" s="7234"/>
      <c r="S528" s="3253"/>
    </row>
    <row r="529" spans="1:19" ht="15.75" thickBot="1" x14ac:dyDescent="0.3">
      <c r="A529" s="7330"/>
      <c r="B529" s="7339"/>
      <c r="C529" s="7333"/>
      <c r="D529" s="7336"/>
      <c r="E529" s="7201"/>
      <c r="F529" s="5762"/>
      <c r="G529" s="7355"/>
      <c r="H529" s="7516"/>
      <c r="I529" s="3264"/>
      <c r="J529" s="3162" t="s">
        <v>24</v>
      </c>
      <c r="K529" s="3161">
        <f>SUM(K527:K528)</f>
        <v>45</v>
      </c>
      <c r="L529" s="3161">
        <f>SUM(L527:L528)</f>
        <v>45</v>
      </c>
      <c r="M529" s="3161">
        <f>SUM(M527:M528)</f>
        <v>8.6999999999999993</v>
      </c>
      <c r="N529" s="3118"/>
      <c r="O529" s="3175"/>
      <c r="P529" s="3117"/>
      <c r="Q529" s="3269"/>
      <c r="R529" s="7235"/>
      <c r="S529" s="3248"/>
    </row>
    <row r="530" spans="1:19" ht="25.5" x14ac:dyDescent="0.25">
      <c r="A530" s="7328" t="s">
        <v>27</v>
      </c>
      <c r="B530" s="7337" t="s">
        <v>25</v>
      </c>
      <c r="C530" s="7331" t="s">
        <v>28</v>
      </c>
      <c r="D530" s="7334" t="s">
        <v>66</v>
      </c>
      <c r="E530" s="7199"/>
      <c r="F530" s="5783" t="s">
        <v>1111</v>
      </c>
      <c r="G530" s="7355"/>
      <c r="H530" s="7516"/>
      <c r="I530" s="3264"/>
      <c r="J530" s="3155" t="s">
        <v>1070</v>
      </c>
      <c r="K530" s="3229">
        <v>24</v>
      </c>
      <c r="L530" s="3153">
        <v>24</v>
      </c>
      <c r="M530" s="3152">
        <v>0</v>
      </c>
      <c r="N530" s="7304" t="s">
        <v>1085</v>
      </c>
      <c r="O530" s="3196" t="s">
        <v>459</v>
      </c>
      <c r="P530" s="3186">
        <v>1</v>
      </c>
      <c r="Q530" s="3185">
        <v>0</v>
      </c>
      <c r="R530" s="3147" t="s">
        <v>1110</v>
      </c>
      <c r="S530" s="3256"/>
    </row>
    <row r="531" spans="1:19" ht="15.75" thickBot="1" x14ac:dyDescent="0.3">
      <c r="A531" s="7329"/>
      <c r="B531" s="7338"/>
      <c r="C531" s="7332"/>
      <c r="D531" s="7335"/>
      <c r="E531" s="7200"/>
      <c r="F531" s="5949"/>
      <c r="G531" s="7355"/>
      <c r="H531" s="7516"/>
      <c r="I531" s="3264"/>
      <c r="J531" s="3132" t="s">
        <v>23</v>
      </c>
      <c r="K531" s="3225"/>
      <c r="L531" s="3166"/>
      <c r="M531" s="3165"/>
      <c r="N531" s="7305"/>
      <c r="O531" s="3151"/>
      <c r="P531" s="3169"/>
      <c r="Q531" s="3255"/>
      <c r="R531" s="3266"/>
      <c r="S531" s="3253"/>
    </row>
    <row r="532" spans="1:19" ht="15.75" thickBot="1" x14ac:dyDescent="0.3">
      <c r="A532" s="7330"/>
      <c r="B532" s="7339"/>
      <c r="C532" s="7333"/>
      <c r="D532" s="7336"/>
      <c r="E532" s="7201"/>
      <c r="F532" s="5762"/>
      <c r="G532" s="7356"/>
      <c r="H532" s="7516"/>
      <c r="I532" s="3264"/>
      <c r="J532" s="3162" t="s">
        <v>24</v>
      </c>
      <c r="K532" s="3161">
        <f>SUM(K530:K531)</f>
        <v>24</v>
      </c>
      <c r="L532" s="3161">
        <f>SUM(L530:L531)</f>
        <v>24</v>
      </c>
      <c r="M532" s="3161">
        <f>SUM(M530:M531)</f>
        <v>0</v>
      </c>
      <c r="N532" s="3118"/>
      <c r="O532" s="3118"/>
      <c r="P532" s="3263"/>
      <c r="Q532" s="3262"/>
      <c r="R532" s="3261"/>
      <c r="S532" s="3248"/>
    </row>
    <row r="533" spans="1:19" ht="15.75" hidden="1" thickBot="1" x14ac:dyDescent="0.3">
      <c r="A533" s="7328" t="s">
        <v>27</v>
      </c>
      <c r="B533" s="7408" t="s">
        <v>25</v>
      </c>
      <c r="C533" s="7331" t="s">
        <v>28</v>
      </c>
      <c r="D533" s="7334" t="s">
        <v>153</v>
      </c>
      <c r="E533" s="7199"/>
      <c r="F533" s="5844" t="s">
        <v>1109</v>
      </c>
      <c r="G533" s="7354" t="s">
        <v>1075</v>
      </c>
      <c r="H533" s="7516"/>
      <c r="I533" s="7536" t="s">
        <v>732</v>
      </c>
      <c r="J533" s="3260" t="s">
        <v>20</v>
      </c>
      <c r="K533" s="3259">
        <v>0</v>
      </c>
      <c r="L533" s="3258">
        <v>0</v>
      </c>
      <c r="M533" s="3258">
        <v>0</v>
      </c>
      <c r="N533" s="3197" t="s">
        <v>1108</v>
      </c>
      <c r="O533" s="3196" t="s">
        <v>459</v>
      </c>
      <c r="P533" s="3186">
        <v>3</v>
      </c>
      <c r="Q533" s="3185">
        <v>3</v>
      </c>
      <c r="R533" s="7306" t="s">
        <v>1107</v>
      </c>
      <c r="S533" s="7307"/>
    </row>
    <row r="534" spans="1:19" ht="15.75" hidden="1" thickBot="1" x14ac:dyDescent="0.3">
      <c r="A534" s="7329"/>
      <c r="B534" s="7409"/>
      <c r="C534" s="7332"/>
      <c r="D534" s="7335"/>
      <c r="E534" s="7200"/>
      <c r="F534" s="6251"/>
      <c r="G534" s="7355"/>
      <c r="H534" s="7516"/>
      <c r="I534" s="7536"/>
      <c r="J534" s="3132" t="s">
        <v>23</v>
      </c>
      <c r="K534" s="3225"/>
      <c r="L534" s="3166"/>
      <c r="M534" s="3165"/>
      <c r="N534" s="3151"/>
      <c r="O534" s="3151"/>
      <c r="P534" s="3169"/>
      <c r="Q534" s="3255"/>
      <c r="R534" s="7308"/>
      <c r="S534" s="7309"/>
    </row>
    <row r="535" spans="1:19" ht="15.75" hidden="1" thickBot="1" x14ac:dyDescent="0.3">
      <c r="A535" s="7330"/>
      <c r="B535" s="7410"/>
      <c r="C535" s="7333"/>
      <c r="D535" s="7336"/>
      <c r="E535" s="7201"/>
      <c r="F535" s="5845"/>
      <c r="G535" s="7356"/>
      <c r="H535" s="7517"/>
      <c r="I535" s="7537"/>
      <c r="J535" s="3162" t="s">
        <v>24</v>
      </c>
      <c r="K535" s="3161">
        <f>SUM(K533:K534)</f>
        <v>0</v>
      </c>
      <c r="L535" s="3161">
        <f>SUM(L533:L534)</f>
        <v>0</v>
      </c>
      <c r="M535" s="3161">
        <f>SUM(M533:M534)</f>
        <v>0</v>
      </c>
      <c r="N535" s="3252"/>
      <c r="O535" s="3252"/>
      <c r="P535" s="3251"/>
      <c r="Q535" s="3250"/>
      <c r="R535" s="7310"/>
      <c r="S535" s="7311"/>
    </row>
    <row r="536" spans="1:19" ht="17.25" customHeight="1" x14ac:dyDescent="0.25">
      <c r="A536" s="7328" t="s">
        <v>27</v>
      </c>
      <c r="B536" s="7408" t="s">
        <v>25</v>
      </c>
      <c r="C536" s="7331" t="s">
        <v>28</v>
      </c>
      <c r="D536" s="7334" t="s">
        <v>1106</v>
      </c>
      <c r="E536" s="7199"/>
      <c r="F536" s="7542" t="s">
        <v>1105</v>
      </c>
      <c r="G536" s="7354" t="s">
        <v>1075</v>
      </c>
      <c r="H536" s="7515" t="s">
        <v>18</v>
      </c>
      <c r="I536" s="3157" t="s">
        <v>1071</v>
      </c>
      <c r="J536" s="3155" t="s">
        <v>1070</v>
      </c>
      <c r="K536" s="3247">
        <v>200</v>
      </c>
      <c r="L536" s="3153">
        <v>138.19999999999999</v>
      </c>
      <c r="M536" s="3152">
        <v>59.2</v>
      </c>
      <c r="N536" s="7222" t="s">
        <v>1085</v>
      </c>
      <c r="O536" s="7227" t="s">
        <v>136</v>
      </c>
      <c r="P536" s="7227">
        <v>100</v>
      </c>
      <c r="Q536" s="7299">
        <v>30</v>
      </c>
      <c r="R536" s="7233" t="s">
        <v>1104</v>
      </c>
      <c r="S536" s="3146"/>
    </row>
    <row r="537" spans="1:19" ht="18.75" customHeight="1" thickBot="1" x14ac:dyDescent="0.3">
      <c r="A537" s="7329"/>
      <c r="B537" s="7409"/>
      <c r="C537" s="7332"/>
      <c r="D537" s="7335"/>
      <c r="E537" s="7200"/>
      <c r="F537" s="7543"/>
      <c r="G537" s="7355"/>
      <c r="H537" s="7516"/>
      <c r="I537" s="3135"/>
      <c r="J537" s="3132" t="s">
        <v>23</v>
      </c>
      <c r="K537" s="3225"/>
      <c r="L537" s="3166"/>
      <c r="M537" s="3165"/>
      <c r="N537" s="7223"/>
      <c r="O537" s="7297"/>
      <c r="P537" s="7297"/>
      <c r="Q537" s="7300"/>
      <c r="R537" s="7234"/>
      <c r="S537" s="3126"/>
    </row>
    <row r="538" spans="1:19" ht="24" customHeight="1" thickBot="1" x14ac:dyDescent="0.3">
      <c r="A538" s="7330"/>
      <c r="B538" s="7410"/>
      <c r="C538" s="7333"/>
      <c r="D538" s="7336"/>
      <c r="E538" s="7201"/>
      <c r="F538" s="7544"/>
      <c r="G538" s="7355"/>
      <c r="H538" s="7516"/>
      <c r="I538" s="3135"/>
      <c r="J538" s="3162" t="s">
        <v>24</v>
      </c>
      <c r="K538" s="3161">
        <f>SUM(K536:K537)</f>
        <v>200</v>
      </c>
      <c r="L538" s="3161">
        <f>SUM(L536:L537)</f>
        <v>138.19999999999999</v>
      </c>
      <c r="M538" s="3161">
        <f>SUM(M536:M537)</f>
        <v>59.2</v>
      </c>
      <c r="N538" s="7302"/>
      <c r="O538" s="7298"/>
      <c r="P538" s="7298"/>
      <c r="Q538" s="7301"/>
      <c r="R538" s="7235"/>
      <c r="S538" s="3115"/>
    </row>
    <row r="539" spans="1:19" x14ac:dyDescent="0.25">
      <c r="A539" s="7328" t="s">
        <v>27</v>
      </c>
      <c r="B539" s="7408" t="s">
        <v>25</v>
      </c>
      <c r="C539" s="7331" t="s">
        <v>28</v>
      </c>
      <c r="D539" s="7334" t="s">
        <v>1103</v>
      </c>
      <c r="E539" s="7199"/>
      <c r="F539" s="7539" t="s">
        <v>1102</v>
      </c>
      <c r="G539" s="7355"/>
      <c r="H539" s="7516"/>
      <c r="I539" s="3157" t="s">
        <v>64</v>
      </c>
      <c r="J539" s="3155" t="s">
        <v>1070</v>
      </c>
      <c r="K539" s="3229">
        <v>75</v>
      </c>
      <c r="L539" s="3153">
        <v>75</v>
      </c>
      <c r="M539" s="3152">
        <v>0</v>
      </c>
      <c r="N539" s="7601" t="s">
        <v>1101</v>
      </c>
      <c r="O539" s="3207" t="s">
        <v>459</v>
      </c>
      <c r="P539" s="3206">
        <v>2</v>
      </c>
      <c r="Q539" s="3239">
        <v>0</v>
      </c>
      <c r="R539" s="3246" t="s">
        <v>1100</v>
      </c>
      <c r="S539" s="3227"/>
    </row>
    <row r="540" spans="1:19" ht="15.75" thickBot="1" x14ac:dyDescent="0.3">
      <c r="A540" s="7329"/>
      <c r="B540" s="7409"/>
      <c r="C540" s="7332"/>
      <c r="D540" s="7335"/>
      <c r="E540" s="7200"/>
      <c r="F540" s="7540"/>
      <c r="G540" s="7355"/>
      <c r="H540" s="7516"/>
      <c r="I540" s="3135"/>
      <c r="J540" s="3132" t="s">
        <v>23</v>
      </c>
      <c r="K540" s="3225"/>
      <c r="L540" s="3166"/>
      <c r="M540" s="3165"/>
      <c r="N540" s="7602"/>
      <c r="O540" s="3140"/>
      <c r="P540" s="3139"/>
      <c r="Q540" s="3236"/>
      <c r="R540" s="3245"/>
      <c r="S540" s="3224"/>
    </row>
    <row r="541" spans="1:19" ht="15.75" thickBot="1" x14ac:dyDescent="0.3">
      <c r="A541" s="7330"/>
      <c r="B541" s="7410"/>
      <c r="C541" s="7333"/>
      <c r="D541" s="7336"/>
      <c r="E541" s="7201"/>
      <c r="F541" s="7541"/>
      <c r="G541" s="7355"/>
      <c r="H541" s="7516"/>
      <c r="I541" s="3123"/>
      <c r="J541" s="3162" t="s">
        <v>24</v>
      </c>
      <c r="K541" s="3161">
        <f>SUM(K539:K540)</f>
        <v>75</v>
      </c>
      <c r="L541" s="3161">
        <f>SUM(L539:L540)</f>
        <v>75</v>
      </c>
      <c r="M541" s="3161">
        <f>SUM(M539:M540)</f>
        <v>0</v>
      </c>
      <c r="N541" s="3118"/>
      <c r="O541" s="3215"/>
      <c r="P541" s="3175"/>
      <c r="Q541" s="1995"/>
      <c r="R541" s="3244"/>
      <c r="S541" s="3222"/>
    </row>
    <row r="542" spans="1:19" ht="18.75" customHeight="1" x14ac:dyDescent="0.25">
      <c r="A542" s="7328" t="s">
        <v>27</v>
      </c>
      <c r="B542" s="7408" t="s">
        <v>25</v>
      </c>
      <c r="C542" s="7331" t="s">
        <v>28</v>
      </c>
      <c r="D542" s="7334" t="s">
        <v>1071</v>
      </c>
      <c r="E542" s="7199"/>
      <c r="F542" s="7539" t="s">
        <v>1099</v>
      </c>
      <c r="G542" s="7355"/>
      <c r="H542" s="7516"/>
      <c r="I542" s="3157" t="s">
        <v>1071</v>
      </c>
      <c r="J542" s="3155" t="s">
        <v>1070</v>
      </c>
      <c r="K542" s="3229">
        <v>70</v>
      </c>
      <c r="L542" s="3153">
        <v>0</v>
      </c>
      <c r="M542" s="3152">
        <v>0</v>
      </c>
      <c r="N542" s="7304" t="s">
        <v>1085</v>
      </c>
      <c r="O542" s="3207" t="s">
        <v>459</v>
      </c>
      <c r="P542" s="3206">
        <v>1</v>
      </c>
      <c r="Q542" s="3239">
        <v>0</v>
      </c>
      <c r="R542" s="7214" t="s">
        <v>1098</v>
      </c>
      <c r="S542" s="3243"/>
    </row>
    <row r="543" spans="1:19" ht="15.75" thickBot="1" x14ac:dyDescent="0.3">
      <c r="A543" s="7329"/>
      <c r="B543" s="7409"/>
      <c r="C543" s="7332"/>
      <c r="D543" s="7335"/>
      <c r="E543" s="7200"/>
      <c r="F543" s="7540"/>
      <c r="G543" s="7355"/>
      <c r="H543" s="7516"/>
      <c r="I543" s="3135"/>
      <c r="J543" s="3132" t="s">
        <v>23</v>
      </c>
      <c r="K543" s="3225"/>
      <c r="L543" s="3166"/>
      <c r="M543" s="3165"/>
      <c r="N543" s="7305"/>
      <c r="O543" s="3140"/>
      <c r="P543" s="3139"/>
      <c r="Q543" s="3236"/>
      <c r="R543" s="7215"/>
      <c r="S543" s="3241"/>
    </row>
    <row r="544" spans="1:19" ht="36.75" customHeight="1" thickBot="1" x14ac:dyDescent="0.3">
      <c r="A544" s="7330"/>
      <c r="B544" s="7410"/>
      <c r="C544" s="7333"/>
      <c r="D544" s="7336"/>
      <c r="E544" s="7201"/>
      <c r="F544" s="7541"/>
      <c r="G544" s="7355"/>
      <c r="H544" s="7516"/>
      <c r="I544" s="3135"/>
      <c r="J544" s="3162" t="s">
        <v>24</v>
      </c>
      <c r="K544" s="3161">
        <f>SUM(K542:K543)</f>
        <v>70</v>
      </c>
      <c r="L544" s="3161">
        <f>SUM(L542:L543)</f>
        <v>0</v>
      </c>
      <c r="M544" s="3161">
        <f>SUM(M542:M543)</f>
        <v>0</v>
      </c>
      <c r="N544" s="3118"/>
      <c r="O544" s="3215"/>
      <c r="P544" s="3175"/>
      <c r="Q544" s="1995"/>
      <c r="R544" s="7216"/>
      <c r="S544" s="3240"/>
    </row>
    <row r="545" spans="1:19" ht="26.25" x14ac:dyDescent="0.25">
      <c r="A545" s="7328" t="s">
        <v>27</v>
      </c>
      <c r="B545" s="7408" t="s">
        <v>25</v>
      </c>
      <c r="C545" s="7331" t="s">
        <v>28</v>
      </c>
      <c r="D545" s="7334" t="s">
        <v>1086</v>
      </c>
      <c r="E545" s="7199"/>
      <c r="F545" s="7539" t="s">
        <v>1097</v>
      </c>
      <c r="G545" s="7355"/>
      <c r="H545" s="7516"/>
      <c r="I545" s="3157" t="s">
        <v>1071</v>
      </c>
      <c r="J545" s="3155" t="s">
        <v>1070</v>
      </c>
      <c r="K545" s="3229">
        <v>56</v>
      </c>
      <c r="L545" s="3153">
        <v>56</v>
      </c>
      <c r="M545" s="3152">
        <v>0</v>
      </c>
      <c r="N545" s="7304" t="s">
        <v>1085</v>
      </c>
      <c r="O545" s="3207" t="s">
        <v>459</v>
      </c>
      <c r="P545" s="3206">
        <v>1</v>
      </c>
      <c r="Q545" s="3239">
        <v>0</v>
      </c>
      <c r="R545" s="3238" t="s">
        <v>1096</v>
      </c>
      <c r="S545" s="3237"/>
    </row>
    <row r="546" spans="1:19" ht="27" thickBot="1" x14ac:dyDescent="0.3">
      <c r="A546" s="7329"/>
      <c r="B546" s="7409"/>
      <c r="C546" s="7332"/>
      <c r="D546" s="7335"/>
      <c r="E546" s="7200"/>
      <c r="F546" s="7540"/>
      <c r="G546" s="7355"/>
      <c r="H546" s="7516"/>
      <c r="I546" s="3135"/>
      <c r="J546" s="3132" t="s">
        <v>23</v>
      </c>
      <c r="K546" s="3225"/>
      <c r="L546" s="3166"/>
      <c r="M546" s="3165"/>
      <c r="N546" s="7305"/>
      <c r="O546" s="3140"/>
      <c r="P546" s="3139"/>
      <c r="Q546" s="3236"/>
      <c r="R546" s="3235" t="s">
        <v>1095</v>
      </c>
      <c r="S546" s="3234"/>
    </row>
    <row r="547" spans="1:19" ht="15.75" thickBot="1" x14ac:dyDescent="0.3">
      <c r="A547" s="7330"/>
      <c r="B547" s="7410"/>
      <c r="C547" s="7333"/>
      <c r="D547" s="7336"/>
      <c r="E547" s="7201"/>
      <c r="F547" s="7541"/>
      <c r="G547" s="7355"/>
      <c r="H547" s="7516"/>
      <c r="I547" s="3123"/>
      <c r="J547" s="3162" t="s">
        <v>24</v>
      </c>
      <c r="K547" s="3161">
        <f>SUM(K545:K546)</f>
        <v>56</v>
      </c>
      <c r="L547" s="3161">
        <f>SUM(L545:L546)</f>
        <v>56</v>
      </c>
      <c r="M547" s="3161">
        <f>SUM(M545:M546)</f>
        <v>0</v>
      </c>
      <c r="N547" s="3118"/>
      <c r="O547" s="3215"/>
      <c r="P547" s="3175"/>
      <c r="Q547" s="1995"/>
      <c r="R547" s="3233"/>
      <c r="S547" s="3232"/>
    </row>
    <row r="548" spans="1:19" ht="20.25" customHeight="1" x14ac:dyDescent="0.25">
      <c r="A548" s="7328" t="s">
        <v>27</v>
      </c>
      <c r="B548" s="7408" t="s">
        <v>25</v>
      </c>
      <c r="C548" s="7331" t="s">
        <v>28</v>
      </c>
      <c r="D548" s="7334" t="s">
        <v>1094</v>
      </c>
      <c r="E548" s="7199"/>
      <c r="F548" s="7603" t="s">
        <v>1093</v>
      </c>
      <c r="G548" s="7355"/>
      <c r="H548" s="7516"/>
      <c r="I548" s="3135" t="s">
        <v>1071</v>
      </c>
      <c r="J548" s="3155" t="s">
        <v>1070</v>
      </c>
      <c r="K548" s="3229">
        <v>60</v>
      </c>
      <c r="L548" s="3153">
        <v>49</v>
      </c>
      <c r="M548" s="3152">
        <v>32.799999999999997</v>
      </c>
      <c r="N548" s="7304" t="s">
        <v>1085</v>
      </c>
      <c r="O548" s="3207" t="s">
        <v>763</v>
      </c>
      <c r="P548" s="3206">
        <v>1</v>
      </c>
      <c r="Q548" s="3206">
        <v>1</v>
      </c>
      <c r="R548" s="7267" t="s">
        <v>1092</v>
      </c>
      <c r="S548" s="3227"/>
    </row>
    <row r="549" spans="1:19" ht="15.75" thickBot="1" x14ac:dyDescent="0.3">
      <c r="A549" s="7329"/>
      <c r="B549" s="7409"/>
      <c r="C549" s="7332"/>
      <c r="D549" s="7335"/>
      <c r="E549" s="7200"/>
      <c r="F549" s="7604"/>
      <c r="G549" s="7355"/>
      <c r="H549" s="7516"/>
      <c r="I549" s="3135"/>
      <c r="J549" s="3132" t="s">
        <v>23</v>
      </c>
      <c r="K549" s="3225"/>
      <c r="L549" s="3166"/>
      <c r="M549" s="3165"/>
      <c r="N549" s="7305"/>
      <c r="O549" s="3140"/>
      <c r="P549" s="3203"/>
      <c r="Q549" s="3171"/>
      <c r="R549" s="7268"/>
      <c r="S549" s="3224"/>
    </row>
    <row r="550" spans="1:19" ht="15.75" thickBot="1" x14ac:dyDescent="0.3">
      <c r="A550" s="7330"/>
      <c r="B550" s="7410"/>
      <c r="C550" s="7333"/>
      <c r="D550" s="7336"/>
      <c r="E550" s="7201"/>
      <c r="F550" s="7604"/>
      <c r="G550" s="7356"/>
      <c r="H550" s="7517"/>
      <c r="I550" s="3123"/>
      <c r="J550" s="3162" t="s">
        <v>24</v>
      </c>
      <c r="K550" s="3161">
        <f>SUM(K548:K549)</f>
        <v>60</v>
      </c>
      <c r="L550" s="3161">
        <f>SUM(L548:L549)</f>
        <v>49</v>
      </c>
      <c r="M550" s="3161">
        <f>SUM(M548:M549)</f>
        <v>32.799999999999997</v>
      </c>
      <c r="N550" s="3118"/>
      <c r="O550" s="3215"/>
      <c r="P550" s="3117"/>
      <c r="Q550" s="3176"/>
      <c r="R550" s="7274"/>
      <c r="S550" s="3222"/>
    </row>
    <row r="551" spans="1:19" ht="18" customHeight="1" x14ac:dyDescent="0.25">
      <c r="A551" s="3159" t="s">
        <v>27</v>
      </c>
      <c r="B551" s="3200" t="s">
        <v>25</v>
      </c>
      <c r="C551" s="3199" t="s">
        <v>28</v>
      </c>
      <c r="D551" s="3198" t="s">
        <v>1091</v>
      </c>
      <c r="E551" s="7199"/>
      <c r="F551" s="7425" t="s">
        <v>1090</v>
      </c>
      <c r="G551" s="7354" t="s">
        <v>1075</v>
      </c>
      <c r="H551" s="7194" t="s">
        <v>18</v>
      </c>
      <c r="I551" s="3168" t="s">
        <v>1071</v>
      </c>
      <c r="J551" s="3155" t="s">
        <v>1070</v>
      </c>
      <c r="K551" s="3154">
        <v>0</v>
      </c>
      <c r="L551" s="3153">
        <v>99.8</v>
      </c>
      <c r="M551" s="3152">
        <v>74.5</v>
      </c>
      <c r="N551" s="7304" t="s">
        <v>1085</v>
      </c>
      <c r="O551" s="3207" t="s">
        <v>459</v>
      </c>
      <c r="P551" s="3206">
        <v>1</v>
      </c>
      <c r="Q551" s="3221">
        <v>1</v>
      </c>
      <c r="R551" s="3220" t="s">
        <v>1089</v>
      </c>
      <c r="S551" s="3219"/>
    </row>
    <row r="552" spans="1:19" ht="15.75" thickBot="1" x14ac:dyDescent="0.3">
      <c r="A552" s="3195"/>
      <c r="B552" s="3194"/>
      <c r="C552" s="3193"/>
      <c r="D552" s="3192"/>
      <c r="E552" s="7200"/>
      <c r="F552" s="7426"/>
      <c r="G552" s="7355"/>
      <c r="H552" s="7195"/>
      <c r="I552" s="3168"/>
      <c r="J552" s="3132" t="s">
        <v>23</v>
      </c>
      <c r="K552" s="3167"/>
      <c r="L552" s="3166"/>
      <c r="M552" s="3165"/>
      <c r="N552" s="7305"/>
      <c r="O552" s="3140"/>
      <c r="P552" s="3203"/>
      <c r="Q552" s="3218"/>
      <c r="R552" s="3217"/>
      <c r="S552" s="3216"/>
    </row>
    <row r="553" spans="1:19" ht="27.75" customHeight="1" thickBot="1" x14ac:dyDescent="0.3">
      <c r="A553" s="3195"/>
      <c r="B553" s="3194"/>
      <c r="C553" s="3193"/>
      <c r="D553" s="3192"/>
      <c r="E553" s="7201"/>
      <c r="F553" s="7458"/>
      <c r="G553" s="7355"/>
      <c r="H553" s="7195"/>
      <c r="I553" s="3163"/>
      <c r="J553" s="3162" t="s">
        <v>24</v>
      </c>
      <c r="K553" s="3161">
        <f>SUM(K551:K552)</f>
        <v>0</v>
      </c>
      <c r="L553" s="3161">
        <f>SUM(L551:L552)</f>
        <v>99.8</v>
      </c>
      <c r="M553" s="3161">
        <f>SUM(M551:M552)</f>
        <v>74.5</v>
      </c>
      <c r="N553" s="3118"/>
      <c r="O553" s="3215"/>
      <c r="P553" s="3117"/>
      <c r="Q553" s="3214"/>
      <c r="R553" s="3213"/>
      <c r="S553" s="3212"/>
    </row>
    <row r="554" spans="1:19" ht="22.5" customHeight="1" x14ac:dyDescent="0.25">
      <c r="A554" s="3159" t="s">
        <v>27</v>
      </c>
      <c r="B554" s="3200" t="s">
        <v>25</v>
      </c>
      <c r="C554" s="3199" t="s">
        <v>28</v>
      </c>
      <c r="D554" s="3198" t="s">
        <v>1088</v>
      </c>
      <c r="E554" s="7449"/>
      <c r="F554" s="5783" t="s">
        <v>1087</v>
      </c>
      <c r="G554" s="7355"/>
      <c r="H554" s="7195"/>
      <c r="I554" s="7451" t="s">
        <v>1086</v>
      </c>
      <c r="J554" s="3155" t="s">
        <v>1070</v>
      </c>
      <c r="K554" s="3210">
        <v>0</v>
      </c>
      <c r="L554" s="3209">
        <v>21.4</v>
      </c>
      <c r="M554" s="3208">
        <v>21.4</v>
      </c>
      <c r="N554" s="7304" t="s">
        <v>1085</v>
      </c>
      <c r="O554" s="3207" t="s">
        <v>459</v>
      </c>
      <c r="P554" s="3206">
        <v>1</v>
      </c>
      <c r="Q554" s="3205">
        <v>1</v>
      </c>
      <c r="R554" s="5546" t="s">
        <v>1084</v>
      </c>
      <c r="S554" s="5547"/>
    </row>
    <row r="555" spans="1:19" ht="14.25" customHeight="1" thickBot="1" x14ac:dyDescent="0.3">
      <c r="A555" s="3195"/>
      <c r="B555" s="3194"/>
      <c r="C555" s="3193"/>
      <c r="D555" s="3192"/>
      <c r="E555" s="7360"/>
      <c r="F555" s="5949"/>
      <c r="G555" s="7355"/>
      <c r="H555" s="7195"/>
      <c r="I555" s="7477"/>
      <c r="J555" s="3132" t="s">
        <v>23</v>
      </c>
      <c r="K555" s="3167"/>
      <c r="L555" s="3166"/>
      <c r="M555" s="3165"/>
      <c r="N555" s="7305"/>
      <c r="O555" s="3140"/>
      <c r="P555" s="3203"/>
      <c r="Q555" s="3171"/>
      <c r="R555" s="5548"/>
      <c r="S555" s="5549"/>
    </row>
    <row r="556" spans="1:19" ht="16.5" customHeight="1" thickBot="1" x14ac:dyDescent="0.3">
      <c r="A556" s="3191"/>
      <c r="B556" s="3190"/>
      <c r="C556" s="3189"/>
      <c r="D556" s="3188"/>
      <c r="E556" s="7362"/>
      <c r="F556" s="5762"/>
      <c r="G556" s="7355"/>
      <c r="H556" s="7195"/>
      <c r="I556" s="7452"/>
      <c r="J556" s="3162" t="s">
        <v>24</v>
      </c>
      <c r="K556" s="3201">
        <f>SUM(K554:K555)</f>
        <v>0</v>
      </c>
      <c r="L556" s="3201">
        <f>SUM(L554:L555)</f>
        <v>21.4</v>
      </c>
      <c r="M556" s="3201">
        <f>SUM(M554:M555)</f>
        <v>21.4</v>
      </c>
      <c r="N556" s="3118"/>
      <c r="O556" s="3118"/>
      <c r="P556" s="3117"/>
      <c r="Q556" s="3176"/>
      <c r="R556" s="5550"/>
      <c r="S556" s="5551"/>
    </row>
    <row r="557" spans="1:19" ht="15" customHeight="1" x14ac:dyDescent="0.25">
      <c r="A557" s="3159" t="s">
        <v>27</v>
      </c>
      <c r="B557" s="3200" t="s">
        <v>25</v>
      </c>
      <c r="C557" s="3199" t="s">
        <v>28</v>
      </c>
      <c r="D557" s="3198" t="s">
        <v>1083</v>
      </c>
      <c r="E557" s="7199"/>
      <c r="F557" s="5783" t="s">
        <v>1082</v>
      </c>
      <c r="G557" s="7355"/>
      <c r="H557" s="7195"/>
      <c r="I557" s="3156" t="s">
        <v>1071</v>
      </c>
      <c r="J557" s="3155" t="s">
        <v>1070</v>
      </c>
      <c r="K557" s="3154">
        <v>0</v>
      </c>
      <c r="L557" s="3153">
        <v>80</v>
      </c>
      <c r="M557" s="3152">
        <v>68.900000000000006</v>
      </c>
      <c r="N557" s="3197" t="s">
        <v>1069</v>
      </c>
      <c r="O557" s="3196" t="s">
        <v>459</v>
      </c>
      <c r="P557" s="3186">
        <v>1</v>
      </c>
      <c r="Q557" s="3185">
        <v>1</v>
      </c>
      <c r="R557" s="7233" t="s">
        <v>1081</v>
      </c>
      <c r="S557" s="3146"/>
    </row>
    <row r="558" spans="1:19" x14ac:dyDescent="0.25">
      <c r="A558" s="3195"/>
      <c r="B558" s="3194"/>
      <c r="C558" s="3193"/>
      <c r="D558" s="3192"/>
      <c r="E558" s="7200"/>
      <c r="F558" s="5949"/>
      <c r="G558" s="7355"/>
      <c r="H558" s="7195"/>
      <c r="I558" s="3168"/>
      <c r="J558" s="3145" t="s">
        <v>23</v>
      </c>
      <c r="K558" s="3183"/>
      <c r="L558" s="3182">
        <v>0</v>
      </c>
      <c r="M558" s="3181"/>
      <c r="N558" s="3151"/>
      <c r="O558" s="3151"/>
      <c r="P558" s="3169"/>
      <c r="Q558" s="3148"/>
      <c r="R558" s="7234"/>
      <c r="S558" s="3126"/>
    </row>
    <row r="559" spans="1:19" ht="15.75" thickBot="1" x14ac:dyDescent="0.3">
      <c r="A559" s="3195"/>
      <c r="B559" s="3194"/>
      <c r="C559" s="3193"/>
      <c r="D559" s="3192"/>
      <c r="E559" s="7200"/>
      <c r="F559" s="5949"/>
      <c r="G559" s="7355"/>
      <c r="H559" s="7195"/>
      <c r="I559" s="3168"/>
      <c r="J559" s="3132"/>
      <c r="K559" s="3167"/>
      <c r="L559" s="3166"/>
      <c r="M559" s="3165"/>
      <c r="N559" s="3151"/>
      <c r="O559" s="3151"/>
      <c r="P559" s="3169"/>
      <c r="Q559" s="3148"/>
      <c r="R559" s="7234"/>
      <c r="S559" s="3126"/>
    </row>
    <row r="560" spans="1:19" ht="15.75" thickBot="1" x14ac:dyDescent="0.3">
      <c r="A560" s="3191"/>
      <c r="B560" s="3190"/>
      <c r="C560" s="3189"/>
      <c r="D560" s="3188"/>
      <c r="E560" s="7201"/>
      <c r="F560" s="5762"/>
      <c r="G560" s="7355"/>
      <c r="H560" s="7195"/>
      <c r="I560" s="3163"/>
      <c r="J560" s="3162" t="s">
        <v>24</v>
      </c>
      <c r="K560" s="3161">
        <f>SUM(K557:K558)</f>
        <v>0</v>
      </c>
      <c r="L560" s="3161">
        <f>SUM(L557:L558)</f>
        <v>80</v>
      </c>
      <c r="M560" s="3161">
        <f>SUM(M557:M558)</f>
        <v>68.900000000000006</v>
      </c>
      <c r="N560" s="3118"/>
      <c r="O560" s="3118"/>
      <c r="P560" s="3117"/>
      <c r="Q560" s="3174"/>
      <c r="R560" s="7235"/>
      <c r="S560" s="3115"/>
    </row>
    <row r="561" spans="1:19" ht="15" customHeight="1" x14ac:dyDescent="0.25">
      <c r="A561" s="3159" t="s">
        <v>27</v>
      </c>
      <c r="B561" s="7408" t="s">
        <v>25</v>
      </c>
      <c r="C561" s="7416" t="s">
        <v>28</v>
      </c>
      <c r="D561" s="7334" t="s">
        <v>1080</v>
      </c>
      <c r="E561" s="7199"/>
      <c r="F561" s="6156" t="s">
        <v>1079</v>
      </c>
      <c r="G561" s="7355"/>
      <c r="H561" s="7195"/>
      <c r="I561" s="3156" t="s">
        <v>1071</v>
      </c>
      <c r="J561" s="3155" t="s">
        <v>1070</v>
      </c>
      <c r="K561" s="3154">
        <v>0</v>
      </c>
      <c r="L561" s="3153">
        <v>44</v>
      </c>
      <c r="M561" s="3152">
        <v>44</v>
      </c>
      <c r="N561" s="3187" t="s">
        <v>1069</v>
      </c>
      <c r="O561" s="3186" t="s">
        <v>136</v>
      </c>
      <c r="P561" s="3186">
        <v>100</v>
      </c>
      <c r="Q561" s="3185">
        <v>12</v>
      </c>
      <c r="R561" s="7209" t="s">
        <v>1078</v>
      </c>
      <c r="S561" s="3184"/>
    </row>
    <row r="562" spans="1:19" x14ac:dyDescent="0.25">
      <c r="A562" s="7329"/>
      <c r="B562" s="7409"/>
      <c r="C562" s="7419"/>
      <c r="D562" s="7335"/>
      <c r="E562" s="7200"/>
      <c r="F562" s="6157"/>
      <c r="G562" s="7355"/>
      <c r="H562" s="7195"/>
      <c r="I562" s="3168"/>
      <c r="J562" s="3145" t="s">
        <v>232</v>
      </c>
      <c r="K562" s="3183"/>
      <c r="L562" s="3182">
        <v>0</v>
      </c>
      <c r="M562" s="3181"/>
      <c r="N562" s="3164"/>
      <c r="O562" s="3169"/>
      <c r="P562" s="3169"/>
      <c r="Q562" s="3148"/>
      <c r="R562" s="7210"/>
      <c r="S562" s="3177"/>
    </row>
    <row r="563" spans="1:19" ht="15.75" thickBot="1" x14ac:dyDescent="0.3">
      <c r="A563" s="7329"/>
      <c r="B563" s="7409"/>
      <c r="C563" s="7419"/>
      <c r="D563" s="7335"/>
      <c r="E563" s="7200"/>
      <c r="F563" s="6157"/>
      <c r="G563" s="7355"/>
      <c r="H563" s="7195"/>
      <c r="I563" s="3168"/>
      <c r="J563" s="3132" t="s">
        <v>23</v>
      </c>
      <c r="K563" s="3180"/>
      <c r="L563" s="3179">
        <v>0</v>
      </c>
      <c r="M563" s="3178"/>
      <c r="N563" s="3164"/>
      <c r="O563" s="3169"/>
      <c r="P563" s="3169"/>
      <c r="Q563" s="3148"/>
      <c r="R563" s="7210"/>
      <c r="S563" s="3177"/>
    </row>
    <row r="564" spans="1:19" ht="27" customHeight="1" thickBot="1" x14ac:dyDescent="0.3">
      <c r="A564" s="7330"/>
      <c r="B564" s="7410"/>
      <c r="C564" s="7421"/>
      <c r="D564" s="7336"/>
      <c r="E564" s="7201"/>
      <c r="F564" s="6158"/>
      <c r="G564" s="7356"/>
      <c r="H564" s="7196"/>
      <c r="I564" s="3163"/>
      <c r="J564" s="3162" t="s">
        <v>24</v>
      </c>
      <c r="K564" s="3161">
        <f>SUM(K561:K563)</f>
        <v>0</v>
      </c>
      <c r="L564" s="3161">
        <f>SUM(L561:L563)</f>
        <v>44</v>
      </c>
      <c r="M564" s="3161">
        <f>SUM(M561:M563)</f>
        <v>44</v>
      </c>
      <c r="N564" s="3176"/>
      <c r="O564" s="3175"/>
      <c r="P564" s="3175"/>
      <c r="Q564" s="3174"/>
      <c r="R564" s="7236"/>
      <c r="S564" s="3172"/>
    </row>
    <row r="565" spans="1:19" ht="15" customHeight="1" x14ac:dyDescent="0.25">
      <c r="A565" s="3159" t="s">
        <v>27</v>
      </c>
      <c r="B565" s="7408" t="s">
        <v>25</v>
      </c>
      <c r="C565" s="7416" t="s">
        <v>28</v>
      </c>
      <c r="D565" s="7334" t="s">
        <v>1077</v>
      </c>
      <c r="E565" s="7199"/>
      <c r="F565" s="6156" t="s">
        <v>1076</v>
      </c>
      <c r="G565" s="7464" t="s">
        <v>1075</v>
      </c>
      <c r="H565" s="7194" t="s">
        <v>18</v>
      </c>
      <c r="I565" s="3156" t="s">
        <v>1071</v>
      </c>
      <c r="J565" s="3155" t="s">
        <v>1070</v>
      </c>
      <c r="K565" s="3154">
        <v>0</v>
      </c>
      <c r="L565" s="3153">
        <v>83</v>
      </c>
      <c r="M565" s="3152">
        <v>0</v>
      </c>
      <c r="N565" s="3171" t="s">
        <v>1069</v>
      </c>
      <c r="O565" s="3139" t="s">
        <v>459</v>
      </c>
      <c r="P565" s="3139">
        <v>1</v>
      </c>
      <c r="Q565" s="3138">
        <v>0</v>
      </c>
      <c r="R565" s="5546" t="s">
        <v>1074</v>
      </c>
      <c r="S565" s="5547"/>
    </row>
    <row r="566" spans="1:19" x14ac:dyDescent="0.25">
      <c r="A566" s="7329"/>
      <c r="B566" s="7409"/>
      <c r="C566" s="7419"/>
      <c r="D566" s="7335"/>
      <c r="E566" s="7200"/>
      <c r="F566" s="6157"/>
      <c r="G566" s="7465"/>
      <c r="H566" s="7195"/>
      <c r="I566" s="3168"/>
      <c r="J566" s="3145" t="s">
        <v>232</v>
      </c>
      <c r="K566" s="3170"/>
      <c r="L566" s="3143"/>
      <c r="M566" s="3142"/>
      <c r="N566" s="3164"/>
      <c r="O566" s="3169"/>
      <c r="P566" s="3169"/>
      <c r="Q566" s="3148"/>
      <c r="R566" s="5548"/>
      <c r="S566" s="5549"/>
    </row>
    <row r="567" spans="1:19" ht="15.75" thickBot="1" x14ac:dyDescent="0.3">
      <c r="A567" s="7329"/>
      <c r="B567" s="7409"/>
      <c r="C567" s="7419"/>
      <c r="D567" s="7335"/>
      <c r="E567" s="7200"/>
      <c r="F567" s="6157"/>
      <c r="G567" s="7465"/>
      <c r="H567" s="7195"/>
      <c r="I567" s="3168"/>
      <c r="J567" s="3132" t="s">
        <v>23</v>
      </c>
      <c r="K567" s="3167"/>
      <c r="L567" s="3166"/>
      <c r="M567" s="3165"/>
      <c r="N567" s="3164"/>
      <c r="O567" s="3149"/>
      <c r="P567" s="3149"/>
      <c r="Q567" s="3148"/>
      <c r="R567" s="5548"/>
      <c r="S567" s="5549"/>
    </row>
    <row r="568" spans="1:19" ht="15.75" thickBot="1" x14ac:dyDescent="0.3">
      <c r="A568" s="7330"/>
      <c r="B568" s="7410"/>
      <c r="C568" s="7421"/>
      <c r="D568" s="7336"/>
      <c r="E568" s="7201"/>
      <c r="F568" s="6158"/>
      <c r="G568" s="7465"/>
      <c r="H568" s="7195"/>
      <c r="I568" s="3163"/>
      <c r="J568" s="3162" t="s">
        <v>24</v>
      </c>
      <c r="K568" s="3161">
        <f>SUM(K565:K567)</f>
        <v>0</v>
      </c>
      <c r="L568" s="3161">
        <f>SUM(L565:L567)</f>
        <v>83</v>
      </c>
      <c r="M568" s="3161">
        <f>SUM(M565:M567)</f>
        <v>0</v>
      </c>
      <c r="N568" s="36"/>
      <c r="O568" s="3160"/>
      <c r="P568" s="3160"/>
      <c r="Q568" s="3116"/>
      <c r="R568" s="5550"/>
      <c r="S568" s="5551"/>
    </row>
    <row r="569" spans="1:19" ht="15" customHeight="1" x14ac:dyDescent="0.25">
      <c r="A569" s="3159" t="s">
        <v>27</v>
      </c>
      <c r="B569" s="7408" t="s">
        <v>25</v>
      </c>
      <c r="C569" s="7416" t="s">
        <v>28</v>
      </c>
      <c r="D569" s="7334" t="s">
        <v>1073</v>
      </c>
      <c r="E569" s="7199"/>
      <c r="F569" s="6156" t="s">
        <v>1072</v>
      </c>
      <c r="G569" s="7465"/>
      <c r="H569" s="7195"/>
      <c r="I569" s="3156" t="s">
        <v>1071</v>
      </c>
      <c r="J569" s="3155" t="s">
        <v>1070</v>
      </c>
      <c r="K569" s="3154">
        <v>0</v>
      </c>
      <c r="L569" s="3153">
        <v>45</v>
      </c>
      <c r="M569" s="3152">
        <v>0</v>
      </c>
      <c r="N569" s="3151" t="s">
        <v>1069</v>
      </c>
      <c r="O569" s="3150" t="s">
        <v>459</v>
      </c>
      <c r="P569" s="3149">
        <v>1</v>
      </c>
      <c r="Q569" s="3148">
        <v>0</v>
      </c>
      <c r="R569" s="7233" t="s">
        <v>1068</v>
      </c>
      <c r="S569" s="3146"/>
    </row>
    <row r="570" spans="1:19" x14ac:dyDescent="0.25">
      <c r="A570" s="7329"/>
      <c r="B570" s="7409"/>
      <c r="C570" s="7419"/>
      <c r="D570" s="7335"/>
      <c r="E570" s="7200"/>
      <c r="F570" s="6157"/>
      <c r="G570" s="7465"/>
      <c r="H570" s="7195"/>
      <c r="I570" s="3133"/>
      <c r="J570" s="3145" t="s">
        <v>232</v>
      </c>
      <c r="K570" s="3144"/>
      <c r="L570" s="3143"/>
      <c r="M570" s="3142"/>
      <c r="N570" s="3141"/>
      <c r="O570" s="3140"/>
      <c r="P570" s="3139"/>
      <c r="Q570" s="3138"/>
      <c r="R570" s="7234"/>
      <c r="S570" s="3126"/>
    </row>
    <row r="571" spans="1:19" ht="15.75" thickBot="1" x14ac:dyDescent="0.3">
      <c r="A571" s="7329"/>
      <c r="B571" s="7409"/>
      <c r="C571" s="7419"/>
      <c r="D571" s="7335"/>
      <c r="E571" s="7200"/>
      <c r="F571" s="6157"/>
      <c r="G571" s="7465"/>
      <c r="H571" s="7195"/>
      <c r="I571" s="3133"/>
      <c r="J571" s="3132" t="s">
        <v>23</v>
      </c>
      <c r="K571" s="3131"/>
      <c r="L571" s="3130"/>
      <c r="M571" s="3129"/>
      <c r="N571" s="3128"/>
      <c r="O571" s="3128"/>
      <c r="P571" s="3127"/>
      <c r="Q571" s="3116"/>
      <c r="R571" s="7234"/>
      <c r="S571" s="3126"/>
    </row>
    <row r="572" spans="1:19" ht="15.75" thickBot="1" x14ac:dyDescent="0.3">
      <c r="A572" s="7330"/>
      <c r="B572" s="7410"/>
      <c r="C572" s="7421"/>
      <c r="D572" s="7336"/>
      <c r="E572" s="7201"/>
      <c r="F572" s="6158"/>
      <c r="G572" s="7466"/>
      <c r="H572" s="7196"/>
      <c r="I572" s="3122"/>
      <c r="J572" s="3121" t="s">
        <v>24</v>
      </c>
      <c r="K572" s="3120">
        <f>SUM(K569:K571)</f>
        <v>0</v>
      </c>
      <c r="L572" s="3120">
        <f>SUM(L569:L571)</f>
        <v>45</v>
      </c>
      <c r="M572" s="3120">
        <f>SUM(M569:M571)</f>
        <v>0</v>
      </c>
      <c r="N572" s="3119"/>
      <c r="O572" s="3118"/>
      <c r="P572" s="3117"/>
      <c r="Q572" s="3116"/>
      <c r="R572" s="7235"/>
      <c r="S572" s="3115"/>
    </row>
    <row r="573" spans="1:19" ht="15.75" thickBot="1" x14ac:dyDescent="0.3">
      <c r="A573" s="3112" t="s">
        <v>27</v>
      </c>
      <c r="B573" s="3114" t="s">
        <v>25</v>
      </c>
      <c r="C573" s="7343" t="s">
        <v>726</v>
      </c>
      <c r="D573" s="7343"/>
      <c r="E573" s="7343"/>
      <c r="F573" s="7343"/>
      <c r="G573" s="7343"/>
      <c r="H573" s="7343"/>
      <c r="I573" s="7343"/>
      <c r="J573" s="7344"/>
      <c r="K573" s="3113">
        <f>K475+K481+K486+K506</f>
        <v>1185.7</v>
      </c>
      <c r="L573" s="3113">
        <f>L475+L481+L486+L506</f>
        <v>1406.1</v>
      </c>
      <c r="M573" s="3113">
        <f>M475+M481+M486+M506</f>
        <v>760.5</v>
      </c>
      <c r="N573" s="7545"/>
      <c r="O573" s="7546"/>
      <c r="P573" s="7546"/>
      <c r="Q573" s="7546"/>
      <c r="R573" s="7547"/>
      <c r="S573" s="7548"/>
    </row>
    <row r="574" spans="1:19" ht="15.75" thickBot="1" x14ac:dyDescent="0.3">
      <c r="A574" s="3112" t="s">
        <v>27</v>
      </c>
      <c r="B574" s="7550" t="s">
        <v>725</v>
      </c>
      <c r="C574" s="7341"/>
      <c r="D574" s="7341"/>
      <c r="E574" s="7341"/>
      <c r="F574" s="7341"/>
      <c r="G574" s="7341"/>
      <c r="H574" s="7341"/>
      <c r="I574" s="7341"/>
      <c r="J574" s="7342"/>
      <c r="K574" s="3111">
        <f>K469+K573</f>
        <v>10060.400000000001</v>
      </c>
      <c r="L574" s="3111">
        <f>L469+L573</f>
        <v>10570.2</v>
      </c>
      <c r="M574" s="3111">
        <f>M469+M573</f>
        <v>8548.2000000000007</v>
      </c>
      <c r="N574" s="7247"/>
      <c r="O574" s="7248"/>
      <c r="P574" s="7248"/>
      <c r="Q574" s="7248"/>
      <c r="R574" s="7248"/>
      <c r="S574" s="7549"/>
    </row>
    <row r="575" spans="1:19" ht="15.75" thickBot="1" x14ac:dyDescent="0.3">
      <c r="A575" s="3110"/>
      <c r="B575" s="7551" t="s">
        <v>1067</v>
      </c>
      <c r="C575" s="7552"/>
      <c r="D575" s="7552"/>
      <c r="E575" s="7552"/>
      <c r="F575" s="7552"/>
      <c r="G575" s="7552"/>
      <c r="H575" s="7552"/>
      <c r="I575" s="7552"/>
      <c r="J575" s="7553"/>
      <c r="K575" s="3109">
        <f>K123+K286+K574</f>
        <v>18735.800000000003</v>
      </c>
      <c r="L575" s="3108">
        <f>L123+L286+L574</f>
        <v>20084.900000000001</v>
      </c>
      <c r="M575" s="3108">
        <f>M123+M286+M574</f>
        <v>17555.300000000003</v>
      </c>
      <c r="N575" s="7554"/>
      <c r="O575" s="7555"/>
      <c r="P575" s="7555"/>
      <c r="Q575" s="7555"/>
      <c r="R575" s="7555"/>
      <c r="S575" s="7556"/>
    </row>
    <row r="576" spans="1:19" x14ac:dyDescent="0.25">
      <c r="A576" s="195" t="s">
        <v>169</v>
      </c>
      <c r="B576" s="195"/>
      <c r="C576" s="195"/>
      <c r="D576" s="195"/>
      <c r="E576" s="195"/>
      <c r="F576" s="195"/>
      <c r="G576" s="195"/>
      <c r="H576" s="196"/>
      <c r="I576" s="195"/>
      <c r="J576" s="195"/>
      <c r="K576" s="195"/>
      <c r="L576" s="195"/>
      <c r="M576" s="195"/>
      <c r="N576" s="195"/>
      <c r="O576" s="197"/>
      <c r="P576" s="197"/>
      <c r="Q576" s="198"/>
      <c r="R576"/>
      <c r="S576"/>
    </row>
    <row r="577" spans="1:19" x14ac:dyDescent="0.25">
      <c r="A577" s="3107"/>
      <c r="B577" s="3107"/>
      <c r="C577" s="3107"/>
      <c r="D577" s="3107"/>
      <c r="E577" s="3107"/>
      <c r="F577" s="3107"/>
      <c r="G577" s="3107"/>
      <c r="H577" s="3107"/>
      <c r="I577" s="3107"/>
      <c r="J577" s="3107"/>
      <c r="K577" s="3107"/>
      <c r="L577" s="3106"/>
      <c r="M577" s="3106"/>
      <c r="N577" s="36"/>
      <c r="O577" s="36"/>
      <c r="P577" s="36"/>
      <c r="Q577" s="36"/>
      <c r="R577"/>
      <c r="S577"/>
    </row>
    <row r="578" spans="1:19" x14ac:dyDescent="0.25">
      <c r="A578" s="7557" t="s">
        <v>168</v>
      </c>
      <c r="B578" s="7557"/>
      <c r="C578" s="7557"/>
      <c r="D578" s="7557"/>
      <c r="E578" s="7557"/>
      <c r="F578" s="7557"/>
      <c r="G578" s="7557"/>
      <c r="H578" s="7557"/>
      <c r="I578" s="7557"/>
      <c r="J578" s="7557"/>
      <c r="K578" s="7557"/>
      <c r="L578" s="7557"/>
      <c r="M578" s="3105"/>
      <c r="N578" s="36"/>
      <c r="O578" s="36"/>
      <c r="P578" s="36"/>
      <c r="Q578" s="36"/>
      <c r="R578"/>
      <c r="S578"/>
    </row>
    <row r="579" spans="1:19" ht="15.75" thickBot="1" x14ac:dyDescent="0.3">
      <c r="A579" s="35"/>
      <c r="B579" s="37"/>
      <c r="C579" s="37"/>
      <c r="D579" s="37"/>
      <c r="E579" s="37"/>
      <c r="F579" s="37"/>
      <c r="G579" s="38"/>
      <c r="H579" s="37"/>
      <c r="I579" s="37"/>
      <c r="J579" s="36"/>
      <c r="K579" s="36"/>
      <c r="L579" s="39" t="s">
        <v>111</v>
      </c>
      <c r="M579" s="1626"/>
      <c r="N579" s="36"/>
      <c r="O579" s="36"/>
      <c r="P579" s="36"/>
      <c r="Q579" s="36"/>
      <c r="R579"/>
      <c r="S579"/>
    </row>
    <row r="580" spans="1:19" ht="84" customHeight="1" thickBot="1" x14ac:dyDescent="0.3">
      <c r="A580" s="40"/>
      <c r="B580" s="41"/>
      <c r="C580" s="5851" t="s">
        <v>229</v>
      </c>
      <c r="D580" s="5851"/>
      <c r="E580" s="5851"/>
      <c r="F580" s="5851"/>
      <c r="G580" s="5851"/>
      <c r="H580" s="5851"/>
      <c r="I580" s="5851"/>
      <c r="J580" s="5851"/>
      <c r="K580" s="227" t="s">
        <v>180</v>
      </c>
      <c r="L580" s="228" t="s">
        <v>181</v>
      </c>
      <c r="M580" s="229" t="s">
        <v>176</v>
      </c>
      <c r="N580" s="36"/>
      <c r="O580" s="36"/>
      <c r="P580" s="36"/>
      <c r="Q580" s="36"/>
      <c r="R580"/>
      <c r="S580"/>
    </row>
    <row r="581" spans="1:19" ht="15.75" thickBot="1" x14ac:dyDescent="0.3">
      <c r="A581" s="5758" t="s">
        <v>192</v>
      </c>
      <c r="B581" s="5759"/>
      <c r="C581" s="5759"/>
      <c r="D581" s="5759"/>
      <c r="E581" s="5759"/>
      <c r="F581" s="5759"/>
      <c r="G581" s="5759"/>
      <c r="H581" s="5759"/>
      <c r="I581" s="5759"/>
      <c r="J581" s="5760"/>
      <c r="K581" s="3104">
        <f>K582+K586+K593+K595+K596+K597</f>
        <v>18735.8</v>
      </c>
      <c r="L581" s="1619">
        <f>L582+L586+L593+L595+L596+L597</f>
        <v>20084.899999999998</v>
      </c>
      <c r="M581" s="1618">
        <f>M582+M586+M593+M595+M596+M597</f>
        <v>17555.3</v>
      </c>
      <c r="N581" s="36"/>
      <c r="O581" s="36"/>
      <c r="P581" s="36"/>
      <c r="Q581" s="36"/>
      <c r="R581"/>
      <c r="S581"/>
    </row>
    <row r="582" spans="1:19" x14ac:dyDescent="0.25">
      <c r="A582" s="5732" t="s">
        <v>228</v>
      </c>
      <c r="B582" s="5733"/>
      <c r="C582" s="5733"/>
      <c r="D582" s="5733"/>
      <c r="E582" s="5733"/>
      <c r="F582" s="5733"/>
      <c r="G582" s="5733"/>
      <c r="H582" s="5733"/>
      <c r="I582" s="5733"/>
      <c r="J582" s="7558"/>
      <c r="K582" s="3103">
        <f>K583</f>
        <v>13405.399999999998</v>
      </c>
      <c r="L582" s="1617">
        <f>L583+L585</f>
        <v>14272.899999999998</v>
      </c>
      <c r="M582" s="201">
        <f>M583</f>
        <v>11885.6</v>
      </c>
      <c r="N582" s="36"/>
      <c r="O582" s="36"/>
      <c r="P582" s="36"/>
      <c r="Q582" s="36"/>
      <c r="R582"/>
      <c r="S582"/>
    </row>
    <row r="583" spans="1:19" x14ac:dyDescent="0.25">
      <c r="A583" s="5752" t="s">
        <v>207</v>
      </c>
      <c r="B583" s="5753"/>
      <c r="C583" s="5753"/>
      <c r="D583" s="5753"/>
      <c r="E583" s="5753"/>
      <c r="F583" s="5753"/>
      <c r="G583" s="5753"/>
      <c r="H583" s="5753"/>
      <c r="I583" s="5753"/>
      <c r="J583" s="5754"/>
      <c r="K583" s="3102">
        <f>K35+K70+K76+K85+K95+K104+K116+K128+K136+K144+K153+K165+K172+K233+K277+K291+K402+K422+K429+K437+K453+K472+K478+K484+K502</f>
        <v>13405.399999999998</v>
      </c>
      <c r="L583" s="1610">
        <f>L35+L70+L76+L85+L95+L104+L116+L128+L136+L144+L153+L165+L172+L233+L277+L291+L402+L422+L429+L437+L453+L472+L478+L484+L502</f>
        <v>14246.699999999997</v>
      </c>
      <c r="M583" s="199">
        <f>M35+M70+M76+M85+M95+M104+M116+M128+M136+M144+M153+M165+M172+M233+M277+M291+M402+M422+M429+M437+M453+M472+M478+M484+M502</f>
        <v>11885.6</v>
      </c>
      <c r="N583" s="36"/>
      <c r="O583" s="36"/>
      <c r="P583" s="36"/>
      <c r="Q583" s="36"/>
      <c r="R583"/>
      <c r="S583"/>
    </row>
    <row r="584" spans="1:19" x14ac:dyDescent="0.25">
      <c r="A584" s="5748" t="s">
        <v>208</v>
      </c>
      <c r="B584" s="5749"/>
      <c r="C584" s="5749"/>
      <c r="D584" s="5749"/>
      <c r="E584" s="5763"/>
      <c r="F584" s="5763"/>
      <c r="G584" s="5763"/>
      <c r="H584" s="5763"/>
      <c r="I584" s="5763"/>
      <c r="J584" s="5764"/>
      <c r="K584" s="1610"/>
      <c r="L584" s="1610"/>
      <c r="M584" s="199"/>
      <c r="N584" s="36"/>
      <c r="O584" s="36"/>
      <c r="P584" s="36"/>
      <c r="Q584" s="36"/>
      <c r="R584"/>
      <c r="S584"/>
    </row>
    <row r="585" spans="1:19" ht="27" customHeight="1" x14ac:dyDescent="0.25">
      <c r="A585" s="5748" t="s">
        <v>209</v>
      </c>
      <c r="B585" s="5749"/>
      <c r="C585" s="5749"/>
      <c r="D585" s="5749"/>
      <c r="E585" s="5749"/>
      <c r="F585" s="5749"/>
      <c r="G585" s="5749"/>
      <c r="H585" s="5749"/>
      <c r="I585" s="5749"/>
      <c r="J585" s="5750"/>
      <c r="K585" s="1610">
        <v>0</v>
      </c>
      <c r="L585" s="1610">
        <f>L173</f>
        <v>26.2</v>
      </c>
      <c r="M585" s="199">
        <v>0</v>
      </c>
      <c r="N585" s="36"/>
      <c r="O585" s="36"/>
      <c r="P585" s="36"/>
      <c r="Q585" s="36"/>
      <c r="R585"/>
      <c r="S585"/>
    </row>
    <row r="586" spans="1:19" ht="15" customHeight="1" x14ac:dyDescent="0.25">
      <c r="A586" s="6096" t="s">
        <v>163</v>
      </c>
      <c r="B586" s="6097"/>
      <c r="C586" s="6097"/>
      <c r="D586" s="6097"/>
      <c r="E586" s="6097"/>
      <c r="F586" s="6097"/>
      <c r="G586" s="6097"/>
      <c r="H586" s="6097"/>
      <c r="I586" s="6097"/>
      <c r="J586" s="6098"/>
      <c r="K586" s="1610">
        <f>K587+K588+K589+K590+K591+K592</f>
        <v>4769.6000000000004</v>
      </c>
      <c r="L586" s="1610">
        <f>L587+L588+L589+L590+L591+L592</f>
        <v>5242.7000000000007</v>
      </c>
      <c r="M586" s="199">
        <f>M587+M588+M589+M590+M591+M592</f>
        <v>5227.8999999999996</v>
      </c>
      <c r="N586" s="36"/>
      <c r="O586" s="36"/>
      <c r="P586" s="36"/>
      <c r="Q586" s="36"/>
      <c r="R586"/>
      <c r="S586"/>
    </row>
    <row r="587" spans="1:19" ht="15" customHeight="1" x14ac:dyDescent="0.25">
      <c r="A587" s="5748" t="s">
        <v>210</v>
      </c>
      <c r="B587" s="5749"/>
      <c r="C587" s="5749"/>
      <c r="D587" s="5749"/>
      <c r="E587" s="5749"/>
      <c r="F587" s="5749"/>
      <c r="G587" s="5749"/>
      <c r="H587" s="5749"/>
      <c r="I587" s="5749"/>
      <c r="J587" s="5750"/>
      <c r="K587" s="1610"/>
      <c r="L587" s="1610"/>
      <c r="M587" s="199"/>
      <c r="N587" s="36"/>
      <c r="O587" s="36"/>
      <c r="P587" s="36"/>
      <c r="Q587" s="36"/>
      <c r="R587"/>
      <c r="S587"/>
    </row>
    <row r="588" spans="1:19" ht="15" customHeight="1" x14ac:dyDescent="0.25">
      <c r="A588" s="5748" t="s">
        <v>211</v>
      </c>
      <c r="B588" s="5749"/>
      <c r="C588" s="5749"/>
      <c r="D588" s="5749"/>
      <c r="E588" s="5749"/>
      <c r="F588" s="5749"/>
      <c r="G588" s="5749"/>
      <c r="H588" s="5749"/>
      <c r="I588" s="5749"/>
      <c r="J588" s="5750"/>
      <c r="K588" s="1610"/>
      <c r="L588" s="1610"/>
      <c r="M588" s="199"/>
      <c r="N588" s="36"/>
      <c r="O588" s="36"/>
      <c r="P588" s="36"/>
      <c r="Q588" s="36"/>
      <c r="R588"/>
      <c r="S588"/>
    </row>
    <row r="589" spans="1:19" ht="15" customHeight="1" x14ac:dyDescent="0.25">
      <c r="A589" s="5748" t="s">
        <v>212</v>
      </c>
      <c r="B589" s="5749"/>
      <c r="C589" s="5749"/>
      <c r="D589" s="5749"/>
      <c r="E589" s="5749"/>
      <c r="F589" s="5749"/>
      <c r="G589" s="5749"/>
      <c r="H589" s="5749"/>
      <c r="I589" s="5749"/>
      <c r="J589" s="5750"/>
      <c r="K589" s="1610"/>
      <c r="L589" s="1610"/>
      <c r="M589" s="199"/>
      <c r="N589" s="36"/>
      <c r="O589" s="36"/>
      <c r="P589" s="36"/>
      <c r="Q589" s="36"/>
      <c r="R589"/>
      <c r="S589"/>
    </row>
    <row r="590" spans="1:19" ht="15" customHeight="1" x14ac:dyDescent="0.25">
      <c r="A590" s="5748" t="s">
        <v>213</v>
      </c>
      <c r="B590" s="5749"/>
      <c r="C590" s="5749"/>
      <c r="D590" s="5749"/>
      <c r="E590" s="5749"/>
      <c r="F590" s="5749"/>
      <c r="G590" s="5749"/>
      <c r="H590" s="5749"/>
      <c r="I590" s="5749"/>
      <c r="J590" s="5750"/>
      <c r="K590" s="1610"/>
      <c r="L590" s="1610"/>
      <c r="M590" s="199"/>
      <c r="N590" s="36"/>
      <c r="O590" s="36"/>
      <c r="P590" s="36"/>
      <c r="Q590" s="36"/>
      <c r="R590"/>
      <c r="S590"/>
    </row>
    <row r="591" spans="1:19" x14ac:dyDescent="0.25">
      <c r="A591" s="5748" t="s">
        <v>214</v>
      </c>
      <c r="B591" s="5749"/>
      <c r="C591" s="5749"/>
      <c r="D591" s="5749"/>
      <c r="E591" s="5763"/>
      <c r="F591" s="5763"/>
      <c r="G591" s="5763"/>
      <c r="H591" s="5763"/>
      <c r="I591" s="5763"/>
      <c r="J591" s="5764"/>
      <c r="K591" s="1610">
        <f>K36+K72+K130+K137+K146+K155+K167+K176+K292+K403+K423+K430+K438+K454</f>
        <v>4769.6000000000004</v>
      </c>
      <c r="L591" s="1610">
        <f>L36+L72+L130+L137+L146+L155+L167+L176+L292+L403+L423+L430+L438+L454</f>
        <v>4725.1000000000004</v>
      </c>
      <c r="M591" s="199">
        <f>M36+M72+M130+M137+M146+M155+M167+M176+M292+M403+M423+M430+M438+M454</f>
        <v>4724.8999999999996</v>
      </c>
      <c r="N591" s="36"/>
      <c r="O591" s="36"/>
      <c r="P591" s="36"/>
      <c r="Q591" s="36"/>
      <c r="R591"/>
      <c r="S591"/>
    </row>
    <row r="592" spans="1:19" x14ac:dyDescent="0.25">
      <c r="A592" s="5765" t="s">
        <v>215</v>
      </c>
      <c r="B592" s="5766"/>
      <c r="C592" s="5766"/>
      <c r="D592" s="5766"/>
      <c r="E592" s="5763"/>
      <c r="F592" s="5763"/>
      <c r="G592" s="5763"/>
      <c r="H592" s="5763"/>
      <c r="I592" s="5763"/>
      <c r="J592" s="5764"/>
      <c r="K592" s="1610">
        <f>K504+K293</f>
        <v>0</v>
      </c>
      <c r="L592" s="1610">
        <f>L504+L293</f>
        <v>517.6</v>
      </c>
      <c r="M592" s="199">
        <f>M504+M293</f>
        <v>503</v>
      </c>
      <c r="N592" s="36"/>
      <c r="O592" s="36"/>
      <c r="P592" s="36"/>
      <c r="Q592" s="36"/>
      <c r="R592"/>
      <c r="S592"/>
    </row>
    <row r="593" spans="1:19" ht="15" customHeight="1" x14ac:dyDescent="0.25">
      <c r="A593" s="5748" t="s">
        <v>195</v>
      </c>
      <c r="B593" s="5749"/>
      <c r="C593" s="5749"/>
      <c r="D593" s="5749"/>
      <c r="E593" s="5749"/>
      <c r="F593" s="5749"/>
      <c r="G593" s="5749"/>
      <c r="H593" s="5749"/>
      <c r="I593" s="5749"/>
      <c r="J593" s="5750"/>
      <c r="K593" s="1610"/>
      <c r="L593" s="1610"/>
      <c r="M593" s="199"/>
      <c r="N593" s="36"/>
      <c r="O593" s="36"/>
      <c r="P593" s="36"/>
      <c r="Q593" s="36"/>
      <c r="R593"/>
      <c r="S593"/>
    </row>
    <row r="594" spans="1:19" x14ac:dyDescent="0.25">
      <c r="A594" s="5748" t="s">
        <v>216</v>
      </c>
      <c r="B594" s="5749"/>
      <c r="C594" s="5749"/>
      <c r="D594" s="5749"/>
      <c r="E594" s="5749"/>
      <c r="F594" s="5749"/>
      <c r="G594" s="5749"/>
      <c r="H594" s="5749"/>
      <c r="I594" s="5749"/>
      <c r="J594" s="5750"/>
      <c r="K594" s="1610"/>
      <c r="L594" s="1610"/>
      <c r="M594" s="199"/>
      <c r="N594" s="36"/>
      <c r="O594" s="36"/>
      <c r="P594" s="36"/>
      <c r="Q594" s="36"/>
      <c r="R594"/>
      <c r="S594"/>
    </row>
    <row r="595" spans="1:19" x14ac:dyDescent="0.25">
      <c r="A595" s="5767" t="s">
        <v>217</v>
      </c>
      <c r="B595" s="5768"/>
      <c r="C595" s="5768"/>
      <c r="D595" s="5768"/>
      <c r="E595" s="5768"/>
      <c r="F595" s="5768"/>
      <c r="G595" s="5768"/>
      <c r="H595" s="5768"/>
      <c r="I595" s="5768"/>
      <c r="J595" s="5769"/>
      <c r="K595" s="1610"/>
      <c r="L595" s="1610"/>
      <c r="M595" s="199"/>
      <c r="N595" s="36"/>
      <c r="O595" s="36"/>
      <c r="P595" s="36"/>
      <c r="Q595" s="36"/>
      <c r="R595"/>
      <c r="S595"/>
    </row>
    <row r="596" spans="1:19" x14ac:dyDescent="0.25">
      <c r="A596" s="5752" t="s">
        <v>218</v>
      </c>
      <c r="B596" s="5753"/>
      <c r="C596" s="5753"/>
      <c r="D596" s="5753"/>
      <c r="E596" s="5753"/>
      <c r="F596" s="5753"/>
      <c r="G596" s="5753"/>
      <c r="H596" s="5753"/>
      <c r="I596" s="5753"/>
      <c r="J596" s="5754"/>
      <c r="K596" s="1617"/>
      <c r="L596" s="1617"/>
      <c r="M596" s="201"/>
      <c r="N596" s="36"/>
      <c r="O596" s="36"/>
      <c r="P596" s="36"/>
      <c r="Q596" s="36"/>
      <c r="R596"/>
      <c r="S596"/>
    </row>
    <row r="597" spans="1:19" ht="15" customHeight="1" x14ac:dyDescent="0.25">
      <c r="A597" s="5748" t="s">
        <v>196</v>
      </c>
      <c r="B597" s="5749"/>
      <c r="C597" s="5749"/>
      <c r="D597" s="5749"/>
      <c r="E597" s="5749"/>
      <c r="F597" s="5749"/>
      <c r="G597" s="5749"/>
      <c r="H597" s="5749"/>
      <c r="I597" s="5749"/>
      <c r="J597" s="5750"/>
      <c r="K597" s="1610">
        <f>K598</f>
        <v>560.79999999999995</v>
      </c>
      <c r="L597" s="1610">
        <f>L598</f>
        <v>569.29999999999995</v>
      </c>
      <c r="M597" s="199">
        <f>M598</f>
        <v>441.8</v>
      </c>
      <c r="N597" s="36"/>
      <c r="O597" s="36"/>
      <c r="P597" s="36"/>
      <c r="Q597" s="36"/>
      <c r="R597"/>
      <c r="S597"/>
    </row>
    <row r="598" spans="1:19" x14ac:dyDescent="0.25">
      <c r="A598" s="5748" t="s">
        <v>219</v>
      </c>
      <c r="B598" s="5749"/>
      <c r="C598" s="5749"/>
      <c r="D598" s="5749"/>
      <c r="E598" s="5763"/>
      <c r="F598" s="5763"/>
      <c r="G598" s="5763"/>
      <c r="H598" s="5763"/>
      <c r="I598" s="5763"/>
      <c r="J598" s="5764"/>
      <c r="K598" s="1610">
        <f>K37+K73+K106+K134+K175+K235+K294+K404+K424+K431+K439+K455+K474+K480+K505</f>
        <v>560.79999999999995</v>
      </c>
      <c r="L598" s="1610">
        <f>L37+L73+L106+L134+L175+L235+L294+L404+L424+L431+L439+L455+L474+L480+L505</f>
        <v>569.29999999999995</v>
      </c>
      <c r="M598" s="199">
        <f>M37+M73+M106+M134+M175+M235+M294+M404+M424+M431+M439+M455+M474+M480+M505</f>
        <v>441.8</v>
      </c>
      <c r="N598" s="36"/>
      <c r="O598" s="36"/>
      <c r="P598" s="36"/>
      <c r="Q598" s="36"/>
      <c r="R598"/>
      <c r="S598"/>
    </row>
    <row r="599" spans="1:19" ht="15.75" thickBot="1" x14ac:dyDescent="0.3">
      <c r="A599" s="5748" t="s">
        <v>226</v>
      </c>
      <c r="B599" s="5749"/>
      <c r="C599" s="5749"/>
      <c r="D599" s="5749"/>
      <c r="E599" s="5749"/>
      <c r="F599" s="5749"/>
      <c r="G599" s="5749"/>
      <c r="H599" s="5749"/>
      <c r="I599" s="5749"/>
      <c r="J599" s="5750"/>
      <c r="K599" s="491"/>
      <c r="L599" s="1610"/>
      <c r="M599" s="200"/>
      <c r="N599" s="36"/>
      <c r="O599" s="36"/>
      <c r="P599" s="36"/>
      <c r="Q599" s="36"/>
      <c r="R599"/>
      <c r="S599"/>
    </row>
    <row r="600" spans="1:19" ht="32.25" customHeight="1" thickBot="1" x14ac:dyDescent="0.3">
      <c r="A600" s="5729" t="s">
        <v>164</v>
      </c>
      <c r="B600" s="5730"/>
      <c r="C600" s="5730"/>
      <c r="D600" s="5730"/>
      <c r="E600" s="5730"/>
      <c r="F600" s="5730"/>
      <c r="G600" s="5730"/>
      <c r="H600" s="5730"/>
      <c r="I600" s="5730"/>
      <c r="J600" s="5731"/>
      <c r="K600" s="1619">
        <f>K601+K602</f>
        <v>0</v>
      </c>
      <c r="L600" s="1619">
        <f>L601+L602</f>
        <v>0</v>
      </c>
      <c r="M600" s="1618">
        <f>M601+M602</f>
        <v>0</v>
      </c>
      <c r="N600" s="36"/>
      <c r="O600" s="36"/>
      <c r="P600" s="36"/>
      <c r="Q600" s="36"/>
      <c r="R600"/>
      <c r="S600"/>
    </row>
    <row r="601" spans="1:19" x14ac:dyDescent="0.25">
      <c r="A601" s="5732" t="s">
        <v>224</v>
      </c>
      <c r="B601" s="5733"/>
      <c r="C601" s="5733"/>
      <c r="D601" s="5733"/>
      <c r="E601" s="5734"/>
      <c r="F601" s="5734"/>
      <c r="G601" s="5734"/>
      <c r="H601" s="5734"/>
      <c r="I601" s="5734"/>
      <c r="J601" s="5735"/>
      <c r="K601" s="2329">
        <v>0</v>
      </c>
      <c r="L601" s="2329">
        <v>0</v>
      </c>
      <c r="M601" s="201">
        <v>0</v>
      </c>
      <c r="N601" s="36"/>
      <c r="O601" s="36"/>
      <c r="P601" s="36"/>
      <c r="Q601" s="36"/>
      <c r="R601"/>
      <c r="S601"/>
    </row>
    <row r="602" spans="1:19" x14ac:dyDescent="0.25">
      <c r="A602" s="5736" t="s">
        <v>165</v>
      </c>
      <c r="B602" s="5737"/>
      <c r="C602" s="5737"/>
      <c r="D602" s="5737"/>
      <c r="E602" s="5737"/>
      <c r="F602" s="5737"/>
      <c r="G602" s="5737"/>
      <c r="H602" s="5737"/>
      <c r="I602" s="5737"/>
      <c r="J602" s="5738"/>
      <c r="K602" s="2332">
        <v>0</v>
      </c>
      <c r="L602" s="2332">
        <v>0</v>
      </c>
      <c r="M602" s="200">
        <v>0</v>
      </c>
      <c r="N602" s="36"/>
      <c r="O602" s="36"/>
      <c r="P602" s="36"/>
      <c r="Q602" s="36"/>
      <c r="R602"/>
      <c r="S602"/>
    </row>
    <row r="603" spans="1:19" x14ac:dyDescent="0.25">
      <c r="A603" s="5785" t="s">
        <v>221</v>
      </c>
      <c r="B603" s="5786"/>
      <c r="C603" s="5786"/>
      <c r="D603" s="5786"/>
      <c r="E603" s="5786"/>
      <c r="F603" s="5786"/>
      <c r="G603" s="5786"/>
      <c r="H603" s="5786"/>
      <c r="I603" s="5786"/>
      <c r="J603" s="5787"/>
      <c r="K603" s="2646"/>
      <c r="L603" s="2646"/>
      <c r="M603" s="2645"/>
      <c r="N603" s="36"/>
      <c r="O603" s="36"/>
      <c r="P603" s="36"/>
      <c r="Q603" s="36"/>
      <c r="R603"/>
      <c r="S603"/>
    </row>
    <row r="604" spans="1:19" x14ac:dyDescent="0.25">
      <c r="A604" s="5785" t="s">
        <v>222</v>
      </c>
      <c r="B604" s="5788"/>
      <c r="C604" s="5788"/>
      <c r="D604" s="5788"/>
      <c r="E604" s="5788"/>
      <c r="F604" s="5788"/>
      <c r="G604" s="5788"/>
      <c r="H604" s="5788"/>
      <c r="I604" s="5788"/>
      <c r="J604" s="5789"/>
      <c r="K604" s="2646"/>
      <c r="L604" s="2646"/>
      <c r="M604" s="2645"/>
      <c r="N604" s="36"/>
      <c r="O604" s="36"/>
      <c r="P604" s="36"/>
      <c r="Q604" s="36"/>
      <c r="R604"/>
      <c r="S604"/>
    </row>
    <row r="605" spans="1:19" ht="15.75" thickBot="1" x14ac:dyDescent="0.3">
      <c r="A605" s="5790" t="s">
        <v>197</v>
      </c>
      <c r="B605" s="5791"/>
      <c r="C605" s="5791"/>
      <c r="D605" s="5791"/>
      <c r="E605" s="5791"/>
      <c r="F605" s="5791"/>
      <c r="G605" s="5791"/>
      <c r="H605" s="5791"/>
      <c r="I605" s="5791"/>
      <c r="J605" s="5792"/>
      <c r="K605" s="2644"/>
      <c r="L605" s="2644"/>
      <c r="M605" s="2643"/>
      <c r="N605" s="36"/>
      <c r="O605" s="36"/>
      <c r="P605" s="36"/>
      <c r="Q605" s="36"/>
      <c r="R605"/>
      <c r="S605"/>
    </row>
    <row r="606" spans="1:19" ht="15.75" thickBot="1" x14ac:dyDescent="0.3">
      <c r="A606" s="5739" t="s">
        <v>223</v>
      </c>
      <c r="B606" s="5740"/>
      <c r="C606" s="5740"/>
      <c r="D606" s="5740"/>
      <c r="E606" s="5740"/>
      <c r="F606" s="5740"/>
      <c r="G606" s="5740"/>
      <c r="H606" s="5740"/>
      <c r="I606" s="5740"/>
      <c r="J606" s="5741"/>
      <c r="K606" s="1598">
        <f>K581+K600</f>
        <v>18735.8</v>
      </c>
      <c r="L606" s="1598">
        <f>L581+L600</f>
        <v>20084.899999999998</v>
      </c>
      <c r="M606" s="174">
        <f>M581+M600</f>
        <v>17555.3</v>
      </c>
      <c r="N606" s="36"/>
      <c r="O606" s="36"/>
      <c r="P606" s="36"/>
      <c r="Q606" s="36"/>
      <c r="R606"/>
      <c r="S606"/>
    </row>
    <row r="607" spans="1:19" x14ac:dyDescent="0.25">
      <c r="A607" s="5742" t="s">
        <v>166</v>
      </c>
      <c r="B607" s="5743"/>
      <c r="C607" s="5743"/>
      <c r="D607" s="5743"/>
      <c r="E607" s="5743"/>
      <c r="F607" s="5743"/>
      <c r="G607" s="5743"/>
      <c r="H607" s="5743"/>
      <c r="I607" s="5743"/>
      <c r="J607" s="5744"/>
      <c r="K607" s="416"/>
      <c r="L607" s="3101"/>
      <c r="M607" s="1595"/>
      <c r="N607" s="36"/>
      <c r="O607" s="36"/>
      <c r="P607" s="36"/>
      <c r="Q607" s="36"/>
      <c r="R607"/>
      <c r="S607"/>
    </row>
    <row r="608" spans="1:19" ht="27" customHeight="1" thickBot="1" x14ac:dyDescent="0.3">
      <c r="A608" s="5745" t="s">
        <v>167</v>
      </c>
      <c r="B608" s="5746"/>
      <c r="C608" s="5746"/>
      <c r="D608" s="5746"/>
      <c r="E608" s="5746"/>
      <c r="F608" s="5746"/>
      <c r="G608" s="5746"/>
      <c r="H608" s="5746"/>
      <c r="I608" s="5746"/>
      <c r="J608" s="5747"/>
      <c r="K608" s="1594">
        <v>605.4</v>
      </c>
      <c r="L608" s="1594" t="s">
        <v>183</v>
      </c>
      <c r="M608" s="2328" t="s">
        <v>183</v>
      </c>
      <c r="N608" s="36"/>
      <c r="O608" s="36"/>
      <c r="P608" s="36"/>
      <c r="Q608" s="36"/>
      <c r="R608"/>
      <c r="S608"/>
    </row>
    <row r="609" customFormat="1" x14ac:dyDescent="0.25"/>
    <row r="610" customFormat="1" x14ac:dyDescent="0.25"/>
    <row r="611" customFormat="1" x14ac:dyDescent="0.25"/>
    <row r="612" customFormat="1" x14ac:dyDescent="0.25"/>
    <row r="613" customFormat="1" x14ac:dyDescent="0.25"/>
    <row r="614" customFormat="1" x14ac:dyDescent="0.25"/>
    <row r="615" customFormat="1" x14ac:dyDescent="0.25"/>
    <row r="616" customFormat="1" x14ac:dyDescent="0.25"/>
    <row r="617" customFormat="1" x14ac:dyDescent="0.25"/>
    <row r="618" customFormat="1" x14ac:dyDescent="0.25"/>
    <row r="619" customFormat="1" x14ac:dyDescent="0.25"/>
    <row r="620" customFormat="1" x14ac:dyDescent="0.25"/>
    <row r="621" customFormat="1" x14ac:dyDescent="0.25"/>
    <row r="622" customFormat="1" x14ac:dyDescent="0.25"/>
    <row r="623" customFormat="1" x14ac:dyDescent="0.25"/>
    <row r="624" customFormat="1" x14ac:dyDescent="0.25"/>
    <row r="625" customFormat="1" x14ac:dyDescent="0.25"/>
    <row r="626" customFormat="1" x14ac:dyDescent="0.25"/>
    <row r="627" customFormat="1" x14ac:dyDescent="0.25"/>
    <row r="628" customFormat="1" x14ac:dyDescent="0.25"/>
    <row r="629" customFormat="1" x14ac:dyDescent="0.25"/>
    <row r="630" customFormat="1" x14ac:dyDescent="0.25"/>
    <row r="631" customFormat="1" x14ac:dyDescent="0.25"/>
    <row r="632" customFormat="1" x14ac:dyDescent="0.25"/>
    <row r="633" customFormat="1" x14ac:dyDescent="0.25"/>
    <row r="634" customFormat="1" x14ac:dyDescent="0.25"/>
    <row r="635" customFormat="1" x14ac:dyDescent="0.25"/>
    <row r="636" customFormat="1" x14ac:dyDescent="0.25"/>
    <row r="637" customFormat="1" x14ac:dyDescent="0.25"/>
    <row r="638" customFormat="1" x14ac:dyDescent="0.25"/>
    <row r="639" customFormat="1" x14ac:dyDescent="0.25"/>
    <row r="640" customFormat="1" x14ac:dyDescent="0.25"/>
    <row r="641" customFormat="1" x14ac:dyDescent="0.25"/>
    <row r="642" customFormat="1" x14ac:dyDescent="0.25"/>
    <row r="643" customFormat="1" x14ac:dyDescent="0.25"/>
    <row r="644" customFormat="1" x14ac:dyDescent="0.25"/>
    <row r="645" customFormat="1" x14ac:dyDescent="0.25"/>
    <row r="646" customFormat="1" x14ac:dyDescent="0.25"/>
    <row r="647" customFormat="1" x14ac:dyDescent="0.25"/>
    <row r="648" customFormat="1" x14ac:dyDescent="0.25"/>
    <row r="649" customFormat="1" x14ac:dyDescent="0.25"/>
    <row r="650" customFormat="1" x14ac:dyDescent="0.25"/>
    <row r="651" customFormat="1" x14ac:dyDescent="0.25"/>
    <row r="652" customFormat="1" x14ac:dyDescent="0.25"/>
    <row r="653" customFormat="1" x14ac:dyDescent="0.25"/>
    <row r="654" customFormat="1" x14ac:dyDescent="0.25"/>
    <row r="655" customFormat="1" x14ac:dyDescent="0.25"/>
    <row r="656" customFormat="1" x14ac:dyDescent="0.25"/>
    <row r="657" customFormat="1" x14ac:dyDescent="0.25"/>
    <row r="658" customFormat="1" x14ac:dyDescent="0.25"/>
    <row r="659" customFormat="1" x14ac:dyDescent="0.25"/>
    <row r="660" customFormat="1" x14ac:dyDescent="0.25"/>
    <row r="661" customFormat="1" x14ac:dyDescent="0.25"/>
    <row r="662" customFormat="1" x14ac:dyDescent="0.25"/>
    <row r="663" customFormat="1" x14ac:dyDescent="0.25"/>
    <row r="664" customFormat="1" x14ac:dyDescent="0.25"/>
    <row r="665" customFormat="1" x14ac:dyDescent="0.25"/>
    <row r="666" customFormat="1" x14ac:dyDescent="0.25"/>
    <row r="667" customFormat="1" x14ac:dyDescent="0.25"/>
    <row r="668" customFormat="1" x14ac:dyDescent="0.25"/>
    <row r="669" customFormat="1" x14ac:dyDescent="0.25"/>
    <row r="670" customFormat="1" x14ac:dyDescent="0.25"/>
    <row r="671" customFormat="1" x14ac:dyDescent="0.25"/>
    <row r="672" customFormat="1" x14ac:dyDescent="0.25"/>
    <row r="673" customFormat="1" x14ac:dyDescent="0.25"/>
    <row r="674" customFormat="1" x14ac:dyDescent="0.25"/>
    <row r="675" customFormat="1" x14ac:dyDescent="0.25"/>
    <row r="676" customFormat="1" x14ac:dyDescent="0.25"/>
    <row r="677" customFormat="1" x14ac:dyDescent="0.25"/>
    <row r="678" customFormat="1" x14ac:dyDescent="0.25"/>
    <row r="679" customFormat="1" x14ac:dyDescent="0.25"/>
    <row r="680" customFormat="1" x14ac:dyDescent="0.25"/>
    <row r="681" customFormat="1" x14ac:dyDescent="0.25"/>
    <row r="682" customFormat="1" x14ac:dyDescent="0.25"/>
    <row r="683" customFormat="1" x14ac:dyDescent="0.25"/>
    <row r="684" customFormat="1" x14ac:dyDescent="0.25"/>
    <row r="685" customFormat="1" x14ac:dyDescent="0.25"/>
    <row r="686" customFormat="1" x14ac:dyDescent="0.25"/>
    <row r="687" customFormat="1" x14ac:dyDescent="0.25"/>
    <row r="688" customFormat="1" x14ac:dyDescent="0.25"/>
    <row r="689" customFormat="1" x14ac:dyDescent="0.25"/>
    <row r="690" customFormat="1" x14ac:dyDescent="0.25"/>
    <row r="691" customFormat="1" x14ac:dyDescent="0.25"/>
    <row r="692" customFormat="1" x14ac:dyDescent="0.25"/>
    <row r="693" customFormat="1" x14ac:dyDescent="0.25"/>
    <row r="694" customFormat="1" x14ac:dyDescent="0.25"/>
    <row r="695" customFormat="1" x14ac:dyDescent="0.25"/>
    <row r="696" customFormat="1" x14ac:dyDescent="0.25"/>
    <row r="697" customFormat="1" x14ac:dyDescent="0.25"/>
    <row r="698" customFormat="1" x14ac:dyDescent="0.25"/>
    <row r="699" customFormat="1" x14ac:dyDescent="0.25"/>
    <row r="700" customFormat="1" x14ac:dyDescent="0.25"/>
    <row r="701" customFormat="1" x14ac:dyDescent="0.25"/>
    <row r="702" customFormat="1" x14ac:dyDescent="0.25"/>
    <row r="703" customFormat="1" x14ac:dyDescent="0.25"/>
    <row r="704" customFormat="1" x14ac:dyDescent="0.25"/>
    <row r="705" customFormat="1" x14ac:dyDescent="0.25"/>
    <row r="706" customFormat="1" x14ac:dyDescent="0.25"/>
    <row r="707" customFormat="1" x14ac:dyDescent="0.25"/>
    <row r="708" customFormat="1" x14ac:dyDescent="0.25"/>
    <row r="709" customFormat="1" x14ac:dyDescent="0.25"/>
    <row r="710" customFormat="1" x14ac:dyDescent="0.25"/>
    <row r="711" customFormat="1" x14ac:dyDescent="0.25"/>
    <row r="712" customFormat="1" x14ac:dyDescent="0.25"/>
    <row r="713" customFormat="1" x14ac:dyDescent="0.25"/>
    <row r="714" customFormat="1" x14ac:dyDescent="0.25"/>
    <row r="715" customFormat="1" x14ac:dyDescent="0.25"/>
    <row r="716" customFormat="1" x14ac:dyDescent="0.25"/>
    <row r="717" customFormat="1" x14ac:dyDescent="0.25"/>
    <row r="718" customFormat="1" x14ac:dyDescent="0.25"/>
    <row r="719" customFormat="1" x14ac:dyDescent="0.25"/>
    <row r="720" customFormat="1" x14ac:dyDescent="0.25"/>
    <row r="721" customFormat="1" x14ac:dyDescent="0.25"/>
    <row r="722" customFormat="1" x14ac:dyDescent="0.25"/>
    <row r="723" customFormat="1" x14ac:dyDescent="0.25"/>
    <row r="724" customFormat="1" x14ac:dyDescent="0.25"/>
    <row r="725" customFormat="1" x14ac:dyDescent="0.25"/>
    <row r="726" customFormat="1" x14ac:dyDescent="0.25"/>
    <row r="727" customFormat="1" x14ac:dyDescent="0.25"/>
    <row r="728" customFormat="1" x14ac:dyDescent="0.25"/>
    <row r="729" customFormat="1" x14ac:dyDescent="0.25"/>
    <row r="730" customFormat="1" x14ac:dyDescent="0.25"/>
    <row r="731" customFormat="1" x14ac:dyDescent="0.25"/>
    <row r="732" customFormat="1" x14ac:dyDescent="0.25"/>
    <row r="733" customFormat="1" x14ac:dyDescent="0.25"/>
    <row r="734" customFormat="1" x14ac:dyDescent="0.25"/>
    <row r="735" customFormat="1" x14ac:dyDescent="0.25"/>
    <row r="736" customFormat="1" x14ac:dyDescent="0.25"/>
    <row r="737" customFormat="1" x14ac:dyDescent="0.25"/>
    <row r="738" customFormat="1" x14ac:dyDescent="0.25"/>
    <row r="739" customFormat="1" x14ac:dyDescent="0.25"/>
    <row r="740" customFormat="1" x14ac:dyDescent="0.25"/>
    <row r="741" customFormat="1" x14ac:dyDescent="0.25"/>
    <row r="742" customFormat="1" x14ac:dyDescent="0.25"/>
    <row r="743" customFormat="1" x14ac:dyDescent="0.25"/>
    <row r="744" customFormat="1" x14ac:dyDescent="0.25"/>
    <row r="745" customFormat="1" x14ac:dyDescent="0.25"/>
    <row r="746" customFormat="1" x14ac:dyDescent="0.25"/>
    <row r="747" customFormat="1" x14ac:dyDescent="0.25"/>
    <row r="748" customFormat="1" x14ac:dyDescent="0.25"/>
    <row r="749" customFormat="1" x14ac:dyDescent="0.25"/>
    <row r="750" customFormat="1" x14ac:dyDescent="0.25"/>
    <row r="751" customFormat="1" x14ac:dyDescent="0.25"/>
    <row r="752" customFormat="1" x14ac:dyDescent="0.25"/>
    <row r="753" customFormat="1" x14ac:dyDescent="0.25"/>
    <row r="754" customFormat="1" x14ac:dyDescent="0.25"/>
    <row r="755" customFormat="1" x14ac:dyDescent="0.25"/>
    <row r="756" customFormat="1" x14ac:dyDescent="0.25"/>
    <row r="757" customFormat="1" x14ac:dyDescent="0.25"/>
    <row r="758" customFormat="1" x14ac:dyDescent="0.25"/>
    <row r="759" customFormat="1" x14ac:dyDescent="0.25"/>
    <row r="760" customFormat="1" x14ac:dyDescent="0.25"/>
    <row r="761" customFormat="1" x14ac:dyDescent="0.25"/>
    <row r="762" customFormat="1" x14ac:dyDescent="0.25"/>
    <row r="763" customFormat="1" x14ac:dyDescent="0.25"/>
    <row r="764" customFormat="1" x14ac:dyDescent="0.25"/>
    <row r="765" customFormat="1" x14ac:dyDescent="0.25"/>
    <row r="766" customFormat="1" x14ac:dyDescent="0.25"/>
    <row r="767" customFormat="1" x14ac:dyDescent="0.25"/>
    <row r="768" customFormat="1" x14ac:dyDescent="0.25"/>
    <row r="769" customFormat="1" x14ac:dyDescent="0.25"/>
    <row r="770" customFormat="1" x14ac:dyDescent="0.25"/>
    <row r="771" customFormat="1" x14ac:dyDescent="0.25"/>
    <row r="772" customFormat="1" x14ac:dyDescent="0.25"/>
    <row r="773" customFormat="1" x14ac:dyDescent="0.25"/>
    <row r="774" customFormat="1" x14ac:dyDescent="0.25"/>
    <row r="775" customFormat="1" x14ac:dyDescent="0.25"/>
    <row r="776" customFormat="1" x14ac:dyDescent="0.25"/>
    <row r="777" customFormat="1" x14ac:dyDescent="0.25"/>
    <row r="778" customFormat="1" x14ac:dyDescent="0.25"/>
    <row r="779" customFormat="1" x14ac:dyDescent="0.25"/>
    <row r="780" customFormat="1" x14ac:dyDescent="0.25"/>
    <row r="781" customFormat="1" x14ac:dyDescent="0.25"/>
    <row r="782" customFormat="1" x14ac:dyDescent="0.25"/>
    <row r="783" customFormat="1" x14ac:dyDescent="0.25"/>
    <row r="784" customFormat="1" x14ac:dyDescent="0.25"/>
    <row r="785" customFormat="1" x14ac:dyDescent="0.25"/>
    <row r="786" customFormat="1" x14ac:dyDescent="0.25"/>
    <row r="787" customFormat="1" x14ac:dyDescent="0.25"/>
    <row r="788" customFormat="1" x14ac:dyDescent="0.25"/>
    <row r="789" customFormat="1" x14ac:dyDescent="0.25"/>
    <row r="790" customFormat="1" x14ac:dyDescent="0.25"/>
    <row r="791" customFormat="1" x14ac:dyDescent="0.25"/>
    <row r="792" customFormat="1" x14ac:dyDescent="0.25"/>
    <row r="793" customFormat="1" x14ac:dyDescent="0.25"/>
    <row r="794" customFormat="1" x14ac:dyDescent="0.25"/>
    <row r="795" customFormat="1" x14ac:dyDescent="0.25"/>
    <row r="796" customFormat="1" x14ac:dyDescent="0.25"/>
    <row r="797" customFormat="1" x14ac:dyDescent="0.25"/>
    <row r="798" customFormat="1" x14ac:dyDescent="0.25"/>
    <row r="799" customFormat="1" x14ac:dyDescent="0.25"/>
    <row r="800" customFormat="1" x14ac:dyDescent="0.25"/>
    <row r="801" customFormat="1" x14ac:dyDescent="0.25"/>
    <row r="802" customFormat="1" x14ac:dyDescent="0.25"/>
    <row r="803" customFormat="1" x14ac:dyDescent="0.25"/>
    <row r="804" customFormat="1" x14ac:dyDescent="0.25"/>
    <row r="805" customFormat="1" x14ac:dyDescent="0.25"/>
    <row r="806" customFormat="1" x14ac:dyDescent="0.25"/>
    <row r="807" customFormat="1" x14ac:dyDescent="0.25"/>
    <row r="808" customFormat="1" x14ac:dyDescent="0.25"/>
    <row r="809" customFormat="1" x14ac:dyDescent="0.25"/>
    <row r="810" customFormat="1" x14ac:dyDescent="0.25"/>
    <row r="811" customFormat="1" x14ac:dyDescent="0.25"/>
    <row r="812" customFormat="1" x14ac:dyDescent="0.25"/>
    <row r="813" customFormat="1" x14ac:dyDescent="0.25"/>
    <row r="814" customFormat="1" x14ac:dyDescent="0.25"/>
    <row r="815" customFormat="1" x14ac:dyDescent="0.25"/>
    <row r="816" customFormat="1" x14ac:dyDescent="0.25"/>
    <row r="817" customFormat="1" x14ac:dyDescent="0.25"/>
    <row r="818" customFormat="1" x14ac:dyDescent="0.25"/>
    <row r="819" customFormat="1" x14ac:dyDescent="0.25"/>
    <row r="820" customFormat="1" x14ac:dyDescent="0.25"/>
    <row r="821" customFormat="1" x14ac:dyDescent="0.25"/>
    <row r="822" customFormat="1" x14ac:dyDescent="0.25"/>
    <row r="823" customFormat="1" x14ac:dyDescent="0.25"/>
    <row r="824" customFormat="1" x14ac:dyDescent="0.25"/>
    <row r="825" customFormat="1" x14ac:dyDescent="0.25"/>
    <row r="826" customFormat="1" x14ac:dyDescent="0.25"/>
    <row r="827" customFormat="1" x14ac:dyDescent="0.25"/>
    <row r="828" customFormat="1" x14ac:dyDescent="0.25"/>
    <row r="829" customFormat="1" x14ac:dyDescent="0.25"/>
    <row r="830" customFormat="1" x14ac:dyDescent="0.25"/>
    <row r="831" customFormat="1" x14ac:dyDescent="0.25"/>
    <row r="832" customFormat="1" x14ac:dyDescent="0.25"/>
    <row r="833" customFormat="1" x14ac:dyDescent="0.25"/>
    <row r="834" customFormat="1" x14ac:dyDescent="0.25"/>
    <row r="835" customFormat="1" x14ac:dyDescent="0.25"/>
    <row r="836" customFormat="1" x14ac:dyDescent="0.25"/>
    <row r="837" customFormat="1" x14ac:dyDescent="0.25"/>
    <row r="838" customFormat="1" x14ac:dyDescent="0.25"/>
    <row r="839" customFormat="1" x14ac:dyDescent="0.25"/>
    <row r="840" customFormat="1" x14ac:dyDescent="0.25"/>
    <row r="841" customFormat="1" x14ac:dyDescent="0.25"/>
    <row r="842" customFormat="1" x14ac:dyDescent="0.25"/>
    <row r="843" customFormat="1" x14ac:dyDescent="0.25"/>
    <row r="844" customFormat="1" x14ac:dyDescent="0.25"/>
    <row r="845" customFormat="1" x14ac:dyDescent="0.25"/>
    <row r="846" customFormat="1" x14ac:dyDescent="0.25"/>
    <row r="847" customFormat="1" x14ac:dyDescent="0.25"/>
    <row r="848" customFormat="1" x14ac:dyDescent="0.25"/>
    <row r="849" customFormat="1" x14ac:dyDescent="0.25"/>
    <row r="850" customFormat="1" x14ac:dyDescent="0.25"/>
    <row r="851" customFormat="1" x14ac:dyDescent="0.25"/>
    <row r="852" customFormat="1" x14ac:dyDescent="0.25"/>
    <row r="853" customFormat="1" x14ac:dyDescent="0.25"/>
    <row r="854" customFormat="1" x14ac:dyDescent="0.25"/>
    <row r="855" customFormat="1" x14ac:dyDescent="0.25"/>
    <row r="856" customFormat="1" x14ac:dyDescent="0.25"/>
    <row r="857" customFormat="1" x14ac:dyDescent="0.25"/>
    <row r="858" customFormat="1" x14ac:dyDescent="0.25"/>
    <row r="859" customFormat="1" x14ac:dyDescent="0.25"/>
    <row r="860" customFormat="1" x14ac:dyDescent="0.25"/>
    <row r="861" customFormat="1" x14ac:dyDescent="0.25"/>
    <row r="862" customFormat="1" x14ac:dyDescent="0.25"/>
    <row r="863" customFormat="1" x14ac:dyDescent="0.25"/>
    <row r="864" customFormat="1" x14ac:dyDescent="0.25"/>
    <row r="865" customFormat="1" x14ac:dyDescent="0.25"/>
    <row r="866" customFormat="1" x14ac:dyDescent="0.25"/>
    <row r="867" customFormat="1" x14ac:dyDescent="0.25"/>
    <row r="868" customFormat="1" x14ac:dyDescent="0.25"/>
    <row r="869" customFormat="1" x14ac:dyDescent="0.25"/>
    <row r="870" customFormat="1" x14ac:dyDescent="0.25"/>
    <row r="871" customFormat="1" x14ac:dyDescent="0.25"/>
    <row r="872" customFormat="1" x14ac:dyDescent="0.25"/>
    <row r="873" customFormat="1" x14ac:dyDescent="0.25"/>
    <row r="874" customFormat="1" x14ac:dyDescent="0.25"/>
    <row r="875" customFormat="1" x14ac:dyDescent="0.25"/>
    <row r="876" customFormat="1" x14ac:dyDescent="0.25"/>
    <row r="877" customFormat="1" x14ac:dyDescent="0.25"/>
    <row r="878" customFormat="1" x14ac:dyDescent="0.25"/>
    <row r="879" customFormat="1" x14ac:dyDescent="0.25"/>
    <row r="880" customFormat="1" x14ac:dyDescent="0.25"/>
    <row r="881" customFormat="1" x14ac:dyDescent="0.25"/>
    <row r="882" customFormat="1" x14ac:dyDescent="0.25"/>
    <row r="883" customFormat="1" x14ac:dyDescent="0.25"/>
    <row r="884" customFormat="1" x14ac:dyDescent="0.25"/>
    <row r="885" customFormat="1" x14ac:dyDescent="0.25"/>
    <row r="886" customFormat="1" x14ac:dyDescent="0.25"/>
    <row r="887" customFormat="1" x14ac:dyDescent="0.25"/>
    <row r="888" customFormat="1" x14ac:dyDescent="0.25"/>
    <row r="889" customFormat="1" x14ac:dyDescent="0.25"/>
    <row r="890" customFormat="1" x14ac:dyDescent="0.25"/>
    <row r="891" customFormat="1" x14ac:dyDescent="0.25"/>
    <row r="892" customFormat="1" x14ac:dyDescent="0.25"/>
    <row r="893" customFormat="1" x14ac:dyDescent="0.25"/>
    <row r="894" customFormat="1" x14ac:dyDescent="0.25"/>
    <row r="895" customFormat="1" x14ac:dyDescent="0.25"/>
    <row r="896" customFormat="1" x14ac:dyDescent="0.25"/>
    <row r="897" customFormat="1" x14ac:dyDescent="0.25"/>
    <row r="898" customFormat="1" x14ac:dyDescent="0.25"/>
    <row r="899" customFormat="1" x14ac:dyDescent="0.25"/>
    <row r="900" customFormat="1" x14ac:dyDescent="0.25"/>
    <row r="901" customFormat="1" x14ac:dyDescent="0.25"/>
    <row r="902" customFormat="1" x14ac:dyDescent="0.25"/>
    <row r="903" customFormat="1" x14ac:dyDescent="0.25"/>
    <row r="904" customFormat="1" x14ac:dyDescent="0.25"/>
    <row r="905" customFormat="1" x14ac:dyDescent="0.25"/>
    <row r="906" customFormat="1" x14ac:dyDescent="0.25"/>
    <row r="907" customFormat="1" x14ac:dyDescent="0.25"/>
    <row r="908" customFormat="1" x14ac:dyDescent="0.25"/>
    <row r="909" customFormat="1" x14ac:dyDescent="0.25"/>
    <row r="910" customFormat="1" x14ac:dyDescent="0.25"/>
    <row r="911" customFormat="1" x14ac:dyDescent="0.25"/>
    <row r="912" customFormat="1" x14ac:dyDescent="0.25"/>
    <row r="913" customFormat="1" x14ac:dyDescent="0.25"/>
    <row r="914" customFormat="1" x14ac:dyDescent="0.25"/>
    <row r="915" customFormat="1" x14ac:dyDescent="0.25"/>
    <row r="916" customFormat="1" x14ac:dyDescent="0.25"/>
    <row r="917" customFormat="1" x14ac:dyDescent="0.25"/>
    <row r="918" customFormat="1" x14ac:dyDescent="0.25"/>
    <row r="919" customFormat="1" x14ac:dyDescent="0.25"/>
    <row r="920" customFormat="1" x14ac:dyDescent="0.25"/>
    <row r="921" customFormat="1" x14ac:dyDescent="0.25"/>
    <row r="922" customFormat="1" x14ac:dyDescent="0.25"/>
    <row r="923" customFormat="1" x14ac:dyDescent="0.25"/>
    <row r="924" customFormat="1" x14ac:dyDescent="0.25"/>
    <row r="925" customFormat="1" x14ac:dyDescent="0.25"/>
    <row r="926" customFormat="1" x14ac:dyDescent="0.25"/>
    <row r="927" customFormat="1" x14ac:dyDescent="0.25"/>
    <row r="928" customFormat="1" x14ac:dyDescent="0.25"/>
    <row r="929" customFormat="1" x14ac:dyDescent="0.25"/>
    <row r="930" customFormat="1" x14ac:dyDescent="0.25"/>
    <row r="931" customFormat="1" x14ac:dyDescent="0.25"/>
    <row r="932" customFormat="1" x14ac:dyDescent="0.25"/>
    <row r="933" customFormat="1" x14ac:dyDescent="0.25"/>
    <row r="934" customFormat="1" x14ac:dyDescent="0.25"/>
    <row r="935" customFormat="1" x14ac:dyDescent="0.25"/>
    <row r="936" customFormat="1" x14ac:dyDescent="0.25"/>
    <row r="937" customFormat="1" x14ac:dyDescent="0.25"/>
    <row r="938" customFormat="1" x14ac:dyDescent="0.25"/>
    <row r="939" customFormat="1" x14ac:dyDescent="0.25"/>
    <row r="940" customFormat="1" x14ac:dyDescent="0.25"/>
    <row r="941" customFormat="1" x14ac:dyDescent="0.25"/>
    <row r="942" customFormat="1" x14ac:dyDescent="0.25"/>
    <row r="943" customFormat="1" x14ac:dyDescent="0.25"/>
    <row r="944" customFormat="1" x14ac:dyDescent="0.25"/>
    <row r="945" customFormat="1" x14ac:dyDescent="0.25"/>
    <row r="946" customFormat="1" x14ac:dyDescent="0.25"/>
    <row r="947" customFormat="1" x14ac:dyDescent="0.25"/>
    <row r="948" customFormat="1" x14ac:dyDescent="0.25"/>
    <row r="949" customFormat="1" x14ac:dyDescent="0.25"/>
    <row r="950" customFormat="1" x14ac:dyDescent="0.25"/>
    <row r="951" customFormat="1" x14ac:dyDescent="0.25"/>
    <row r="952" customFormat="1" x14ac:dyDescent="0.25"/>
    <row r="953" customFormat="1" x14ac:dyDescent="0.25"/>
    <row r="954" customFormat="1" x14ac:dyDescent="0.25"/>
    <row r="955" customFormat="1" x14ac:dyDescent="0.25"/>
    <row r="956" customFormat="1" x14ac:dyDescent="0.25"/>
    <row r="957" customFormat="1" x14ac:dyDescent="0.25"/>
    <row r="958" customFormat="1" x14ac:dyDescent="0.25"/>
    <row r="959" customFormat="1" x14ac:dyDescent="0.25"/>
    <row r="960" customFormat="1" x14ac:dyDescent="0.25"/>
    <row r="961" customFormat="1" x14ac:dyDescent="0.25"/>
    <row r="962" customFormat="1" x14ac:dyDescent="0.25"/>
    <row r="963" customFormat="1" x14ac:dyDescent="0.25"/>
    <row r="964" customFormat="1" x14ac:dyDescent="0.25"/>
    <row r="965" customFormat="1" x14ac:dyDescent="0.25"/>
    <row r="966" customFormat="1" x14ac:dyDescent="0.25"/>
    <row r="967" customFormat="1" x14ac:dyDescent="0.25"/>
    <row r="968" customFormat="1" x14ac:dyDescent="0.25"/>
    <row r="969" customFormat="1" x14ac:dyDescent="0.25"/>
    <row r="970" customFormat="1" x14ac:dyDescent="0.25"/>
    <row r="971" customFormat="1" x14ac:dyDescent="0.25"/>
    <row r="972" customFormat="1" x14ac:dyDescent="0.25"/>
    <row r="973" customFormat="1" x14ac:dyDescent="0.25"/>
    <row r="974" customFormat="1" x14ac:dyDescent="0.25"/>
    <row r="975" customFormat="1" x14ac:dyDescent="0.25"/>
    <row r="976" customFormat="1" x14ac:dyDescent="0.25"/>
    <row r="977" customFormat="1" x14ac:dyDescent="0.25"/>
    <row r="978" customFormat="1" x14ac:dyDescent="0.25"/>
    <row r="979" customFormat="1" x14ac:dyDescent="0.25"/>
    <row r="980" customFormat="1" x14ac:dyDescent="0.25"/>
    <row r="981" customFormat="1" x14ac:dyDescent="0.25"/>
    <row r="982" customFormat="1" x14ac:dyDescent="0.25"/>
    <row r="983" customFormat="1" x14ac:dyDescent="0.25"/>
    <row r="984" customFormat="1" x14ac:dyDescent="0.25"/>
    <row r="985" customFormat="1" x14ac:dyDescent="0.25"/>
    <row r="986" customFormat="1" x14ac:dyDescent="0.25"/>
    <row r="987" customFormat="1" x14ac:dyDescent="0.25"/>
    <row r="988" customFormat="1" x14ac:dyDescent="0.25"/>
    <row r="989" customFormat="1" x14ac:dyDescent="0.25"/>
    <row r="990" customFormat="1" x14ac:dyDescent="0.25"/>
    <row r="991" customFormat="1" x14ac:dyDescent="0.25"/>
    <row r="992" customFormat="1" x14ac:dyDescent="0.25"/>
    <row r="993" customFormat="1" x14ac:dyDescent="0.25"/>
    <row r="994" customFormat="1" x14ac:dyDescent="0.25"/>
    <row r="995" customFormat="1" x14ac:dyDescent="0.25"/>
    <row r="996" customFormat="1" x14ac:dyDescent="0.25"/>
    <row r="997" customFormat="1" x14ac:dyDescent="0.25"/>
    <row r="998" customFormat="1" x14ac:dyDescent="0.25"/>
    <row r="999" customFormat="1" x14ac:dyDescent="0.25"/>
    <row r="1000" customFormat="1" x14ac:dyDescent="0.25"/>
    <row r="1001" customFormat="1" x14ac:dyDescent="0.25"/>
    <row r="1002" customFormat="1" x14ac:dyDescent="0.25"/>
    <row r="1003" customFormat="1" x14ac:dyDescent="0.25"/>
    <row r="1004" customFormat="1" x14ac:dyDescent="0.25"/>
    <row r="1005" customFormat="1" x14ac:dyDescent="0.25"/>
    <row r="1006" customFormat="1" x14ac:dyDescent="0.25"/>
    <row r="1007" customFormat="1" x14ac:dyDescent="0.25"/>
    <row r="1008" customFormat="1" x14ac:dyDescent="0.25"/>
    <row r="1009" customFormat="1" x14ac:dyDescent="0.25"/>
    <row r="1010" customFormat="1" x14ac:dyDescent="0.25"/>
    <row r="1011" customFormat="1" x14ac:dyDescent="0.25"/>
    <row r="1012" customFormat="1" x14ac:dyDescent="0.25"/>
    <row r="1013" customFormat="1" x14ac:dyDescent="0.25"/>
    <row r="1014" customFormat="1" x14ac:dyDescent="0.25"/>
    <row r="1015" customFormat="1" x14ac:dyDescent="0.25"/>
    <row r="1016" customFormat="1" x14ac:dyDescent="0.25"/>
    <row r="1017" customFormat="1" x14ac:dyDescent="0.25"/>
    <row r="1018" customFormat="1" x14ac:dyDescent="0.25"/>
    <row r="1019" customFormat="1" x14ac:dyDescent="0.25"/>
    <row r="1020" customFormat="1" x14ac:dyDescent="0.25"/>
    <row r="1021" customFormat="1" x14ac:dyDescent="0.25"/>
    <row r="1022" customFormat="1" x14ac:dyDescent="0.25"/>
    <row r="1023" customFormat="1" x14ac:dyDescent="0.25"/>
    <row r="1024" customFormat="1" x14ac:dyDescent="0.25"/>
    <row r="1025" customFormat="1" x14ac:dyDescent="0.25"/>
    <row r="1026" customFormat="1" x14ac:dyDescent="0.25"/>
    <row r="1027" customFormat="1" x14ac:dyDescent="0.25"/>
    <row r="1028" customFormat="1" x14ac:dyDescent="0.25"/>
    <row r="1029" customFormat="1" x14ac:dyDescent="0.25"/>
    <row r="1030" customFormat="1" x14ac:dyDescent="0.25"/>
    <row r="1031" customFormat="1" x14ac:dyDescent="0.25"/>
    <row r="1032" customFormat="1" x14ac:dyDescent="0.25"/>
    <row r="1033" customFormat="1" x14ac:dyDescent="0.25"/>
    <row r="1034" customFormat="1" x14ac:dyDescent="0.25"/>
    <row r="1035" customFormat="1" x14ac:dyDescent="0.25"/>
    <row r="1036" customFormat="1" x14ac:dyDescent="0.25"/>
    <row r="1037" customFormat="1" x14ac:dyDescent="0.25"/>
    <row r="1038" customFormat="1" x14ac:dyDescent="0.25"/>
    <row r="1039" customFormat="1" x14ac:dyDescent="0.25"/>
    <row r="1040" customFormat="1" x14ac:dyDescent="0.25"/>
    <row r="1041" customFormat="1" x14ac:dyDescent="0.25"/>
    <row r="1042" customFormat="1" x14ac:dyDescent="0.25"/>
    <row r="1043" customFormat="1" x14ac:dyDescent="0.25"/>
    <row r="1044" customFormat="1" x14ac:dyDescent="0.25"/>
    <row r="1045" customFormat="1" x14ac:dyDescent="0.25"/>
    <row r="1046" customFormat="1" x14ac:dyDescent="0.25"/>
    <row r="1047" customFormat="1" x14ac:dyDescent="0.25"/>
    <row r="1048" customFormat="1" x14ac:dyDescent="0.25"/>
    <row r="1049" customFormat="1" x14ac:dyDescent="0.25"/>
    <row r="1050" customFormat="1" x14ac:dyDescent="0.25"/>
    <row r="1051" customFormat="1" x14ac:dyDescent="0.25"/>
    <row r="1052" customFormat="1" x14ac:dyDescent="0.25"/>
    <row r="1053" customFormat="1" x14ac:dyDescent="0.25"/>
    <row r="1054" customFormat="1" x14ac:dyDescent="0.25"/>
    <row r="1055" customFormat="1" x14ac:dyDescent="0.25"/>
    <row r="1056" customFormat="1" x14ac:dyDescent="0.25"/>
    <row r="1057" customFormat="1" x14ac:dyDescent="0.25"/>
    <row r="1058" customFormat="1" x14ac:dyDescent="0.25"/>
    <row r="1059" customFormat="1" x14ac:dyDescent="0.25"/>
    <row r="1060" customFormat="1" x14ac:dyDescent="0.25"/>
    <row r="1061" customFormat="1" x14ac:dyDescent="0.25"/>
    <row r="1062" customFormat="1" x14ac:dyDescent="0.25"/>
    <row r="1063" customFormat="1" x14ac:dyDescent="0.25"/>
    <row r="1064" customFormat="1" x14ac:dyDescent="0.25"/>
    <row r="1065" customFormat="1" x14ac:dyDescent="0.25"/>
    <row r="1066" customFormat="1" x14ac:dyDescent="0.25"/>
    <row r="1067" customFormat="1" x14ac:dyDescent="0.25"/>
    <row r="1068" customFormat="1" x14ac:dyDescent="0.25"/>
    <row r="1069" customFormat="1" x14ac:dyDescent="0.25"/>
    <row r="1070" customFormat="1" x14ac:dyDescent="0.25"/>
    <row r="1071" customFormat="1" x14ac:dyDescent="0.25"/>
    <row r="1072" customFormat="1" x14ac:dyDescent="0.25"/>
    <row r="1073" customFormat="1" x14ac:dyDescent="0.25"/>
    <row r="1074" customFormat="1" x14ac:dyDescent="0.25"/>
    <row r="1075" customFormat="1" x14ac:dyDescent="0.25"/>
    <row r="1076" customFormat="1" x14ac:dyDescent="0.25"/>
    <row r="1077" customFormat="1" x14ac:dyDescent="0.25"/>
    <row r="1078" customFormat="1" x14ac:dyDescent="0.25"/>
    <row r="1079" customFormat="1" x14ac:dyDescent="0.25"/>
    <row r="1080" customFormat="1" x14ac:dyDescent="0.25"/>
    <row r="1081" customFormat="1" x14ac:dyDescent="0.25"/>
    <row r="1082" customFormat="1" x14ac:dyDescent="0.25"/>
    <row r="1083" customFormat="1" x14ac:dyDescent="0.25"/>
    <row r="1084" customFormat="1" x14ac:dyDescent="0.25"/>
    <row r="1085" customFormat="1" x14ac:dyDescent="0.25"/>
    <row r="1086" customFormat="1" x14ac:dyDescent="0.25"/>
    <row r="1087" customFormat="1" x14ac:dyDescent="0.25"/>
    <row r="1088" customFormat="1" x14ac:dyDescent="0.25"/>
    <row r="1089" customFormat="1" x14ac:dyDescent="0.25"/>
    <row r="1090" customFormat="1" x14ac:dyDescent="0.25"/>
    <row r="1091" customFormat="1" x14ac:dyDescent="0.25"/>
    <row r="1092" customFormat="1" x14ac:dyDescent="0.25"/>
    <row r="1093" customFormat="1" x14ac:dyDescent="0.25"/>
    <row r="1094" customFormat="1" x14ac:dyDescent="0.25"/>
    <row r="1095" customFormat="1" x14ac:dyDescent="0.25"/>
    <row r="1096" customFormat="1" x14ac:dyDescent="0.25"/>
    <row r="1097" customFormat="1" x14ac:dyDescent="0.25"/>
    <row r="1098" customFormat="1" x14ac:dyDescent="0.25"/>
    <row r="1099" customFormat="1" x14ac:dyDescent="0.25"/>
    <row r="1100" customFormat="1" x14ac:dyDescent="0.25"/>
    <row r="1101" customFormat="1" x14ac:dyDescent="0.25"/>
    <row r="1102" customFormat="1" x14ac:dyDescent="0.25"/>
    <row r="1103" customFormat="1" x14ac:dyDescent="0.25"/>
    <row r="1104" customFormat="1" x14ac:dyDescent="0.25"/>
    <row r="1105" customFormat="1" x14ac:dyDescent="0.25"/>
    <row r="1106" customFormat="1" x14ac:dyDescent="0.25"/>
    <row r="1107" customFormat="1" x14ac:dyDescent="0.25"/>
    <row r="1108" customFormat="1" x14ac:dyDescent="0.25"/>
    <row r="1109" customFormat="1" x14ac:dyDescent="0.25"/>
    <row r="1110" customFormat="1" x14ac:dyDescent="0.25"/>
    <row r="1111" customFormat="1" x14ac:dyDescent="0.25"/>
    <row r="1112" customFormat="1" x14ac:dyDescent="0.25"/>
    <row r="1113" customFormat="1" x14ac:dyDescent="0.25"/>
    <row r="1114" customFormat="1" x14ac:dyDescent="0.25"/>
    <row r="1115" customFormat="1" x14ac:dyDescent="0.25"/>
    <row r="1116" customFormat="1" x14ac:dyDescent="0.25"/>
    <row r="1117" customFormat="1" x14ac:dyDescent="0.25"/>
    <row r="1118" customFormat="1" x14ac:dyDescent="0.25"/>
    <row r="1119" customFormat="1" x14ac:dyDescent="0.25"/>
    <row r="1120" customFormat="1" x14ac:dyDescent="0.25"/>
    <row r="1121" customFormat="1" x14ac:dyDescent="0.25"/>
    <row r="1122" customFormat="1" x14ac:dyDescent="0.25"/>
    <row r="1123" customFormat="1" x14ac:dyDescent="0.25"/>
    <row r="1124" customFormat="1" x14ac:dyDescent="0.25"/>
    <row r="1125" customFormat="1" x14ac:dyDescent="0.25"/>
    <row r="1126" customFormat="1" x14ac:dyDescent="0.25"/>
    <row r="1127" customFormat="1" x14ac:dyDescent="0.25"/>
    <row r="1128" customFormat="1" x14ac:dyDescent="0.25"/>
    <row r="1129" customFormat="1" x14ac:dyDescent="0.25"/>
    <row r="1130" customFormat="1" x14ac:dyDescent="0.25"/>
    <row r="1131" customFormat="1" x14ac:dyDescent="0.25"/>
    <row r="1132" customFormat="1" x14ac:dyDescent="0.25"/>
    <row r="1133" customFormat="1" x14ac:dyDescent="0.25"/>
    <row r="1134" customFormat="1" x14ac:dyDescent="0.25"/>
    <row r="1135" customFormat="1" x14ac:dyDescent="0.25"/>
    <row r="1136" customFormat="1" x14ac:dyDescent="0.25"/>
    <row r="1137" customFormat="1" x14ac:dyDescent="0.25"/>
    <row r="1138" customFormat="1" x14ac:dyDescent="0.25"/>
    <row r="1139" customFormat="1" x14ac:dyDescent="0.25"/>
    <row r="1140" customFormat="1" x14ac:dyDescent="0.25"/>
    <row r="1141" customFormat="1" x14ac:dyDescent="0.25"/>
    <row r="1142" customFormat="1" x14ac:dyDescent="0.25"/>
    <row r="1143" customFormat="1" x14ac:dyDescent="0.25"/>
    <row r="1144" customFormat="1" x14ac:dyDescent="0.25"/>
    <row r="1145" customFormat="1" x14ac:dyDescent="0.25"/>
    <row r="1146" customFormat="1" x14ac:dyDescent="0.25"/>
    <row r="1147" customFormat="1" x14ac:dyDescent="0.25"/>
    <row r="1148" customFormat="1" x14ac:dyDescent="0.25"/>
    <row r="1149" customFormat="1" x14ac:dyDescent="0.25"/>
    <row r="1150" customFormat="1" x14ac:dyDescent="0.25"/>
    <row r="1151" customFormat="1" x14ac:dyDescent="0.25"/>
    <row r="1152" customFormat="1" x14ac:dyDescent="0.25"/>
    <row r="1153" customFormat="1" x14ac:dyDescent="0.25"/>
    <row r="1154" customFormat="1" x14ac:dyDescent="0.25"/>
    <row r="1155" customFormat="1" x14ac:dyDescent="0.25"/>
    <row r="1156" customFormat="1" x14ac:dyDescent="0.25"/>
    <row r="1157" customFormat="1" x14ac:dyDescent="0.25"/>
    <row r="1158" customFormat="1" x14ac:dyDescent="0.25"/>
    <row r="1159" customFormat="1" x14ac:dyDescent="0.25"/>
    <row r="1160" customFormat="1" x14ac:dyDescent="0.25"/>
    <row r="1161" customFormat="1" x14ac:dyDescent="0.25"/>
    <row r="1162" customFormat="1" x14ac:dyDescent="0.25"/>
    <row r="1163" customFormat="1" x14ac:dyDescent="0.25"/>
    <row r="1164" customFormat="1" x14ac:dyDescent="0.25"/>
    <row r="1165" customFormat="1" x14ac:dyDescent="0.25"/>
    <row r="1166" customFormat="1" x14ac:dyDescent="0.25"/>
    <row r="1167" customFormat="1" x14ac:dyDescent="0.25"/>
    <row r="1168" customFormat="1" x14ac:dyDescent="0.25"/>
    <row r="1169" customFormat="1" x14ac:dyDescent="0.25"/>
    <row r="1170" customFormat="1" x14ac:dyDescent="0.25"/>
    <row r="1171" customFormat="1" x14ac:dyDescent="0.25"/>
    <row r="1172" customFormat="1" x14ac:dyDescent="0.25"/>
    <row r="1173" customFormat="1" x14ac:dyDescent="0.25"/>
    <row r="1174" customFormat="1" x14ac:dyDescent="0.25"/>
    <row r="1175" customFormat="1" x14ac:dyDescent="0.25"/>
    <row r="1176" customFormat="1" x14ac:dyDescent="0.25"/>
    <row r="1177" customFormat="1" x14ac:dyDescent="0.25"/>
    <row r="1178" customFormat="1" x14ac:dyDescent="0.25"/>
    <row r="1179" customFormat="1" x14ac:dyDescent="0.25"/>
    <row r="1180" customFormat="1" x14ac:dyDescent="0.25"/>
    <row r="1181" customFormat="1" x14ac:dyDescent="0.25"/>
    <row r="1182" customFormat="1" x14ac:dyDescent="0.25"/>
    <row r="1183" customFormat="1" x14ac:dyDescent="0.25"/>
    <row r="1184" customFormat="1" x14ac:dyDescent="0.25"/>
    <row r="1185" customFormat="1" x14ac:dyDescent="0.25"/>
    <row r="1186" customFormat="1" x14ac:dyDescent="0.25"/>
    <row r="1187" customFormat="1" x14ac:dyDescent="0.25"/>
    <row r="1188" customFormat="1" x14ac:dyDescent="0.25"/>
    <row r="1189" customFormat="1" x14ac:dyDescent="0.25"/>
    <row r="1190" customFormat="1" x14ac:dyDescent="0.25"/>
    <row r="1191" customFormat="1" x14ac:dyDescent="0.25"/>
    <row r="1192" customFormat="1" x14ac:dyDescent="0.25"/>
    <row r="1193" customFormat="1" x14ac:dyDescent="0.25"/>
    <row r="1194" customFormat="1" x14ac:dyDescent="0.25"/>
    <row r="1195" customFormat="1" x14ac:dyDescent="0.25"/>
    <row r="1196" customFormat="1" x14ac:dyDescent="0.25"/>
    <row r="1197" customFormat="1" x14ac:dyDescent="0.25"/>
    <row r="1198" customFormat="1" x14ac:dyDescent="0.25"/>
    <row r="1199" customFormat="1" x14ac:dyDescent="0.25"/>
    <row r="1200" customFormat="1" x14ac:dyDescent="0.25"/>
    <row r="1201" customFormat="1" x14ac:dyDescent="0.25"/>
    <row r="1202" customFormat="1" x14ac:dyDescent="0.25"/>
    <row r="1203" customFormat="1" x14ac:dyDescent="0.25"/>
    <row r="1204" customFormat="1" x14ac:dyDescent="0.25"/>
    <row r="1205" customFormat="1" x14ac:dyDescent="0.25"/>
    <row r="1206" customFormat="1" x14ac:dyDescent="0.25"/>
    <row r="1207" customFormat="1" x14ac:dyDescent="0.25"/>
    <row r="1208" customFormat="1" x14ac:dyDescent="0.25"/>
    <row r="1209" customFormat="1" x14ac:dyDescent="0.25"/>
    <row r="1210" customFormat="1" x14ac:dyDescent="0.25"/>
    <row r="1211" customFormat="1" x14ac:dyDescent="0.25"/>
    <row r="1212" customFormat="1" x14ac:dyDescent="0.25"/>
    <row r="1213" customFormat="1" x14ac:dyDescent="0.25"/>
    <row r="1214" customFormat="1" x14ac:dyDescent="0.25"/>
    <row r="1215" customFormat="1" x14ac:dyDescent="0.25"/>
    <row r="1216" customFormat="1" x14ac:dyDescent="0.25"/>
    <row r="1217" customFormat="1" x14ac:dyDescent="0.25"/>
    <row r="1218" customFormat="1" x14ac:dyDescent="0.25"/>
    <row r="1219" customFormat="1" x14ac:dyDescent="0.25"/>
    <row r="1220" customFormat="1" x14ac:dyDescent="0.25"/>
    <row r="1221" customFormat="1" x14ac:dyDescent="0.25"/>
    <row r="1222" customFormat="1" x14ac:dyDescent="0.25"/>
    <row r="1223" customFormat="1" x14ac:dyDescent="0.25"/>
    <row r="1224" customFormat="1" x14ac:dyDescent="0.25"/>
    <row r="1225" customFormat="1" x14ac:dyDescent="0.25"/>
    <row r="1226" customFormat="1" x14ac:dyDescent="0.25"/>
    <row r="1227" customFormat="1" x14ac:dyDescent="0.25"/>
    <row r="1228" customFormat="1" x14ac:dyDescent="0.25"/>
    <row r="1229" customFormat="1" x14ac:dyDescent="0.25"/>
    <row r="1230" customFormat="1" x14ac:dyDescent="0.25"/>
    <row r="1231" customFormat="1" x14ac:dyDescent="0.25"/>
    <row r="1232" customFormat="1" x14ac:dyDescent="0.25"/>
    <row r="1233" customFormat="1" x14ac:dyDescent="0.25"/>
    <row r="1234" customFormat="1" x14ac:dyDescent="0.25"/>
    <row r="1235" customFormat="1" x14ac:dyDescent="0.25"/>
    <row r="1236" customFormat="1" x14ac:dyDescent="0.25"/>
    <row r="1237" customFormat="1" x14ac:dyDescent="0.25"/>
    <row r="1238" customFormat="1" x14ac:dyDescent="0.25"/>
    <row r="1239" customFormat="1" x14ac:dyDescent="0.25"/>
    <row r="1240" customFormat="1" x14ac:dyDescent="0.25"/>
    <row r="1241" customFormat="1" x14ac:dyDescent="0.25"/>
    <row r="1242" customFormat="1" x14ac:dyDescent="0.25"/>
    <row r="1243" customFormat="1" x14ac:dyDescent="0.25"/>
  </sheetData>
  <mergeCells count="961">
    <mergeCell ref="R1:S1"/>
    <mergeCell ref="E521:E523"/>
    <mergeCell ref="C40:Q40"/>
    <mergeCell ref="R40:S40"/>
    <mergeCell ref="C101:Q101"/>
    <mergeCell ref="C126:Q126"/>
    <mergeCell ref="C162:Q162"/>
    <mergeCell ref="R169:S171"/>
    <mergeCell ref="C470:Q470"/>
    <mergeCell ref="J497:J498"/>
    <mergeCell ref="G492:G494"/>
    <mergeCell ref="H492:H494"/>
    <mergeCell ref="G495:G496"/>
    <mergeCell ref="H495:H496"/>
    <mergeCell ref="F497:F498"/>
    <mergeCell ref="N507:N509"/>
    <mergeCell ref="H497:H501"/>
    <mergeCell ref="F499:F500"/>
    <mergeCell ref="H507:H523"/>
    <mergeCell ref="I478:I483"/>
    <mergeCell ref="C471:M471"/>
    <mergeCell ref="F476:F477"/>
    <mergeCell ref="H457:H460"/>
    <mergeCell ref="D499:D500"/>
    <mergeCell ref="R5:R6"/>
    <mergeCell ref="S5:S6"/>
    <mergeCell ref="B7:S7"/>
    <mergeCell ref="B8:M8"/>
    <mergeCell ref="C10:M10"/>
    <mergeCell ref="P245:P246"/>
    <mergeCell ref="N397:N400"/>
    <mergeCell ref="P423:P424"/>
    <mergeCell ref="I422:I428"/>
    <mergeCell ref="B287:Q287"/>
    <mergeCell ref="C91:Q91"/>
    <mergeCell ref="Q423:Q424"/>
    <mergeCell ref="H410:H413"/>
    <mergeCell ref="G418:G421"/>
    <mergeCell ref="D392:D396"/>
    <mergeCell ref="F392:F396"/>
    <mergeCell ref="H392:H396"/>
    <mergeCell ref="D380:D383"/>
    <mergeCell ref="F380:F383"/>
    <mergeCell ref="G380:G383"/>
    <mergeCell ref="H380:H383"/>
    <mergeCell ref="I380:I383"/>
    <mergeCell ref="I392:I396"/>
    <mergeCell ref="N392:N396"/>
    <mergeCell ref="A607:J607"/>
    <mergeCell ref="A608:J608"/>
    <mergeCell ref="A3:S3"/>
    <mergeCell ref="A2:S2"/>
    <mergeCell ref="P44:P45"/>
    <mergeCell ref="P58:P59"/>
    <mergeCell ref="P62:P63"/>
    <mergeCell ref="P66:P67"/>
    <mergeCell ref="H414:H417"/>
    <mergeCell ref="N406:N407"/>
    <mergeCell ref="O406:O407"/>
    <mergeCell ref="D397:D401"/>
    <mergeCell ref="N423:N425"/>
    <mergeCell ref="H397:H401"/>
    <mergeCell ref="H418:H421"/>
    <mergeCell ref="I402:I405"/>
    <mergeCell ref="H406:H409"/>
    <mergeCell ref="I406:I421"/>
    <mergeCell ref="F426:F428"/>
    <mergeCell ref="B414:B417"/>
    <mergeCell ref="C414:C417"/>
    <mergeCell ref="D414:D417"/>
    <mergeCell ref="F414:F416"/>
    <mergeCell ref="G414:G417"/>
    <mergeCell ref="A606:J606"/>
    <mergeCell ref="A591:J591"/>
    <mergeCell ref="A592:J592"/>
    <mergeCell ref="A593:J593"/>
    <mergeCell ref="A595:J595"/>
    <mergeCell ref="A596:J596"/>
    <mergeCell ref="A597:J597"/>
    <mergeCell ref="A605:J605"/>
    <mergeCell ref="P178:P179"/>
    <mergeCell ref="A598:J598"/>
    <mergeCell ref="A599:J599"/>
    <mergeCell ref="A600:J600"/>
    <mergeCell ref="A601:J601"/>
    <mergeCell ref="A602:J602"/>
    <mergeCell ref="A585:J585"/>
    <mergeCell ref="A586:J586"/>
    <mergeCell ref="C521:C523"/>
    <mergeCell ref="A587:J587"/>
    <mergeCell ref="F388:F391"/>
    <mergeCell ref="H388:H391"/>
    <mergeCell ref="K497:K498"/>
    <mergeCell ref="L497:L498"/>
    <mergeCell ref="M497:M498"/>
    <mergeCell ref="F511:F514"/>
    <mergeCell ref="A588:J588"/>
    <mergeCell ref="A589:J589"/>
    <mergeCell ref="A590:J590"/>
    <mergeCell ref="A578:L578"/>
    <mergeCell ref="C580:J580"/>
    <mergeCell ref="A581:J581"/>
    <mergeCell ref="A582:J582"/>
    <mergeCell ref="A583:J583"/>
    <mergeCell ref="A584:J584"/>
    <mergeCell ref="N574:S574"/>
    <mergeCell ref="C573:J573"/>
    <mergeCell ref="B574:J574"/>
    <mergeCell ref="R565:S568"/>
    <mergeCell ref="R569:R572"/>
    <mergeCell ref="R561:R564"/>
    <mergeCell ref="B575:J575"/>
    <mergeCell ref="N575:S575"/>
    <mergeCell ref="G565:G572"/>
    <mergeCell ref="H565:H572"/>
    <mergeCell ref="B569:B572"/>
    <mergeCell ref="C569:C572"/>
    <mergeCell ref="D569:D572"/>
    <mergeCell ref="E569:E572"/>
    <mergeCell ref="F569:F572"/>
    <mergeCell ref="H536:H550"/>
    <mergeCell ref="A562:A564"/>
    <mergeCell ref="B565:B568"/>
    <mergeCell ref="C565:C568"/>
    <mergeCell ref="D565:D568"/>
    <mergeCell ref="E565:E568"/>
    <mergeCell ref="F565:F568"/>
    <mergeCell ref="A570:A572"/>
    <mergeCell ref="N573:S573"/>
    <mergeCell ref="A566:A568"/>
    <mergeCell ref="C539:C541"/>
    <mergeCell ref="D539:D541"/>
    <mergeCell ref="E539:E541"/>
    <mergeCell ref="F539:F541"/>
    <mergeCell ref="N539:N540"/>
    <mergeCell ref="E554:E556"/>
    <mergeCell ref="F554:F556"/>
    <mergeCell ref="I554:I556"/>
    <mergeCell ref="N554:N555"/>
    <mergeCell ref="N542:N543"/>
    <mergeCell ref="N545:N546"/>
    <mergeCell ref="N551:N552"/>
    <mergeCell ref="E551:E553"/>
    <mergeCell ref="F551:F553"/>
    <mergeCell ref="A524:A526"/>
    <mergeCell ref="F557:F560"/>
    <mergeCell ref="B561:B564"/>
    <mergeCell ref="C561:C564"/>
    <mergeCell ref="D561:D564"/>
    <mergeCell ref="E561:E564"/>
    <mergeCell ref="F561:F564"/>
    <mergeCell ref="E557:E560"/>
    <mergeCell ref="G536:G550"/>
    <mergeCell ref="C548:C550"/>
    <mergeCell ref="D548:D550"/>
    <mergeCell ref="E548:E550"/>
    <mergeCell ref="F548:F550"/>
    <mergeCell ref="A548:A550"/>
    <mergeCell ref="B548:B550"/>
    <mergeCell ref="A530:A532"/>
    <mergeCell ref="B530:B532"/>
    <mergeCell ref="C530:C532"/>
    <mergeCell ref="D530:D532"/>
    <mergeCell ref="E530:E532"/>
    <mergeCell ref="F530:F532"/>
    <mergeCell ref="F536:F538"/>
    <mergeCell ref="A533:A535"/>
    <mergeCell ref="B533:B535"/>
    <mergeCell ref="C533:C535"/>
    <mergeCell ref="D533:D535"/>
    <mergeCell ref="E533:E535"/>
    <mergeCell ref="F533:F535"/>
    <mergeCell ref="A539:A541"/>
    <mergeCell ref="B539:B541"/>
    <mergeCell ref="A536:A538"/>
    <mergeCell ref="B536:B538"/>
    <mergeCell ref="C536:C538"/>
    <mergeCell ref="D536:D538"/>
    <mergeCell ref="E536:E538"/>
    <mergeCell ref="A542:A544"/>
    <mergeCell ref="B542:B544"/>
    <mergeCell ref="D521:D523"/>
    <mergeCell ref="C515:C517"/>
    <mergeCell ref="D515:D517"/>
    <mergeCell ref="B524:B526"/>
    <mergeCell ref="C524:C526"/>
    <mergeCell ref="D524:D526"/>
    <mergeCell ref="E524:E526"/>
    <mergeCell ref="N515:N516"/>
    <mergeCell ref="A545:A547"/>
    <mergeCell ref="B545:B547"/>
    <mergeCell ref="C545:C547"/>
    <mergeCell ref="D545:D547"/>
    <mergeCell ref="E545:E547"/>
    <mergeCell ref="F545:F547"/>
    <mergeCell ref="F524:F526"/>
    <mergeCell ref="C542:C544"/>
    <mergeCell ref="D542:D544"/>
    <mergeCell ref="E542:E544"/>
    <mergeCell ref="F542:F544"/>
    <mergeCell ref="A527:A529"/>
    <mergeCell ref="B527:B529"/>
    <mergeCell ref="C527:C529"/>
    <mergeCell ref="D527:D529"/>
    <mergeCell ref="E527:E529"/>
    <mergeCell ref="G518:G523"/>
    <mergeCell ref="E515:E517"/>
    <mergeCell ref="F515:F517"/>
    <mergeCell ref="G524:G532"/>
    <mergeCell ref="H524:H535"/>
    <mergeCell ref="I524:I526"/>
    <mergeCell ref="G533:G535"/>
    <mergeCell ref="I533:I535"/>
    <mergeCell ref="F521:F523"/>
    <mergeCell ref="F527:F529"/>
    <mergeCell ref="A521:A523"/>
    <mergeCell ref="B521:B523"/>
    <mergeCell ref="H502:H506"/>
    <mergeCell ref="I502:I506"/>
    <mergeCell ref="A507:A509"/>
    <mergeCell ref="B507:B509"/>
    <mergeCell ref="C507:C509"/>
    <mergeCell ref="D507:D509"/>
    <mergeCell ref="E507:E509"/>
    <mergeCell ref="F507:F509"/>
    <mergeCell ref="A518:A520"/>
    <mergeCell ref="B518:B520"/>
    <mergeCell ref="C518:C520"/>
    <mergeCell ref="D518:D520"/>
    <mergeCell ref="E518:E520"/>
    <mergeCell ref="F518:F520"/>
    <mergeCell ref="A510:A514"/>
    <mergeCell ref="B510:B514"/>
    <mergeCell ref="C510:C514"/>
    <mergeCell ref="D510:D514"/>
    <mergeCell ref="E510:E514"/>
    <mergeCell ref="G510:G517"/>
    <mergeCell ref="A515:A517"/>
    <mergeCell ref="B515:B517"/>
    <mergeCell ref="G507:G509"/>
    <mergeCell ref="A502:A506"/>
    <mergeCell ref="B502:B506"/>
    <mergeCell ref="C502:C506"/>
    <mergeCell ref="D502:F506"/>
    <mergeCell ref="G502:G506"/>
    <mergeCell ref="F492:F493"/>
    <mergeCell ref="H489:H491"/>
    <mergeCell ref="D492:D493"/>
    <mergeCell ref="H461:H464"/>
    <mergeCell ref="G453:G456"/>
    <mergeCell ref="H453:H456"/>
    <mergeCell ref="G461:G464"/>
    <mergeCell ref="G457:G460"/>
    <mergeCell ref="D449:D452"/>
    <mergeCell ref="F449:F452"/>
    <mergeCell ref="G449:G452"/>
    <mergeCell ref="A478:A481"/>
    <mergeCell ref="B478:B481"/>
    <mergeCell ref="C478:C481"/>
    <mergeCell ref="D478:F481"/>
    <mergeCell ref="G478:G483"/>
    <mergeCell ref="H478:H483"/>
    <mergeCell ref="F482:F483"/>
    <mergeCell ref="D497:D498"/>
    <mergeCell ref="D484:F486"/>
    <mergeCell ref="G484:G488"/>
    <mergeCell ref="H484:H488"/>
    <mergeCell ref="F487:F488"/>
    <mergeCell ref="F489:F490"/>
    <mergeCell ref="G489:G491"/>
    <mergeCell ref="G497:G501"/>
    <mergeCell ref="H465:H468"/>
    <mergeCell ref="C469:J469"/>
    <mergeCell ref="A472:A475"/>
    <mergeCell ref="B472:B475"/>
    <mergeCell ref="C472:C475"/>
    <mergeCell ref="D472:F475"/>
    <mergeCell ref="G472:G477"/>
    <mergeCell ref="H472:H477"/>
    <mergeCell ref="I472:I477"/>
    <mergeCell ref="A465:A468"/>
    <mergeCell ref="B465:B468"/>
    <mergeCell ref="C465:C468"/>
    <mergeCell ref="D465:D468"/>
    <mergeCell ref="G465:G468"/>
    <mergeCell ref="A457:A460"/>
    <mergeCell ref="B457:B460"/>
    <mergeCell ref="C457:C460"/>
    <mergeCell ref="A461:A464"/>
    <mergeCell ref="B461:B464"/>
    <mergeCell ref="C461:C464"/>
    <mergeCell ref="D461:D464"/>
    <mergeCell ref="F461:F463"/>
    <mergeCell ref="D457:D460"/>
    <mergeCell ref="C437:C440"/>
    <mergeCell ref="D437:F440"/>
    <mergeCell ref="G437:G440"/>
    <mergeCell ref="A433:A436"/>
    <mergeCell ref="F433:F436"/>
    <mergeCell ref="H437:H440"/>
    <mergeCell ref="A437:A440"/>
    <mergeCell ref="B437:B440"/>
    <mergeCell ref="A453:A456"/>
    <mergeCell ref="B453:B456"/>
    <mergeCell ref="C453:C456"/>
    <mergeCell ref="D453:F456"/>
    <mergeCell ref="B449:B452"/>
    <mergeCell ref="B445:B448"/>
    <mergeCell ref="C445:C448"/>
    <mergeCell ref="D445:D448"/>
    <mergeCell ref="F445:F448"/>
    <mergeCell ref="G445:G448"/>
    <mergeCell ref="H441:H444"/>
    <mergeCell ref="A445:A448"/>
    <mergeCell ref="H449:H452"/>
    <mergeCell ref="H445:H448"/>
    <mergeCell ref="C449:C452"/>
    <mergeCell ref="A449:A452"/>
    <mergeCell ref="A441:A444"/>
    <mergeCell ref="B441:B444"/>
    <mergeCell ref="C441:C444"/>
    <mergeCell ref="D441:D444"/>
    <mergeCell ref="F441:F444"/>
    <mergeCell ref="G441:G444"/>
    <mergeCell ref="A422:A425"/>
    <mergeCell ref="B422:B425"/>
    <mergeCell ref="C422:C425"/>
    <mergeCell ref="D422:F425"/>
    <mergeCell ref="G422:G428"/>
    <mergeCell ref="H422:H428"/>
    <mergeCell ref="D429:F432"/>
    <mergeCell ref="G429:G436"/>
    <mergeCell ref="D410:D413"/>
    <mergeCell ref="F410:F413"/>
    <mergeCell ref="G410:G413"/>
    <mergeCell ref="A414:A417"/>
    <mergeCell ref="A410:A413"/>
    <mergeCell ref="B410:B413"/>
    <mergeCell ref="C410:C413"/>
    <mergeCell ref="A418:A421"/>
    <mergeCell ref="B418:B421"/>
    <mergeCell ref="C418:C421"/>
    <mergeCell ref="D418:D421"/>
    <mergeCell ref="F418:F421"/>
    <mergeCell ref="H429:H436"/>
    <mergeCell ref="A402:A405"/>
    <mergeCell ref="B402:B405"/>
    <mergeCell ref="C402:C405"/>
    <mergeCell ref="D402:F405"/>
    <mergeCell ref="G402:G405"/>
    <mergeCell ref="H402:H405"/>
    <mergeCell ref="A406:A409"/>
    <mergeCell ref="B406:B409"/>
    <mergeCell ref="C406:C409"/>
    <mergeCell ref="D406:D409"/>
    <mergeCell ref="F406:F409"/>
    <mergeCell ref="G406:G409"/>
    <mergeCell ref="D384:D387"/>
    <mergeCell ref="F384:F387"/>
    <mergeCell ref="G384:G387"/>
    <mergeCell ref="H384:H387"/>
    <mergeCell ref="I384:I387"/>
    <mergeCell ref="D388:D391"/>
    <mergeCell ref="I388:I391"/>
    <mergeCell ref="N388:N389"/>
    <mergeCell ref="F372:F375"/>
    <mergeCell ref="G372:G375"/>
    <mergeCell ref="H372:H375"/>
    <mergeCell ref="I372:I375"/>
    <mergeCell ref="D376:D379"/>
    <mergeCell ref="F376:F379"/>
    <mergeCell ref="G376:G379"/>
    <mergeCell ref="H376:H379"/>
    <mergeCell ref="I376:I379"/>
    <mergeCell ref="F360:F363"/>
    <mergeCell ref="G360:G363"/>
    <mergeCell ref="H360:H363"/>
    <mergeCell ref="I360:I363"/>
    <mergeCell ref="F364:F367"/>
    <mergeCell ref="G364:G367"/>
    <mergeCell ref="H364:H367"/>
    <mergeCell ref="I364:I367"/>
    <mergeCell ref="F368:F371"/>
    <mergeCell ref="G368:G371"/>
    <mergeCell ref="H368:H371"/>
    <mergeCell ref="I368:I371"/>
    <mergeCell ref="H356:H359"/>
    <mergeCell ref="I356:I359"/>
    <mergeCell ref="A352:A355"/>
    <mergeCell ref="B352:B355"/>
    <mergeCell ref="C352:C355"/>
    <mergeCell ref="D352:D355"/>
    <mergeCell ref="G352:G355"/>
    <mergeCell ref="H352:H355"/>
    <mergeCell ref="I352:I355"/>
    <mergeCell ref="A356:A359"/>
    <mergeCell ref="B356:B359"/>
    <mergeCell ref="C356:C359"/>
    <mergeCell ref="D356:D359"/>
    <mergeCell ref="F356:F359"/>
    <mergeCell ref="G356:G359"/>
    <mergeCell ref="I348:I351"/>
    <mergeCell ref="A344:A347"/>
    <mergeCell ref="B344:B347"/>
    <mergeCell ref="C344:C347"/>
    <mergeCell ref="D344:D347"/>
    <mergeCell ref="G344:G347"/>
    <mergeCell ref="H344:H347"/>
    <mergeCell ref="I344:I347"/>
    <mergeCell ref="A348:A351"/>
    <mergeCell ref="B348:B351"/>
    <mergeCell ref="C348:C351"/>
    <mergeCell ref="D348:D351"/>
    <mergeCell ref="G348:G351"/>
    <mergeCell ref="H348:H351"/>
    <mergeCell ref="H333:H334"/>
    <mergeCell ref="H325:H328"/>
    <mergeCell ref="A329:A332"/>
    <mergeCell ref="B329:B332"/>
    <mergeCell ref="C329:C332"/>
    <mergeCell ref="D329:D332"/>
    <mergeCell ref="E329:E332"/>
    <mergeCell ref="H340:H343"/>
    <mergeCell ref="I340:I343"/>
    <mergeCell ref="A336:A339"/>
    <mergeCell ref="B336:B339"/>
    <mergeCell ref="C336:C339"/>
    <mergeCell ref="D336:D339"/>
    <mergeCell ref="F336:F339"/>
    <mergeCell ref="G336:G339"/>
    <mergeCell ref="H336:H339"/>
    <mergeCell ref="A340:A343"/>
    <mergeCell ref="B340:B343"/>
    <mergeCell ref="C340:C343"/>
    <mergeCell ref="D340:D343"/>
    <mergeCell ref="F340:F343"/>
    <mergeCell ref="G340:G343"/>
    <mergeCell ref="B316:B320"/>
    <mergeCell ref="C316:C320"/>
    <mergeCell ref="D316:D320"/>
    <mergeCell ref="F316:F320"/>
    <mergeCell ref="G316:G320"/>
    <mergeCell ref="A325:A328"/>
    <mergeCell ref="B325:B328"/>
    <mergeCell ref="C325:C328"/>
    <mergeCell ref="D325:D328"/>
    <mergeCell ref="F325:F328"/>
    <mergeCell ref="G325:G328"/>
    <mergeCell ref="A308:A311"/>
    <mergeCell ref="B308:B311"/>
    <mergeCell ref="C308:C311"/>
    <mergeCell ref="D308:D311"/>
    <mergeCell ref="F308:F311"/>
    <mergeCell ref="G308:G311"/>
    <mergeCell ref="N308:N309"/>
    <mergeCell ref="A312:A315"/>
    <mergeCell ref="B312:B315"/>
    <mergeCell ref="C312:C315"/>
    <mergeCell ref="D312:D315"/>
    <mergeCell ref="D261:D264"/>
    <mergeCell ref="F261:F263"/>
    <mergeCell ref="G261:G264"/>
    <mergeCell ref="H261:H264"/>
    <mergeCell ref="I261:I264"/>
    <mergeCell ref="E269:E272"/>
    <mergeCell ref="F269:F272"/>
    <mergeCell ref="C289:Q289"/>
    <mergeCell ref="A291:A295"/>
    <mergeCell ref="B291:B295"/>
    <mergeCell ref="C291:C295"/>
    <mergeCell ref="G291:G295"/>
    <mergeCell ref="H291:H295"/>
    <mergeCell ref="B277:B280"/>
    <mergeCell ref="C277:C280"/>
    <mergeCell ref="D277:F280"/>
    <mergeCell ref="G277:G280"/>
    <mergeCell ref="H277:H280"/>
    <mergeCell ref="N285:Q285"/>
    <mergeCell ref="A277:A280"/>
    <mergeCell ref="I273:I276"/>
    <mergeCell ref="D265:D268"/>
    <mergeCell ref="G265:G268"/>
    <mergeCell ref="H265:H268"/>
    <mergeCell ref="D269:D272"/>
    <mergeCell ref="N296:N297"/>
    <mergeCell ref="C290:M290"/>
    <mergeCell ref="N270:N271"/>
    <mergeCell ref="A296:A299"/>
    <mergeCell ref="B296:B299"/>
    <mergeCell ref="C296:C299"/>
    <mergeCell ref="D296:D299"/>
    <mergeCell ref="F296:F299"/>
    <mergeCell ref="G269:G272"/>
    <mergeCell ref="H269:H272"/>
    <mergeCell ref="D273:D276"/>
    <mergeCell ref="I277:I280"/>
    <mergeCell ref="B281:B284"/>
    <mergeCell ref="F281:F284"/>
    <mergeCell ref="I269:I272"/>
    <mergeCell ref="G273:G276"/>
    <mergeCell ref="H273:H276"/>
    <mergeCell ref="N281:N282"/>
    <mergeCell ref="N286:Q286"/>
    <mergeCell ref="I291:I295"/>
    <mergeCell ref="G281:G284"/>
    <mergeCell ref="H281:H284"/>
    <mergeCell ref="I281:I284"/>
    <mergeCell ref="F257:F259"/>
    <mergeCell ref="G257:G260"/>
    <mergeCell ref="H257:H260"/>
    <mergeCell ref="I257:I260"/>
    <mergeCell ref="D249:D252"/>
    <mergeCell ref="G249:G252"/>
    <mergeCell ref="H249:H252"/>
    <mergeCell ref="D253:D256"/>
    <mergeCell ref="F253:F255"/>
    <mergeCell ref="I249:I252"/>
    <mergeCell ref="D257:D260"/>
    <mergeCell ref="A204:A207"/>
    <mergeCell ref="B204:B207"/>
    <mergeCell ref="C204:C207"/>
    <mergeCell ref="D204:D207"/>
    <mergeCell ref="F204:F207"/>
    <mergeCell ref="G204:G207"/>
    <mergeCell ref="H204:H207"/>
    <mergeCell ref="A208:A211"/>
    <mergeCell ref="B208:B211"/>
    <mergeCell ref="C208:C211"/>
    <mergeCell ref="D208:D211"/>
    <mergeCell ref="F208:F209"/>
    <mergeCell ref="G208:G211"/>
    <mergeCell ref="N200:N201"/>
    <mergeCell ref="H190:H195"/>
    <mergeCell ref="A196:A199"/>
    <mergeCell ref="B196:B199"/>
    <mergeCell ref="C196:C199"/>
    <mergeCell ref="D196:D199"/>
    <mergeCell ref="F196:F198"/>
    <mergeCell ref="G196:G199"/>
    <mergeCell ref="H196:H199"/>
    <mergeCell ref="A190:A195"/>
    <mergeCell ref="A200:A203"/>
    <mergeCell ref="B200:B203"/>
    <mergeCell ref="C200:C203"/>
    <mergeCell ref="D200:D203"/>
    <mergeCell ref="G200:G203"/>
    <mergeCell ref="H200:H203"/>
    <mergeCell ref="A182:A185"/>
    <mergeCell ref="B182:B185"/>
    <mergeCell ref="C182:C185"/>
    <mergeCell ref="D182:D185"/>
    <mergeCell ref="F182:F184"/>
    <mergeCell ref="G182:G185"/>
    <mergeCell ref="N196:N199"/>
    <mergeCell ref="A165:A168"/>
    <mergeCell ref="B165:B168"/>
    <mergeCell ref="C165:C168"/>
    <mergeCell ref="A186:A189"/>
    <mergeCell ref="B186:B189"/>
    <mergeCell ref="C186:C189"/>
    <mergeCell ref="D186:D189"/>
    <mergeCell ref="F186:F188"/>
    <mergeCell ref="G186:G189"/>
    <mergeCell ref="B190:B195"/>
    <mergeCell ref="C190:C195"/>
    <mergeCell ref="D190:D195"/>
    <mergeCell ref="F190:F194"/>
    <mergeCell ref="G190:G195"/>
    <mergeCell ref="A157:A160"/>
    <mergeCell ref="B157:B160"/>
    <mergeCell ref="C157:C160"/>
    <mergeCell ref="D157:D160"/>
    <mergeCell ref="F157:F160"/>
    <mergeCell ref="A178:A181"/>
    <mergeCell ref="B178:B181"/>
    <mergeCell ref="C178:C181"/>
    <mergeCell ref="D178:D181"/>
    <mergeCell ref="F178:F180"/>
    <mergeCell ref="A128:A131"/>
    <mergeCell ref="B128:B131"/>
    <mergeCell ref="D128:F131"/>
    <mergeCell ref="G128:G133"/>
    <mergeCell ref="H128:H133"/>
    <mergeCell ref="N139:N140"/>
    <mergeCell ref="D144:F147"/>
    <mergeCell ref="G144:G151"/>
    <mergeCell ref="H144:H151"/>
    <mergeCell ref="I144:I151"/>
    <mergeCell ref="E148:E151"/>
    <mergeCell ref="F148:F151"/>
    <mergeCell ref="F139:F142"/>
    <mergeCell ref="G139:G143"/>
    <mergeCell ref="G134:G138"/>
    <mergeCell ref="H134:H143"/>
    <mergeCell ref="I134:I143"/>
    <mergeCell ref="D134:F138"/>
    <mergeCell ref="I128:I133"/>
    <mergeCell ref="F132:F133"/>
    <mergeCell ref="A92:A94"/>
    <mergeCell ref="B92:B94"/>
    <mergeCell ref="C92:C94"/>
    <mergeCell ref="D92:M94"/>
    <mergeCell ref="A104:A107"/>
    <mergeCell ref="B104:B107"/>
    <mergeCell ref="C104:C107"/>
    <mergeCell ref="C100:J100"/>
    <mergeCell ref="A102:A103"/>
    <mergeCell ref="B102:B103"/>
    <mergeCell ref="C102:C103"/>
    <mergeCell ref="H104:H115"/>
    <mergeCell ref="I104:I111"/>
    <mergeCell ref="F108:F111"/>
    <mergeCell ref="A98:A99"/>
    <mergeCell ref="B98:B99"/>
    <mergeCell ref="C98:C99"/>
    <mergeCell ref="D98:D99"/>
    <mergeCell ref="F98:F99"/>
    <mergeCell ref="A95:A97"/>
    <mergeCell ref="B95:B97"/>
    <mergeCell ref="C95:C97"/>
    <mergeCell ref="N82:Q82"/>
    <mergeCell ref="C84:L84"/>
    <mergeCell ref="G85:G89"/>
    <mergeCell ref="H85:H89"/>
    <mergeCell ref="I85:I89"/>
    <mergeCell ref="D88:D89"/>
    <mergeCell ref="F88:F89"/>
    <mergeCell ref="C83:Q83"/>
    <mergeCell ref="F112:F115"/>
    <mergeCell ref="D102:M103"/>
    <mergeCell ref="I95:I99"/>
    <mergeCell ref="G95:G99"/>
    <mergeCell ref="H95:H99"/>
    <mergeCell ref="A75:A79"/>
    <mergeCell ref="B75:B79"/>
    <mergeCell ref="C75:C79"/>
    <mergeCell ref="G75:G81"/>
    <mergeCell ref="H75:H81"/>
    <mergeCell ref="I75:I81"/>
    <mergeCell ref="A9:A10"/>
    <mergeCell ref="B9:B10"/>
    <mergeCell ref="C9:Q9"/>
    <mergeCell ref="A11:A38"/>
    <mergeCell ref="B11:B38"/>
    <mergeCell ref="D11:F11"/>
    <mergeCell ref="C11:C34"/>
    <mergeCell ref="F80:F81"/>
    <mergeCell ref="Q58:Q59"/>
    <mergeCell ref="A58:A61"/>
    <mergeCell ref="B58:B61"/>
    <mergeCell ref="A44:A48"/>
    <mergeCell ref="A41:A42"/>
    <mergeCell ref="Q49:Q50"/>
    <mergeCell ref="P49:P50"/>
    <mergeCell ref="A49:A53"/>
    <mergeCell ref="B49:B53"/>
    <mergeCell ref="G58:G61"/>
    <mergeCell ref="O4:Q4"/>
    <mergeCell ref="A5:A6"/>
    <mergeCell ref="B5:B6"/>
    <mergeCell ref="C5:C6"/>
    <mergeCell ref="D5:D6"/>
    <mergeCell ref="E5:E6"/>
    <mergeCell ref="F5:F6"/>
    <mergeCell ref="G5:G6"/>
    <mergeCell ref="K5:M5"/>
    <mergeCell ref="H5:H6"/>
    <mergeCell ref="I5:I6"/>
    <mergeCell ref="J5:J6"/>
    <mergeCell ref="N5:Q5"/>
    <mergeCell ref="O62:O63"/>
    <mergeCell ref="C49:C53"/>
    <mergeCell ref="D49:D53"/>
    <mergeCell ref="E49:E53"/>
    <mergeCell ref="F49:F53"/>
    <mergeCell ref="I44:I48"/>
    <mergeCell ref="I49:I53"/>
    <mergeCell ref="G43:G57"/>
    <mergeCell ref="H43:H61"/>
    <mergeCell ref="E44:E48"/>
    <mergeCell ref="F44:F48"/>
    <mergeCell ref="O58:O59"/>
    <mergeCell ref="G62:G69"/>
    <mergeCell ref="H62:H69"/>
    <mergeCell ref="F54:F56"/>
    <mergeCell ref="I54:I57"/>
    <mergeCell ref="I58:I61"/>
    <mergeCell ref="J43:M43"/>
    <mergeCell ref="N58:N59"/>
    <mergeCell ref="B44:B48"/>
    <mergeCell ref="C44:C48"/>
    <mergeCell ref="D44:D48"/>
    <mergeCell ref="D43:F43"/>
    <mergeCell ref="N44:N45"/>
    <mergeCell ref="N49:N50"/>
    <mergeCell ref="C39:J39"/>
    <mergeCell ref="H11:H34"/>
    <mergeCell ref="G11:G34"/>
    <mergeCell ref="C35:I38"/>
    <mergeCell ref="N39:Q39"/>
    <mergeCell ref="Q44:Q45"/>
    <mergeCell ref="O44:O45"/>
    <mergeCell ref="O49:O50"/>
    <mergeCell ref="N21:N22"/>
    <mergeCell ref="C41:M42"/>
    <mergeCell ref="F26:F28"/>
    <mergeCell ref="N35:Q38"/>
    <mergeCell ref="F12:F16"/>
    <mergeCell ref="F17:F20"/>
    <mergeCell ref="F21:F22"/>
    <mergeCell ref="B41:B42"/>
    <mergeCell ref="D104:F107"/>
    <mergeCell ref="G116:G121"/>
    <mergeCell ref="D85:F87"/>
    <mergeCell ref="D75:F79"/>
    <mergeCell ref="D70:I72"/>
    <mergeCell ref="D74:I74"/>
    <mergeCell ref="C90:J90"/>
    <mergeCell ref="C58:C61"/>
    <mergeCell ref="D58:D61"/>
    <mergeCell ref="E58:E61"/>
    <mergeCell ref="F58:F61"/>
    <mergeCell ref="C82:J82"/>
    <mergeCell ref="C119:C121"/>
    <mergeCell ref="D119:D121"/>
    <mergeCell ref="H116:H121"/>
    <mergeCell ref="D95:F97"/>
    <mergeCell ref="I165:I171"/>
    <mergeCell ref="F119:F121"/>
    <mergeCell ref="C122:J122"/>
    <mergeCell ref="B123:J123"/>
    <mergeCell ref="B125:M125"/>
    <mergeCell ref="C127:M127"/>
    <mergeCell ref="I116:I121"/>
    <mergeCell ref="D152:F156"/>
    <mergeCell ref="G152:G160"/>
    <mergeCell ref="H152:H160"/>
    <mergeCell ref="I152:I160"/>
    <mergeCell ref="E139:E143"/>
    <mergeCell ref="D165:F168"/>
    <mergeCell ref="C161:J161"/>
    <mergeCell ref="D116:F118"/>
    <mergeCell ref="D212:D215"/>
    <mergeCell ref="F212:F214"/>
    <mergeCell ref="G172:G177"/>
    <mergeCell ref="D172:F177"/>
    <mergeCell ref="G178:G181"/>
    <mergeCell ref="F200:F203"/>
    <mergeCell ref="H208:H211"/>
    <mergeCell ref="D216:D219"/>
    <mergeCell ref="H172:H177"/>
    <mergeCell ref="D245:D248"/>
    <mergeCell ref="D241:D244"/>
    <mergeCell ref="F241:F243"/>
    <mergeCell ref="G241:G244"/>
    <mergeCell ref="D220:D223"/>
    <mergeCell ref="H182:H185"/>
    <mergeCell ref="C163:L164"/>
    <mergeCell ref="H178:H181"/>
    <mergeCell ref="I245:I248"/>
    <mergeCell ref="H241:H244"/>
    <mergeCell ref="I241:I244"/>
    <mergeCell ref="D237:D240"/>
    <mergeCell ref="F237:F239"/>
    <mergeCell ref="G237:G240"/>
    <mergeCell ref="G212:G215"/>
    <mergeCell ref="G220:G223"/>
    <mergeCell ref="H220:H223"/>
    <mergeCell ref="I220:I223"/>
    <mergeCell ref="H224:H227"/>
    <mergeCell ref="I224:I227"/>
    <mergeCell ref="G216:G219"/>
    <mergeCell ref="F220:F223"/>
    <mergeCell ref="G232:G236"/>
    <mergeCell ref="G224:G227"/>
    <mergeCell ref="A604:J604"/>
    <mergeCell ref="A594:J594"/>
    <mergeCell ref="A603:J603"/>
    <mergeCell ref="G388:G391"/>
    <mergeCell ref="G392:G401"/>
    <mergeCell ref="H316:H320"/>
    <mergeCell ref="P510:P511"/>
    <mergeCell ref="Q510:Q511"/>
    <mergeCell ref="Q512:Q513"/>
    <mergeCell ref="P512:P513"/>
    <mergeCell ref="H551:H564"/>
    <mergeCell ref="G551:G564"/>
    <mergeCell ref="Q515:Q516"/>
    <mergeCell ref="N518:N520"/>
    <mergeCell ref="N530:N531"/>
    <mergeCell ref="O536:O538"/>
    <mergeCell ref="A333:A334"/>
    <mergeCell ref="B333:B334"/>
    <mergeCell ref="C333:C334"/>
    <mergeCell ref="D333:D334"/>
    <mergeCell ref="G333:G334"/>
    <mergeCell ref="F329:F332"/>
    <mergeCell ref="G329:G332"/>
    <mergeCell ref="H329:H332"/>
    <mergeCell ref="A316:A320"/>
    <mergeCell ref="C281:C284"/>
    <mergeCell ref="D281:D284"/>
    <mergeCell ref="E281:E284"/>
    <mergeCell ref="A321:A324"/>
    <mergeCell ref="B321:B324"/>
    <mergeCell ref="C321:C324"/>
    <mergeCell ref="D321:D324"/>
    <mergeCell ref="F321:F324"/>
    <mergeCell ref="B286:J286"/>
    <mergeCell ref="A282:A284"/>
    <mergeCell ref="C285:J285"/>
    <mergeCell ref="G300:G303"/>
    <mergeCell ref="H300:H303"/>
    <mergeCell ref="A300:A303"/>
    <mergeCell ref="B300:B303"/>
    <mergeCell ref="H308:H311"/>
    <mergeCell ref="A304:A307"/>
    <mergeCell ref="B304:B307"/>
    <mergeCell ref="C304:C307"/>
    <mergeCell ref="D304:D307"/>
    <mergeCell ref="F304:F307"/>
    <mergeCell ref="G304:G307"/>
    <mergeCell ref="F312:F315"/>
    <mergeCell ref="R536:R538"/>
    <mergeCell ref="O433:O434"/>
    <mergeCell ref="O510:O511"/>
    <mergeCell ref="N469:Q469"/>
    <mergeCell ref="N433:N434"/>
    <mergeCell ref="R548:R550"/>
    <mergeCell ref="R518:R520"/>
    <mergeCell ref="S518:S520"/>
    <mergeCell ref="R457:R458"/>
    <mergeCell ref="N512:N513"/>
    <mergeCell ref="N510:N511"/>
    <mergeCell ref="O515:O516"/>
    <mergeCell ref="O518:O520"/>
    <mergeCell ref="R557:R560"/>
    <mergeCell ref="N333:N334"/>
    <mergeCell ref="O333:O334"/>
    <mergeCell ref="R510:S511"/>
    <mergeCell ref="R521:S522"/>
    <mergeCell ref="Q433:Q434"/>
    <mergeCell ref="P433:P434"/>
    <mergeCell ref="R527:R529"/>
    <mergeCell ref="P518:P520"/>
    <mergeCell ref="R410:R413"/>
    <mergeCell ref="R336:R339"/>
    <mergeCell ref="P507:P509"/>
    <mergeCell ref="O507:O509"/>
    <mergeCell ref="R348:R351"/>
    <mergeCell ref="P536:P538"/>
    <mergeCell ref="Q536:Q538"/>
    <mergeCell ref="N536:N538"/>
    <mergeCell ref="R542:R544"/>
    <mergeCell ref="R406:R409"/>
    <mergeCell ref="Q518:Q520"/>
    <mergeCell ref="N548:N549"/>
    <mergeCell ref="R554:S556"/>
    <mergeCell ref="R533:S535"/>
    <mergeCell ref="R340:S343"/>
    <mergeCell ref="R21:R25"/>
    <mergeCell ref="R26:R30"/>
    <mergeCell ref="R44:R48"/>
    <mergeCell ref="R165:R168"/>
    <mergeCell ref="S165:S168"/>
    <mergeCell ref="R304:R307"/>
    <mergeCell ref="R49:R53"/>
    <mergeCell ref="R157:R160"/>
    <mergeCell ref="R152:R155"/>
    <mergeCell ref="R104:S105"/>
    <mergeCell ref="R106:S106"/>
    <mergeCell ref="R182:R185"/>
    <mergeCell ref="S253:S256"/>
    <mergeCell ref="R253:R256"/>
    <mergeCell ref="R273:R274"/>
    <mergeCell ref="N161:Q161"/>
    <mergeCell ref="N122:Q122"/>
    <mergeCell ref="N123:Q123"/>
    <mergeCell ref="N178:N179"/>
    <mergeCell ref="Q62:Q63"/>
    <mergeCell ref="N62:N63"/>
    <mergeCell ref="Q245:Q246"/>
    <mergeCell ref="N245:N246"/>
    <mergeCell ref="Q178:Q179"/>
    <mergeCell ref="N224:N226"/>
    <mergeCell ref="N220:N222"/>
    <mergeCell ref="P220:P222"/>
    <mergeCell ref="O178:O179"/>
    <mergeCell ref="N90:Q90"/>
    <mergeCell ref="N66:N67"/>
    <mergeCell ref="O66:O67"/>
    <mergeCell ref="Q66:Q67"/>
    <mergeCell ref="B124:Q124"/>
    <mergeCell ref="D169:D171"/>
    <mergeCell ref="F169:F171"/>
    <mergeCell ref="G104:G115"/>
    <mergeCell ref="N100:Q100"/>
    <mergeCell ref="G165:G171"/>
    <mergeCell ref="H165:H171"/>
    <mergeCell ref="R308:R311"/>
    <mergeCell ref="H186:H189"/>
    <mergeCell ref="Q507:Q509"/>
    <mergeCell ref="P515:P516"/>
    <mergeCell ref="N380:N381"/>
    <mergeCell ref="Q336:Q339"/>
    <mergeCell ref="P333:P334"/>
    <mergeCell ref="N336:N337"/>
    <mergeCell ref="R380:R383"/>
    <mergeCell ref="R392:R396"/>
    <mergeCell ref="Q329:Q332"/>
    <mergeCell ref="R316:R320"/>
    <mergeCell ref="R325:R328"/>
    <mergeCell ref="R329:R332"/>
    <mergeCell ref="I253:I256"/>
    <mergeCell ref="H321:H324"/>
    <mergeCell ref="N321:N322"/>
    <mergeCell ref="Q220:Q222"/>
    <mergeCell ref="H216:H219"/>
    <mergeCell ref="I429:I436"/>
    <mergeCell ref="H232:H236"/>
    <mergeCell ref="O512:O513"/>
    <mergeCell ref="N204:N205"/>
    <mergeCell ref="H212:H215"/>
    <mergeCell ref="G321:G324"/>
    <mergeCell ref="I453:I468"/>
    <mergeCell ref="I397:I401"/>
    <mergeCell ref="I484:I501"/>
    <mergeCell ref="N312:N314"/>
    <mergeCell ref="N316:N317"/>
    <mergeCell ref="N329:N330"/>
    <mergeCell ref="I437:I452"/>
    <mergeCell ref="G253:G256"/>
    <mergeCell ref="H253:H256"/>
    <mergeCell ref="N261:N262"/>
    <mergeCell ref="I265:I268"/>
    <mergeCell ref="N300:N301"/>
    <mergeCell ref="G296:G299"/>
    <mergeCell ref="H296:H299"/>
    <mergeCell ref="C288:L288"/>
    <mergeCell ref="D291:F295"/>
    <mergeCell ref="C300:C303"/>
    <mergeCell ref="D300:D303"/>
    <mergeCell ref="F300:F303"/>
    <mergeCell ref="G312:G315"/>
    <mergeCell ref="H312:H315"/>
    <mergeCell ref="H304:H307"/>
    <mergeCell ref="F333:F335"/>
    <mergeCell ref="G245:G248"/>
    <mergeCell ref="H245:H248"/>
    <mergeCell ref="F216:F217"/>
    <mergeCell ref="O245:O246"/>
    <mergeCell ref="I232:I236"/>
    <mergeCell ref="N228:N229"/>
    <mergeCell ref="O220:O222"/>
    <mergeCell ref="H237:H240"/>
    <mergeCell ref="I237:I240"/>
    <mergeCell ref="D232:F236"/>
    <mergeCell ref="G228:G231"/>
    <mergeCell ref="H228:H231"/>
    <mergeCell ref="I228:I231"/>
    <mergeCell ref="F224:F225"/>
  </mergeCells>
  <pageMargins left="0.70866141732283472" right="0.70866141732283472" top="0.74803149606299213" bottom="0.74803149606299213" header="0.31496062992125984" footer="0.31496062992125984"/>
  <pageSetup paperSize="9" scale="59" firstPageNumber="41" fitToHeight="0" orientation="landscape" useFirstPageNumber="1" r:id="rId1"/>
  <headerFooter>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3</vt:i4>
      </vt:variant>
    </vt:vector>
  </HeadingPairs>
  <TitlesOfParts>
    <vt:vector size="20" baseType="lpstr">
      <vt:lpstr>1 Programa</vt:lpstr>
      <vt:lpstr>2 programa </vt:lpstr>
      <vt:lpstr>3 programa</vt:lpstr>
      <vt:lpstr>4 programa</vt:lpstr>
      <vt:lpstr>5 programa</vt:lpstr>
      <vt:lpstr>6 programa</vt:lpstr>
      <vt:lpstr>8 programa</vt:lpstr>
      <vt:lpstr>9 programa</vt:lpstr>
      <vt:lpstr>10 programa</vt:lpstr>
      <vt:lpstr>11 programa</vt:lpstr>
      <vt:lpstr>12 programa</vt:lpstr>
      <vt:lpstr>13 programa</vt:lpstr>
      <vt:lpstr>14 programa</vt:lpstr>
      <vt:lpstr>15 programa</vt:lpstr>
      <vt:lpstr>16 programa</vt:lpstr>
      <vt:lpstr>Priemonių vykdytojų kodai   </vt:lpstr>
      <vt:lpstr>Lapas2</vt:lpstr>
      <vt:lpstr>'8 programa'!_Hlk190077749</vt:lpstr>
      <vt:lpstr>'1 Programa'!Print_Area</vt:lpstr>
      <vt:lpstr>'2 programa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cp:lastPrinted>2025-02-27T14:08:23Z</cp:lastPrinted>
  <dcterms:created xsi:type="dcterms:W3CDTF">2022-02-01T11:04:48Z</dcterms:created>
  <dcterms:modified xsi:type="dcterms:W3CDTF">2025-02-27T14:08:27Z</dcterms:modified>
</cp:coreProperties>
</file>