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2\Desktop\MVP 2025\2 keitimas\"/>
    </mc:Choice>
  </mc:AlternateContent>
  <xr:revisionPtr revIDLastSave="0" documentId="13_ncr:1_{7798269D-10FC-470C-A22B-328750F4F8CE}" xr6:coauthVersionLast="47" xr6:coauthVersionMax="47" xr10:uidLastSave="{00000000-0000-0000-0000-000000000000}"/>
  <bookViews>
    <workbookView xWindow="-120" yWindow="-120" windowWidth="29040" windowHeight="15720" activeTab="2" xr2:uid="{4910ADFA-F00E-44DD-9186-29B4699C6E28}"/>
  </bookViews>
  <sheets>
    <sheet name="2 programa " sheetId="1" r:id="rId1"/>
    <sheet name="3 programa" sheetId="3" r:id="rId2"/>
    <sheet name="10 programa" sheetId="4" r:id="rId3"/>
    <sheet name="Priemonių vykdytojų kodai " sheetId="2" r:id="rId4"/>
  </sheets>
  <definedNames>
    <definedName name="_xlnm._FilterDatabase" localSheetId="2" hidden="1">'10 programa'!$A$6:$L$581</definedName>
    <definedName name="_xlnm.Print_Area" localSheetId="2">'10 programa'!$A$1:$O$634</definedName>
    <definedName name="_xlnm.Print_Area" localSheetId="0">'2 programa '!$A$1:$T$1087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4" l="1"/>
  <c r="L21" i="4"/>
  <c r="L26" i="4"/>
  <c r="L31" i="4"/>
  <c r="L35" i="4"/>
  <c r="L36" i="4"/>
  <c r="L37" i="4"/>
  <c r="L38" i="4"/>
  <c r="L39" i="4"/>
  <c r="L40" i="4"/>
  <c r="L128" i="4" s="1"/>
  <c r="L50" i="4"/>
  <c r="L55" i="4"/>
  <c r="L59" i="4"/>
  <c r="L63" i="4"/>
  <c r="L67" i="4"/>
  <c r="L71" i="4"/>
  <c r="L75" i="4"/>
  <c r="L76" i="4"/>
  <c r="L77" i="4"/>
  <c r="L78" i="4"/>
  <c r="L79" i="4"/>
  <c r="L87" i="4" s="1"/>
  <c r="L81" i="4"/>
  <c r="L589" i="4" s="1"/>
  <c r="L588" i="4" s="1"/>
  <c r="L84" i="4"/>
  <c r="L86" i="4"/>
  <c r="L90" i="4"/>
  <c r="L92" i="4"/>
  <c r="L94" i="4"/>
  <c r="L95" i="4"/>
  <c r="L100" i="4"/>
  <c r="L102" i="4"/>
  <c r="L104" i="4"/>
  <c r="L105" i="4"/>
  <c r="L109" i="4"/>
  <c r="L112" i="4" s="1"/>
  <c r="L127" i="4" s="1"/>
  <c r="L110" i="4"/>
  <c r="L111" i="4"/>
  <c r="L116" i="4"/>
  <c r="L120" i="4"/>
  <c r="L121" i="4"/>
  <c r="L122" i="4"/>
  <c r="L123" i="4"/>
  <c r="L126" i="4"/>
  <c r="L133" i="4"/>
  <c r="L136" i="4"/>
  <c r="L138" i="4"/>
  <c r="L139" i="4"/>
  <c r="L140" i="4"/>
  <c r="L141" i="4"/>
  <c r="L142" i="4"/>
  <c r="L148" i="4"/>
  <c r="L143" i="4" s="1"/>
  <c r="L149" i="4"/>
  <c r="L150" i="4"/>
  <c r="L151" i="4"/>
  <c r="L152" i="4"/>
  <c r="L156" i="4"/>
  <c r="L158" i="4"/>
  <c r="L161" i="4" s="1"/>
  <c r="L159" i="4"/>
  <c r="L160" i="4"/>
  <c r="L165" i="4"/>
  <c r="L170" i="4"/>
  <c r="L171" i="4"/>
  <c r="L173" i="4"/>
  <c r="L176" i="4"/>
  <c r="L177" i="4"/>
  <c r="L181" i="4" s="1"/>
  <c r="L289" i="4" s="1"/>
  <c r="L178" i="4"/>
  <c r="L179" i="4"/>
  <c r="L604" i="4" s="1"/>
  <c r="L603" i="4" s="1"/>
  <c r="L185" i="4"/>
  <c r="L189" i="4"/>
  <c r="L193" i="4"/>
  <c r="L199" i="4"/>
  <c r="L203" i="4"/>
  <c r="L207" i="4"/>
  <c r="L211" i="4"/>
  <c r="L215" i="4"/>
  <c r="L219" i="4"/>
  <c r="L223" i="4"/>
  <c r="L227" i="4"/>
  <c r="L231" i="4"/>
  <c r="L235" i="4"/>
  <c r="L237" i="4"/>
  <c r="L238" i="4"/>
  <c r="L239" i="4"/>
  <c r="L240" i="4"/>
  <c r="L244" i="4"/>
  <c r="L248" i="4"/>
  <c r="L252" i="4"/>
  <c r="L256" i="4"/>
  <c r="L260" i="4"/>
  <c r="L264" i="4"/>
  <c r="L268" i="4"/>
  <c r="L272" i="4"/>
  <c r="L276" i="4"/>
  <c r="L280" i="4"/>
  <c r="L281" i="4"/>
  <c r="L284" i="4"/>
  <c r="L288" i="4"/>
  <c r="L295" i="4"/>
  <c r="L299" i="4" s="1"/>
  <c r="L477" i="4" s="1"/>
  <c r="L296" i="4"/>
  <c r="L597" i="4" s="1"/>
  <c r="L592" i="4" s="1"/>
  <c r="L297" i="4"/>
  <c r="L298" i="4"/>
  <c r="L303" i="4"/>
  <c r="L307" i="4"/>
  <c r="L311" i="4"/>
  <c r="L315" i="4"/>
  <c r="L319" i="4"/>
  <c r="L324" i="4"/>
  <c r="L328" i="4"/>
  <c r="L332" i="4"/>
  <c r="L336" i="4"/>
  <c r="L342" i="4"/>
  <c r="L346" i="4"/>
  <c r="L350" i="4"/>
  <c r="L354" i="4"/>
  <c r="L358" i="4"/>
  <c r="L362" i="4"/>
  <c r="L366" i="4"/>
  <c r="L370" i="4"/>
  <c r="L374" i="4"/>
  <c r="L378" i="4"/>
  <c r="L382" i="4"/>
  <c r="L386" i="4"/>
  <c r="L390" i="4"/>
  <c r="L394" i="4"/>
  <c r="L399" i="4"/>
  <c r="L404" i="4"/>
  <c r="L409" i="4"/>
  <c r="L410" i="4"/>
  <c r="L411" i="4"/>
  <c r="L412" i="4"/>
  <c r="L413" i="4"/>
  <c r="L417" i="4"/>
  <c r="L421" i="4"/>
  <c r="L425" i="4"/>
  <c r="L429" i="4"/>
  <c r="L430" i="4"/>
  <c r="L432" i="4"/>
  <c r="L433" i="4"/>
  <c r="L436" i="4"/>
  <c r="L437" i="4"/>
  <c r="L438" i="4"/>
  <c r="L439" i="4"/>
  <c r="L440" i="4"/>
  <c r="L444" i="4"/>
  <c r="L445" i="4"/>
  <c r="L448" i="4" s="1"/>
  <c r="L446" i="4"/>
  <c r="L447" i="4"/>
  <c r="L452" i="4"/>
  <c r="L456" i="4"/>
  <c r="L460" i="4"/>
  <c r="L461" i="4"/>
  <c r="L462" i="4"/>
  <c r="L463" i="4"/>
  <c r="L464" i="4"/>
  <c r="L468" i="4"/>
  <c r="L472" i="4"/>
  <c r="L476" i="4"/>
  <c r="L480" i="4"/>
  <c r="L483" i="4"/>
  <c r="L579" i="4" s="1"/>
  <c r="L485" i="4"/>
  <c r="L486" i="4"/>
  <c r="L489" i="4"/>
  <c r="L491" i="4"/>
  <c r="L492" i="4"/>
  <c r="L494" i="4"/>
  <c r="L496" i="4"/>
  <c r="L497" i="4"/>
  <c r="L501" i="4" s="1"/>
  <c r="L498" i="4"/>
  <c r="L499" i="4"/>
  <c r="L598" i="4" s="1"/>
  <c r="L500" i="4"/>
  <c r="L504" i="4"/>
  <c r="L509" i="4"/>
  <c r="L510" i="4"/>
  <c r="L516" i="4"/>
  <c r="L519" i="4"/>
  <c r="L522" i="4"/>
  <c r="L525" i="4"/>
  <c r="L528" i="4"/>
  <c r="L531" i="4"/>
  <c r="L534" i="4"/>
  <c r="L537" i="4"/>
  <c r="L540" i="4"/>
  <c r="L543" i="4"/>
  <c r="L546" i="4"/>
  <c r="L550" i="4"/>
  <c r="L554" i="4"/>
  <c r="L558" i="4"/>
  <c r="L562" i="4"/>
  <c r="L566" i="4"/>
  <c r="L570" i="4"/>
  <c r="L574" i="4"/>
  <c r="L578" i="4"/>
  <c r="L606" i="4"/>
  <c r="L580" i="4" l="1"/>
  <c r="L587" i="4"/>
  <c r="L612" i="4" s="1"/>
  <c r="L166" i="4"/>
  <c r="L290" i="4" s="1"/>
  <c r="L581" i="4" s="1"/>
  <c r="L16" i="3"/>
  <c r="L18" i="3"/>
  <c r="L19" i="3"/>
  <c r="L21" i="3"/>
  <c r="L27" i="3"/>
  <c r="L30" i="3"/>
  <c r="L34" i="3"/>
  <c r="L35" i="3"/>
  <c r="L44" i="3"/>
  <c r="L130" i="3" s="1"/>
  <c r="L129" i="3" s="1"/>
  <c r="L48" i="3"/>
  <c r="L91" i="3" s="1"/>
  <c r="L120" i="3" s="1"/>
  <c r="L122" i="3" s="1"/>
  <c r="L121" i="3" s="1"/>
  <c r="L56" i="3"/>
  <c r="L58" i="3"/>
  <c r="L60" i="3"/>
  <c r="L62" i="3"/>
  <c r="L63" i="3"/>
  <c r="L64" i="3"/>
  <c r="L66" i="3"/>
  <c r="L69" i="3"/>
  <c r="L72" i="3"/>
  <c r="L75" i="3"/>
  <c r="L78" i="3"/>
  <c r="L81" i="3"/>
  <c r="L84" i="3"/>
  <c r="L87" i="3"/>
  <c r="L90" i="3"/>
  <c r="L97" i="3"/>
  <c r="L99" i="3"/>
  <c r="L102" i="3"/>
  <c r="L104" i="3"/>
  <c r="L109" i="3"/>
  <c r="L111" i="3"/>
  <c r="L116" i="3"/>
  <c r="L118" i="3"/>
  <c r="L119" i="3"/>
  <c r="L145" i="3"/>
  <c r="L144" i="3" s="1"/>
  <c r="L147" i="3"/>
  <c r="L128" i="3" l="1"/>
  <c r="L153" i="3" s="1"/>
  <c r="L14" i="1"/>
  <c r="L15" i="1"/>
  <c r="L16" i="1"/>
  <c r="L17" i="1"/>
  <c r="L18" i="1"/>
  <c r="L19" i="1"/>
  <c r="L20" i="1"/>
  <c r="L21" i="1"/>
  <c r="L28" i="1"/>
  <c r="L34" i="1"/>
  <c r="L41" i="1"/>
  <c r="L49" i="1"/>
  <c r="L57" i="1"/>
  <c r="L65" i="1"/>
  <c r="L66" i="1"/>
  <c r="L67" i="1"/>
  <c r="L68" i="1"/>
  <c r="L69" i="1"/>
  <c r="L70" i="1"/>
  <c r="L78" i="1"/>
  <c r="L71" i="1" s="1"/>
  <c r="L72" i="1" s="1"/>
  <c r="L99" i="1" s="1"/>
  <c r="L100" i="1" s="1"/>
  <c r="L84" i="1"/>
  <c r="L91" i="1"/>
  <c r="L98" i="1"/>
  <c r="L105" i="1"/>
  <c r="L106" i="1"/>
  <c r="L107" i="1"/>
  <c r="L108" i="1"/>
  <c r="L109" i="1"/>
  <c r="L110" i="1"/>
  <c r="L111" i="1" s="1"/>
  <c r="L216" i="1" s="1"/>
  <c r="L217" i="1" s="1"/>
  <c r="L117" i="1"/>
  <c r="L123" i="1"/>
  <c r="L129" i="1"/>
  <c r="L136" i="1"/>
  <c r="L143" i="1"/>
  <c r="L150" i="1"/>
  <c r="L157" i="1"/>
  <c r="L172" i="1"/>
  <c r="L173" i="1"/>
  <c r="L174" i="1"/>
  <c r="L175" i="1"/>
  <c r="L179" i="1" s="1"/>
  <c r="L176" i="1"/>
  <c r="L1070" i="1" s="1"/>
  <c r="L177" i="1"/>
  <c r="L178" i="1"/>
  <c r="L186" i="1"/>
  <c r="L193" i="1"/>
  <c r="L201" i="1"/>
  <c r="L208" i="1"/>
  <c r="L215" i="1"/>
  <c r="L223" i="1"/>
  <c r="L229" i="1" s="1"/>
  <c r="L225" i="1"/>
  <c r="L1073" i="1" s="1"/>
  <c r="L1072" i="1" s="1"/>
  <c r="L226" i="1"/>
  <c r="L227" i="1"/>
  <c r="L228" i="1"/>
  <c r="L235" i="1"/>
  <c r="L241" i="1"/>
  <c r="L242" i="1"/>
  <c r="L243" i="1"/>
  <c r="L248" i="1" s="1"/>
  <c r="L244" i="1"/>
  <c r="L245" i="1"/>
  <c r="L246" i="1"/>
  <c r="L247" i="1"/>
  <c r="L254" i="1"/>
  <c r="L261" i="1"/>
  <c r="L268" i="1"/>
  <c r="L275" i="1"/>
  <c r="L282" i="1"/>
  <c r="L289" i="1"/>
  <c r="L296" i="1"/>
  <c r="L303" i="1"/>
  <c r="L310" i="1"/>
  <c r="L317" i="1"/>
  <c r="L324" i="1"/>
  <c r="L331" i="1"/>
  <c r="L335" i="1"/>
  <c r="L341" i="1" s="1"/>
  <c r="L356" i="1" s="1"/>
  <c r="L336" i="1"/>
  <c r="L337" i="1"/>
  <c r="L338" i="1"/>
  <c r="L339" i="1"/>
  <c r="L340" i="1"/>
  <c r="L348" i="1"/>
  <c r="L355" i="1"/>
  <c r="L362" i="1"/>
  <c r="L363" i="1"/>
  <c r="L368" i="1" s="1"/>
  <c r="L469" i="1" s="1"/>
  <c r="L470" i="1" s="1"/>
  <c r="L364" i="1"/>
  <c r="L365" i="1"/>
  <c r="L366" i="1"/>
  <c r="L367" i="1"/>
  <c r="L375" i="1"/>
  <c r="L381" i="1"/>
  <c r="L387" i="1"/>
  <c r="L393" i="1"/>
  <c r="L400" i="1"/>
  <c r="L406" i="1"/>
  <c r="L413" i="1"/>
  <c r="L420" i="1"/>
  <c r="L427" i="1"/>
  <c r="L433" i="1"/>
  <c r="L440" i="1"/>
  <c r="L447" i="1"/>
  <c r="L454" i="1"/>
  <c r="L461" i="1"/>
  <c r="L468" i="1"/>
  <c r="L475" i="1"/>
  <c r="L476" i="1"/>
  <c r="L477" i="1"/>
  <c r="L478" i="1"/>
  <c r="L479" i="1"/>
  <c r="L480" i="1"/>
  <c r="L481" i="1"/>
  <c r="L538" i="1" s="1"/>
  <c r="L594" i="1" s="1"/>
  <c r="L488" i="1"/>
  <c r="L495" i="1"/>
  <c r="L502" i="1"/>
  <c r="L509" i="1"/>
  <c r="L516" i="1"/>
  <c r="L523" i="1"/>
  <c r="L530" i="1"/>
  <c r="L537" i="1"/>
  <c r="L541" i="1"/>
  <c r="L542" i="1"/>
  <c r="L543" i="1"/>
  <c r="L544" i="1"/>
  <c r="L545" i="1"/>
  <c r="L546" i="1"/>
  <c r="L547" i="1"/>
  <c r="L576" i="1" s="1"/>
  <c r="L554" i="1"/>
  <c r="L561" i="1"/>
  <c r="L568" i="1"/>
  <c r="L575" i="1"/>
  <c r="L579" i="1"/>
  <c r="L580" i="1"/>
  <c r="L581" i="1"/>
  <c r="L582" i="1"/>
  <c r="L583" i="1"/>
  <c r="L585" i="1" s="1"/>
  <c r="L593" i="1" s="1"/>
  <c r="L584" i="1"/>
  <c r="L592" i="1"/>
  <c r="L599" i="1"/>
  <c r="L600" i="1"/>
  <c r="L601" i="1"/>
  <c r="L602" i="1"/>
  <c r="L603" i="1"/>
  <c r="L604" i="1"/>
  <c r="L605" i="1"/>
  <c r="L606" i="1"/>
  <c r="L614" i="1"/>
  <c r="L615" i="1"/>
  <c r="L618" i="1"/>
  <c r="L619" i="1"/>
  <c r="L620" i="1"/>
  <c r="L621" i="1"/>
  <c r="L622" i="1"/>
  <c r="L623" i="1"/>
  <c r="L624" i="1"/>
  <c r="L631" i="1"/>
  <c r="L638" i="1"/>
  <c r="L639" i="1"/>
  <c r="L642" i="1"/>
  <c r="L648" i="1" s="1"/>
  <c r="L764" i="1" s="1"/>
  <c r="L765" i="1" s="1"/>
  <c r="L643" i="1"/>
  <c r="L644" i="1"/>
  <c r="L645" i="1"/>
  <c r="L646" i="1"/>
  <c r="L647" i="1"/>
  <c r="L655" i="1"/>
  <c r="L662" i="1"/>
  <c r="L669" i="1"/>
  <c r="L676" i="1"/>
  <c r="L683" i="1"/>
  <c r="L690" i="1"/>
  <c r="L696" i="1"/>
  <c r="L702" i="1"/>
  <c r="L708" i="1"/>
  <c r="L715" i="1"/>
  <c r="L721" i="1"/>
  <c r="L728" i="1"/>
  <c r="L735" i="1"/>
  <c r="L742" i="1"/>
  <c r="L749" i="1"/>
  <c r="L756" i="1"/>
  <c r="L763" i="1"/>
  <c r="L770" i="1"/>
  <c r="L771" i="1"/>
  <c r="L772" i="1"/>
  <c r="L773" i="1"/>
  <c r="L774" i="1"/>
  <c r="L775" i="1"/>
  <c r="L776" i="1"/>
  <c r="L783" i="1"/>
  <c r="L786" i="1"/>
  <c r="L790" i="1" s="1"/>
  <c r="L787" i="1"/>
  <c r="L1071" i="1" s="1"/>
  <c r="L788" i="1"/>
  <c r="L789" i="1"/>
  <c r="L796" i="1"/>
  <c r="L803" i="1"/>
  <c r="L804" i="1"/>
  <c r="L805" i="1"/>
  <c r="L806" i="1"/>
  <c r="L807" i="1"/>
  <c r="L808" i="1"/>
  <c r="L809" i="1"/>
  <c r="L1067" i="1" s="1"/>
  <c r="L810" i="1"/>
  <c r="L908" i="1" s="1"/>
  <c r="L909" i="1" s="1"/>
  <c r="L818" i="1"/>
  <c r="L824" i="1"/>
  <c r="L830" i="1"/>
  <c r="L837" i="1"/>
  <c r="L844" i="1"/>
  <c r="L851" i="1"/>
  <c r="L859" i="1"/>
  <c r="L867" i="1"/>
  <c r="L875" i="1"/>
  <c r="L883" i="1"/>
  <c r="L891" i="1"/>
  <c r="L899" i="1"/>
  <c r="L907" i="1"/>
  <c r="L914" i="1"/>
  <c r="L915" i="1"/>
  <c r="L916" i="1"/>
  <c r="L917" i="1"/>
  <c r="L918" i="1"/>
  <c r="L919" i="1"/>
  <c r="L920" i="1"/>
  <c r="L921" i="1"/>
  <c r="L922" i="1"/>
  <c r="L995" i="1" s="1"/>
  <c r="L996" i="1" s="1"/>
  <c r="L931" i="1"/>
  <c r="L940" i="1"/>
  <c r="L946" i="1"/>
  <c r="L950" i="1"/>
  <c r="L955" i="1"/>
  <c r="L960" i="1"/>
  <c r="L994" i="1"/>
  <c r="L1001" i="1"/>
  <c r="L1009" i="1" s="1"/>
  <c r="L1027" i="1" s="1"/>
  <c r="L1049" i="1" s="1"/>
  <c r="L1002" i="1"/>
  <c r="L1060" i="1" s="1"/>
  <c r="L1003" i="1"/>
  <c r="L1004" i="1"/>
  <c r="L1005" i="1"/>
  <c r="L1006" i="1"/>
  <c r="L1007" i="1"/>
  <c r="L1008" i="1"/>
  <c r="L1018" i="1"/>
  <c r="L1026" i="1"/>
  <c r="L1030" i="1"/>
  <c r="L1038" i="1" s="1"/>
  <c r="L1048" i="1" s="1"/>
  <c r="L1031" i="1"/>
  <c r="L1032" i="1"/>
  <c r="L1033" i="1"/>
  <c r="L1034" i="1"/>
  <c r="L1035" i="1"/>
  <c r="L1036" i="1"/>
  <c r="L1037" i="1"/>
  <c r="L1047" i="1"/>
  <c r="L1075" i="1"/>
  <c r="L1076" i="1"/>
  <c r="L1082" i="1"/>
  <c r="L797" i="1" l="1"/>
  <c r="L798" i="1" s="1"/>
  <c r="L1062" i="1"/>
  <c r="L1061" i="1" s="1"/>
  <c r="L332" i="1"/>
  <c r="L357" i="1" s="1"/>
  <c r="L1051" i="1" s="1"/>
  <c r="L1050" i="1" s="1"/>
  <c r="L1058" i="1"/>
  <c r="L1057" i="1" s="1"/>
  <c r="L1056" i="1" s="1"/>
  <c r="L1081" i="1" s="1"/>
</calcChain>
</file>

<file path=xl/sharedStrings.xml><?xml version="1.0" encoding="utf-8"?>
<sst xmlns="http://schemas.openxmlformats.org/spreadsheetml/2006/main" count="5276" uniqueCount="926">
  <si>
    <t>Asignavimų ir kitų lėšų pokytis, palyginti su ankstesnių metų patvirtintų asignavimų ir kitų lėšų planu</t>
  </si>
  <si>
    <t>Iš jų: regioninių pažangos priemonių lėšos</t>
  </si>
  <si>
    <r>
      <t xml:space="preserve">IŠ VISO programai finansuoti pagal finansavimo šaltinius </t>
    </r>
    <r>
      <rPr>
        <b/>
        <i/>
        <sz val="11"/>
        <color theme="1"/>
        <rFont val="Times New Roman"/>
        <family val="1"/>
        <charset val="186"/>
      </rPr>
      <t>(1 ir 2 punktai)</t>
    </r>
  </si>
  <si>
    <t>2.5. Kitos</t>
  </si>
  <si>
    <r>
      <t xml:space="preserve">2.4. Rėmėjų lėšos </t>
    </r>
    <r>
      <rPr>
        <b/>
        <sz val="11"/>
        <rFont val="Times New Roman"/>
        <family val="1"/>
        <charset val="186"/>
      </rPr>
      <t>(RL)</t>
    </r>
  </si>
  <si>
    <r>
      <t>2.3. Gyventojų pajamų mokestis</t>
    </r>
    <r>
      <rPr>
        <b/>
        <sz val="11"/>
        <rFont val="Times New Roman"/>
        <family val="1"/>
        <charset val="186"/>
      </rPr>
      <t xml:space="preserve"> (GPM)</t>
    </r>
  </si>
  <si>
    <t>2.2. Kitos ES lėšos, kurios neapskaitomos biudžete</t>
  </si>
  <si>
    <t>2.1. Valstybės biudžeto lėšos, kurios neapskaitytos biudžete (VBN)</t>
  </si>
  <si>
    <t>2. KITI ŠALTINIAI (Europos Sąjungos finansinė parama projektams įgyvendinti ir kitos teisėtai gautos lėšos, nurodant atskirus šaltinius)</t>
  </si>
  <si>
    <r>
      <t>1.6.2. Savivaldybės aplinkos apsaugos rėmimo specialiosios programos lėšų likutis (</t>
    </r>
    <r>
      <rPr>
        <b/>
        <sz val="11"/>
        <rFont val="Times New Roman"/>
        <family val="1"/>
        <charset val="186"/>
      </rPr>
      <t>SBAAL</t>
    </r>
    <r>
      <rPr>
        <sz val="11"/>
        <rFont val="Times New Roman"/>
        <family val="1"/>
        <charset val="186"/>
      </rPr>
      <t>)</t>
    </r>
  </si>
  <si>
    <r>
      <t>1.6.1. Ankstesnių metų lėšų likutis (</t>
    </r>
    <r>
      <rPr>
        <b/>
        <sz val="11"/>
        <rFont val="Times New Roman"/>
        <family val="1"/>
        <charset val="186"/>
      </rPr>
      <t>L)</t>
    </r>
  </si>
  <si>
    <t xml:space="preserve"> 1.6. Ankstesnių metų lėšų likučiai</t>
  </si>
  <si>
    <r>
      <t xml:space="preserve">1.5. Skolintos lėšos </t>
    </r>
    <r>
      <rPr>
        <b/>
        <sz val="11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</si>
  <si>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1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</si>
  <si>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1"/>
        <rFont val="Times New Roman"/>
        <family val="1"/>
        <charset val="186"/>
      </rPr>
      <t>(SP)</t>
    </r>
  </si>
  <si>
    <t xml:space="preserve">1.3. Lėšos iš pajamų už prekes ir paslaugas </t>
  </si>
  <si>
    <r>
      <t>1.2.6.Valstybės lėšos kapitalo investicijoms (</t>
    </r>
    <r>
      <rPr>
        <b/>
        <sz val="11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</si>
  <si>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</si>
  <si>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1"/>
        <rFont val="Times New Roman"/>
        <family val="1"/>
        <charset val="186"/>
      </rPr>
      <t>ML)</t>
    </r>
  </si>
  <si>
    <r>
      <t>1.2.3. Valstybės regioninėms įstaigoms ir klasėms finansuoti (</t>
    </r>
    <r>
      <rPr>
        <b/>
        <sz val="11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</si>
  <si>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1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</si>
  <si>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1"/>
        <rFont val="Times New Roman"/>
        <family val="1"/>
        <charset val="186"/>
      </rPr>
      <t>VB)</t>
    </r>
  </si>
  <si>
    <t xml:space="preserve">1.2. Lietuvos Respublikos valstybės biudžeto dotacijos </t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</si>
  <si>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1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</si>
  <si>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1"/>
        <rFont val="Times New Roman"/>
        <family val="1"/>
        <charset val="186"/>
      </rPr>
      <t>SBAA</t>
    </r>
    <r>
      <rPr>
        <sz val="11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</si>
  <si>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1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</si>
  <si>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1"/>
        <rFont val="Times New Roman"/>
        <family val="1"/>
        <charset val="186"/>
      </rPr>
      <t xml:space="preserve"> </t>
    </r>
  </si>
  <si>
    <t xml:space="preserve">1.SAVIVALDYBĖS BIUDŽETAS (įskaitant skolintas lėšas) </t>
  </si>
  <si>
    <t>Lėšos 2025 metams</t>
  </si>
  <si>
    <r>
      <t>Finansavimo šaltiniai</t>
    </r>
    <r>
      <rPr>
        <b/>
        <sz val="10"/>
        <color rgb="FFFF0000"/>
        <rFont val="Times New Roman"/>
        <family val="1"/>
        <charset val="186"/>
      </rPr>
      <t xml:space="preserve"> </t>
    </r>
  </si>
  <si>
    <t>tūkst. Eur</t>
  </si>
  <si>
    <t>FINANSAVIMO ŠALTINIŲ SUVESTINĖ</t>
  </si>
  <si>
    <t>*Priemonės požymis –  pažangos priemonė/projektas (P), regioninė pažangos priemonė (PR), valstybinė pažangos priemonė (PV) ,tęstinė priemonė / projektas (T)</t>
  </si>
  <si>
    <t>Iš viso:</t>
  </si>
  <si>
    <t>Iš viso Programai</t>
  </si>
  <si>
    <t>Iš viso programai be likučio</t>
  </si>
  <si>
    <t>Iš viso tikslui</t>
  </si>
  <si>
    <t>10</t>
  </si>
  <si>
    <t>Iš viso uždaviniui</t>
  </si>
  <si>
    <t>02</t>
  </si>
  <si>
    <t>KPP</t>
  </si>
  <si>
    <t>VB</t>
  </si>
  <si>
    <t>VKI</t>
  </si>
  <si>
    <t>ES</t>
  </si>
  <si>
    <t>P</t>
  </si>
  <si>
    <t>L</t>
  </si>
  <si>
    <t>SBES</t>
  </si>
  <si>
    <t>vnt.</t>
  </si>
  <si>
    <t>Įgyvendinti projektą</t>
  </si>
  <si>
    <t>SB</t>
  </si>
  <si>
    <t>Panevėžio miesto savivaldybės administracija Projekto vadovas Darius Linkonas</t>
  </si>
  <si>
    <t>0</t>
  </si>
  <si>
    <t>288724610</t>
  </si>
  <si>
    <t>10.2.1.</t>
  </si>
  <si>
    <t>Esamo Panevėžio miesto autobusų stoties pastato ir infrastruktūros konversija, pritaikant ją gyventojų ir atvykstančiųjų aptarnavimui teikiant viešąsias paslaugas susisiekimo, turizmo informacijos ir verslo informacijos srityse</t>
  </si>
  <si>
    <t>PR</t>
  </si>
  <si>
    <t>01</t>
  </si>
  <si>
    <t>Įgyvendinti projektai</t>
  </si>
  <si>
    <t>Panevėžio miesto savivaldybės administracija</t>
  </si>
  <si>
    <t>Efektyvinti viešųjų paslaugų teikimą</t>
  </si>
  <si>
    <t>Pagerinti savivaldybės veiklos valdymą</t>
  </si>
  <si>
    <t>Įgyvendintas projektas</t>
  </si>
  <si>
    <t>Panevėžio miesto savivaldybės administracija Projekto vadovas Andrius Gailiūnas</t>
  </si>
  <si>
    <t>0,4</t>
  </si>
  <si>
    <t>10.1.1.</t>
  </si>
  <si>
    <t xml:space="preserve">Įgyvendinti projektą „Efektyvus turto valdymas Šiaulių ir Panevėžio miesto savivaldybėse“  </t>
  </si>
  <si>
    <t>asm.</t>
  </si>
  <si>
    <t>Naujų ir patobulintų viešųjų skaitmeninių paslaugų, produktų ir procesų naudotojai (fziniai ir juridiniai asmenys)</t>
  </si>
  <si>
    <t>Projekto vadovė Giedrė Kabitavičienė</t>
  </si>
  <si>
    <t>0;4</t>
  </si>
  <si>
    <t xml:space="preserve">Įgyvendinti projektą „Panevėžio miesto savivaldybės teikiamų paslaugų perkėlimas į elektroninę erdvę gerinant paslaugų kokybę“  </t>
  </si>
  <si>
    <t xml:space="preserve">Viešųjų ir administracinių paslaugų teikimo elektroniniu būdu plėtra </t>
  </si>
  <si>
    <t>Pagerinti skaitmeninį junglumą (SPP 1.5.2)</t>
  </si>
  <si>
    <t>Stiprinti vietos savivaldą ir vykdyti efektyvų miesto įmonių ir įstaigų valdymą  (SPP 1.5)</t>
  </si>
  <si>
    <t>09</t>
  </si>
  <si>
    <t>Įgvendintas projektas</t>
  </si>
  <si>
    <t>9.1.1.</t>
  </si>
  <si>
    <t>Įgyvendinti projektą "Panevėžio miesto  pramoninių ir komercinių teritorijų pasiekiamumo gerinimas"</t>
  </si>
  <si>
    <t>SB(ES)</t>
  </si>
  <si>
    <t>Panevėžio miesto savivaldybės administracija Projekto vadovas Dalius Vadluga</t>
  </si>
  <si>
    <t>0; 7</t>
  </si>
  <si>
    <t>Klaipėdos -Vakarinės g. rekonstravimas, užtikrinant eismo saugumą ir pašalinant juodąją dėmę</t>
  </si>
  <si>
    <t>08</t>
  </si>
  <si>
    <t>Panevėžio miesto savivaldybės administracija Projekto vadovas Arvydas Šatas</t>
  </si>
  <si>
    <r>
      <t>0</t>
    </r>
    <r>
      <rPr>
        <sz val="11"/>
        <color rgb="FF0070C0"/>
        <rFont val="Times New Roman"/>
        <family val="1"/>
        <charset val="186"/>
      </rPr>
      <t>:7</t>
    </r>
  </si>
  <si>
    <t>Klaipėdos–Nemuno g. rekonstravimas, užtikrinant eismo saugumą ir pašalinant juodąją dėmę</t>
  </si>
  <si>
    <t>07</t>
  </si>
  <si>
    <t>Panevėžio miesto savivaldybės administracija   Projekto vadovas Darius Linkonas</t>
  </si>
  <si>
    <t>0;19</t>
  </si>
  <si>
    <t>J. Basanavičiaus–Beržų g. rekonstravimas, užtikrinant eismo saugumą ir pašalinant juodąją dėmę</t>
  </si>
  <si>
    <t>06</t>
  </si>
  <si>
    <t>Investicijų projektų skyrius</t>
  </si>
  <si>
    <t>0;15</t>
  </si>
  <si>
    <t xml:space="preserve">Vykdyti investicijų projektus, naudojant bankų paskolos, Savivaldybės biudžeto ir likučio lėšas </t>
  </si>
  <si>
    <t>05</t>
  </si>
  <si>
    <t xml:space="preserve">Administruoti investicijų projektus </t>
  </si>
  <si>
    <t>04</t>
  </si>
  <si>
    <t>03</t>
  </si>
  <si>
    <t>Parengti investicijų projektai / kiti dokumentai</t>
  </si>
  <si>
    <t xml:space="preserve">0;15; </t>
  </si>
  <si>
    <t>Parengti dokumentus, reikalingus Europos Sąjungos fondų investicijoms gauti</t>
  </si>
  <si>
    <t>Projekto vadovas Darius Linkonas</t>
  </si>
  <si>
    <t xml:space="preserve"> Įgyvendinti projektą „Infrastruktūros Biliūno g., Elektronikos g., Tinklų g. rengimas / modernizavimas, sukuriant palankias sąlygas verslo vystymuisi Panevėžio mieste“</t>
  </si>
  <si>
    <t>Projekto vadovas Donatas Mickevičius</t>
  </si>
  <si>
    <t>Projektas įgyvendintas</t>
  </si>
  <si>
    <t xml:space="preserve"> Įgyvendinti projektą „Susisiekimo su Panevėžio LEZ gerinimas, modernizuojant J. Janonio g.–Vakarinės g.–Pramonės g. sankryžą“</t>
  </si>
  <si>
    <t>Reguliarus metodiškai pagrįstas verslo aplinkos vertinimas ir kylančių verslo problemų, įtraukiant verslo atstovus sprendimas</t>
  </si>
  <si>
    <t>Objektų, modernizuotų verslo plėtros sąlygų gerinimui, skaičius</t>
  </si>
  <si>
    <t xml:space="preserve">Sudaryti palankias sąlygas verslo plėtrai ir investicijų pritraukimui </t>
  </si>
  <si>
    <t>Įgyvendinti investicijų projektai, didinantys verslo aplinkos konkurencingumą</t>
  </si>
  <si>
    <t xml:space="preserve">Didinti miesto verslo aplinkos konkurencingumą </t>
  </si>
  <si>
    <t>8.1.1.</t>
  </si>
  <si>
    <t>Įgyvendinti projektą „Erdvė talentams“</t>
  </si>
  <si>
    <t>13</t>
  </si>
  <si>
    <t>Įgyvendinti projektą „Visos dienos mokyklos erdvės sukūrimas Panevėžio miesto ikimokyklinio ugdymo mokyklose,  II etapas“</t>
  </si>
  <si>
    <t>12</t>
  </si>
  <si>
    <t>Panevėžio miesto svivvaldybės administracija Projekto vadovė Aušra Gabrėnienė</t>
  </si>
  <si>
    <t>0;12</t>
  </si>
  <si>
    <t>Įgyvendinti projeketą "Švietimo pagalbos ir kordinuotai teikiamų paslaugų užtikrinimas Panevėžio mieste"</t>
  </si>
  <si>
    <t>11</t>
  </si>
  <si>
    <t>Panevėžio miesto savivaldybės administracija Projekto koordinatorė Eda Vaičiūnė</t>
  </si>
  <si>
    <t>0;</t>
  </si>
  <si>
    <t>Įgyvendinti projektą „Ugdymo priemonės mokykloms“</t>
  </si>
  <si>
    <t>Panevėžio miesto savivaldybės administracija Projekto koordinatorė Gintarė Kliučininkienė</t>
  </si>
  <si>
    <t>0; 15</t>
  </si>
  <si>
    <t>Įgyvendinti projektą „Gebėjimų ir reikalingų kompetencijų ugdymas darbe su specialiųjų poreikių vaikais Latvijos ir Lietuvos vaikų darželiuose"</t>
  </si>
  <si>
    <t>Projekto vadovas Mindaugas Šagamogas</t>
  </si>
  <si>
    <t>0;12;19</t>
  </si>
  <si>
    <t>Įgyvendinti projektą „Bendrojo ugdymo mokyklų infrastruktūros pritaikymas įvairių negalių turintiems mokiniams Panevėžio mieste“</t>
  </si>
  <si>
    <t>Projekto vadovas  Gintaras Lebedevas</t>
  </si>
  <si>
    <t>Įgyvendinti projektą „Visos dienos mokyklos erdvės sukūrimas Panevėžio miesto ikimokyklinio ugdymo mokyklose“</t>
  </si>
  <si>
    <t>Projekto vadovė Silvija Sėrikovienė</t>
  </si>
  <si>
    <t>Įgyvendinti projektą „Tūkstantmečio mokyklos I“</t>
  </si>
  <si>
    <t>bs grąžinamos ES lėšos</t>
  </si>
  <si>
    <t>Projekto vadovas Andrius Gailiūnas</t>
  </si>
  <si>
    <t>Projektas užbaigtas</t>
  </si>
  <si>
    <t>Įgyvendintas projektas 2024</t>
  </si>
  <si>
    <t>0;12; 4</t>
  </si>
  <si>
    <t>Įgyvendinti projektą „Atviros ekosistemos atsiskaitymams negrynaisiais pinigais bendrojo ugdymo įstaigų valgyklose kūrimas“</t>
  </si>
  <si>
    <t>Projekto vadovas Jokūbas Leipus</t>
  </si>
  <si>
    <t>Panevėžžio miesto savivaldybės administracija</t>
  </si>
  <si>
    <t>0;8</t>
  </si>
  <si>
    <t xml:space="preserve"> Įgyvendinti projektą „Mokyklų aprūpinimas gamtos ir technologinių mokslų priemonėmis“</t>
  </si>
  <si>
    <t xml:space="preserve"> </t>
  </si>
  <si>
    <t xml:space="preserve">išbr., užbaigtas </t>
  </si>
  <si>
    <t>0;7</t>
  </si>
  <si>
    <r>
      <t xml:space="preserve"> Įgyvendinti projektą „Neformaliojo švietimo infrastruktūros tobulinimas“</t>
    </r>
    <r>
      <rPr>
        <sz val="11"/>
        <color rgb="FFFF0000"/>
        <rFont val="Times New Roman"/>
        <family val="1"/>
        <charset val="186"/>
      </rPr>
      <t xml:space="preserve"> užbaigtas, joi nebėra 02 programoje</t>
    </r>
  </si>
  <si>
    <t>paslėpti projektą</t>
  </si>
  <si>
    <t>Modernizuota įstaigos infrastruktūra</t>
  </si>
  <si>
    <t>Projekto vadovas Gintaras Lebedevas</t>
  </si>
  <si>
    <t xml:space="preserve">panaikinti arba </t>
  </si>
  <si>
    <t>Miesto infrastruktūros skyrius</t>
  </si>
  <si>
    <t>Įgyvendinti projektą „Regos centro „Linelis“  pastato vidaus patalpų  ir ugdymo aplinkos modernizavimas“</t>
  </si>
  <si>
    <t>Modernizuotas objektas</t>
  </si>
  <si>
    <t xml:space="preserve">Projektas užbaigtas </t>
  </si>
  <si>
    <t xml:space="preserve"> Įgyvendinti projektą „Panevėžio „Vilties“ progimnazijos infrastruktūros modernizavimas“ </t>
  </si>
  <si>
    <t>Švietimo įstaigų, kuriose modernizuotos vidaus  ir (ar) lauko patalpų erdvės, skaičius</t>
  </si>
  <si>
    <t>Modernizuota objektų</t>
  </si>
  <si>
    <t xml:space="preserve">Švietimo įstaigų vidaus patalpų ir (ar) lauko infrastruktūros modernizavimas  </t>
  </si>
  <si>
    <t>Įgyvendintų ikimokyklinio, bendrojo ir neformaliojo ugdymo mokyklų infrastruktūros modernizavimo projektų skaičius</t>
  </si>
  <si>
    <t xml:space="preserve">Užtikrinti sveiką, saugią emocinę ir fizinę aplinką  švietimo įstaigose </t>
  </si>
  <si>
    <t>Modernizuoti švietimo sistemos objektai, gerinant jų prieinamumą ir kokybę</t>
  </si>
  <si>
    <t xml:space="preserve">Didinti švietimo sistemos prieinamumą ir kokybę </t>
  </si>
  <si>
    <t>km</t>
  </si>
  <si>
    <t>Rekonstruotos gatvės ilgis</t>
  </si>
  <si>
    <t xml:space="preserve">Projekto vadovas Donatas Mickevičius </t>
  </si>
  <si>
    <t>7.1.2.</t>
  </si>
  <si>
    <t>Įgyvendinti projektą „Panevėžio A. Jakšto g. rekonstrukcija“</t>
  </si>
  <si>
    <t xml:space="preserve">Miesto vietinės reikšmės kelių ir gatvių infrastruktūros atnaujinimas ir plėtra </t>
  </si>
  <si>
    <t>projektas užbaigtas</t>
  </si>
  <si>
    <t>7.1.1.</t>
  </si>
  <si>
    <t xml:space="preserve"> Įgyvendinti projektą „Lietaus vandens surinkimo, valymo ir nuotekų  bei drenažo sistemų projektavimas, diegimas ir renovavimas“  </t>
  </si>
  <si>
    <t>Paviršinių nuotekų surinkimo  ir valymo sistemos (tinklų, įrenginių) modernizavimas ir plėtra</t>
  </si>
  <si>
    <t>Rekonstruotos lietaus vandens surinkimo, valymo ir nuotekų  bei drenažo sistemos ilgis</t>
  </si>
  <si>
    <t xml:space="preserve">Modernizuoti esamą ir tvariai vystyti naują miesto infrastruktūrą </t>
  </si>
  <si>
    <t>Projektų, gavusių finansavimą miesto tvariai plėtrai ir transformacijai, skaičius</t>
  </si>
  <si>
    <t xml:space="preserve">Skatinti miesto tvarią plėtrą ir transformaciją </t>
  </si>
  <si>
    <t xml:space="preserve">Panevėžio miesto savivaldybės administracija </t>
  </si>
  <si>
    <t>6.3.1.</t>
  </si>
  <si>
    <t>Įgyvendinti projektą "Panevėžio miesto autobusų stoties prieigų urbanizuotos teritorijos konversija į žaliąją erdvę ir reikalingos susisiekimo infrastruktūros modernizavimas"</t>
  </si>
  <si>
    <t>Įgyvendinti projektą "Plėtoti žaliąją infrastruktūrą Panevėžio miesto urbanizuotoje teritorijoje"</t>
  </si>
  <si>
    <t>Sukurta rekreacinė erdvė</t>
  </si>
  <si>
    <t>Panevėžio miesto savivaldybės administracija Projekto vadovas Tadas Stanikūnas</t>
  </si>
  <si>
    <t>Įgyvendinti projektą "Šiaurinėje „Ekrano“ marių pusėje esančios teritorijos atgaivinimas sukuriant rekreacinę erdvę"</t>
  </si>
  <si>
    <t xml:space="preserve">Įgyvendintas projektas </t>
  </si>
  <si>
    <t>Panevėžio miesto savivaldybės administracija Projekto vadovė Sigita Biveinienė</t>
  </si>
  <si>
    <t>Įgyvendinti projektą "Molainių filtracijos laukų ir šalia esančių teritorijų konversija, pritaikant daugiatiksliam naudojimui"</t>
  </si>
  <si>
    <t>Įgyvendinti  projektą "Rekreacinės erdvės sukūrimas atgaivinant Berčiūnų miško parką"</t>
  </si>
  <si>
    <t>Panevėžio miesto savivaldybės administracija Projekto vadovė Vita Bubliauskaitė</t>
  </si>
  <si>
    <t>Įgyvendinti projektą "Laisvės aikštės prieigų humanizavimas"</t>
  </si>
  <si>
    <t>Investicijų projektų skyrius                           Projekto vadovė Jolanta Rimdžiūtė</t>
  </si>
  <si>
    <t>Įgyvendinti projektą „Ekologinio vandens turizmo  Latvijoje ir Lietuvoje vystymas“</t>
  </si>
  <si>
    <t>užbaigtas</t>
  </si>
  <si>
    <t>kv.m.</t>
  </si>
  <si>
    <t xml:space="preserve">Sutvarkyta teritorija </t>
  </si>
  <si>
    <t>Projekto vadovė Ieva Skiotienė</t>
  </si>
  <si>
    <t>0;14</t>
  </si>
  <si>
    <t>Įgyvendinti projektą „Kraštovaizdžio formavimas ir ekologinės būklės gerinimas Panevėžio mieste“</t>
  </si>
  <si>
    <t>0;5</t>
  </si>
  <si>
    <r>
      <t xml:space="preserve"> Įgyvendinti projektą „Erdvės žmonėms“</t>
    </r>
    <r>
      <rPr>
        <sz val="11"/>
        <color rgb="FFFF0000"/>
        <rFont val="Times New Roman"/>
        <family val="1"/>
        <charset val="186"/>
      </rPr>
      <t xml:space="preserve"> Projektas užbaigtas, nebėra 02 programoje</t>
    </r>
  </si>
  <si>
    <t>Projekto vadovė Dalia Gurskienė</t>
  </si>
  <si>
    <t>Komunikacijos skyrius</t>
  </si>
  <si>
    <t xml:space="preserve"> Įgyvendinti projektą „Transformacija iš apleistų erdvių į išpuoselėtas“</t>
  </si>
  <si>
    <t>Projekto vadovė Vita Bubliauskaitė</t>
  </si>
  <si>
    <t>Teritorijų planavimo ir architektūros skyrius</t>
  </si>
  <si>
    <t xml:space="preserve"> Įgyvendinti projektą „Laisvės aikštės ir jos prieigų sutvarkymas“</t>
  </si>
  <si>
    <t>nutarta nebeįrengti</t>
  </si>
  <si>
    <t>Įrengtas fontanas</t>
  </si>
  <si>
    <t xml:space="preserve"> Įgyvendinti projektą „Jaunimo sodo sutvarkymas“</t>
  </si>
  <si>
    <t>Projekto vadovas Tadas Stanikūnas</t>
  </si>
  <si>
    <t xml:space="preserve"> Įgyvendinti projektą „Teritorijos prie „Ekrano“ marių  konversija, pritaikant ją aktyviam poilsiui, užimtumui ir vietos verslo skatinimui“</t>
  </si>
  <si>
    <t xml:space="preserve"> Įgyvendinti projektą „Nepriklausomybės aikštės ir jos prieigų sutvarkymas“</t>
  </si>
  <si>
    <t xml:space="preserve"> Įgyvendinti projektą „Viešųjų erdvių prie Panevėžio bendruomenių rūmų sutvarkymas“</t>
  </si>
  <si>
    <t>"-" 10,8</t>
  </si>
  <si>
    <t xml:space="preserve"> Įgyvendinti projektą „Skaistakalnio parko ir jo prieigų sutvarkymas“</t>
  </si>
  <si>
    <t>Projekto vadovas Marius Garbauskas</t>
  </si>
  <si>
    <t>Projektas užbaigtas 2023</t>
  </si>
  <si>
    <t xml:space="preserve"> Įgyvendinti projektą „Panevėžio senvagės teritorijos kompleksinis sutvarkymas“</t>
  </si>
  <si>
    <t>Sukurtos rekreacinės erdvės</t>
  </si>
  <si>
    <t>Įgyvendinta projektų</t>
  </si>
  <si>
    <t>Viešųjų erdvių pritaikymas / natūralių ir pusiau natūralių miesto erdvių tvarkymas ir atnaujinimas (viešosios, poilsio, tyliosios zonos)</t>
  </si>
  <si>
    <t>Suformuotų, patobulintų erdvių skaičius</t>
  </si>
  <si>
    <t xml:space="preserve">Patobulinti  miesto erdvių ir objektų kokybę, jų priežiūrą </t>
  </si>
  <si>
    <t>Panevėžio miesto savivaldybės administracija Projekto vadovė Neringa Kintaitė</t>
  </si>
  <si>
    <t>6.2.1.</t>
  </si>
  <si>
    <t>Įgyvendinti projektą "Skatinti rūšiuojamąji atliekų surinkimą Panevėžio mieste"</t>
  </si>
  <si>
    <t>Projektas užbaigtas 2024</t>
  </si>
  <si>
    <t xml:space="preserve"> Įgyvendinti projektą „Komunalinių atliekų rūšiuojamojo surinkimo infrastruktūra“</t>
  </si>
  <si>
    <t>Įrengta surūšiuotų atliekų surinkimo aikštelių</t>
  </si>
  <si>
    <t>Šalinamų sąvartyne komunalinių atliekų kiekio mažinimas</t>
  </si>
  <si>
    <t>Įdiegti nauji žiedinės ekonomikos sprendimai</t>
  </si>
  <si>
    <t xml:space="preserve">Užtikrinti saugią ir švarią aplinką bei įdiegti žiedinės ekonomikos (beatliekės gamybos) principus </t>
  </si>
  <si>
    <t xml:space="preserve"> m. </t>
  </si>
  <si>
    <t>Projekto vadovas Arvydas Šatas</t>
  </si>
  <si>
    <t>6.1.1.</t>
  </si>
  <si>
    <t xml:space="preserve"> Įgyvendinti projektą „Panevėžio miesto gatvių apšvietimo modernizavimas“</t>
  </si>
  <si>
    <t>proc.</t>
  </si>
  <si>
    <t>Modernizuota miesto apšvietimo sistema</t>
  </si>
  <si>
    <t xml:space="preserve">Miesto apšvietimo sistemų modernizavimas ir efektyvumo didinimas </t>
  </si>
  <si>
    <t>Įgyvendinami projektai, gavę finansavimą energijos taupymo, atsinaujinančių išteklių naudojimo skatinimui</t>
  </si>
  <si>
    <t xml:space="preserve">Paskatinti energijos taupymą, atsinaujinančių  ir alternatyvių  energijos išteklių naudojimą  </t>
  </si>
  <si>
    <t>kv.m.    Vnt.</t>
  </si>
  <si>
    <t>Atnaujintos / suformuotos viešosios erdvės, želdynai;  finansavimą gavę klimato kaitos mažinimo sprendimai</t>
  </si>
  <si>
    <t xml:space="preserve">Mažinti poveikį klimato kaitai ir prisitaikyti prie jos </t>
  </si>
  <si>
    <t>5.3.1.</t>
  </si>
  <si>
    <t xml:space="preserve"> Įgyvendinti projektą „Darnaus judumo priemonių diegimas Panevėžio mieste“</t>
  </si>
  <si>
    <t xml:space="preserve">Intelektinių elektroninių  priemonių diegimas viešajame transporte </t>
  </si>
  <si>
    <t>Įgyvendintų projektų, didinančių naudojimosi viešuoju transportu mastą, skaičius</t>
  </si>
  <si>
    <t xml:space="preserve">Padidinti naudojimosi viešuoju transportu mastą </t>
  </si>
  <si>
    <t>5.2.1.</t>
  </si>
  <si>
    <t>Įgyvendinti projektą "Klaipėdos g. –Vakarinės g. rekonstravimas, užtikrinant eismo saugumą ir pašalinant juodąją dėmę"</t>
  </si>
  <si>
    <t>Įgyvendinti projektą "J. Basanavičiaus g. - Beržų g. rekonstravimas, užtikrinant eismo saugumą ir pašalinant juodąją dėmę"</t>
  </si>
  <si>
    <t>Įgyvendinti projektą "Klaipėdos g. –Nemuno g. rekonstravimas, užtikrinant eismo saugumą ir pašalinant juodąją dėmę"</t>
  </si>
  <si>
    <t>Modernizuotų šviesoforinių sankryžų skaičius</t>
  </si>
  <si>
    <t xml:space="preserve"> Įgyvendinti projektą „Intelektinės transporto sistemos  diegimas Panevėžio mieste“</t>
  </si>
  <si>
    <t xml:space="preserve">Sankryžų modernizavimas siekiant užtikrinti saugumą </t>
  </si>
  <si>
    <t>Finansavimą eismo saugumo didinimui gavę miesto eismo objektai</t>
  </si>
  <si>
    <t xml:space="preserve">Padidinti eismo saugumą </t>
  </si>
  <si>
    <t>5.1.1.</t>
  </si>
  <si>
    <t>Įgyvendinti projektą "A. Jakšto gatvės pėsčiųjų ir dviračių tilto (nuo Kranto g. iki A. Jakšto g.) atnaujinimas / įrengimas integruojant į bendrą bevariklio transporto tinklą"</t>
  </si>
  <si>
    <t>Projekto vadovė Sigita Biveinienė</t>
  </si>
  <si>
    <t>Dviračių arba pėsčiųjų ir / ar dviračių tako Smėlynės g. (nuo J. Basanavičiaus iki S. Kerbedžio g.) modernizavimas integruojant į bendrą bevariklio transporto tinklą</t>
  </si>
  <si>
    <t>Panevėžio miesto savivaldybės administracija  Projekto vadovė Rasa Augustinaitė</t>
  </si>
  <si>
    <t>Dviračių arba pėsčiųjų ir / ar dviračių tako Pušaloto g. (nuo geležinkelio pervažos iki miesto ribos) modernizavimas integruojant į bendrą bevariklio transporto tinklą</t>
  </si>
  <si>
    <t>Panevėžio miesto savivaldybės administracija   Projekto vadovė Ernesta Čebienė</t>
  </si>
  <si>
    <t>Dviračių arba pėsčiųjų ir / ar dviračių tako Klaipėdos g. (nuo Nemuno g. iki miesto ribos) modernizavimas integruojant į bendrą bevariklio transporto tinklą</t>
  </si>
  <si>
    <t>Panevėžio miesto savivaldybės administracija   Projekto vadovė Rasa Augustinaitė</t>
  </si>
  <si>
    <t>Dviračių arba pėsčiųjų ir / ar dviračių tako Ramygalos g. (nuo Nemuno g. iki miesto ribos) modernizavimas integruojant į bendrą bevariklio transporto tinklą</t>
  </si>
  <si>
    <t>Įgyvendinti projektą „Pėsčiųjų ir dviračių tako nuo Vakarinės g. link Berčiūnų gyvenvietės modernizavimas integruojant į bendrą bevariklio transporto tinklą"</t>
  </si>
  <si>
    <t xml:space="preserve">vnt. </t>
  </si>
  <si>
    <t>Naujų įrengtų netaršaus mikrostransporto priemonių stovų komplektai</t>
  </si>
  <si>
    <t>Projekto vadovė Indrė Juodikė</t>
  </si>
  <si>
    <t xml:space="preserve"> Igyvendinti projektą „DJP BSR - efektyvaus darnaus judumo mieste planavimo stiprinimas Baltijos miestuose“</t>
  </si>
  <si>
    <t xml:space="preserve"> Igyvendinti projektą „Dviračio tako nuo Vakarinės g. link Berčiūnų gyvenvietės  modernizavimas“</t>
  </si>
  <si>
    <t>Dviračių trąsų, pėsčiųjų takų mieste ir jo prieigose įrengimas ir atnaujinimas užtikrinant tęstinumą bei junglumą</t>
  </si>
  <si>
    <t>km.</t>
  </si>
  <si>
    <t>Atnaujintų atkarpų, skatinant netaršaus mikrotransporto infrastruktūros plėtrą, ilgis</t>
  </si>
  <si>
    <t xml:space="preserve">Paskatinti netaršaus  mikrotransporto (paspirtukai, dviračiai, riedžiai ir kt.) infrastruktūros plėtrą </t>
  </si>
  <si>
    <t>Įdiegtų/patobulintų darnaus judimo priemonių skaičius</t>
  </si>
  <si>
    <t xml:space="preserve">Vykdyti kryptingą darnaus judumo politiką savivaldybėje </t>
  </si>
  <si>
    <t>Panevėžio miesto savivaldybės administracija  Projekto vadovas Jokūbas Leipus</t>
  </si>
  <si>
    <t>4.1.1.</t>
  </si>
  <si>
    <t>Bauhauzas – žalesnė Europa</t>
  </si>
  <si>
    <t>vnt..</t>
  </si>
  <si>
    <t>Tarptautinių  renginių skaičius</t>
  </si>
  <si>
    <t>Panevėžio miesto savivaldybės administracija                                     Projekto vadovė Dalia Gurskienė</t>
  </si>
  <si>
    <t xml:space="preserve">Įgyvendinti projektą „Jaunimas ir demokratija: būsimos Europos kartos įgalinimas“ </t>
  </si>
  <si>
    <t xml:space="preserve">Įgyvendinti projektą „Tvarios energijos iššūkiai“ </t>
  </si>
  <si>
    <t>Projekto vadovė Sonata Vizorienė</t>
  </si>
  <si>
    <t>0;16</t>
  </si>
  <si>
    <t xml:space="preserve">Įgyvendinti projektą „Koordinatorių modelio išbandymas ir lyčių lygybės politikos stiprinimas Lietuvoje“ </t>
  </si>
  <si>
    <t>Panevėžio miesto savivaldybės administracija                                       Projekto vadovė Dalia Gurskienė</t>
  </si>
  <si>
    <t xml:space="preserve">Įgyvendinti projektą „Europos solidarumas telkia pasaulio jaunimą (Sinergija)“ </t>
  </si>
  <si>
    <t>Vietos renginių skaičius</t>
  </si>
  <si>
    <t xml:space="preserve"> Įgyvendinti projektą „Eurostovykla“ </t>
  </si>
  <si>
    <t>Paojekto vadovė Vilma Kučytė</t>
  </si>
  <si>
    <t xml:space="preserve">Įgyvendinti projektą „Iššūkiai jaunimui“ </t>
  </si>
  <si>
    <t>Projekto vadovė Vilma Kučytė</t>
  </si>
  <si>
    <t xml:space="preserve">Įgyvendinti projektą „Įtrauki Europos Sąjunga“  </t>
  </si>
  <si>
    <t xml:space="preserve">Įgyvendinti projektą „Žalioji kryptis“  </t>
  </si>
  <si>
    <t>Įgyvendinti projektą „Sportas visiems“</t>
  </si>
  <si>
    <t xml:space="preserve">Įgyvendinti projektą „Bendruomenė ir aplinka“ </t>
  </si>
  <si>
    <r>
      <t xml:space="preserve">Prisidėti prie BIVP (Bendruomenės inicijuota vietos plėtra) strategijos įgyvendinimo </t>
    </r>
    <r>
      <rPr>
        <sz val="11"/>
        <color rgb="FFFF0000"/>
        <rFont val="Times New Roman"/>
        <family val="1"/>
        <charset val="186"/>
      </rPr>
      <t>NETURI BŪTI</t>
    </r>
  </si>
  <si>
    <t xml:space="preserve"> Įgyvendinti projektą „Tiltas“ </t>
  </si>
  <si>
    <t>Pagerintų / modernizuotų paslaugų skaičius</t>
  </si>
  <si>
    <t>Projekto vadovė Asta Puodžiūnienė</t>
  </si>
  <si>
    <t>Strateginio planavimo ir finansų skyrius</t>
  </si>
  <si>
    <t>0;11</t>
  </si>
  <si>
    <t xml:space="preserve"> Įgyvendinti projektą „Paslaugų ir asmenų aptarnavimo kokybės gerinimas Panevėžio miesto ir Panevėžio rajono savivaldybėse“</t>
  </si>
  <si>
    <t xml:space="preserve">Įgyvendinti projektą „Lyčių lygybės kraštovaizdis – tvarus ir skirtingus poreikius atitinkantis miestų plėtros metodas“ </t>
  </si>
  <si>
    <t xml:space="preserve">Gyventojų pilietiškumo ir sąmoningumo skatinimas </t>
  </si>
  <si>
    <t>Renginių, skatinančių bendruomeniškumą ir įsitraukimą, skaičius</t>
  </si>
  <si>
    <t xml:space="preserve">Paskatinti gyventojų bendruomeniškumą ir įtraukti į savivaldos procesus </t>
  </si>
  <si>
    <t>Įgyvendinamų miesto projektų, skatinančių gyventojų socialinį aktyvumą ir pilietinę atsakomybę, skaičius</t>
  </si>
  <si>
    <t xml:space="preserve">Didinti gyventojų socialinį aktyvumą ir pilietinę atsakomybę </t>
  </si>
  <si>
    <t>Įrengti socialiniai būstai</t>
  </si>
  <si>
    <t>Panevėžio miesto savivaldybės administracija Projekto vadovė Simona Sargautienė</t>
  </si>
  <si>
    <t>3.2.1.</t>
  </si>
  <si>
    <t>Įgyvendinti projektą „Socialinio būsto fondo plėtra Panevėžio mieste“</t>
  </si>
  <si>
    <t>Įgyvendinti projektą „Socialinio būsto plėtra“</t>
  </si>
  <si>
    <t xml:space="preserve">Socialinio būsto plėtra </t>
  </si>
  <si>
    <t>sk.</t>
  </si>
  <si>
    <t>Įkurta socialinių būstų</t>
  </si>
  <si>
    <t xml:space="preserve">Vystyti socialinės paramos individualizuoto kompleksiškumo teikimo modelį </t>
  </si>
  <si>
    <t xml:space="preserve"> 288724610</t>
  </si>
  <si>
    <t>3.1.2</t>
  </si>
  <si>
    <t>Įgyvendinti projektą „Priedangų infrastruktūros plėtra Panevėžio mieste“</t>
  </si>
  <si>
    <t>Įgyvendinti projektą „Kolektyvinės apsaugos statinių aprūpinimas būtinųjų priemonių atsargomis Panevėžio mieste“</t>
  </si>
  <si>
    <t>Panevėžio miesto savivaldybės administracija Projekto vadovas Tomas Tamošiūnas</t>
  </si>
  <si>
    <t>Įgyvendinti projektą "Priėmimo sistemos reforma Lietuvoje"</t>
  </si>
  <si>
    <t>Panevėžio miesto savivaldybės administracija Projekto vadovas Kęstutis Tamošiūnas</t>
  </si>
  <si>
    <t>Įgyvendinti projektą "Socialinės globos namų senatvine demencija sergantiems asmenims ir senyvo amžiaus  asmenims su negalia infrastruktūros plėtra Panevėžio mieste"</t>
  </si>
  <si>
    <t>Panevėžio miesto savivaldybės administracija Projekto vadovė Eglė Skujienė</t>
  </si>
  <si>
    <t>Įgyvendinti projektą "Panevėžio grupinių gyvenimo namų asmenims su intelekto ir (ar) psichikos negalia įkūrimas"</t>
  </si>
  <si>
    <t>Įgyvendinti projektą "Apsaugoto būsto įrengimas Panevėžyje"</t>
  </si>
  <si>
    <t>Panevėžio miesto savivaldybės administracija Projekto koordinatorė Nijolė Janėnienė</t>
  </si>
  <si>
    <t>Įgyvendinti projektą "Užsienio kilmės Lietuvos gyventojų integracijos procesų koordinavimo plėtra Lietuvos Respublikos savivaldybėse"</t>
  </si>
  <si>
    <r>
      <t xml:space="preserve"> </t>
    </r>
    <r>
      <rPr>
        <sz val="10"/>
        <rFont val="Times New Roman"/>
        <family val="1"/>
        <charset val="186"/>
      </rPr>
      <t>288724610</t>
    </r>
  </si>
  <si>
    <t>Socialinių dirbtuvių kūrimas Panevėžyje</t>
  </si>
  <si>
    <t>Panevėžio miesto savivaldybės administracija Projekto koordinatorė Violeta Petraitienė, Projekto koordinatorė Vera Petraitienė</t>
  </si>
  <si>
    <t>0; 9</t>
  </si>
  <si>
    <t xml:space="preserve"> Įgyvendinti projektą "Perėjimas nuo institucinės globos  prie bendruomenių paslaugų Sostinės regione, Vidurio ir Vakarų Lietuvos regione"</t>
  </si>
  <si>
    <t>Projekto koordinatorė Vera Petraitienė</t>
  </si>
  <si>
    <t xml:space="preserve">Įgyvendinti projektą „Materialinio nepritekliaus mažinimas Lietuvoje“ </t>
  </si>
  <si>
    <t>Projekto koordinatorė Nijolė Janėnienė</t>
  </si>
  <si>
    <t>Įgyvendinti projektą „Pabėgėlių iš Ukrainos priėmimas ir ankstyva integracija“</t>
  </si>
  <si>
    <t>Projekto dalyvių skaičius</t>
  </si>
  <si>
    <t xml:space="preserve"> Įgyvendinti projektą „Kūrybos užuovėja“</t>
  </si>
  <si>
    <t xml:space="preserve">Socialinių paslaugų integracijos bendruomenėje plėtra </t>
  </si>
  <si>
    <t>Projekto vadovė Rima Čiurlienė</t>
  </si>
  <si>
    <t>248209780</t>
  </si>
  <si>
    <t>3.1.1</t>
  </si>
  <si>
    <t>Įgyvendinti projektą „Institucinės globos pertvarka Panevėžio mieste“</t>
  </si>
  <si>
    <t>0;9</t>
  </si>
  <si>
    <r>
      <t xml:space="preserve"> Įgyvendinti projektą „Panevėžio bendruomeniniai šeimos namai“ </t>
    </r>
    <r>
      <rPr>
        <sz val="11"/>
        <color rgb="FFFF0000"/>
        <rFont val="Times New Roman"/>
        <family val="1"/>
        <charset val="186"/>
      </rPr>
      <t xml:space="preserve"> UŽBAIGTAs, nebėra 02 programoje</t>
    </r>
  </si>
  <si>
    <t xml:space="preserve">Kompleksinių paslaugų šeimoms ir vaikams teikimas </t>
  </si>
  <si>
    <t xml:space="preserve">Užtikrinti kokybišką ir efektyvią socialinę paramą bendruomenėje </t>
  </si>
  <si>
    <t>Socialines paslaugas gavusių asmenų skaičius</t>
  </si>
  <si>
    <t>Asmenų, aprūpintų socialiniu būstu skaičius</t>
  </si>
  <si>
    <t xml:space="preserve">Skatinti socialinės atskirties mažėjimą ir socialinį saugumą </t>
  </si>
  <si>
    <t>Panevėžio miesto savivaldybės administracija  Projekto vadovė Živilė Užtupaitė</t>
  </si>
  <si>
    <t>0, 10</t>
  </si>
  <si>
    <t>2.1.2</t>
  </si>
  <si>
    <t>Įgyvendinti projektą „Sveikas senėjimas"</t>
  </si>
  <si>
    <t>Įrengta irklavimo bazė</t>
  </si>
  <si>
    <t>Panevėžio miesto savivaldybės administracija  Projekto vadovė Indrė Juodikė</t>
  </si>
  <si>
    <t>0, 15</t>
  </si>
  <si>
    <t>Įgyvendinti projektą „Saugūs vandenyje"</t>
  </si>
  <si>
    <t>VBN</t>
  </si>
  <si>
    <t>Įrengta sporto bazė</t>
  </si>
  <si>
    <t>Panevėžio miesto savivaldybės administracija Projekto vadovas Marius Garbauskas</t>
  </si>
  <si>
    <t>Įgyvendinti projektą „Pripučiamo futbolo maniežo įrengimas Beržų g. 37, Panevėžys“</t>
  </si>
  <si>
    <t>Rekonstruota sporto bazė</t>
  </si>
  <si>
    <t xml:space="preserve"> Įgyvendinti projektą „Aukštaitijos sporto komplekso Didžiosios salės atnaujinimas“</t>
  </si>
  <si>
    <t xml:space="preserve">VB VKI </t>
  </si>
  <si>
    <t xml:space="preserve"> Įgyvendinti projektą „Panevėžio  daugiafunkcinio  sporto ir sveikatingumo centro „Aukštaitija“  rekonstravimas A. Jakšto g. 1, Panevėžio mieste“  </t>
  </si>
  <si>
    <t>Rekonstruotos sporto bazės / nauji sporto objektai</t>
  </si>
  <si>
    <t xml:space="preserve">Sporto ir viešosios  aktyvaus laisvalaikio infrastruktūros  daugiafunkciškumo  plėtojimas ir pritaikymas nustatytiems kokybės standartams </t>
  </si>
  <si>
    <t>2.1.1</t>
  </si>
  <si>
    <t>Įgyvendinti projektą „Sveikatos priežiūros specialistų rengimas, pritraukimas Panevėžio mieste“</t>
  </si>
  <si>
    <t>Įgyvendinti projektą „Sveikatos centrų veiklos modelio diegimas Panevėžio mieste“</t>
  </si>
  <si>
    <t>Panevėžio miesto savivaldybės administracija Projekto vadovas Jaunius Kavaliauskas</t>
  </si>
  <si>
    <t>Įgyvendinti projektą "Stacionarių slaugos paslaugų plėtra Panevėžio mieste"</t>
  </si>
  <si>
    <t>Panevėžio miesto savivaldybės administracija  Projekto vadovas Mindaugas Burba</t>
  </si>
  <si>
    <t>0, 9</t>
  </si>
  <si>
    <t>Sveikatos centro sudėtyje teikiamų sveikatos priežiūros paslaugų infrastruktūros modernizavimas Panevėžio mieste</t>
  </si>
  <si>
    <t xml:space="preserve">Kokybiškų visuomenės sveikatos paslaugų prieinamumo gerinimas Panevėžio mieste </t>
  </si>
  <si>
    <t>Įrengtas ilgalaikės priežiūros dienos centras</t>
  </si>
  <si>
    <t>Projekto vadovas Jaunius Kavaliauskas</t>
  </si>
  <si>
    <t xml:space="preserve">Įgyvendinti projektą "Paliatyviosios pagalbos dienos centro įrengimas ir slaugos paslaugos namuose teikiančių komandų aprūpinimas įranga Panevėžio mieste" </t>
  </si>
  <si>
    <t>Paslaugas gavusių asmenų skaičius</t>
  </si>
  <si>
    <t>Projekto vadovė Raimonda Juodviršienė</t>
  </si>
  <si>
    <t>Socialinių reikalų skyrius</t>
  </si>
  <si>
    <t xml:space="preserve"> Įgyvendinti projektą „Priemonių, gerinančių ambulatorinių  sveikatos paslaugų prieinamumą tuberkulioze sergantiems asmenims, įgyvendinimas Panevėžio mieste“ </t>
  </si>
  <si>
    <t>Projekto koordinatorius Mindaugas Burba</t>
  </si>
  <si>
    <t>Įstaigų, dalyvaujančių projekte gerinant teikiamų paslaugų kokybę, skaičius</t>
  </si>
  <si>
    <t xml:space="preserve"> Įgyvendinti projektą „Pirminės sveikatos priežiūros veiklos efektyvumo didinimas“</t>
  </si>
  <si>
    <t>Projekto koordinatorė Dalia Lauruškienė</t>
  </si>
  <si>
    <t xml:space="preserve"> Įgyvendinti projektą „Sveikos gyvensenos skatinimas Panevėžio mieste“ </t>
  </si>
  <si>
    <t>0; 19</t>
  </si>
  <si>
    <r>
      <rPr>
        <b/>
        <sz val="11"/>
        <rFont val="Times New Roman"/>
        <family val="1"/>
        <charset val="186"/>
      </rPr>
      <t xml:space="preserve">Savivaldybės sveikatos priežiūros įstaigų  teikiamų paslaugų stiprinimas  ir plėtra  bei atsparumo ekstremalioms situacijoms didinimas </t>
    </r>
    <r>
      <rPr>
        <sz val="11"/>
        <rFont val="Times New Roman"/>
        <family val="1"/>
        <charset val="186"/>
      </rPr>
      <t xml:space="preserve"> </t>
    </r>
  </si>
  <si>
    <t xml:space="preserve"> Atnaujintų / naujų įrengtų sporto objektų skaičius</t>
  </si>
  <si>
    <t xml:space="preserve">Užtikrinti kokybišką ir efektyvią sveikatos priežiūrą </t>
  </si>
  <si>
    <t>Įgyvendintų projektų, stiprinančių gyventojų sveikatą ir skatinančių fizinį aktyvumą, skaičius</t>
  </si>
  <si>
    <t xml:space="preserve">Stiprinti gyventojų sveikatą ir skatinti fizinį aktyvumą siekiant aukšto sporto meistriškumo </t>
  </si>
  <si>
    <t>Panevėžio miesto savivaldybės administracija  Projekto vadovė Dalia Gurskienė</t>
  </si>
  <si>
    <t>1.1.2</t>
  </si>
  <si>
    <t xml:space="preserve">Įgyvendinti projektą "Kultūros vertybių ir paveldo puoselėjimas Europoje" </t>
  </si>
  <si>
    <t>Įgyvendinti projektą „Susigrąžinta istorija"</t>
  </si>
  <si>
    <t>0;6</t>
  </si>
  <si>
    <r>
      <t xml:space="preserve"> Įgyvendinti projektą „Istorinio ir kultūrinio paveldo sklaida tarp kaimyninių šalių pasitelkiant inovacijas muziejuose“ , </t>
    </r>
    <r>
      <rPr>
        <sz val="11"/>
        <color rgb="FFFF0000"/>
        <rFont val="Times New Roman"/>
        <family val="1"/>
        <charset val="186"/>
      </rPr>
      <t xml:space="preserve"> Įgyvendintas, 2 programoje nėra</t>
    </r>
  </si>
  <si>
    <r>
      <t xml:space="preserve"> Įgyvendinti projektą „Tarpvalstybinė lojalumo programa kultūrai  ir  turizmui skatinti“ </t>
    </r>
    <r>
      <rPr>
        <sz val="11"/>
        <color rgb="FFFF0000"/>
        <rFont val="Times New Roman"/>
        <family val="1"/>
        <charset val="186"/>
      </rPr>
      <t xml:space="preserve"> Įgyvendintas, 2 programoje nėra</t>
    </r>
  </si>
  <si>
    <t xml:space="preserve">Kultūros įstaigų veiklos modernizavimas (aktualinimas), siekiant didesnės gyventojų įtraukties  </t>
  </si>
  <si>
    <t>Įgyvendinti projektą „Panevėžio kultūros centro pastato, Kranto g. 28, Panevėžyje, atnaujinimas“</t>
  </si>
  <si>
    <t>Panevėžio miesato savivaldybės administracija  Projekto vadovė Vita Bubliauskaitė</t>
  </si>
  <si>
    <t>1.1.1</t>
  </si>
  <si>
    <t>Įgyvendinti projektą „Stasio Eidrigevičiaus menų centro rekonstrukcija pritaikant teikti naujas paslaugas“</t>
  </si>
  <si>
    <t>Projekto vadovas Kęstutis Tamošiūnas</t>
  </si>
  <si>
    <t>Igyvendintas projektas</t>
  </si>
  <si>
    <t>Įgyvendinti projektą "Panevėžio kultūros centro  dalies modernizavimas ir pritaikymas įvairių grupių poreikiams"</t>
  </si>
  <si>
    <t xml:space="preserve">Įrengtas kultūros objektas </t>
  </si>
  <si>
    <t xml:space="preserve"> Įgyvendinti projektą „Vienijantis kūrybiškumo centras – Pragiedrulių sodyba“</t>
  </si>
  <si>
    <t>Įsigyta įranga</t>
  </si>
  <si>
    <t>0;14; 6</t>
  </si>
  <si>
    <t xml:space="preserve"> Įgyvendinti projektą „Poeto J. Čerkeso-Besparnio sodybos sutvarkymas“ (I etapas)</t>
  </si>
  <si>
    <t xml:space="preserve"> VKI </t>
  </si>
  <si>
    <t>Įrengta kino salė</t>
  </si>
  <si>
    <t>Asign vald. (L) SEMC</t>
  </si>
  <si>
    <t>"+"</t>
  </si>
  <si>
    <t>Rekonstruotas kultūros objektas</t>
  </si>
  <si>
    <t>2025 m. bus įrengta tik kino salė</t>
  </si>
  <si>
    <t xml:space="preserve">projektas užbaigtas, bet </t>
  </si>
  <si>
    <t xml:space="preserve">  Projekto vadovė Vita Bubliauskaitė</t>
  </si>
  <si>
    <t>304929400</t>
  </si>
  <si>
    <t>Įgyvendinti projektą „Stasio Eidrigevičiaus menų centro įkūrimas  modernizuojant  viešąją kultūros infrastruktūrą“</t>
  </si>
  <si>
    <t>Modernizuotų / įrengtų ir pritaikytų daugiafunkcėms ir daugiakultūrėms paslaugoms istaigų / objektų skaičius</t>
  </si>
  <si>
    <t xml:space="preserve">Kultūros paslaugų  prieinamumo ir patrauklumo  didinimas, modernizuojant kultūros įstaigų  infrastruktūrą ir pritaikant daugiafunkcėms ir daugiakultūrėms paslaugoms  </t>
  </si>
  <si>
    <t>Panevėžio miesto kultūros įstaigų, įgyvendinančių projektus gerinant paslaugų kokybę ir prieinamumą, skaičius</t>
  </si>
  <si>
    <t xml:space="preserve">Užtikrinti Panevėžio miesto savivaldybės  kultūros įstaigų veiklos kokybės  ir paslaugų prieinamumo gerinimą </t>
  </si>
  <si>
    <t>Įgyvendintų projektų, kuriančių tvarią socialinę ir ekonominę kultūros vertę, skaičius</t>
  </si>
  <si>
    <t>Kurti tvarią socialinę ir ekonominę kultūros vertę Panevėžyje</t>
  </si>
  <si>
    <t>Planuojama reikšmė</t>
  </si>
  <si>
    <t>mato vnt.</t>
  </si>
  <si>
    <t>pavadinimas</t>
  </si>
  <si>
    <t>Indėlio kriterijaus</t>
  </si>
  <si>
    <t>Lėšos  2025 metams</t>
  </si>
  <si>
    <t>Finansavimo šaltinis</t>
  </si>
  <si>
    <t>Vykdytojas (skyrius, darbuotojas) ar projekto vadovas</t>
  </si>
  <si>
    <t>Priemonės vykdytojo kodas</t>
  </si>
  <si>
    <t>Asignavimų valdytojo kodas</t>
  </si>
  <si>
    <t>Priemonės kodas</t>
  </si>
  <si>
    <t>Pavadinimas</t>
  </si>
  <si>
    <t>*Priemonės požymis</t>
  </si>
  <si>
    <t>Papriemonės kodas</t>
  </si>
  <si>
    <t>Uždavinio kodas</t>
  </si>
  <si>
    <t>Programos tikslo kodas</t>
  </si>
  <si>
    <t xml:space="preserve"> TIKSLŲ, UŽDAVINIŲ, PRIEMONIŲ IR PAPRIEMONIŲ, IŠLAIDŲ IR VERTINIMO KRITERIJŲ SUVESTINĖ          </t>
  </si>
  <si>
    <t xml:space="preserve"> INVESTICIJŲ PROJEKTŲ PROGRAMOS (NR. 02)                                                                                             
</t>
  </si>
  <si>
    <t xml:space="preserve">PANEVĖŽIO MIESTO SAVIVALDYBĖS ADMINISTRACIJOS 2025 METŲ VEIKLOS PLANO             </t>
  </si>
  <si>
    <t>Ūkio ir eksploatavimo skyrius</t>
  </si>
  <si>
    <t>Statybos skyrius</t>
  </si>
  <si>
    <t>Viešosios tvarkos skyrius</t>
  </si>
  <si>
    <t>Viešųjų pirkimų skyrius</t>
  </si>
  <si>
    <t>Veiklos valdymo skyrius</t>
  </si>
  <si>
    <t>Teisės skyrius</t>
  </si>
  <si>
    <t>Švietimo skyrius</t>
  </si>
  <si>
    <t>Sporto skyrius</t>
  </si>
  <si>
    <t>Miesto plėtros skyrius</t>
  </si>
  <si>
    <t>Kultūros ir meno skyrius</t>
  </si>
  <si>
    <t>E. plėtros skyrius</t>
  </si>
  <si>
    <t>Civilinės metrikacijos skyrius</t>
  </si>
  <si>
    <t>Centralizuoto vidaus audito skyrius</t>
  </si>
  <si>
    <t>Apskaitos skyrius</t>
  </si>
  <si>
    <t xml:space="preserve">                              Pavadinimas</t>
  </si>
  <si>
    <t>Vykdytojo kodas</t>
  </si>
  <si>
    <t>VEIKLOS PLANO PROGRAMOS/PRIEMONĖS VYKDYTOJŲ KODŲ  KLASIFIKATORIUS</t>
  </si>
  <si>
    <r>
      <t xml:space="preserve">IŠ VISO programai finansuoti pagal finansavimo šaltinius </t>
    </r>
    <r>
      <rPr>
        <b/>
        <i/>
        <sz val="10"/>
        <rFont val="Times New Roman"/>
        <family val="1"/>
        <charset val="186"/>
      </rPr>
      <t>(1 ir 2 punktai)</t>
    </r>
  </si>
  <si>
    <r>
      <t xml:space="preserve">2.4. Rėmėjų lėšos </t>
    </r>
    <r>
      <rPr>
        <b/>
        <sz val="10"/>
        <rFont val="Times New Roman"/>
        <family val="1"/>
        <charset val="186"/>
      </rPr>
      <t>(RL)</t>
    </r>
  </si>
  <si>
    <r>
      <t>2.3. Gyventojų pajamų mokestis</t>
    </r>
    <r>
      <rPr>
        <b/>
        <sz val="10"/>
        <rFont val="Times New Roman"/>
        <family val="1"/>
        <charset val="186"/>
      </rPr>
      <t xml:space="preserve"> (GPM)</t>
    </r>
  </si>
  <si>
    <t>1.6.2. Savivaldybės aplinkos apsaugos rėmimo specialiosios programos lėšų likutis (SBAAL)</t>
  </si>
  <si>
    <r>
      <t>iš jų: 1.6.1. Ankstesnių metų lėšų likutis</t>
    </r>
    <r>
      <rPr>
        <b/>
        <sz val="10"/>
        <rFont val="Times New Roman"/>
        <family val="1"/>
        <charset val="186"/>
      </rPr>
      <t xml:space="preserve"> (L)</t>
    </r>
  </si>
  <si>
    <r>
      <t xml:space="preserve">1.5. Skolintos lėšos </t>
    </r>
    <r>
      <rPr>
        <b/>
        <sz val="10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</si>
  <si>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0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</si>
  <si>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0"/>
        <rFont val="Times New Roman"/>
        <family val="1"/>
        <charset val="186"/>
      </rPr>
      <t>(SP)</t>
    </r>
  </si>
  <si>
    <r>
      <t>1.2.6.Valstybės lėšos kapitalo investicijoms (</t>
    </r>
    <r>
      <rPr>
        <b/>
        <sz val="10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</si>
  <si>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0"/>
        <rFont val="Times New Roman"/>
        <family val="1"/>
        <charset val="186"/>
      </rPr>
      <t>KPP</t>
    </r>
    <r>
      <rPr>
        <sz val="10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</si>
  <si>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</si>
  <si>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r>
      <t>1.2.3. Valstybės regioninėms įstaigoms ir klasėms finansuoti (</t>
    </r>
    <r>
      <rPr>
        <b/>
        <sz val="10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</si>
  <si>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0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</si>
  <si>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0"/>
        <rFont val="Times New Roman"/>
        <family val="1"/>
        <charset val="186"/>
      </rPr>
      <t>VB)</t>
    </r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</si>
  <si>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0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</si>
  <si>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0"/>
        <rFont val="Times New Roman"/>
        <family val="1"/>
        <charset val="186"/>
      </rPr>
      <t>SBAA</t>
    </r>
    <r>
      <rPr>
        <sz val="10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</si>
  <si>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0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</si>
  <si>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</t>
    </r>
  </si>
  <si>
    <t>1.SAVIVALDYBĖS BIUDŽETAS (įskaitant skolintas lėšas)</t>
  </si>
  <si>
    <t xml:space="preserve">Finansavimo šaltiniai </t>
  </si>
  <si>
    <t xml:space="preserve">Iš viso  programai: </t>
  </si>
  <si>
    <t xml:space="preserve">Panevėžio funkcinės zonos plėtros strategijos sukūrimas ir įgyvendinimas, įtraukiant kitus regionus/ ir / ar šalis </t>
  </si>
  <si>
    <t>Vnt.</t>
  </si>
  <si>
    <t xml:space="preserve">Sukurta Panevėžio funkcinės zonos plėtros strategija </t>
  </si>
  <si>
    <t>2.2.4.</t>
  </si>
  <si>
    <t>Naujų neužstatytų teritorijų planavimas ir vystymas investicinio potencialo stiprinimui</t>
  </si>
  <si>
    <t>Ha</t>
  </si>
  <si>
    <t>Įrengta ir išvystyta LEZ ar pramonės parko teritorija šalia geležinkelio krovinių regioninio terminalo, plotas</t>
  </si>
  <si>
    <t>Suplanuotų teritorijų vystymas ir įvykdyti projektai, skaičius</t>
  </si>
  <si>
    <t>Pasiūlytos ir prijungtos, suplanuotos naujos teritorijos, plotas</t>
  </si>
  <si>
    <t>Parengta galimybių studija, skaičius</t>
  </si>
  <si>
    <t>2.2.3.</t>
  </si>
  <si>
    <t>Miesto teritorijos plėtra</t>
  </si>
  <si>
    <t>Prijungtos gretimos gyvenvietės bei teritorijos Šiaulių kryptimi nuo miesto ribos iki „Rail Baltica“ magistralės</t>
  </si>
  <si>
    <t>Parengtų miesto teritorijos plėtros galimybių studijų, skaičius</t>
  </si>
  <si>
    <t>2.2.2.</t>
  </si>
  <si>
    <t>„Rail Baltica“ projekto ir miesto urbanistinės sistemos sąsajų sukūrimas</t>
  </si>
  <si>
    <t>Parengta tarptautinio keleivių stoties galimybių studija dėl atšakos ašyje „Rail Baltica“ Panevėžio mieste, skaičius</t>
  </si>
  <si>
    <t>Parengta urbanistinės plėtros galimybių studija „Panevėžys Connect“</t>
  </si>
  <si>
    <t>2.2.1.</t>
  </si>
  <si>
    <t>Funkcinių zonų plėtra (Panevėžio funkcinės zonos plėtros strategijos sukūrimas ir įgyvendinimas, įtraukiant kitus regionus ir/ar šalis)</t>
  </si>
  <si>
    <t>Parengtų tvarios miesto urbanistinės plėtros projektų ir studijų (vizijų), kurių objektas yra Panevėžio konkurencingumas nacionaliniu mastu, skaičius</t>
  </si>
  <si>
    <t xml:space="preserve">Įgyvendinti valstybinės ir regioninės svarbos projektus </t>
  </si>
  <si>
    <t>+</t>
  </si>
  <si>
    <t>Modernizuota GIS, atnaujinta Arc GIS programinė įranga</t>
  </si>
  <si>
    <t>2.1.4</t>
  </si>
  <si>
    <t>Programinės įrangos atnaujinimas, ARC GIS prenumerata</t>
  </si>
  <si>
    <t>atnaujinta</t>
  </si>
  <si>
    <t>Atnaujinti duomenys</t>
  </si>
  <si>
    <t>Duomenų atnaujinimas</t>
  </si>
  <si>
    <t>Vnt/metus</t>
  </si>
  <si>
    <t>Bendrojo plano monitoringas</t>
  </si>
  <si>
    <t>Vnt./metus</t>
  </si>
  <si>
    <t>Parengti kadastrinių matavimų planai</t>
  </si>
  <si>
    <t>Žemės sklypų kadastriniai matavimai</t>
  </si>
  <si>
    <t>Įregistruoti žemės sklypai.</t>
  </si>
  <si>
    <t>Žemės sklypų vertinimas, žemės sklypų įregistravimas VĮ Registrų centre, notaro paslaugų apmokėjimas</t>
  </si>
  <si>
    <t>Parengti žemės sklypų formavimo ir pertvarkymo projektai</t>
  </si>
  <si>
    <t>Žemės sklypų formavimo ir pertvarkymo projektų parengimas</t>
  </si>
  <si>
    <t>Parengti teritorijų planavimo dokumentai</t>
  </si>
  <si>
    <t>Teritorijų planavimo dokumentų parengimas, keitimas, koregavimas.</t>
  </si>
  <si>
    <t xml:space="preserve">Panevėžio miesto bendrojo plano keitimas/koregavimas. </t>
  </si>
  <si>
    <t>Darnus teritorijų planavimas ir vystymas</t>
  </si>
  <si>
    <t>Paskatų sistemos sukūrimas esamiems apleistiems sklypams įveiklinti</t>
  </si>
  <si>
    <t xml:space="preserve">Sukurta  paskatų sistema	</t>
  </si>
  <si>
    <t>2.1.3</t>
  </si>
  <si>
    <t>Pramoninių teritorijų konversijos projektų vykdymas</t>
  </si>
  <si>
    <t>Įgyvendintų pramoninių teritorijų konversijos projektų skaičius</t>
  </si>
  <si>
    <t>Atlikti kultūros paveldo tyrimai</t>
  </si>
  <si>
    <t xml:space="preserve">Nekilnojamojo kultūros paveldo objektų tyrimai.  </t>
  </si>
  <si>
    <t>Tvarkomų kultūros paveldo objektų skaičius</t>
  </si>
  <si>
    <t xml:space="preserve">Nekilnojamojo kultūros paveldo objektų tvarkyba </t>
  </si>
  <si>
    <t>Kultūros paveldo objektų sklaida (renginiai, leidiniai, bukletai ir pan.)</t>
  </si>
  <si>
    <t>Nekilnojamojo kultūros paveldo objektų sklaida.</t>
  </si>
  <si>
    <t>Parengtų apskaitos dokumentų skaičius</t>
  </si>
  <si>
    <t>Nekilnojamojo kultūros paveldo objektų dokumentacijos parengimas (Vertinimo aktai, teritorijos ribų planai, ikonografinė medžiaga)</t>
  </si>
  <si>
    <t>Suorganizuoti posėdžiai</t>
  </si>
  <si>
    <t>Nekilnojamojo kultūros paveldo vertinimo tarybos veikla (posėdžiai)</t>
  </si>
  <si>
    <t>Paženklintų kultūros paveldo objektų skaičius</t>
  </si>
  <si>
    <t xml:space="preserve">Nekilnojamojo kultūros paveldo objektų ženklinimas. </t>
  </si>
  <si>
    <t>Nekilnojamųjų kultūros paveldo objektų apskaita, tvarkyba, ženklinimas, sklaida</t>
  </si>
  <si>
    <t>Km</t>
  </si>
  <si>
    <t>Atnaujintos modernizuotos infrastruktūros ilgis</t>
  </si>
  <si>
    <t>Statybos leidimų skaičius miesto centrinėje dalyje</t>
  </si>
  <si>
    <t>Taikant konversiją rekonstruotų pastatų arba naujoms veikloms pritaikytų rekonstruotų pastatų skaičius</t>
  </si>
  <si>
    <t>Apleistų sklypų ir pastatų skaičiaus pokytis</t>
  </si>
  <si>
    <t>Veiklai pritaikytų kultūros paveldo objektų skaičius</t>
  </si>
  <si>
    <t xml:space="preserve"> Skatinti miesto plėtrą ir tvarią transformaciją </t>
  </si>
  <si>
    <t xml:space="preserve">Miesto želdynų ir želdinių būklės stebėsenos planas
</t>
  </si>
  <si>
    <t>Želdinių būklės stebėsenos plano parengimas, žalinimo plano ir kitų planų parengimas</t>
  </si>
  <si>
    <t>Sukurtos želdynų apsaugos priemonės</t>
  </si>
  <si>
    <t>Sodmenų, reikalingų želdynų ir želdinių tvarkymo, želdynų kūrimo ir želdinių veisimo darbams atlikti, einamojo ir perspektyvinio poreikio planavimas</t>
  </si>
  <si>
    <t>Miesto teritorijoje esančių želdinių ir želdynų inventorizacija</t>
  </si>
  <si>
    <t>1.1.3</t>
  </si>
  <si>
    <t>Želdinių inventorizacija.</t>
  </si>
  <si>
    <t>Miesto želdynų ir želdinių teritorijose esančių želdynų ir želdinių būklės stebėsena, priežiūra ir apsauga</t>
  </si>
  <si>
    <t>Panevėžio m. savivaldybės daugiabučio pastato techninis projektas (savivaldybės reikmėms)</t>
  </si>
  <si>
    <t>kv. km</t>
  </si>
  <si>
    <t>Atnaujintas 3D modelis</t>
  </si>
  <si>
    <t xml:space="preserve">3D  modelio atnaujinimas (tęstinis projektas) </t>
  </si>
  <si>
    <t>Dekoratyviniai elementai</t>
  </si>
  <si>
    <t>Vėliavos, puošybos elementų ir kitų dekoratyvinių daiktų įsigijimui, informacinės lentos ir jų priežiūra</t>
  </si>
  <si>
    <t>Kūrybinės dirbtuvės, suorganizuotas gražiausiai tvarkomos aplinkos konkursas</t>
  </si>
  <si>
    <t>Panevėžio miesto įvaizdžio gerinimas. (Kūrybinių dirbtuvių ir kitų iniciatyvų, darbų apmokėjimas ir premijavimas, renginių organizavimas ir kitos išlaidos. Gražiausiai tvarkomos aplinkos konkurso organizavimas).</t>
  </si>
  <si>
    <t>Įgyvendintų projektų skaičius</t>
  </si>
  <si>
    <t>Viešųjų erdvių pritaikymas įvairioms socialinėms grupėms</t>
  </si>
  <si>
    <t>Žaliųjų jungčių sukūrimas</t>
  </si>
  <si>
    <t>Sutvarkytų miesto erdvių plotas</t>
  </si>
  <si>
    <t>Parengtų projektų skaičius</t>
  </si>
  <si>
    <t>Įgyvendintų eko sistemą stiprinančių projektų skaičius</t>
  </si>
  <si>
    <t>Suformuotų erdvių skaičius</t>
  </si>
  <si>
    <t xml:space="preserve">Patobulinti miesto erdvių ir objektų kokybę, jų priežiūrą </t>
  </si>
  <si>
    <t>Proc.</t>
  </si>
  <si>
    <t>Žalumo indeksas</t>
  </si>
  <si>
    <t xml:space="preserve">TIKSLŲ, UŽDAVINIŲ, PRIEMONIŲ IR PAPRIEMONIŲ, IŠLAIDŲ IR VERTINIMO KRITERIJŲ SUVESTINĖ          </t>
  </si>
  <si>
    <t xml:space="preserve">URBANISTINĖS PLĖTROS PROGRAMOS (Nr.03)                                                                                             
</t>
  </si>
  <si>
    <r>
      <t xml:space="preserve">IŠ VISO programai finansuoti pagal finansavimo šaltinius </t>
    </r>
    <r>
      <rPr>
        <b/>
        <i/>
        <sz val="10"/>
        <color theme="1"/>
        <rFont val="Times New Roman"/>
        <family val="1"/>
        <charset val="186"/>
      </rPr>
      <t>(1 ir 2 punktai)</t>
    </r>
  </si>
  <si>
    <r>
      <t>2.1. Valstybės biudžeto lėšos, kurios neapskaitytos biudžete (</t>
    </r>
    <r>
      <rPr>
        <b/>
        <sz val="10"/>
        <rFont val="Times New Roman"/>
        <family val="1"/>
        <charset val="186"/>
      </rPr>
      <t>VBN</t>
    </r>
    <r>
      <rPr>
        <sz val="10"/>
        <rFont val="Times New Roman"/>
        <family val="1"/>
      </rPr>
      <t>)</t>
    </r>
  </si>
  <si>
    <r>
      <t>1.6.2. Savivaldybės aplinkos apsaugos rėmimo specialiosios programos lėšų likutis (</t>
    </r>
    <r>
      <rPr>
        <b/>
        <sz val="10"/>
        <rFont val="Times New Roman"/>
        <family val="1"/>
        <charset val="186"/>
      </rPr>
      <t>SBAAL</t>
    </r>
    <r>
      <rPr>
        <sz val="10"/>
        <rFont val="Times New Roman"/>
        <family val="1"/>
        <charset val="186"/>
      </rPr>
      <t>)</t>
    </r>
  </si>
  <si>
    <t>1.6.1. Ankstesnių metų lėšų likutis (L)</t>
  </si>
  <si>
    <t>1.6. Ankstesnių metų lėšų likučiai</t>
  </si>
  <si>
    <r>
      <t xml:space="preserve">iš jo: 1.1.1. Savivaldybės biudžeto lėšos </t>
    </r>
    <r>
      <rPr>
        <b/>
        <sz val="10"/>
        <rFont val="Times New Roman"/>
        <family val="1"/>
        <charset val="186"/>
      </rPr>
      <t>(SB)</t>
    </r>
  </si>
  <si>
    <t>Iš viso programai:</t>
  </si>
  <si>
    <t>Iš viso tikslui:</t>
  </si>
  <si>
    <t>Iš viso uždaviniui:</t>
  </si>
  <si>
    <t xml:space="preserve">SB </t>
  </si>
  <si>
    <t>vnt</t>
  </si>
  <si>
    <t>Atlikti projektavimo ir remonto darbai</t>
  </si>
  <si>
    <t>19</t>
  </si>
  <si>
    <t>Lopšelio darželio "Draugystė" I korpuso patalpų įrengimas švietimo pagalbos specialistams</t>
  </si>
  <si>
    <t>30</t>
  </si>
  <si>
    <t>Panevėžio Elenos Mezginaitės viešosios bibliotekos filialo Šiaurinės bibliotekos, esančios Pušaloto g. 55, Panevėžyje, remonto darbai</t>
  </si>
  <si>
    <t>29</t>
  </si>
  <si>
    <t>3.2.4.</t>
  </si>
  <si>
    <t>Panevėžio Raimundo Sargūno sporto bendrabučio stogo remonto darbai</t>
  </si>
  <si>
    <t>28</t>
  </si>
  <si>
    <t>Atlikti remonto darbai</t>
  </si>
  <si>
    <t>Mokslo, pagalbinio ūkio paskirties pastatų ir kitų inžinerinių statinių Trumpoji g. 1, Panevėžyje, griovimo darbai</t>
  </si>
  <si>
    <t>27</t>
  </si>
  <si>
    <t>Pastato Smėlynės g. 2B, Panevėžyje, dalies patalpų paprastojo remonto darbai</t>
  </si>
  <si>
    <t>26</t>
  </si>
  <si>
    <t>Mokslo paskirties pastato (Un. Nr. 2793-0006-2012) dalies patalpų Smėlynės g. 29, paprastasis remontas</t>
  </si>
  <si>
    <t>25</t>
  </si>
  <si>
    <t>„Futbolo aikštės Smėlynės g. 2B, Panevėžyje, remonto  darbai”</t>
  </si>
  <si>
    <t>24</t>
  </si>
  <si>
    <t>Ūkio ir eksplotavimo skyrius</t>
  </si>
  <si>
    <t>20</t>
  </si>
  <si>
    <t>Pastato Laisvės a. 20, Panevėžys, dalies patalpų remontas</t>
  </si>
  <si>
    <t>23</t>
  </si>
  <si>
    <t>Panevėžio muzikinio teatro vandentiekio ir nuotekų šalinimo projekto parengimas ir remonto darbai</t>
  </si>
  <si>
    <t>Panevėžio kultūros centro rūmų krovimo rampos, pagrindinės salės lauko durų, atraminių sienelių ir laiptų remonto darbai</t>
  </si>
  <si>
    <t>Iškeltos skulptūros</t>
  </si>
  <si>
    <t>14</t>
  </si>
  <si>
    <t>Skulptūrų iš Senvagės ir Laisvės a. prieigų perkėlimas</t>
  </si>
  <si>
    <t>18</t>
  </si>
  <si>
    <t>Moksleivių namų ir atviro jaunimo centro langų keitimas, Parko g. 79</t>
  </si>
  <si>
    <t>17</t>
  </si>
  <si>
    <t>Suremontuotos vidaus patalpos</t>
  </si>
  <si>
    <t>7</t>
  </si>
  <si>
    <t>Panevėžio miesto "Vilties" progimnazijos dalies patalpų remontas</t>
  </si>
  <si>
    <t>16</t>
  </si>
  <si>
    <t>Panevėžio  gimnazijos "Aušra", dalies patalpų remonto darbai, keičiant patalpų paskirtį</t>
  </si>
  <si>
    <t>15</t>
  </si>
  <si>
    <t>Kultūros paskirties pastato, Šermukšnių g. 31A-1, Panevėžyje, dalies patalpų remontas</t>
  </si>
  <si>
    <t>VšĮ futbolo akademijos "Panevėžys" sporto salės esančios Elektronikos g.1f (77U1/b-1), Panevėžyje, dalies patalpų remontas</t>
  </si>
  <si>
    <t>Atliktas techninis projektas</t>
  </si>
  <si>
    <t>Panevėžio Raimundo Sargūno sporto gimnazijos teritorijoje, Liepų al. 2, Panevėžio m., naujos universalios sporto salės statyba</t>
  </si>
  <si>
    <t>Sumontuotos signalizacijos bendro ugdymo įstaigose</t>
  </si>
  <si>
    <t>Signalizacijų įvedimas bendrojo ugdymo mokyklose</t>
  </si>
  <si>
    <t>Atlikti projektavimo ir rangos darbai</t>
  </si>
  <si>
    <t>Atlikti techniniai projektai</t>
  </si>
  <si>
    <t>Projektavimo darbai</t>
  </si>
  <si>
    <r>
      <t>Statybos sky</t>
    </r>
    <r>
      <rPr>
        <sz val="10"/>
        <rFont val="Times New Roman"/>
        <family val="1"/>
        <charset val="186"/>
      </rPr>
      <t>rius</t>
    </r>
  </si>
  <si>
    <t>Centralizuotos buhalterijos patalpų remontas, Beržų g. Panevėžys</t>
  </si>
  <si>
    <t>Atlikti remonto darbai Savivaldybei priklausančiuose statiniuose</t>
  </si>
  <si>
    <t>Statybos skyrius;                                     Teritorijų planavimo ir architektūros skyrius</t>
  </si>
  <si>
    <t>19; 14</t>
  </si>
  <si>
    <t>Savivaldybei priklausančių pastatų ir inžinerinių statinių rekonstravimas, atnaujinimas (modernizavimas)  ir remontas</t>
  </si>
  <si>
    <t>Turto, sukurto įgyvendinant projektus finansuojamus iš ES lėšų, draudimas</t>
  </si>
  <si>
    <t>Apdrausti objektai</t>
  </si>
  <si>
    <t>3.2.3.</t>
  </si>
  <si>
    <t>Užsakovo funkcijų vykdymas</t>
  </si>
  <si>
    <t>Išimta statybą leidžiančių dokumentų</t>
  </si>
  <si>
    <t>Apdrausti statybos techniniai prižiūrėtojai, draudimo polisai</t>
  </si>
  <si>
    <t>3.2.2.</t>
  </si>
  <si>
    <t>Gedimų, įvykusių Savivaldybei priklausančiuose statiniuose, likvidavimas, statinių nugriovimas</t>
  </si>
  <si>
    <t>Likviduota gedimų</t>
  </si>
  <si>
    <t>5</t>
  </si>
  <si>
    <t xml:space="preserve">Savivaldybei priklausiančių pastatų kasmet pagerintos būklės dalis (nuo visų priklausančių pastatų) </t>
  </si>
  <si>
    <t>Savivaldybei priklausančius statinius rekonstruoti, atnaujinti, modernizuoti, remontuoti, apdrausti ir plėtoti</t>
  </si>
  <si>
    <t>Palaidota vienišų ir neatpažintų žmonių palaikų</t>
  </si>
  <si>
    <t>3.1.6</t>
  </si>
  <si>
    <t>Vienišų ir neatpažintų žmonių palaikų laidojimas</t>
  </si>
  <si>
    <t>Panevėžio miesto savivaldybės teritorijoje mirusių žmonių palaikų vežimo ir laikymo paslaugos</t>
  </si>
  <si>
    <t>Kapinių skaitmeninimo informacinės sistemos palaikymas</t>
  </si>
  <si>
    <t xml:space="preserve">tūkst. m2 </t>
  </si>
  <si>
    <t>Vykdomas kapinių atnaujinimas ir  priežiūra</t>
  </si>
  <si>
    <t xml:space="preserve">Kapinių teritorijos atnaujinimas ir priežiūra </t>
  </si>
  <si>
    <t>Organizuoti kapinių priežiūrą, vienišų žmonių laidojimą</t>
  </si>
  <si>
    <t>Atnaujintų objektų skaičius</t>
  </si>
  <si>
    <t>Įrengtų, atnaujintų vaikų žaidimų aikštelių skaičius</t>
  </si>
  <si>
    <t>3.1.5</t>
  </si>
  <si>
    <t xml:space="preserve">Daugiabučių gyvenamųjų namų teritorijų infrastruktūros objektų atnaujinimas dalyvaujant fiziniams ir  (ar) juridiniams asmenims </t>
  </si>
  <si>
    <t>km / metus</t>
  </si>
  <si>
    <t>Atnaujintų šaligatvių skaičius</t>
  </si>
  <si>
    <t>Daugiabučių gyvenamųjų namų teritorijose esančių šaligatvių remontas</t>
  </si>
  <si>
    <t>Atnaujintų automobilių aikštelių skaičius</t>
  </si>
  <si>
    <t>Atnaujintų vidaus kelių, automobilių aikštelių skaičius</t>
  </si>
  <si>
    <t>Daugiabučių gyvenamųjų namų teritorijose esančių vidaus kelių (įvažų) remontas</t>
  </si>
  <si>
    <t>Daugiabučių gyvenamųjų namų teritorijų infrastruktūros atnaujinimas ir plėtra</t>
  </si>
  <si>
    <t>Kapitališkai suremontuotų tiltų skaičius</t>
  </si>
  <si>
    <t>Atliktų tiltų ir kitos infrastruktūros  remonto ar rekonstrukcijos skaičius</t>
  </si>
  <si>
    <t xml:space="preserve">Tilto per Nevėžį Nemuno gatvėje, Panevėžio mieste kapitalinis remontas </t>
  </si>
  <si>
    <t>3.1.4</t>
  </si>
  <si>
    <t>Esamų tiltų ir kitos infrastruktūros remontas ir rekonstrukcija</t>
  </si>
  <si>
    <t xml:space="preserve">Žvyruotų gatvių dulkėtumo mažinimas   </t>
  </si>
  <si>
    <t>Vietinės reikšmės kelių ir gatvių su žvyro danga priežiūra, naudojant dulkėjimą mažinančias priemones, ilgis</t>
  </si>
  <si>
    <t>Žvyruotų gatvių, kuriose sumažintas dulkėtumas, ilgis</t>
  </si>
  <si>
    <t>3.1.3</t>
  </si>
  <si>
    <t>Abonentų skaičius</t>
  </si>
  <si>
    <t xml:space="preserve">Naujų elektros abonentų, beapskaitinių vartotojų prijungimas </t>
  </si>
  <si>
    <t>Įrengta, rekonstruota apšvietimo tinklų</t>
  </si>
  <si>
    <t>Miesto gatvių ir vidaus  kelių apšvietimo tinklų remonto projektavimo ir rangos darbai</t>
  </si>
  <si>
    <t>GWh</t>
  </si>
  <si>
    <t>Suvartota el. energijos</t>
  </si>
  <si>
    <t xml:space="preserve">Elektros energijos sunaudojimas miesto gatvių apšvietimui, renginiams, elektromobilių įkrovos stotelėms </t>
  </si>
  <si>
    <t xml:space="preserve">Eksploatuojama šviestuvų    </t>
  </si>
  <si>
    <t>Miesto gatvių ir viešųjų erdvių apšvietimo tinklų eksploatavimas  ir remontas</t>
  </si>
  <si>
    <t xml:space="preserve">Miesto gatvių ir viešųjų erdvių apšvietimo tinklų eksploatavimas, įrengimas, rekonstrukcija ir remontas, viešųjų erdvių ir gatvių apšvietimas, naujų abonentų prijungimas </t>
  </si>
  <si>
    <t>Kapitališkai suremontuota gatvė</t>
  </si>
  <si>
    <t>Pušaloto g. atkarpos (nuo S. Kerbedžio g. Pušaloto g., Nemuno g. J. Janonio g. žiedinės sankryžos iki geležinkelio pervažos) kapitalinis remontas</t>
  </si>
  <si>
    <t>Atlikti Lėkiškio gatvės projektavimo ir rekonstrukcijos darbai</t>
  </si>
  <si>
    <t>Lėkiškio g. rekonstrukcijos darbai</t>
  </si>
  <si>
    <t>Atliktas Ramygalos g. dalies, ties sklypu Nr. 4400-1182-6805, kapitalinis remontas</t>
  </si>
  <si>
    <t>Ramygalos gatvės, įrengiant šviesoforinę sankryžą, kapitalinis remontas</t>
  </si>
  <si>
    <t>Miesto užtvankų priežiūra ir remontas</t>
  </si>
  <si>
    <t>Panevėžio miesto užtvankų remontas, priežiūra)</t>
  </si>
  <si>
    <t>Naujai įrengta įvaža į ikimokyklinio ugdymo įstaigą</t>
  </si>
  <si>
    <t>Įvažiavimas/išvažiavimas į Dariaus ir Girėno g. 41, Panevėžio mieste nauja statyba</t>
  </si>
  <si>
    <t>Įrengtas naujas vidaus kelias (įvaža)</t>
  </si>
  <si>
    <t>Įrengta nauja sankryža</t>
  </si>
  <si>
    <t>9</t>
  </si>
  <si>
    <t>3.1.1.</t>
  </si>
  <si>
    <t>Ramygalos g. kapitalinis remontas, įrengiant šviesoforų postą ties Ramygalos g. Nr. 202</t>
  </si>
  <si>
    <t>21</t>
  </si>
  <si>
    <t>8</t>
  </si>
  <si>
    <t xml:space="preserve">Kėdainių g.  naujo vidaus kelio (įvažos) įrengimas </t>
  </si>
  <si>
    <t xml:space="preserve"> Prižiūrimas viadukas</t>
  </si>
  <si>
    <t>Prižūrimi tiltai</t>
  </si>
  <si>
    <t>Panevėžio miesto tiltų ir viaduko remontas, priežiūra</t>
  </si>
  <si>
    <t>Prižiūrėtos Panevėžio miesto gatvės</t>
  </si>
  <si>
    <t>Panevėžio miesto gatvių su asfalto danga priežiūra</t>
  </si>
  <si>
    <t>Naujai įrengta aikštelė</t>
  </si>
  <si>
    <t>Kraštovaizdžio formavimas ir ekologinės būklės gerinimas Kniaudiškių parke (Molainių g. 3. Automobilių stovėjimo aikštelė).</t>
  </si>
  <si>
    <t>Atlikti statinių kadastriniai matavimai</t>
  </si>
  <si>
    <t>Statinių kadastriniai matavimai</t>
  </si>
  <si>
    <t>Atlikti  inžinerinių statinių techniniai projektai</t>
  </si>
  <si>
    <t>Kapitališkai suremontuotos Sietyno g. su asfalto danga ilgis</t>
  </si>
  <si>
    <t>Sietyno gatvės kapitalinis remontas</t>
  </si>
  <si>
    <t>Kapitališkai suremontuotų gatvių su asfalto danga ilgis</t>
  </si>
  <si>
    <t>Kapitališkai suremontuotos Žvaigždžių g. su asfalto danga ilgis</t>
  </si>
  <si>
    <t>Atlikti kadastriniai matavimai, patvirtinta statybos užbaigimo deklaracija</t>
  </si>
  <si>
    <t xml:space="preserve">Žvaigždžių gatvės dalies (nuo Kniaudiškių g. iki J. Zikaro g.) kapitalinis remontas  </t>
  </si>
  <si>
    <t>Atlikti naujos statybos darbai</t>
  </si>
  <si>
    <t xml:space="preserve">V. Alanto g. statyba (III etapas – nuo Projektuotojų g. iki V. Alanto g. – Savitiškio g. (Vakarinės g. ) žiedinės sankryžos),  (IV etapas – žiedinė sankryža V. Alanto g. – Savitiškio g. (Vakarinės g.)) </t>
  </si>
  <si>
    <t>Kapitališkai suremontuotos Rėklių g. su žvyro danga ilgis</t>
  </si>
  <si>
    <t xml:space="preserve">Rėklių gatvės kapitalinis remontas  </t>
  </si>
  <si>
    <t>Kapitališkai suremontuotos Matininkų g. su žvyro danga ilgis</t>
  </si>
  <si>
    <t>Kapitališkai suremontuotų gatvių su žvyro danga ilgis  (nuo Kazio Naruševičiaus g. 16 iki Panevėžio miesto ribos)</t>
  </si>
  <si>
    <t>Kazio Naruševičiaus gatvės dalies (nuo Kazio Naruševičiaus g. 16 iki Panevėžio miesto ribos) kapitalinis remontas</t>
  </si>
  <si>
    <t>Kapitališkai suremontuotos Bendrijų g. su žvyro danga ilgis</t>
  </si>
  <si>
    <t xml:space="preserve">Bendrijų gatvės kapitalinis remontas  </t>
  </si>
  <si>
    <t>Atnaujintų gatvių su asfalto danga ilgis</t>
  </si>
  <si>
    <t>Statybos skyrius ; Miesto infrastruktūros skyrius</t>
  </si>
  <si>
    <t>Vietinės reikšmės kelių ir gatvių su asfalto danga atnaujinimas</t>
  </si>
  <si>
    <t>Rekonstruotų vietinės reikšmės kelių ir gatvių su žvyro danga ilgis</t>
  </si>
  <si>
    <t>Vietinės reikšmės kelių ir gatvių su žvyro danga ilgis</t>
  </si>
  <si>
    <t>Vietinės reikšmės kelių ir gatvių su žvyro danga remontas ir priežiūra</t>
  </si>
  <si>
    <t>Vietinės reikšmės kelių ir gatvių su asfalto danga ilgis</t>
  </si>
  <si>
    <t>Vietinės reikšmės kelių ir gatvių su asfalto danga remontas ir priežiūra</t>
  </si>
  <si>
    <t>7; 19</t>
  </si>
  <si>
    <t>Miesto vietinės reikšmės kelių ir gatvių infrastruktūros atnaujinimas ir plėtra</t>
  </si>
  <si>
    <t>Atnaujintų ir naujai įrengtų vietinės reikšmės kelių ir gatvių ilgis</t>
  </si>
  <si>
    <t>Modernizuoti esamą ir tvariai vystyti naują miesto infrastruktūrą</t>
  </si>
  <si>
    <t>1,5</t>
  </si>
  <si>
    <t>mln. kv. m</t>
  </si>
  <si>
    <t xml:space="preserve">Apšviestų teritorijų plotas </t>
  </si>
  <si>
    <t xml:space="preserve">Skatinti miesto plėtrą ir tvarią transformaciją   </t>
  </si>
  <si>
    <t xml:space="preserve">vnt.  </t>
  </si>
  <si>
    <t>Bendrojo naudojimo patalpų pritaikymas minim.priedangų reikalavimams</t>
  </si>
  <si>
    <t>2.2.4</t>
  </si>
  <si>
    <t>Panevėžio miesto daugiabučių namų patalpų pritaikymo minimaliems priedangų reikalavimams konkursas</t>
  </si>
  <si>
    <t>m</t>
  </si>
  <si>
    <t>Išvalyta upės vaga</t>
  </si>
  <si>
    <t>2.2.3</t>
  </si>
  <si>
    <t>Nevėžio upės valymas (prie Vakarinės g.)</t>
  </si>
  <si>
    <t xml:space="preserve">      vnt.</t>
  </si>
  <si>
    <t>Medžių genėjimo darbai (prie gatvių, daugiabučių pastatų. Medžių priežiūros paslaugos bus vykdytos pagal poreikį ir išduotus leidimus kirsti, pašalinti, intensyviai genėti saugotinus želdinius).</t>
  </si>
  <si>
    <t>Persodinti medžiai</t>
  </si>
  <si>
    <t>Didelių matmenų medžių persodinimo paslaugos, naujų želdinių  įveisimas, priežiūra, tvarkymas</t>
  </si>
  <si>
    <t>ha</t>
  </si>
  <si>
    <t>Skaičiuojama nuo gatvių ir statinių stogų ploto</t>
  </si>
  <si>
    <t xml:space="preserve">Mokestis už lietaus nuotekas   </t>
  </si>
  <si>
    <t>Papuošta miesto eglė ir Laisvės aikštė, kartą per metus</t>
  </si>
  <si>
    <t xml:space="preserve">Miesto puošimas švenčių ir renginių metu  </t>
  </si>
  <si>
    <t>Renkama rinkliava (parkomatai)</t>
  </si>
  <si>
    <t xml:space="preserve">Rinkliavos už transporto stovėjimą gatvėse ir aikštėse organizavimas  </t>
  </si>
  <si>
    <t>Vaizdo stebėjimo kameros</t>
  </si>
  <si>
    <t xml:space="preserve">Vaizdo stebėjimo sistemos duomenų perdavimo ir stebėjimo paslaugos  </t>
  </si>
  <si>
    <t>Sutvarkyta Nevėžio upės pakrantė</t>
  </si>
  <si>
    <t>Nevėžio upės pakrančių tvarkymas</t>
  </si>
  <si>
    <t>Prižiūrėti miesto fontanai</t>
  </si>
  <si>
    <t>Fontanų priežiūros paslaugos</t>
  </si>
  <si>
    <t>Sutvarkytos poilsio zonos</t>
  </si>
  <si>
    <t>Viešųjų erdvių ir poilsio zonų infrastruktūros objektų atnaujinimas, remontas ir priežiūra</t>
  </si>
  <si>
    <t xml:space="preserve">Įrengta vaikų žaidimo aikštelių        </t>
  </si>
  <si>
    <t xml:space="preserve"> vnt.</t>
  </si>
  <si>
    <t xml:space="preserve">Prižiūrima vaikų žaidimo aikštelių        </t>
  </si>
  <si>
    <t xml:space="preserve">Vaikų žaidimo aikštelių ir treniruoklių atnaujinimas, remontas ir priežiūra </t>
  </si>
  <si>
    <t xml:space="preserve">Viešųjų erdvių ir poilsio zonų infrastruktūros objektų atnaujinimas, remontas ir priežiūra, rinkliava už transporto stovėjimą, miesto puošimas švenčių proga </t>
  </si>
  <si>
    <t>Įsigyti maisto atliekų  surinkimo priemones</t>
  </si>
  <si>
    <t>Biologinių (maisto) atliekų surinkimo priemonėms įsigyti</t>
  </si>
  <si>
    <t>Atliktas pagal  konteinerių poreikį su antžeminių konteinerių remontu</t>
  </si>
  <si>
    <t>2.2.2</t>
  </si>
  <si>
    <t>Antžeminių atliekų surinkimo konteinerių aikštelių remontas</t>
  </si>
  <si>
    <t>Atlikti nenumatyti miesto infrastruktūros darbai, paslaugos</t>
  </si>
  <si>
    <t>Miesto infrastruktūros skyrius, Statybos skyrius</t>
  </si>
  <si>
    <t>7;   19</t>
  </si>
  <si>
    <t>Nenumatytos išlaidos</t>
  </si>
  <si>
    <t>Įsigyti tekstilės atliekų surinkimo konteinerius</t>
  </si>
  <si>
    <t xml:space="preserve">Sterilizuoti bešeimininkių kačių   </t>
  </si>
  <si>
    <t>Bešeimininkių gyvūnų  (kačių) augintinių skaičiaus mažinimo programai vykdyti</t>
  </si>
  <si>
    <t>Stebimų aplinkos komponentų skaičius</t>
  </si>
  <si>
    <t>Panevėžio miesto aplinkos komponentų stebėsena</t>
  </si>
  <si>
    <t>Atliktas pagal poreikį konteinerių su požeminiais konteineriais remontas</t>
  </si>
  <si>
    <t>Požeminių atliekų surinkimo konteinerių aikštelių su požeminiais konteineriais remontas</t>
  </si>
  <si>
    <t xml:space="preserve">Suteikti laikinąją priežiūrą bepriežiūriams, bešeimininkiams gyvūnams </t>
  </si>
  <si>
    <t>Bepriežiūrių, bešeimininkių gyvūnų  laikinoji priežiūra</t>
  </si>
  <si>
    <t>Atlikti darbus ir suteikti paslaugas (pastatyti biotualetus, atliekų surinkimo konteinerius, išvalyti teritorijas ir kt.) planuojamiems miesto renginiams</t>
  </si>
  <si>
    <t>Paruošiamųjų darbų atlikimas ir paslaugų suteikimas miesto renginiams</t>
  </si>
  <si>
    <r>
      <t>tūkst. m</t>
    </r>
    <r>
      <rPr>
        <vertAlign val="superscript"/>
        <sz val="10"/>
        <rFont val="Times New Roman"/>
        <family val="1"/>
        <charset val="186"/>
      </rPr>
      <t xml:space="preserve">2   </t>
    </r>
  </si>
  <si>
    <t xml:space="preserve">Valomi šaligatviai </t>
  </si>
  <si>
    <t xml:space="preserve">Valomos gatvės  </t>
  </si>
  <si>
    <t>Prižiūrimos šiukšlių dėžės</t>
  </si>
  <si>
    <t>Prižiūrimi viešieji tualetai</t>
  </si>
  <si>
    <t xml:space="preserve">Miesto    teritorijų, viešųjų tualetų valymas, priežiūra, šiukšliadėžių priežiūra </t>
  </si>
  <si>
    <t>Medžių priežiūros paslaugos Panevėžio mieste</t>
  </si>
  <si>
    <t>Miesto želdynų atnaujinimas ir priežiūra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</si>
  <si>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</si>
  <si>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Sodinamos gėlės ir dekoratyviniai augalai</t>
  </si>
  <si>
    <t>Prižiūrimi ir atnaujinami miesto gėlynai</t>
  </si>
  <si>
    <t>Miesto gėlynų atnaujinimas ir priežiūra</t>
  </si>
  <si>
    <t>Vykdoma vejų ir žolynų (želdinių) priežiūra mieste</t>
  </si>
  <si>
    <t>Miesto vejų ir žolynų atnaujinimas ir priežiūra</t>
  </si>
  <si>
    <t>Miesto viešųjų erdvių atnaujinimas, priežiūra</t>
  </si>
  <si>
    <t>Dalyvaujamojo biudžeto modelio taikymas</t>
  </si>
  <si>
    <t>Taikomų gyventojų įtraukties instrumentų skaičius</t>
  </si>
  <si>
    <t>2.2.1</t>
  </si>
  <si>
    <t xml:space="preserve">Suformuotų erdvių skaičius </t>
  </si>
  <si>
    <t>Patobulinti miesto erdvių ir objektų kokybę, jų priežiūrą (SPP 2.2.3.)</t>
  </si>
  <si>
    <t>Namų ūkių (būstų) šildymo įrenginių inventorizavimas ir vartotojų sąmoningumo didinimas</t>
  </si>
  <si>
    <t>Naujus aplinkai draugiškesnius šilumos būdus įdiegusių savivaldybės įmonių / organizacijų skaičius</t>
  </si>
  <si>
    <t>kompl.</t>
  </si>
  <si>
    <t>Atlikta namų ūkių (būstų) šildymo įrenginių inventorizacija</t>
  </si>
  <si>
    <t xml:space="preserve">Savivaldybės viešųjų pastatų bei miesto įmonių / organizacijų modernizavimas, taikant energijos išteklių panaudojimo efektyvumo didinimo priemones </t>
  </si>
  <si>
    <t>  Naujų modernizuotų viešųjų pastatų skaičius</t>
  </si>
  <si>
    <t>Įgyvendintas atsinaujinančių išteklių energijos naudojimo plėtros planas</t>
  </si>
  <si>
    <t>Atsinaujinančių išteklių energijos naudojimo plėtros plano  parengimas</t>
  </si>
  <si>
    <t>2.1.2.</t>
  </si>
  <si>
    <t>Atsinaujinančių išteklių energijos naudojimo plėtros plano  parengimas ir įgyvendinimas</t>
  </si>
  <si>
    <t>Daugiabučių namų modernizavimo skatinimas ir plėtra, taikant kompleksines energetinio efektyvumo didinimo priemones</t>
  </si>
  <si>
    <t>Kompleksiškai renovuotų daugiabučių namų skaičius</t>
  </si>
  <si>
    <t>2.1.1.</t>
  </si>
  <si>
    <t>Vieta šalies mastu</t>
  </si>
  <si>
    <t>Savivaldybės darnios energetikos plėtros pažanga</t>
  </si>
  <si>
    <t>Paskatinti energijos taupymą, atsinaujinančių ir alternatyvių energijos išteklių naudojimą</t>
  </si>
  <si>
    <t>„Rail Baltica“ transporto mazgo integravimas į Panevėžio miesto transporto tinklą</t>
  </si>
  <si>
    <t>Naujų maršrutų skaičius</t>
  </si>
  <si>
    <t>Statybos skyrius, Miesto infrastruktūros skyrius</t>
  </si>
  <si>
    <t>7;19</t>
  </si>
  <si>
    <t>1.5.2</t>
  </si>
  <si>
    <t>Naujai įsteigta stotis</t>
  </si>
  <si>
    <t>Savivaldybės administracija</t>
  </si>
  <si>
    <t>Naujos stoties įsteigimas</t>
  </si>
  <si>
    <r>
      <t>Naujos autobusų stoties įrengimas ir prieigų sutvarkymas</t>
    </r>
    <r>
      <rPr>
        <u/>
        <sz val="10"/>
        <rFont val="Times New Roman"/>
        <family val="1"/>
        <charset val="186"/>
      </rPr>
      <t xml:space="preserve"> </t>
    </r>
  </si>
  <si>
    <t xml:space="preserve"> Įrengta nauja autobusų stotis ir sutvarkytos prieigos</t>
  </si>
  <si>
    <t>Savivaldybės administracija, Statybos skyrius</t>
  </si>
  <si>
    <t>1.5.1</t>
  </si>
  <si>
    <r>
      <t>Naujos autobusų stoties įsteigimas, įrengimas ir prieigų sutvarkymas</t>
    </r>
    <r>
      <rPr>
        <b/>
        <u/>
        <sz val="10"/>
        <rFont val="Times New Roman"/>
        <family val="1"/>
        <charset val="186"/>
      </rPr>
      <t xml:space="preserve"> </t>
    </r>
  </si>
  <si>
    <t>Veikiančių subjektų, siūlančių nuomotis / dalintis automobilius, dviračius ir kitas transporto priemones, skaičius</t>
  </si>
  <si>
    <t>Mažai teršiančių, elektra ir (ar) dujomis varomų viešojo transporto priemonių dalis nuo visų viešojo transporto priemonių</t>
  </si>
  <si>
    <t>Išplėsti viešojo transporto ir susisiekimo infrastruktūrą bei atnaujinti viešojo transporto priemones</t>
  </si>
  <si>
    <t xml:space="preserve">Viešojo transporto maršrutinio tinklo optimizavimas. </t>
  </si>
  <si>
    <t>Atliktas viešojo transporto maršrutinio tinklo optimizavimas (maršrutų skaičius)</t>
  </si>
  <si>
    <t>1.4.1</t>
  </si>
  <si>
    <t>84</t>
  </si>
  <si>
    <t>Proc. / metus</t>
  </si>
  <si>
    <t>Keleivių pasitenkinimas viešojo transporto paslaugomis</t>
  </si>
  <si>
    <t>Vietinio susisiekimo bendrų maršrutų su kitomis savivaldybėmis skaičius</t>
  </si>
  <si>
    <t>Keleivių naudojimosi viešojo transporto paslaugomis pokytis</t>
  </si>
  <si>
    <r>
      <t>Padidinti naudojimosi viešuoju transportu mastą</t>
    </r>
    <r>
      <rPr>
        <sz val="10"/>
        <rFont val="Times New Roman"/>
        <family val="1"/>
        <charset val="186"/>
      </rPr>
      <t xml:space="preserve"> </t>
    </r>
  </si>
  <si>
    <t xml:space="preserve">Elektromobilių įkrovimo prieigų tinklo plėtra </t>
  </si>
  <si>
    <t>Elektromobilių viešųjų įkrovimo prieigų skaičius</t>
  </si>
  <si>
    <t>1.3.1</t>
  </si>
  <si>
    <t>Mažos taršos zonų skaičius</t>
  </si>
  <si>
    <r>
      <t>Pasiekti skirtingų transporto būdų darną miesto sistemoje</t>
    </r>
    <r>
      <rPr>
        <sz val="10"/>
        <rFont val="Times New Roman"/>
        <family val="1"/>
        <charset val="186"/>
      </rPr>
      <t xml:space="preserve"> </t>
    </r>
  </si>
  <si>
    <t>Eismo intensyvumo miesto centre ir gyvenamuosiuose kvartaluose mažinimas</t>
  </si>
  <si>
    <t>Įrengtas Šiaurinis apvažiavimas</t>
  </si>
  <si>
    <t>Naujai rekonstruotų gatvių, kuriose sumažinti pertekliniai parametrai ilgis</t>
  </si>
  <si>
    <t>Gatvės, kurioms taikomas „gyvenamosios zonos“ eismo statusas</t>
  </si>
  <si>
    <t>Bendras gatvių ilgis, kuriose pritaikytos tranzitą ribojančios priemonės</t>
  </si>
  <si>
    <t>1.2.2</t>
  </si>
  <si>
    <t>Atnaujinta rekonstruota sankryža</t>
  </si>
  <si>
    <t>Smėlynės g., Marijonų g., Senamiesčio g. sankryžos rekonstravimo darbai</t>
  </si>
  <si>
    <t>Atnaujinti suremontuoti šviesoforų postai</t>
  </si>
  <si>
    <t>Šviesoforo postų remonto darbai</t>
  </si>
  <si>
    <t>Horizontaliai paženklintos, paženklinimu atnaujintos gatvės</t>
  </si>
  <si>
    <t>1.2.1</t>
  </si>
  <si>
    <t>Miesto gatvių horizontalusis ženklinimas</t>
  </si>
  <si>
    <t>Kelio ženklų, užtvarų ir kitų eismo saugumo gerinimo priemonių įrengimas ir priežiūra</t>
  </si>
  <si>
    <t>Miesto gatvių vertikalusis ženklinimas</t>
  </si>
  <si>
    <t>Šviesoforų postų priežiūra ir eksplotavimas</t>
  </si>
  <si>
    <t>Modernizuotos, įdiegiant inžinerines eismo saugos priemones, nereguliuojamos pėsčiųjų perėjos</t>
  </si>
  <si>
    <t>Išmaniųjų pėsčiųjų perėjų įrengimas ir esamų modernizavimas. Šviesoforų postų priežiūra ir eksplotavimas</t>
  </si>
  <si>
    <t>Naujų įrengtų išmaniųjų (reaguojanti į srautą ir keičianti signalus) perėjų skaičius</t>
  </si>
  <si>
    <t>Sankryžų ir perėjų įrengimas, modernizavimas ir saugaus eismo užtikrinimas</t>
  </si>
  <si>
    <t>Vnt. / metus</t>
  </si>
  <si>
    <t>Rekonstruotų sankryžų į žiedines skaičius</t>
  </si>
  <si>
    <t>Įskaitinių eismo įvykių skaičius</t>
  </si>
  <si>
    <t>Padidinti eismo saugumą</t>
  </si>
  <si>
    <t>Kapitališkai suremontuotas šaligatvis</t>
  </si>
  <si>
    <t>Panevėžio miesto Pievų gatvės dalies (nuo Rožių iki Rėklių g. ) kapitalinio remonto projektas</t>
  </si>
  <si>
    <t>Kapitališkai suremontuoto nuo Vilniaus g. iki  Nemuno g./ Aukštaičių g. šaligatvio  ilgis</t>
  </si>
  <si>
    <t xml:space="preserve">Ramygalos g. dalies (nuo Vilniaus g. iki  Nemuno g./ Aukštaičių g.) šaligatvio kapitalinio remonto darbai </t>
  </si>
  <si>
    <t>Naujų įrengtų dviračių ir pėsčiųjų takų ilgis</t>
  </si>
  <si>
    <t>Dviračių ir pėsčiųjų takų ilgis (šalia gatvių)metų pab.</t>
  </si>
  <si>
    <t>Dviračių trasų, pėsčiųjų takų mieste ir jo prieigose remontas ir priežiūra</t>
  </si>
  <si>
    <t xml:space="preserve">Dviračių trasų, pėsčiųjų takų mieste ir jo prieigose įrengimas, atnaujinimas užtikrinant tęstinumą bei junglumą </t>
  </si>
  <si>
    <t>Netaršaus mikrotransporto priemonių skaičius bendrame transporto sraute</t>
  </si>
  <si>
    <t>asm./metus</t>
  </si>
  <si>
    <t>Įskaitinių eismo įvykių, kuriuose sužeidžiami pėstieji ir dviratininkai, skaičius</t>
  </si>
  <si>
    <t xml:space="preserve">Paskatinti netaršaus mikrotransporto (paspirtukai, dviračiai, riedžiai ir kt.) infrastruktūros plėtrą </t>
  </si>
  <si>
    <t>Parų skaičius, kai buvo viršyta kietųjų dalelių KD10 paros ribinė vertė 50 µg/m3</t>
  </si>
  <si>
    <t xml:space="preserve">Asignavimų valdytojo kodas </t>
  </si>
  <si>
    <t>Priemonės požymis</t>
  </si>
  <si>
    <t xml:space="preserve">             TIKSLŲ, UŽDAVINIŲ, PRIEMONIŲ IR PAPRIEMONIŲ, IŠLAIDŲ IR VERTINIMO KRITERIJŲ SUVESTINĖ                                        </t>
  </si>
  <si>
    <t>PANEVĖŽIO MIESTO SAVIVALDYBĖS ADMINISTRACIJOS 2025 METŲ VEIKLOS PLANO             
MIESTO INFRASTRUKTŪROS OBJEKTŲ PLĖTROS, MODERNIZAVIMO IR PRIEŽIŪROS  PROGRAMOS (NR. 10)</t>
  </si>
  <si>
    <t xml:space="preserve">Panevėžio miesto savivaldybės 
administracijos direktoriaus                                                                                 2025-04-25 d. įsakymo Nr.   AF-62                                                                                                     1 priedas  
</t>
  </si>
  <si>
    <t xml:space="preserve">Panevėžio miesto savivaldybės 
administracijos direktoriaus                                                                                 2025-04-25 d. įsakymo Nr.   AF-62                                                                                                     3 priedas  
</t>
  </si>
  <si>
    <t xml:space="preserve">Panevėžio miesto savivaldybės 
administracijos direktoriaus                                                                                 2025-04-25 d. įsakymo Nr.   AF-62                                                                                                     2 priedas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</si>
</sst>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\ _€_-;\-* #,##0.00\ _€_-;_-* &quot;-&quot;??\ _€_-;_-@_-"/>
    <numFmt numFmtId="166" formatCode="#,##0.0"/>
    <numFmt numFmtId="167" formatCode="_-* #,##0.0\ _€_-;\-* #,##0.0\ _€_-;_-* &quot;-&quot;??\ _€_-;_-@_-"/>
    <numFmt numFmtId="168" formatCode="0.000"/>
  </numFmts>
  <fonts count="7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1"/>
      <color rgb="FF0070C0"/>
      <name val="Arial"/>
      <family val="2"/>
      <charset val="186"/>
    </font>
    <font>
      <sz val="11"/>
      <name val="Times New Roman"/>
      <family val="1"/>
      <charset val="186"/>
    </font>
    <font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66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rgb="FF0000FF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rgb="FF0000FF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rgb="FFFF0066"/>
      <name val="Arial"/>
      <family val="2"/>
      <charset val="186"/>
    </font>
    <font>
      <sz val="11"/>
      <name val="Arial"/>
      <family val="2"/>
    </font>
    <font>
      <i/>
      <sz val="10"/>
      <color rgb="FFFF0000"/>
      <name val="Arial"/>
      <family val="2"/>
      <charset val="186"/>
    </font>
    <font>
      <sz val="8"/>
      <name val="Times New Roman"/>
      <family val="1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Times New Roman"/>
      <family val="1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sz val="10"/>
      <color rgb="FF0000FF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z val="10"/>
      <color rgb="FF00B050"/>
      <name val="Arial"/>
      <family val="2"/>
      <charset val="186"/>
    </font>
    <font>
      <sz val="11"/>
      <color rgb="FF00B050"/>
      <name val="Times New Roman"/>
      <family val="1"/>
      <charset val="186"/>
    </font>
    <font>
      <sz val="11"/>
      <color rgb="FFFF0066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name val="Times New Roman"/>
      <family val="1"/>
    </font>
    <font>
      <b/>
      <i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b/>
      <sz val="8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B0F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u/>
      <sz val="10"/>
      <name val="Times New Roman"/>
      <family val="1"/>
      <charset val="186"/>
    </font>
    <font>
      <sz val="12"/>
      <name val="Arial"/>
      <family val="2"/>
      <charset val="186"/>
    </font>
    <font>
      <sz val="11"/>
      <name val="Calibri"/>
      <family val="2"/>
      <charset val="186"/>
      <scheme val="minor"/>
    </font>
    <font>
      <vertAlign val="superscript"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2"/>
      <name val="Arial"/>
      <family val="2"/>
      <charset val="186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rgb="FF808080"/>
      </bottom>
      <diagonal/>
    </border>
    <border>
      <left style="medium">
        <color indexed="64"/>
      </left>
      <right/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38">
    <xf numFmtId="0" fontId="0" fillId="0" borderId="0" xfId="0"/>
    <xf numFmtId="0" fontId="3" fillId="0" borderId="0" xfId="4"/>
    <xf numFmtId="0" fontId="4" fillId="0" borderId="0" xfId="4" applyFont="1"/>
    <xf numFmtId="164" fontId="5" fillId="0" borderId="1" xfId="5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7" fillId="0" borderId="5" xfId="5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64" fontId="4" fillId="0" borderId="0" xfId="4" applyNumberFormat="1" applyFont="1"/>
    <xf numFmtId="164" fontId="7" fillId="3" borderId="1" xfId="5" applyNumberFormat="1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10" fillId="0" borderId="0" xfId="4" applyFont="1"/>
    <xf numFmtId="164" fontId="11" fillId="0" borderId="1" xfId="5" applyNumberFormat="1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164" fontId="11" fillId="0" borderId="12" xfId="5" applyNumberFormat="1" applyFont="1" applyBorder="1" applyAlignment="1">
      <alignment horizontal="center" vertical="top" wrapText="1"/>
    </xf>
    <xf numFmtId="0" fontId="11" fillId="4" borderId="13" xfId="0" applyFont="1" applyFill="1" applyBorder="1" applyAlignment="1">
      <alignment horizontal="left" vertical="top" wrapText="1"/>
    </xf>
    <xf numFmtId="0" fontId="11" fillId="4" borderId="14" xfId="0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left" vertical="top" wrapText="1"/>
    </xf>
    <xf numFmtId="164" fontId="5" fillId="0" borderId="12" xfId="5" applyNumberFormat="1" applyFont="1" applyBorder="1" applyAlignment="1">
      <alignment horizontal="center" vertical="top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164" fontId="5" fillId="0" borderId="5" xfId="5" applyNumberFormat="1" applyFont="1" applyBorder="1" applyAlignment="1">
      <alignment horizontal="center" vertical="top" wrapText="1"/>
    </xf>
    <xf numFmtId="0" fontId="4" fillId="0" borderId="18" xfId="5" applyFont="1" applyBorder="1" applyAlignment="1">
      <alignment horizontal="left" vertical="top" wrapText="1"/>
    </xf>
    <xf numFmtId="0" fontId="4" fillId="0" borderId="19" xfId="5" applyFont="1" applyBorder="1" applyAlignment="1">
      <alignment horizontal="left" vertical="top" wrapText="1"/>
    </xf>
    <xf numFmtId="0" fontId="11" fillId="0" borderId="19" xfId="5" applyFont="1" applyBorder="1" applyAlignment="1">
      <alignment horizontal="left" vertical="top" wrapText="1"/>
    </xf>
    <xf numFmtId="0" fontId="11" fillId="0" borderId="20" xfId="5" applyFont="1" applyBorder="1" applyAlignment="1">
      <alignment horizontal="left" vertical="top" wrapText="1"/>
    </xf>
    <xf numFmtId="164" fontId="11" fillId="5" borderId="21" xfId="5" applyNumberFormat="1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12" fillId="0" borderId="0" xfId="4" applyFont="1"/>
    <xf numFmtId="164" fontId="11" fillId="0" borderId="12" xfId="5" applyNumberFormat="1" applyFont="1" applyBorder="1" applyAlignment="1">
      <alignment vertical="top" wrapText="1"/>
    </xf>
    <xf numFmtId="0" fontId="11" fillId="0" borderId="13" xfId="5" applyFont="1" applyBorder="1" applyAlignment="1">
      <alignment horizontal="left" vertical="top" wrapText="1"/>
    </xf>
    <xf numFmtId="0" fontId="11" fillId="0" borderId="14" xfId="5" applyFont="1" applyBorder="1" applyAlignment="1">
      <alignment horizontal="left" vertical="top" wrapText="1"/>
    </xf>
    <xf numFmtId="0" fontId="11" fillId="0" borderId="15" xfId="5" applyFont="1" applyBorder="1" applyAlignment="1">
      <alignment horizontal="left" vertical="top" wrapText="1"/>
    </xf>
    <xf numFmtId="0" fontId="4" fillId="0" borderId="13" xfId="5" applyFont="1" applyBorder="1" applyAlignment="1">
      <alignment horizontal="left" vertical="top" wrapText="1"/>
    </xf>
    <xf numFmtId="0" fontId="4" fillId="0" borderId="14" xfId="5" applyFont="1" applyBorder="1" applyAlignment="1">
      <alignment horizontal="left" vertical="top" wrapText="1"/>
    </xf>
    <xf numFmtId="0" fontId="13" fillId="0" borderId="0" xfId="4" applyFont="1"/>
    <xf numFmtId="0" fontId="14" fillId="0" borderId="0" xfId="4" applyFont="1"/>
    <xf numFmtId="0" fontId="4" fillId="0" borderId="0" xfId="4" applyFont="1" applyAlignment="1">
      <alignment horizontal="right"/>
    </xf>
    <xf numFmtId="0" fontId="11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2" fillId="0" borderId="0" xfId="4" applyFont="1" applyAlignment="1">
      <alignment horizontal="right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164" fontId="5" fillId="0" borderId="12" xfId="5" applyNumberFormat="1" applyFont="1" applyBorder="1" applyAlignment="1">
      <alignment vertical="top" wrapText="1"/>
    </xf>
    <xf numFmtId="164" fontId="7" fillId="0" borderId="12" xfId="5" applyNumberFormat="1" applyFont="1" applyBorder="1" applyAlignment="1">
      <alignment horizontal="center" vertical="top" wrapText="1"/>
    </xf>
    <xf numFmtId="0" fontId="11" fillId="0" borderId="14" xfId="6" applyFont="1" applyBorder="1" applyAlignment="1">
      <alignment horizontal="left" vertical="top" wrapText="1"/>
    </xf>
    <xf numFmtId="0" fontId="11" fillId="0" borderId="15" xfId="6" applyFont="1" applyBorder="1" applyAlignment="1">
      <alignment horizontal="left" vertical="top" wrapText="1"/>
    </xf>
    <xf numFmtId="0" fontId="4" fillId="0" borderId="0" xfId="4" applyFont="1" applyAlignment="1">
      <alignment horizontal="left"/>
    </xf>
    <xf numFmtId="0" fontId="15" fillId="0" borderId="0" xfId="4" applyFont="1"/>
    <xf numFmtId="164" fontId="12" fillId="0" borderId="0" xfId="4" applyNumberFormat="1" applyFont="1"/>
    <xf numFmtId="164" fontId="7" fillId="5" borderId="5" xfId="5" applyNumberFormat="1" applyFont="1" applyFill="1" applyBorder="1" applyAlignment="1">
      <alignment horizontal="center" vertical="top" wrapText="1"/>
    </xf>
    <xf numFmtId="0" fontId="5" fillId="5" borderId="6" xfId="5" applyFont="1" applyFill="1" applyBorder="1" applyAlignment="1">
      <alignment horizontal="left" vertical="top"/>
    </xf>
    <xf numFmtId="0" fontId="5" fillId="5" borderId="7" xfId="5" applyFont="1" applyFill="1" applyBorder="1" applyAlignment="1">
      <alignment horizontal="left" vertical="top"/>
    </xf>
    <xf numFmtId="0" fontId="5" fillId="5" borderId="8" xfId="5" applyFont="1" applyFill="1" applyBorder="1" applyAlignment="1">
      <alignment horizontal="left" vertical="top"/>
    </xf>
    <xf numFmtId="0" fontId="13" fillId="0" borderId="0" xfId="4" applyFont="1" applyAlignment="1">
      <alignment vertical="top"/>
    </xf>
    <xf numFmtId="0" fontId="16" fillId="0" borderId="21" xfId="5" applyFont="1" applyBorder="1" applyAlignment="1">
      <alignment horizontal="center" vertical="center" wrapText="1"/>
    </xf>
    <xf numFmtId="0" fontId="16" fillId="0" borderId="10" xfId="5" applyFont="1" applyBorder="1" applyAlignment="1">
      <alignment horizontal="center" vertical="center" wrapText="1"/>
    </xf>
    <xf numFmtId="0" fontId="18" fillId="0" borderId="10" xfId="5" applyFont="1" applyBorder="1" applyAlignment="1">
      <alignment vertical="top"/>
    </xf>
    <xf numFmtId="0" fontId="18" fillId="0" borderId="11" xfId="5" applyFont="1" applyBorder="1" applyAlignment="1">
      <alignment vertical="top"/>
    </xf>
    <xf numFmtId="164" fontId="18" fillId="0" borderId="3" xfId="5" applyNumberFormat="1" applyFont="1" applyBorder="1" applyAlignment="1">
      <alignment horizontal="right" vertical="top" wrapText="1"/>
    </xf>
    <xf numFmtId="0" fontId="18" fillId="0" borderId="0" xfId="5" applyFont="1" applyAlignment="1">
      <alignment vertical="top"/>
    </xf>
    <xf numFmtId="49" fontId="18" fillId="0" borderId="0" xfId="5" applyNumberFormat="1" applyFont="1" applyAlignment="1">
      <alignment horizontal="right" vertical="top"/>
    </xf>
    <xf numFmtId="49" fontId="19" fillId="0" borderId="0" xfId="5" applyNumberFormat="1" applyFont="1" applyAlignment="1">
      <alignment horizontal="right" vertical="top"/>
    </xf>
    <xf numFmtId="49" fontId="18" fillId="0" borderId="0" xfId="5" applyNumberFormat="1" applyFont="1" applyAlignment="1">
      <alignment vertical="top"/>
    </xf>
    <xf numFmtId="49" fontId="16" fillId="0" borderId="0" xfId="5" applyNumberFormat="1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49" fontId="11" fillId="0" borderId="0" xfId="0" applyNumberFormat="1" applyFont="1" applyAlignment="1">
      <alignment vertical="top"/>
    </xf>
    <xf numFmtId="49" fontId="11" fillId="0" borderId="22" xfId="0" applyNumberFormat="1" applyFont="1" applyBorder="1" applyAlignment="1">
      <alignment vertical="top"/>
    </xf>
    <xf numFmtId="49" fontId="11" fillId="0" borderId="22" xfId="0" applyNumberFormat="1" applyFont="1" applyBorder="1" applyAlignment="1">
      <alignment vertical="top" textRotation="90"/>
    </xf>
    <xf numFmtId="0" fontId="5" fillId="5" borderId="9" xfId="4" applyFont="1" applyFill="1" applyBorder="1" applyAlignment="1">
      <alignment horizontal="left" vertical="top" wrapText="1"/>
    </xf>
    <xf numFmtId="0" fontId="5" fillId="5" borderId="10" xfId="4" applyFont="1" applyFill="1" applyBorder="1" applyAlignment="1">
      <alignment horizontal="left" vertical="top" wrapText="1"/>
    </xf>
    <xf numFmtId="164" fontId="7" fillId="5" borderId="21" xfId="4" applyNumberFormat="1" applyFont="1" applyFill="1" applyBorder="1" applyAlignment="1">
      <alignment horizontal="center" vertical="top" wrapText="1"/>
    </xf>
    <xf numFmtId="0" fontId="5" fillId="5" borderId="11" xfId="4" applyFont="1" applyFill="1" applyBorder="1" applyAlignment="1">
      <alignment horizontal="center" vertical="top"/>
    </xf>
    <xf numFmtId="0" fontId="5" fillId="5" borderId="9" xfId="4" applyFont="1" applyFill="1" applyBorder="1" applyAlignment="1">
      <alignment horizontal="right" vertical="top" wrapText="1"/>
    </xf>
    <xf numFmtId="0" fontId="5" fillId="5" borderId="10" xfId="4" applyFont="1" applyFill="1" applyBorder="1" applyAlignment="1">
      <alignment horizontal="right" vertical="top" wrapText="1"/>
    </xf>
    <xf numFmtId="0" fontId="5" fillId="5" borderId="11" xfId="4" applyFont="1" applyFill="1" applyBorder="1" applyAlignment="1">
      <alignment horizontal="right" vertical="top" wrapText="1"/>
    </xf>
    <xf numFmtId="0" fontId="5" fillId="6" borderId="2" xfId="4" applyFont="1" applyFill="1" applyBorder="1" applyAlignment="1">
      <alignment horizontal="left" vertical="top" wrapText="1"/>
    </xf>
    <xf numFmtId="0" fontId="5" fillId="6" borderId="3" xfId="4" applyFont="1" applyFill="1" applyBorder="1" applyAlignment="1">
      <alignment horizontal="left" vertical="top" wrapText="1"/>
    </xf>
    <xf numFmtId="164" fontId="5" fillId="6" borderId="1" xfId="4" applyNumberFormat="1" applyFont="1" applyFill="1" applyBorder="1" applyAlignment="1">
      <alignment horizontal="center" vertical="top" wrapText="1"/>
    </xf>
    <xf numFmtId="0" fontId="5" fillId="6" borderId="4" xfId="4" applyFont="1" applyFill="1" applyBorder="1" applyAlignment="1">
      <alignment horizontal="center" vertical="top"/>
    </xf>
    <xf numFmtId="0" fontId="5" fillId="0" borderId="3" xfId="4" applyFont="1" applyBorder="1" applyAlignment="1">
      <alignment horizontal="right" vertical="top" wrapText="1"/>
    </xf>
    <xf numFmtId="0" fontId="5" fillId="6" borderId="2" xfId="4" applyFont="1" applyFill="1" applyBorder="1" applyAlignment="1">
      <alignment horizontal="right" vertical="top" wrapText="1"/>
    </xf>
    <xf numFmtId="0" fontId="5" fillId="6" borderId="3" xfId="4" applyFont="1" applyFill="1" applyBorder="1" applyAlignment="1">
      <alignment horizontal="right" vertical="top" wrapText="1"/>
    </xf>
    <xf numFmtId="49" fontId="5" fillId="6" borderId="1" xfId="4" applyNumberFormat="1" applyFont="1" applyFill="1" applyBorder="1" applyAlignment="1">
      <alignment horizontal="center" vertical="top"/>
    </xf>
    <xf numFmtId="0" fontId="5" fillId="7" borderId="9" xfId="4" applyFont="1" applyFill="1" applyBorder="1" applyAlignment="1">
      <alignment horizontal="left" vertical="top" wrapText="1"/>
    </xf>
    <xf numFmtId="0" fontId="5" fillId="7" borderId="10" xfId="4" applyFont="1" applyFill="1" applyBorder="1" applyAlignment="1">
      <alignment horizontal="left" vertical="top" wrapText="1"/>
    </xf>
    <xf numFmtId="164" fontId="7" fillId="7" borderId="21" xfId="4" applyNumberFormat="1" applyFont="1" applyFill="1" applyBorder="1" applyAlignment="1">
      <alignment horizontal="center" vertical="top" wrapText="1"/>
    </xf>
    <xf numFmtId="0" fontId="5" fillId="7" borderId="10" xfId="4" applyFont="1" applyFill="1" applyBorder="1" applyAlignment="1">
      <alignment horizontal="center" vertical="top"/>
    </xf>
    <xf numFmtId="0" fontId="5" fillId="7" borderId="21" xfId="4" applyFont="1" applyFill="1" applyBorder="1" applyAlignment="1">
      <alignment vertical="top" wrapText="1"/>
    </xf>
    <xf numFmtId="0" fontId="5" fillId="7" borderId="10" xfId="4" applyFont="1" applyFill="1" applyBorder="1" applyAlignment="1">
      <alignment horizontal="right" vertical="top" wrapText="1"/>
    </xf>
    <xf numFmtId="0" fontId="5" fillId="7" borderId="11" xfId="4" applyFont="1" applyFill="1" applyBorder="1" applyAlignment="1">
      <alignment horizontal="right" vertical="top" wrapText="1"/>
    </xf>
    <xf numFmtId="49" fontId="5" fillId="7" borderId="21" xfId="4" applyNumberFormat="1" applyFont="1" applyFill="1" applyBorder="1" applyAlignment="1">
      <alignment horizontal="center" vertical="top"/>
    </xf>
    <xf numFmtId="0" fontId="5" fillId="8" borderId="2" xfId="4" applyFont="1" applyFill="1" applyBorder="1" applyAlignment="1">
      <alignment horizontal="left" vertical="top" wrapText="1"/>
    </xf>
    <xf numFmtId="0" fontId="5" fillId="8" borderId="3" xfId="4" applyFont="1" applyFill="1" applyBorder="1" applyAlignment="1">
      <alignment horizontal="left" vertical="top" wrapText="1"/>
    </xf>
    <xf numFmtId="164" fontId="5" fillId="8" borderId="1" xfId="4" applyNumberFormat="1" applyFont="1" applyFill="1" applyBorder="1" applyAlignment="1">
      <alignment horizontal="center" vertical="top" wrapText="1"/>
    </xf>
    <xf numFmtId="0" fontId="5" fillId="8" borderId="3" xfId="4" applyFont="1" applyFill="1" applyBorder="1" applyAlignment="1">
      <alignment horizontal="center" vertical="top"/>
    </xf>
    <xf numFmtId="0" fontId="5" fillId="8" borderId="21" xfId="4" applyFont="1" applyFill="1" applyBorder="1" applyAlignment="1">
      <alignment vertical="top" wrapText="1"/>
    </xf>
    <xf numFmtId="0" fontId="5" fillId="8" borderId="10" xfId="4" applyFont="1" applyFill="1" applyBorder="1" applyAlignment="1">
      <alignment horizontal="right" vertical="top" wrapText="1"/>
    </xf>
    <xf numFmtId="0" fontId="5" fillId="8" borderId="11" xfId="4" applyFont="1" applyFill="1" applyBorder="1" applyAlignment="1">
      <alignment horizontal="right" vertical="top" wrapText="1"/>
    </xf>
    <xf numFmtId="49" fontId="5" fillId="8" borderId="21" xfId="4" applyNumberFormat="1" applyFont="1" applyFill="1" applyBorder="1" applyAlignment="1">
      <alignment horizontal="center" vertical="top"/>
    </xf>
    <xf numFmtId="49" fontId="5" fillId="9" borderId="21" xfId="4" applyNumberFormat="1" applyFont="1" applyFill="1" applyBorder="1" applyAlignment="1">
      <alignment horizontal="center" vertical="top"/>
    </xf>
    <xf numFmtId="9" fontId="11" fillId="0" borderId="23" xfId="4" applyNumberFormat="1" applyFont="1" applyBorder="1" applyAlignment="1">
      <alignment horizontal="center" vertical="top"/>
    </xf>
    <xf numFmtId="0" fontId="11" fillId="0" borderId="24" xfId="4" applyFont="1" applyBorder="1" applyAlignment="1">
      <alignment horizontal="center" vertical="center"/>
    </xf>
    <xf numFmtId="0" fontId="11" fillId="0" borderId="25" xfId="4" applyFont="1" applyBorder="1" applyAlignment="1">
      <alignment horizontal="left" vertical="top"/>
    </xf>
    <xf numFmtId="164" fontId="5" fillId="10" borderId="21" xfId="4" applyNumberFormat="1" applyFont="1" applyFill="1" applyBorder="1" applyAlignment="1">
      <alignment horizontal="center" vertical="top"/>
    </xf>
    <xf numFmtId="0" fontId="5" fillId="10" borderId="11" xfId="4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49" fontId="11" fillId="4" borderId="1" xfId="4" applyNumberFormat="1" applyFont="1" applyFill="1" applyBorder="1" applyAlignment="1">
      <alignment horizontal="center" vertical="top"/>
    </xf>
    <xf numFmtId="49" fontId="18" fillId="4" borderId="1" xfId="4" applyNumberFormat="1" applyFont="1" applyFill="1" applyBorder="1" applyAlignment="1">
      <alignment horizontal="center" vertical="center" textRotation="90"/>
    </xf>
    <xf numFmtId="0" fontId="5" fillId="11" borderId="1" xfId="4" applyFont="1" applyFill="1" applyBorder="1" applyAlignment="1">
      <alignment horizontal="center" vertical="center" textRotation="90" wrapText="1"/>
    </xf>
    <xf numFmtId="0" fontId="11" fillId="12" borderId="1" xfId="0" applyFont="1" applyFill="1" applyBorder="1" applyAlignment="1">
      <alignment horizontal="left" vertical="top" wrapText="1"/>
    </xf>
    <xf numFmtId="0" fontId="21" fillId="0" borderId="1" xfId="4" applyFont="1" applyBorder="1" applyAlignment="1">
      <alignment horizontal="center" vertical="top" wrapText="1"/>
    </xf>
    <xf numFmtId="49" fontId="16" fillId="12" borderId="1" xfId="4" applyNumberFormat="1" applyFont="1" applyFill="1" applyBorder="1" applyAlignment="1">
      <alignment horizontal="center" vertical="top"/>
    </xf>
    <xf numFmtId="0" fontId="4" fillId="11" borderId="1" xfId="4" applyFont="1" applyFill="1" applyBorder="1" applyAlignment="1">
      <alignment vertical="top" wrapText="1"/>
    </xf>
    <xf numFmtId="49" fontId="5" fillId="13" borderId="1" xfId="4" applyNumberFormat="1" applyFont="1" applyFill="1" applyBorder="1" applyAlignment="1">
      <alignment horizontal="center" vertical="top"/>
    </xf>
    <xf numFmtId="49" fontId="5" fillId="9" borderId="1" xfId="4" applyNumberFormat="1" applyFont="1" applyFill="1" applyBorder="1" applyAlignment="1">
      <alignment horizontal="center" vertical="top"/>
    </xf>
    <xf numFmtId="9" fontId="11" fillId="0" borderId="26" xfId="4" applyNumberFormat="1" applyFont="1" applyBorder="1" applyAlignment="1">
      <alignment horizontal="center" vertical="top"/>
    </xf>
    <xf numFmtId="0" fontId="11" fillId="0" borderId="27" xfId="4" applyFont="1" applyBorder="1" applyAlignment="1">
      <alignment horizontal="center" vertical="center"/>
    </xf>
    <xf numFmtId="0" fontId="11" fillId="0" borderId="28" xfId="4" applyFont="1" applyBorder="1" applyAlignment="1">
      <alignment horizontal="left" vertical="top"/>
    </xf>
    <xf numFmtId="164" fontId="11" fillId="0" borderId="29" xfId="4" applyNumberFormat="1" applyFont="1" applyBorder="1" applyAlignment="1">
      <alignment horizontal="center" vertical="top"/>
    </xf>
    <xf numFmtId="0" fontId="5" fillId="0" borderId="17" xfId="4" applyFont="1" applyBorder="1" applyAlignment="1">
      <alignment horizontal="center" vertical="top"/>
    </xf>
    <xf numFmtId="0" fontId="11" fillId="0" borderId="29" xfId="0" applyFont="1" applyBorder="1" applyAlignment="1">
      <alignment horizontal="left" vertical="top" wrapText="1"/>
    </xf>
    <xf numFmtId="49" fontId="11" fillId="4" borderId="29" xfId="4" applyNumberFormat="1" applyFont="1" applyFill="1" applyBorder="1" applyAlignment="1">
      <alignment horizontal="center" vertical="top"/>
    </xf>
    <xf numFmtId="49" fontId="18" fillId="4" borderId="29" xfId="4" applyNumberFormat="1" applyFont="1" applyFill="1" applyBorder="1" applyAlignment="1">
      <alignment horizontal="center" vertical="center" textRotation="90"/>
    </xf>
    <xf numFmtId="0" fontId="5" fillId="11" borderId="29" xfId="4" applyFont="1" applyFill="1" applyBorder="1" applyAlignment="1">
      <alignment horizontal="center" vertical="center" textRotation="90" wrapText="1"/>
    </xf>
    <xf numFmtId="0" fontId="11" fillId="12" borderId="29" xfId="0" applyFont="1" applyFill="1" applyBorder="1" applyAlignment="1">
      <alignment horizontal="left" vertical="top" wrapText="1"/>
    </xf>
    <xf numFmtId="0" fontId="21" fillId="0" borderId="29" xfId="4" applyFont="1" applyBorder="1" applyAlignment="1">
      <alignment horizontal="center" vertical="top" wrapText="1"/>
    </xf>
    <xf numFmtId="49" fontId="16" fillId="12" borderId="29" xfId="4" applyNumberFormat="1" applyFont="1" applyFill="1" applyBorder="1" applyAlignment="1">
      <alignment horizontal="center" vertical="top"/>
    </xf>
    <xf numFmtId="49" fontId="5" fillId="11" borderId="29" xfId="4" applyNumberFormat="1" applyFont="1" applyFill="1" applyBorder="1" applyAlignment="1">
      <alignment vertical="top" wrapText="1"/>
    </xf>
    <xf numFmtId="49" fontId="5" fillId="13" borderId="29" xfId="4" applyNumberFormat="1" applyFont="1" applyFill="1" applyBorder="1" applyAlignment="1">
      <alignment horizontal="center" vertical="top"/>
    </xf>
    <xf numFmtId="49" fontId="5" fillId="9" borderId="29" xfId="4" applyNumberFormat="1" applyFont="1" applyFill="1" applyBorder="1" applyAlignment="1">
      <alignment horizontal="center" vertical="top"/>
    </xf>
    <xf numFmtId="164" fontId="11" fillId="0" borderId="12" xfId="4" applyNumberFormat="1" applyFont="1" applyBorder="1" applyAlignment="1">
      <alignment horizontal="center" vertical="top"/>
    </xf>
    <xf numFmtId="0" fontId="5" fillId="0" borderId="15" xfId="4" applyFont="1" applyBorder="1" applyAlignment="1">
      <alignment horizontal="center" vertical="top"/>
    </xf>
    <xf numFmtId="0" fontId="22" fillId="0" borderId="0" xfId="4" applyFont="1"/>
    <xf numFmtId="164" fontId="11" fillId="0" borderId="30" xfId="4" applyNumberFormat="1" applyFont="1" applyBorder="1" applyAlignment="1">
      <alignment horizontal="center" vertical="top"/>
    </xf>
    <xf numFmtId="0" fontId="5" fillId="0" borderId="20" xfId="4" applyFont="1" applyBorder="1" applyAlignment="1">
      <alignment horizontal="center" vertical="top"/>
    </xf>
    <xf numFmtId="0" fontId="5" fillId="0" borderId="12" xfId="4" applyFont="1" applyBorder="1" applyAlignment="1">
      <alignment horizontal="center" vertical="top"/>
    </xf>
    <xf numFmtId="9" fontId="11" fillId="0" borderId="31" xfId="4" applyNumberFormat="1" applyFont="1" applyBorder="1" applyAlignment="1">
      <alignment horizontal="center" vertical="top"/>
    </xf>
    <xf numFmtId="0" fontId="11" fillId="0" borderId="32" xfId="4" applyFont="1" applyBorder="1" applyAlignment="1">
      <alignment horizontal="center" vertical="center"/>
    </xf>
    <xf numFmtId="0" fontId="11" fillId="0" borderId="33" xfId="4" applyFont="1" applyBorder="1" applyAlignment="1">
      <alignment horizontal="left" vertical="top"/>
    </xf>
    <xf numFmtId="164" fontId="11" fillId="0" borderId="5" xfId="4" applyNumberFormat="1" applyFont="1" applyBorder="1" applyAlignment="1">
      <alignment horizontal="center" vertical="top"/>
    </xf>
    <xf numFmtId="0" fontId="5" fillId="0" borderId="5" xfId="4" applyFont="1" applyBorder="1" applyAlignment="1">
      <alignment horizontal="center" vertical="top"/>
    </xf>
    <xf numFmtId="0" fontId="11" fillId="0" borderId="34" xfId="0" applyFont="1" applyBorder="1" applyAlignment="1">
      <alignment horizontal="left" vertical="top" wrapText="1"/>
    </xf>
    <xf numFmtId="49" fontId="11" fillId="4" borderId="34" xfId="4" applyNumberFormat="1" applyFont="1" applyFill="1" applyBorder="1" applyAlignment="1">
      <alignment horizontal="center" vertical="top"/>
    </xf>
    <xf numFmtId="49" fontId="18" fillId="4" borderId="34" xfId="4" applyNumberFormat="1" applyFont="1" applyFill="1" applyBorder="1" applyAlignment="1">
      <alignment horizontal="center" vertical="center" textRotation="90"/>
    </xf>
    <xf numFmtId="0" fontId="5" fillId="11" borderId="34" xfId="4" applyFont="1" applyFill="1" applyBorder="1" applyAlignment="1">
      <alignment horizontal="center" vertical="center" textRotation="90" wrapText="1"/>
    </xf>
    <xf numFmtId="0" fontId="11" fillId="12" borderId="34" xfId="0" applyFont="1" applyFill="1" applyBorder="1" applyAlignment="1">
      <alignment horizontal="left" vertical="top" wrapText="1"/>
    </xf>
    <xf numFmtId="0" fontId="21" fillId="0" borderId="34" xfId="4" applyFont="1" applyBorder="1" applyAlignment="1">
      <alignment horizontal="center" vertical="top" wrapText="1"/>
    </xf>
    <xf numFmtId="49" fontId="16" fillId="12" borderId="34" xfId="4" applyNumberFormat="1" applyFont="1" applyFill="1" applyBorder="1" applyAlignment="1">
      <alignment horizontal="center" vertical="top"/>
    </xf>
    <xf numFmtId="49" fontId="5" fillId="11" borderId="34" xfId="4" applyNumberFormat="1" applyFont="1" applyFill="1" applyBorder="1" applyAlignment="1">
      <alignment vertical="top" wrapText="1"/>
    </xf>
    <xf numFmtId="49" fontId="5" fillId="13" borderId="34" xfId="4" applyNumberFormat="1" applyFont="1" applyFill="1" applyBorder="1" applyAlignment="1">
      <alignment horizontal="center" vertical="top"/>
    </xf>
    <xf numFmtId="49" fontId="5" fillId="9" borderId="34" xfId="4" applyNumberFormat="1" applyFont="1" applyFill="1" applyBorder="1" applyAlignment="1">
      <alignment horizontal="center" vertical="top"/>
    </xf>
    <xf numFmtId="9" fontId="11" fillId="0" borderId="35" xfId="4" applyNumberFormat="1" applyFont="1" applyBorder="1" applyAlignment="1">
      <alignment horizontal="center" vertical="top"/>
    </xf>
    <xf numFmtId="0" fontId="11" fillId="0" borderId="36" xfId="4" applyFont="1" applyBorder="1" applyAlignment="1">
      <alignment horizontal="center" vertical="center"/>
    </xf>
    <xf numFmtId="0" fontId="11" fillId="0" borderId="37" xfId="4" applyFont="1" applyBorder="1" applyAlignment="1">
      <alignment horizontal="left" vertical="top"/>
    </xf>
    <xf numFmtId="164" fontId="5" fillId="11" borderId="34" xfId="4" applyNumberFormat="1" applyFont="1" applyFill="1" applyBorder="1" applyAlignment="1">
      <alignment horizontal="center" vertical="top"/>
    </xf>
    <xf numFmtId="0" fontId="5" fillId="11" borderId="38" xfId="4" applyFont="1" applyFill="1" applyBorder="1" applyAlignment="1">
      <alignment horizontal="center" vertical="top"/>
    </xf>
    <xf numFmtId="49" fontId="11" fillId="0" borderId="1" xfId="4" applyNumberFormat="1" applyFont="1" applyBorder="1" applyAlignment="1">
      <alignment horizontal="center" vertical="top"/>
    </xf>
    <xf numFmtId="0" fontId="11" fillId="11" borderId="2" xfId="4" applyFont="1" applyFill="1" applyBorder="1" applyAlignment="1">
      <alignment horizontal="left" vertical="top" wrapText="1"/>
    </xf>
    <xf numFmtId="0" fontId="4" fillId="11" borderId="3" xfId="4" applyFont="1" applyFill="1" applyBorder="1" applyAlignment="1">
      <alignment horizontal="center" vertical="top" wrapText="1"/>
    </xf>
    <xf numFmtId="0" fontId="4" fillId="11" borderId="4" xfId="4" applyFont="1" applyFill="1" applyBorder="1" applyAlignment="1">
      <alignment horizontal="center" vertical="top" wrapText="1"/>
    </xf>
    <xf numFmtId="0" fontId="11" fillId="0" borderId="39" xfId="4" applyFont="1" applyBorder="1" applyAlignment="1">
      <alignment horizontal="left" vertical="top"/>
    </xf>
    <xf numFmtId="164" fontId="5" fillId="11" borderId="5" xfId="4" applyNumberFormat="1" applyFont="1" applyFill="1" applyBorder="1" applyAlignment="1">
      <alignment horizontal="center" vertical="top"/>
    </xf>
    <xf numFmtId="0" fontId="5" fillId="11" borderId="17" xfId="4" applyFont="1" applyFill="1" applyBorder="1" applyAlignment="1">
      <alignment horizontal="center" vertical="top"/>
    </xf>
    <xf numFmtId="49" fontId="11" fillId="0" borderId="29" xfId="4" applyNumberFormat="1" applyFont="1" applyBorder="1" applyAlignment="1">
      <alignment horizontal="center" vertical="top"/>
    </xf>
    <xf numFmtId="0" fontId="11" fillId="11" borderId="16" xfId="4" applyFont="1" applyFill="1" applyBorder="1" applyAlignment="1">
      <alignment horizontal="left" vertical="top" wrapText="1"/>
    </xf>
    <xf numFmtId="0" fontId="4" fillId="11" borderId="0" xfId="4" applyFont="1" applyFill="1" applyAlignment="1">
      <alignment horizontal="center" vertical="top" wrapText="1"/>
    </xf>
    <xf numFmtId="0" fontId="4" fillId="11" borderId="17" xfId="4" applyFont="1" applyFill="1" applyBorder="1" applyAlignment="1">
      <alignment horizontal="center" vertical="top" wrapText="1"/>
    </xf>
    <xf numFmtId="0" fontId="5" fillId="11" borderId="12" xfId="4" applyFont="1" applyFill="1" applyBorder="1" applyAlignment="1">
      <alignment horizontal="center" vertical="top"/>
    </xf>
    <xf numFmtId="0" fontId="5" fillId="11" borderId="16" xfId="4" applyFont="1" applyFill="1" applyBorder="1" applyAlignment="1">
      <alignment vertical="top" wrapText="1"/>
    </xf>
    <xf numFmtId="9" fontId="11" fillId="0" borderId="40" xfId="4" applyNumberFormat="1" applyFont="1" applyBorder="1" applyAlignment="1">
      <alignment horizontal="center" vertical="top"/>
    </xf>
    <xf numFmtId="0" fontId="11" fillId="4" borderId="33" xfId="4" applyFont="1" applyFill="1" applyBorder="1" applyAlignment="1">
      <alignment horizontal="center" vertical="top" wrapText="1"/>
    </xf>
    <xf numFmtId="0" fontId="11" fillId="4" borderId="41" xfId="4" applyFont="1" applyFill="1" applyBorder="1" applyAlignment="1">
      <alignment horizontal="left" vertical="top" wrapText="1"/>
    </xf>
    <xf numFmtId="0" fontId="5" fillId="11" borderId="30" xfId="4" applyFont="1" applyFill="1" applyBorder="1" applyAlignment="1">
      <alignment horizontal="center" vertical="top"/>
    </xf>
    <xf numFmtId="0" fontId="11" fillId="0" borderId="41" xfId="4" applyFont="1" applyBorder="1" applyAlignment="1">
      <alignment horizontal="left" vertical="top"/>
    </xf>
    <xf numFmtId="0" fontId="5" fillId="11" borderId="5" xfId="4" applyFont="1" applyFill="1" applyBorder="1" applyAlignment="1">
      <alignment horizontal="center" vertical="top"/>
    </xf>
    <xf numFmtId="0" fontId="5" fillId="11" borderId="42" xfId="4" applyFont="1" applyFill="1" applyBorder="1" applyAlignment="1">
      <alignment vertical="top" wrapText="1"/>
    </xf>
    <xf numFmtId="0" fontId="4" fillId="11" borderId="22" xfId="4" applyFont="1" applyFill="1" applyBorder="1" applyAlignment="1">
      <alignment horizontal="center" vertical="top" wrapText="1"/>
    </xf>
    <xf numFmtId="0" fontId="4" fillId="11" borderId="38" xfId="4" applyFont="1" applyFill="1" applyBorder="1" applyAlignment="1">
      <alignment horizontal="center" vertical="top" wrapText="1"/>
    </xf>
    <xf numFmtId="9" fontId="11" fillId="0" borderId="43" xfId="4" applyNumberFormat="1" applyFont="1" applyBorder="1" applyAlignment="1">
      <alignment horizontal="center" vertical="top"/>
    </xf>
    <xf numFmtId="0" fontId="11" fillId="0" borderId="44" xfId="4" applyFont="1" applyBorder="1" applyAlignment="1">
      <alignment horizontal="center" vertical="center"/>
    </xf>
    <xf numFmtId="0" fontId="11" fillId="0" borderId="45" xfId="4" applyFont="1" applyBorder="1" applyAlignment="1">
      <alignment horizontal="left" vertical="top"/>
    </xf>
    <xf numFmtId="49" fontId="5" fillId="0" borderId="9" xfId="4" applyNumberFormat="1" applyFont="1" applyBorder="1" applyAlignment="1">
      <alignment horizontal="center" vertical="top" wrapText="1"/>
    </xf>
    <xf numFmtId="49" fontId="5" fillId="0" borderId="10" xfId="4" applyNumberFormat="1" applyFont="1" applyBorder="1" applyAlignment="1">
      <alignment horizontal="center" vertical="top" wrapText="1"/>
    </xf>
    <xf numFmtId="49" fontId="5" fillId="0" borderId="11" xfId="4" applyNumberFormat="1" applyFont="1" applyBorder="1" applyAlignment="1">
      <alignment horizontal="center" vertical="top" wrapText="1"/>
    </xf>
    <xf numFmtId="49" fontId="5" fillId="0" borderId="21" xfId="4" applyNumberFormat="1" applyFont="1" applyBorder="1" applyAlignment="1">
      <alignment horizontal="center" vertical="top"/>
    </xf>
    <xf numFmtId="0" fontId="23" fillId="0" borderId="0" xfId="4" applyFont="1"/>
    <xf numFmtId="49" fontId="5" fillId="8" borderId="2" xfId="4" applyNumberFormat="1" applyFont="1" applyFill="1" applyBorder="1" applyAlignment="1">
      <alignment horizontal="left" vertical="top" wrapText="1"/>
    </xf>
    <xf numFmtId="49" fontId="5" fillId="8" borderId="3" xfId="4" applyNumberFormat="1" applyFont="1" applyFill="1" applyBorder="1" applyAlignment="1">
      <alignment horizontal="left" vertical="top" wrapText="1"/>
    </xf>
    <xf numFmtId="49" fontId="5" fillId="8" borderId="10" xfId="4" applyNumberFormat="1" applyFont="1" applyFill="1" applyBorder="1" applyAlignment="1">
      <alignment horizontal="left" vertical="top" wrapText="1"/>
    </xf>
    <xf numFmtId="49" fontId="5" fillId="8" borderId="11" xfId="4" applyNumberFormat="1" applyFont="1" applyFill="1" applyBorder="1" applyAlignment="1">
      <alignment vertical="top" wrapText="1"/>
    </xf>
    <xf numFmtId="9" fontId="11" fillId="8" borderId="2" xfId="4" applyNumberFormat="1" applyFont="1" applyFill="1" applyBorder="1" applyAlignment="1">
      <alignment horizontal="center" vertical="top"/>
    </xf>
    <xf numFmtId="0" fontId="11" fillId="8" borderId="3" xfId="4" applyFont="1" applyFill="1" applyBorder="1" applyAlignment="1">
      <alignment horizontal="center" vertical="center"/>
    </xf>
    <xf numFmtId="0" fontId="11" fillId="8" borderId="3" xfId="4" applyFont="1" applyFill="1" applyBorder="1" applyAlignment="1">
      <alignment horizontal="left" vertical="top"/>
    </xf>
    <xf numFmtId="164" fontId="7" fillId="8" borderId="21" xfId="4" applyNumberFormat="1" applyFont="1" applyFill="1" applyBorder="1" applyAlignment="1">
      <alignment horizontal="center" vertical="top"/>
    </xf>
    <xf numFmtId="0" fontId="5" fillId="8" borderId="21" xfId="4" applyFont="1" applyFill="1" applyBorder="1" applyAlignment="1">
      <alignment horizontal="center" vertical="top"/>
    </xf>
    <xf numFmtId="49" fontId="24" fillId="8" borderId="21" xfId="4" applyNumberFormat="1" applyFont="1" applyFill="1" applyBorder="1" applyAlignment="1">
      <alignment horizontal="left" vertical="top" wrapText="1"/>
    </xf>
    <xf numFmtId="49" fontId="5" fillId="13" borderId="1" xfId="4" applyNumberFormat="1" applyFont="1" applyFill="1" applyBorder="1" applyAlignment="1">
      <alignment horizontal="center" vertical="top"/>
    </xf>
    <xf numFmtId="49" fontId="5" fillId="9" borderId="1" xfId="4" applyNumberFormat="1" applyFont="1" applyFill="1" applyBorder="1" applyAlignment="1">
      <alignment horizontal="center" vertical="top"/>
    </xf>
    <xf numFmtId="9" fontId="11" fillId="14" borderId="9" xfId="4" applyNumberFormat="1" applyFont="1" applyFill="1" applyBorder="1" applyAlignment="1">
      <alignment horizontal="center" vertical="top"/>
    </xf>
    <xf numFmtId="0" fontId="11" fillId="14" borderId="46" xfId="4" applyFont="1" applyFill="1" applyBorder="1" applyAlignment="1">
      <alignment horizontal="center" vertical="center"/>
    </xf>
    <xf numFmtId="0" fontId="11" fillId="14" borderId="45" xfId="4" applyFont="1" applyFill="1" applyBorder="1" applyAlignment="1">
      <alignment horizontal="left" vertical="top"/>
    </xf>
    <xf numFmtId="164" fontId="7" fillId="14" borderId="1" xfId="4" applyNumberFormat="1" applyFont="1" applyFill="1" applyBorder="1" applyAlignment="1">
      <alignment horizontal="center" vertical="top"/>
    </xf>
    <xf numFmtId="0" fontId="5" fillId="14" borderId="11" xfId="4" applyFont="1" applyFill="1" applyBorder="1" applyAlignment="1">
      <alignment horizontal="center" vertical="top"/>
    </xf>
    <xf numFmtId="49" fontId="11" fillId="0" borderId="1" xfId="4" applyNumberFormat="1" applyFont="1" applyBorder="1" applyAlignment="1">
      <alignment horizontal="left" vertical="top" wrapText="1"/>
    </xf>
    <xf numFmtId="49" fontId="11" fillId="4" borderId="1" xfId="4" applyNumberFormat="1" applyFont="1" applyFill="1" applyBorder="1" applyAlignment="1">
      <alignment horizontal="left" vertical="top"/>
    </xf>
    <xf numFmtId="0" fontId="5" fillId="11" borderId="1" xfId="4" applyFont="1" applyFill="1" applyBorder="1" applyAlignment="1">
      <alignment horizontal="left" vertical="center" textRotation="90" wrapText="1"/>
    </xf>
    <xf numFmtId="0" fontId="11" fillId="12" borderId="1" xfId="7" applyFont="1" applyFill="1" applyBorder="1" applyAlignment="1">
      <alignment horizontal="left" vertical="top" wrapText="1"/>
    </xf>
    <xf numFmtId="0" fontId="4" fillId="4" borderId="1" xfId="4" applyFont="1" applyFill="1" applyBorder="1" applyAlignment="1">
      <alignment horizontal="center" vertical="top" wrapText="1"/>
    </xf>
    <xf numFmtId="49" fontId="5" fillId="12" borderId="1" xfId="4" applyNumberFormat="1" applyFont="1" applyFill="1" applyBorder="1" applyAlignment="1">
      <alignment horizontal="center" vertical="top" wrapText="1"/>
    </xf>
    <xf numFmtId="49" fontId="5" fillId="11" borderId="1" xfId="4" applyNumberFormat="1" applyFont="1" applyFill="1" applyBorder="1" applyAlignment="1">
      <alignment horizontal="center" vertical="top" wrapText="1"/>
    </xf>
    <xf numFmtId="9" fontId="11" fillId="4" borderId="35" xfId="4" applyNumberFormat="1" applyFont="1" applyFill="1" applyBorder="1" applyAlignment="1">
      <alignment horizontal="center" vertical="top"/>
    </xf>
    <xf numFmtId="0" fontId="11" fillId="4" borderId="36" xfId="4" applyFont="1" applyFill="1" applyBorder="1" applyAlignment="1">
      <alignment horizontal="center" vertical="center"/>
    </xf>
    <xf numFmtId="0" fontId="11" fillId="4" borderId="3" xfId="4" applyFont="1" applyFill="1" applyBorder="1" applyAlignment="1">
      <alignment horizontal="left" vertical="top"/>
    </xf>
    <xf numFmtId="164" fontId="5" fillId="4" borderId="1" xfId="4" applyNumberFormat="1" applyFont="1" applyFill="1" applyBorder="1" applyAlignment="1">
      <alignment horizontal="center" vertical="top"/>
    </xf>
    <xf numFmtId="0" fontId="5" fillId="4" borderId="1" xfId="4" applyFont="1" applyFill="1" applyBorder="1" applyAlignment="1">
      <alignment horizontal="center" vertical="top"/>
    </xf>
    <xf numFmtId="49" fontId="11" fillId="0" borderId="17" xfId="4" applyNumberFormat="1" applyFont="1" applyBorder="1" applyAlignment="1">
      <alignment horizontal="left" vertical="top" wrapText="1"/>
    </xf>
    <xf numFmtId="49" fontId="11" fillId="4" borderId="29" xfId="4" applyNumberFormat="1" applyFont="1" applyFill="1" applyBorder="1" applyAlignment="1">
      <alignment horizontal="left" vertical="top"/>
    </xf>
    <xf numFmtId="0" fontId="5" fillId="11" borderId="29" xfId="4" applyFont="1" applyFill="1" applyBorder="1" applyAlignment="1">
      <alignment horizontal="left" vertical="center" textRotation="90" wrapText="1"/>
    </xf>
    <xf numFmtId="0" fontId="11" fillId="12" borderId="29" xfId="7" applyFont="1" applyFill="1" applyBorder="1" applyAlignment="1">
      <alignment horizontal="left" vertical="top" wrapText="1"/>
    </xf>
    <xf numFmtId="0" fontId="4" fillId="4" borderId="29" xfId="4" applyFont="1" applyFill="1" applyBorder="1" applyAlignment="1">
      <alignment horizontal="center" vertical="top" wrapText="1"/>
    </xf>
    <xf numFmtId="49" fontId="5" fillId="12" borderId="29" xfId="4" applyNumberFormat="1" applyFont="1" applyFill="1" applyBorder="1" applyAlignment="1">
      <alignment horizontal="center" vertical="top" wrapText="1"/>
    </xf>
    <xf numFmtId="49" fontId="5" fillId="11" borderId="29" xfId="4" applyNumberFormat="1" applyFont="1" applyFill="1" applyBorder="1" applyAlignment="1">
      <alignment horizontal="center" vertical="top" wrapText="1"/>
    </xf>
    <xf numFmtId="9" fontId="11" fillId="4" borderId="26" xfId="4" applyNumberFormat="1" applyFont="1" applyFill="1" applyBorder="1" applyAlignment="1">
      <alignment horizontal="center" vertical="top"/>
    </xf>
    <xf numFmtId="0" fontId="11" fillId="4" borderId="27" xfId="4" applyFont="1" applyFill="1" applyBorder="1" applyAlignment="1">
      <alignment horizontal="center" vertical="center"/>
    </xf>
    <xf numFmtId="0" fontId="11" fillId="4" borderId="28" xfId="4" applyFont="1" applyFill="1" applyBorder="1" applyAlignment="1">
      <alignment horizontal="left" vertical="top"/>
    </xf>
    <xf numFmtId="164" fontId="11" fillId="4" borderId="12" xfId="4" applyNumberFormat="1" applyFont="1" applyFill="1" applyBorder="1" applyAlignment="1">
      <alignment horizontal="center" vertical="top"/>
    </xf>
    <xf numFmtId="0" fontId="5" fillId="4" borderId="12" xfId="4" applyFont="1" applyFill="1" applyBorder="1" applyAlignment="1">
      <alignment horizontal="center" vertical="top"/>
    </xf>
    <xf numFmtId="164" fontId="20" fillId="4" borderId="12" xfId="4" applyNumberFormat="1" applyFont="1" applyFill="1" applyBorder="1" applyAlignment="1">
      <alignment horizontal="center" vertical="top"/>
    </xf>
    <xf numFmtId="0" fontId="11" fillId="0" borderId="30" xfId="4" applyFont="1" applyBorder="1" applyAlignment="1">
      <alignment horizontal="center" vertical="top"/>
    </xf>
    <xf numFmtId="9" fontId="11" fillId="4" borderId="31" xfId="4" applyNumberFormat="1" applyFont="1" applyFill="1" applyBorder="1" applyAlignment="1">
      <alignment horizontal="center" vertical="top"/>
    </xf>
    <xf numFmtId="0" fontId="11" fillId="4" borderId="32" xfId="4" applyFont="1" applyFill="1" applyBorder="1" applyAlignment="1">
      <alignment horizontal="center" vertical="center"/>
    </xf>
    <xf numFmtId="0" fontId="11" fillId="4" borderId="22" xfId="4" applyFont="1" applyFill="1" applyBorder="1" applyAlignment="1">
      <alignment horizontal="left" vertical="top"/>
    </xf>
    <xf numFmtId="164" fontId="5" fillId="4" borderId="34" xfId="4" applyNumberFormat="1" applyFont="1" applyFill="1" applyBorder="1" applyAlignment="1">
      <alignment horizontal="center" vertical="top"/>
    </xf>
    <xf numFmtId="0" fontId="5" fillId="4" borderId="5" xfId="4" applyFont="1" applyFill="1" applyBorder="1" applyAlignment="1">
      <alignment horizontal="center" vertical="top"/>
    </xf>
    <xf numFmtId="49" fontId="11" fillId="0" borderId="38" xfId="4" applyNumberFormat="1" applyFont="1" applyBorder="1" applyAlignment="1">
      <alignment horizontal="left" vertical="top" wrapText="1"/>
    </xf>
    <xf numFmtId="49" fontId="11" fillId="4" borderId="34" xfId="4" applyNumberFormat="1" applyFont="1" applyFill="1" applyBorder="1" applyAlignment="1">
      <alignment horizontal="left" vertical="top"/>
    </xf>
    <xf numFmtId="0" fontId="5" fillId="11" borderId="34" xfId="4" applyFont="1" applyFill="1" applyBorder="1" applyAlignment="1">
      <alignment horizontal="left" vertical="center" textRotation="90" wrapText="1"/>
    </xf>
    <xf numFmtId="0" fontId="11" fillId="12" borderId="34" xfId="7" applyFont="1" applyFill="1" applyBorder="1" applyAlignment="1">
      <alignment horizontal="left" vertical="top" wrapText="1"/>
    </xf>
    <xf numFmtId="0" fontId="4" fillId="4" borderId="34" xfId="4" applyFont="1" applyFill="1" applyBorder="1" applyAlignment="1">
      <alignment horizontal="center" vertical="top" wrapText="1"/>
    </xf>
    <xf numFmtId="49" fontId="5" fillId="12" borderId="34" xfId="4" applyNumberFormat="1" applyFont="1" applyFill="1" applyBorder="1" applyAlignment="1">
      <alignment horizontal="center" vertical="top" wrapText="1"/>
    </xf>
    <xf numFmtId="49" fontId="5" fillId="11" borderId="34" xfId="4" applyNumberFormat="1" applyFont="1" applyFill="1" applyBorder="1" applyAlignment="1">
      <alignment horizontal="center" vertical="top" wrapText="1"/>
    </xf>
    <xf numFmtId="0" fontId="11" fillId="14" borderId="10" xfId="4" applyFont="1" applyFill="1" applyBorder="1" applyAlignment="1">
      <alignment horizontal="center" vertical="center"/>
    </xf>
    <xf numFmtId="0" fontId="11" fillId="14" borderId="11" xfId="4" applyFont="1" applyFill="1" applyBorder="1" applyAlignment="1">
      <alignment horizontal="left" vertical="top"/>
    </xf>
    <xf numFmtId="164" fontId="5" fillId="14" borderId="1" xfId="4" applyNumberFormat="1" applyFont="1" applyFill="1" applyBorder="1" applyAlignment="1">
      <alignment horizontal="center" vertical="top"/>
    </xf>
    <xf numFmtId="0" fontId="5" fillId="14" borderId="38" xfId="4" applyFont="1" applyFill="1" applyBorder="1" applyAlignment="1">
      <alignment horizontal="center" vertical="top"/>
    </xf>
    <xf numFmtId="49" fontId="11" fillId="0" borderId="3" xfId="4" applyNumberFormat="1" applyFont="1" applyBorder="1" applyAlignment="1">
      <alignment horizontal="center" vertical="top"/>
    </xf>
    <xf numFmtId="0" fontId="11" fillId="12" borderId="4" xfId="7" applyFont="1" applyFill="1" applyBorder="1" applyAlignment="1">
      <alignment horizontal="left" vertical="top" wrapText="1"/>
    </xf>
    <xf numFmtId="0" fontId="4" fillId="4" borderId="1" xfId="4" applyFont="1" applyFill="1" applyBorder="1" applyAlignment="1">
      <alignment horizontal="center" vertical="top" wrapText="1"/>
    </xf>
    <xf numFmtId="0" fontId="4" fillId="12" borderId="1" xfId="4" applyFont="1" applyFill="1" applyBorder="1" applyAlignment="1">
      <alignment horizontal="center" vertical="top" wrapText="1"/>
    </xf>
    <xf numFmtId="49" fontId="5" fillId="13" borderId="1" xfId="4" applyNumberFormat="1" applyFont="1" applyFill="1" applyBorder="1" applyAlignment="1">
      <alignment vertical="top"/>
    </xf>
    <xf numFmtId="49" fontId="5" fillId="9" borderId="1" xfId="4" applyNumberFormat="1" applyFont="1" applyFill="1" applyBorder="1" applyAlignment="1">
      <alignment vertical="top"/>
    </xf>
    <xf numFmtId="164" fontId="11" fillId="0" borderId="47" xfId="4" applyNumberFormat="1" applyFont="1" applyBorder="1" applyAlignment="1">
      <alignment horizontal="center" vertical="top"/>
    </xf>
    <xf numFmtId="49" fontId="11" fillId="0" borderId="0" xfId="4" applyNumberFormat="1" applyFont="1" applyAlignment="1">
      <alignment horizontal="center" vertical="top"/>
    </xf>
    <xf numFmtId="0" fontId="11" fillId="12" borderId="17" xfId="7" applyFont="1" applyFill="1" applyBorder="1" applyAlignment="1">
      <alignment horizontal="left" vertical="top" wrapText="1"/>
    </xf>
    <xf numFmtId="0" fontId="4" fillId="4" borderId="29" xfId="4" applyFont="1" applyFill="1" applyBorder="1" applyAlignment="1">
      <alignment horizontal="center" vertical="top" wrapText="1"/>
    </xf>
    <xf numFmtId="0" fontId="4" fillId="12" borderId="29" xfId="4" applyFont="1" applyFill="1" applyBorder="1" applyAlignment="1">
      <alignment horizontal="center" vertical="top" wrapText="1"/>
    </xf>
    <xf numFmtId="49" fontId="5" fillId="13" borderId="29" xfId="4" applyNumberFormat="1" applyFont="1" applyFill="1" applyBorder="1" applyAlignment="1">
      <alignment vertical="top"/>
    </xf>
    <xf numFmtId="49" fontId="5" fillId="9" borderId="29" xfId="4" applyNumberFormat="1" applyFont="1" applyFill="1" applyBorder="1" applyAlignment="1">
      <alignment vertical="top"/>
    </xf>
    <xf numFmtId="0" fontId="11" fillId="0" borderId="48" xfId="4" applyFont="1" applyBorder="1" applyAlignment="1">
      <alignment vertical="top" wrapText="1"/>
    </xf>
    <xf numFmtId="0" fontId="20" fillId="0" borderId="26" xfId="4" applyFont="1" applyBorder="1" applyAlignment="1">
      <alignment horizontal="center" vertical="top"/>
    </xf>
    <xf numFmtId="0" fontId="11" fillId="0" borderId="39" xfId="0" applyFont="1" applyBorder="1" applyAlignment="1">
      <alignment horizontal="left" vertical="top" wrapText="1"/>
    </xf>
    <xf numFmtId="49" fontId="11" fillId="0" borderId="0" xfId="4" applyNumberFormat="1" applyFont="1" applyAlignment="1">
      <alignment horizontal="left" vertical="top"/>
    </xf>
    <xf numFmtId="0" fontId="11" fillId="4" borderId="49" xfId="4" applyFont="1" applyFill="1" applyBorder="1" applyAlignment="1">
      <alignment horizontal="center" vertical="top" wrapText="1"/>
    </xf>
    <xf numFmtId="0" fontId="11" fillId="4" borderId="39" xfId="4" applyFont="1" applyFill="1" applyBorder="1" applyAlignment="1">
      <alignment horizontal="left" vertical="top" wrapText="1"/>
    </xf>
    <xf numFmtId="0" fontId="11" fillId="0" borderId="0" xfId="8" applyFont="1" applyAlignment="1">
      <alignment vertical="top" wrapText="1"/>
    </xf>
    <xf numFmtId="49" fontId="5" fillId="12" borderId="29" xfId="4" applyNumberFormat="1" applyFont="1" applyFill="1" applyBorder="1" applyAlignment="1">
      <alignment vertical="top" wrapText="1"/>
    </xf>
    <xf numFmtId="0" fontId="11" fillId="4" borderId="32" xfId="4" applyFont="1" applyFill="1" applyBorder="1" applyAlignment="1">
      <alignment horizontal="center" vertical="top" wrapText="1"/>
    </xf>
    <xf numFmtId="0" fontId="11" fillId="4" borderId="33" xfId="4" applyFont="1" applyFill="1" applyBorder="1" applyAlignment="1">
      <alignment horizontal="left" vertical="top" wrapText="1"/>
    </xf>
    <xf numFmtId="0" fontId="5" fillId="0" borderId="8" xfId="4" applyFont="1" applyBorder="1" applyAlignment="1">
      <alignment horizontal="center" vertical="top"/>
    </xf>
    <xf numFmtId="0" fontId="11" fillId="0" borderId="42" xfId="8" applyFont="1" applyBorder="1" applyAlignment="1">
      <alignment vertical="top" wrapText="1"/>
    </xf>
    <xf numFmtId="0" fontId="11" fillId="12" borderId="38" xfId="7" applyFont="1" applyFill="1" applyBorder="1" applyAlignment="1">
      <alignment horizontal="left" vertical="top" wrapText="1"/>
    </xf>
    <xf numFmtId="0" fontId="4" fillId="4" borderId="34" xfId="4" applyFont="1" applyFill="1" applyBorder="1" applyAlignment="1">
      <alignment horizontal="center" vertical="top" wrapText="1"/>
    </xf>
    <xf numFmtId="49" fontId="5" fillId="12" borderId="34" xfId="4" applyNumberFormat="1" applyFont="1" applyFill="1" applyBorder="1" applyAlignment="1">
      <alignment vertical="top" wrapText="1"/>
    </xf>
    <xf numFmtId="49" fontId="5" fillId="13" borderId="34" xfId="4" applyNumberFormat="1" applyFont="1" applyFill="1" applyBorder="1" applyAlignment="1">
      <alignment vertical="top"/>
    </xf>
    <xf numFmtId="49" fontId="5" fillId="9" borderId="34" xfId="4" applyNumberFormat="1" applyFont="1" applyFill="1" applyBorder="1" applyAlignment="1">
      <alignment vertical="top"/>
    </xf>
    <xf numFmtId="0" fontId="11" fillId="0" borderId="50" xfId="4" applyFont="1" applyBorder="1" applyAlignment="1">
      <alignment horizontal="left" vertical="top"/>
    </xf>
    <xf numFmtId="164" fontId="7" fillId="11" borderId="21" xfId="4" applyNumberFormat="1" applyFont="1" applyFill="1" applyBorder="1" applyAlignment="1">
      <alignment horizontal="center" vertical="top"/>
    </xf>
    <xf numFmtId="0" fontId="5" fillId="11" borderId="11" xfId="4" applyFont="1" applyFill="1" applyBorder="1" applyAlignment="1">
      <alignment horizontal="center" vertical="top"/>
    </xf>
    <xf numFmtId="0" fontId="5" fillId="11" borderId="16" xfId="4" applyFont="1" applyFill="1" applyBorder="1" applyAlignment="1">
      <alignment horizontal="left" vertical="top" wrapText="1"/>
    </xf>
    <xf numFmtId="164" fontId="7" fillId="11" borderId="5" xfId="4" applyNumberFormat="1" applyFont="1" applyFill="1" applyBorder="1" applyAlignment="1">
      <alignment horizontal="center" vertical="top"/>
    </xf>
    <xf numFmtId="0" fontId="5" fillId="11" borderId="42" xfId="4" applyFont="1" applyFill="1" applyBorder="1" applyAlignment="1">
      <alignment horizontal="left" vertical="top" wrapText="1"/>
    </xf>
    <xf numFmtId="49" fontId="5" fillId="8" borderId="9" xfId="4" applyNumberFormat="1" applyFont="1" applyFill="1" applyBorder="1" applyAlignment="1">
      <alignment horizontal="left" vertical="top" wrapText="1"/>
    </xf>
    <xf numFmtId="49" fontId="5" fillId="0" borderId="9" xfId="4" applyNumberFormat="1" applyFont="1" applyBorder="1" applyAlignment="1">
      <alignment vertical="top"/>
    </xf>
    <xf numFmtId="49" fontId="5" fillId="0" borderId="10" xfId="4" applyNumberFormat="1" applyFont="1" applyBorder="1" applyAlignment="1">
      <alignment vertical="top"/>
    </xf>
    <xf numFmtId="49" fontId="5" fillId="7" borderId="21" xfId="4" applyNumberFormat="1" applyFont="1" applyFill="1" applyBorder="1" applyAlignment="1">
      <alignment vertical="top"/>
    </xf>
    <xf numFmtId="0" fontId="5" fillId="7" borderId="9" xfId="4" applyFont="1" applyFill="1" applyBorder="1" applyAlignment="1">
      <alignment horizontal="left"/>
    </xf>
    <xf numFmtId="0" fontId="5" fillId="7" borderId="10" xfId="4" applyFont="1" applyFill="1" applyBorder="1" applyAlignment="1">
      <alignment horizontal="left"/>
    </xf>
    <xf numFmtId="0" fontId="5" fillId="7" borderId="11" xfId="4" applyFont="1" applyFill="1" applyBorder="1" applyAlignment="1">
      <alignment horizontal="left"/>
    </xf>
    <xf numFmtId="9" fontId="20" fillId="7" borderId="42" xfId="4" applyNumberFormat="1" applyFont="1" applyFill="1" applyBorder="1" applyAlignment="1">
      <alignment horizontal="center" vertical="top"/>
    </xf>
    <xf numFmtId="0" fontId="20" fillId="7" borderId="46" xfId="4" applyFont="1" applyFill="1" applyBorder="1" applyAlignment="1">
      <alignment horizontal="center" vertical="center"/>
    </xf>
    <xf numFmtId="0" fontId="20" fillId="7" borderId="22" xfId="4" applyFont="1" applyFill="1" applyBorder="1" applyAlignment="1">
      <alignment horizontal="left" vertical="top"/>
    </xf>
    <xf numFmtId="164" fontId="7" fillId="7" borderId="21" xfId="4" applyNumberFormat="1" applyFont="1" applyFill="1" applyBorder="1" applyAlignment="1">
      <alignment horizontal="center" vertical="top"/>
    </xf>
    <xf numFmtId="0" fontId="5" fillId="7" borderId="4" xfId="4" applyFont="1" applyFill="1" applyBorder="1" applyAlignment="1">
      <alignment horizontal="center" vertical="top"/>
    </xf>
    <xf numFmtId="0" fontId="5" fillId="7" borderId="10" xfId="4" applyFont="1" applyFill="1" applyBorder="1" applyAlignment="1">
      <alignment horizontal="right" vertical="top" wrapText="1"/>
    </xf>
    <xf numFmtId="0" fontId="5" fillId="7" borderId="2" xfId="4" applyFont="1" applyFill="1" applyBorder="1" applyAlignment="1">
      <alignment horizontal="right" vertical="top" wrapText="1"/>
    </xf>
    <xf numFmtId="0" fontId="5" fillId="7" borderId="3" xfId="4" applyFont="1" applyFill="1" applyBorder="1" applyAlignment="1">
      <alignment horizontal="right" vertical="top" wrapText="1"/>
    </xf>
    <xf numFmtId="49" fontId="5" fillId="7" borderId="11" xfId="4" applyNumberFormat="1" applyFont="1" applyFill="1" applyBorder="1" applyAlignment="1">
      <alignment horizontal="center" vertical="top"/>
    </xf>
    <xf numFmtId="9" fontId="20" fillId="8" borderId="42" xfId="4" applyNumberFormat="1" applyFont="1" applyFill="1" applyBorder="1" applyAlignment="1">
      <alignment horizontal="center" vertical="top"/>
    </xf>
    <xf numFmtId="0" fontId="20" fillId="8" borderId="46" xfId="4" applyFont="1" applyFill="1" applyBorder="1" applyAlignment="1">
      <alignment horizontal="center" vertical="center"/>
    </xf>
    <xf numFmtId="0" fontId="20" fillId="8" borderId="22" xfId="4" applyFont="1" applyFill="1" applyBorder="1" applyAlignment="1">
      <alignment horizontal="left" vertical="top"/>
    </xf>
    <xf numFmtId="0" fontId="5" fillId="8" borderId="11" xfId="4" applyFont="1" applyFill="1" applyBorder="1" applyAlignment="1">
      <alignment horizontal="center" vertical="top"/>
    </xf>
    <xf numFmtId="0" fontId="5" fillId="8" borderId="21" xfId="4" applyFont="1" applyFill="1" applyBorder="1" applyAlignment="1">
      <alignment horizontal="right" vertical="top" wrapText="1"/>
    </xf>
    <xf numFmtId="0" fontId="5" fillId="8" borderId="9" xfId="4" applyFont="1" applyFill="1" applyBorder="1" applyAlignment="1">
      <alignment horizontal="right" vertical="top" wrapText="1"/>
    </xf>
    <xf numFmtId="49" fontId="5" fillId="13" borderId="21" xfId="4" applyNumberFormat="1" applyFont="1" applyFill="1" applyBorder="1" applyAlignment="1">
      <alignment horizontal="center" vertical="top"/>
    </xf>
    <xf numFmtId="9" fontId="20" fillId="14" borderId="9" xfId="4" applyNumberFormat="1" applyFont="1" applyFill="1" applyBorder="1" applyAlignment="1">
      <alignment horizontal="center" vertical="top"/>
    </xf>
    <xf numFmtId="0" fontId="20" fillId="14" borderId="44" xfId="4" applyFont="1" applyFill="1" applyBorder="1" applyAlignment="1">
      <alignment horizontal="center" vertical="center"/>
    </xf>
    <xf numFmtId="0" fontId="20" fillId="14" borderId="44" xfId="4" applyFont="1" applyFill="1" applyBorder="1" applyAlignment="1">
      <alignment horizontal="left" vertical="top"/>
    </xf>
    <xf numFmtId="164" fontId="7" fillId="14" borderId="21" xfId="4" applyNumberFormat="1" applyFont="1" applyFill="1" applyBorder="1" applyAlignment="1">
      <alignment horizontal="center" vertical="top"/>
    </xf>
    <xf numFmtId="0" fontId="5" fillId="14" borderId="21" xfId="4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49" fontId="11" fillId="4" borderId="2" xfId="4" applyNumberFormat="1" applyFont="1" applyFill="1" applyBorder="1" applyAlignment="1">
      <alignment horizontal="center" vertical="top"/>
    </xf>
    <xf numFmtId="49" fontId="18" fillId="4" borderId="47" xfId="4" applyNumberFormat="1" applyFont="1" applyFill="1" applyBorder="1" applyAlignment="1">
      <alignment horizontal="center" vertical="center" textRotation="90"/>
    </xf>
    <xf numFmtId="0" fontId="5" fillId="0" borderId="1" xfId="4" applyFont="1" applyBorder="1" applyAlignment="1">
      <alignment horizontal="center" vertical="top" wrapText="1"/>
    </xf>
    <xf numFmtId="0" fontId="4" fillId="12" borderId="3" xfId="4" applyFont="1" applyFill="1" applyBorder="1" applyAlignment="1">
      <alignment horizontal="left" vertical="top" wrapText="1"/>
    </xf>
    <xf numFmtId="9" fontId="20" fillId="0" borderId="35" xfId="4" applyNumberFormat="1" applyFont="1" applyBorder="1" applyAlignment="1">
      <alignment horizontal="center" vertical="top"/>
    </xf>
    <xf numFmtId="0" fontId="20" fillId="0" borderId="36" xfId="4" applyFont="1" applyBorder="1" applyAlignment="1">
      <alignment horizontal="center" vertical="center"/>
    </xf>
    <xf numFmtId="0" fontId="20" fillId="0" borderId="51" xfId="4" applyFont="1" applyBorder="1" applyAlignment="1">
      <alignment horizontal="left" vertical="top"/>
    </xf>
    <xf numFmtId="164" fontId="5" fillId="0" borderId="52" xfId="4" applyNumberFormat="1" applyFont="1" applyBorder="1" applyAlignment="1">
      <alignment horizontal="center" vertical="top"/>
    </xf>
    <xf numFmtId="0" fontId="11" fillId="0" borderId="52" xfId="4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top" wrapText="1"/>
    </xf>
    <xf numFmtId="49" fontId="11" fillId="4" borderId="16" xfId="4" applyNumberFormat="1" applyFont="1" applyFill="1" applyBorder="1" applyAlignment="1">
      <alignment horizontal="center" vertical="top"/>
    </xf>
    <xf numFmtId="0" fontId="5" fillId="0" borderId="29" xfId="4" applyFont="1" applyBorder="1" applyAlignment="1">
      <alignment horizontal="center" vertical="top" wrapText="1"/>
    </xf>
    <xf numFmtId="49" fontId="5" fillId="12" borderId="0" xfId="4" applyNumberFormat="1" applyFont="1" applyFill="1" applyAlignment="1">
      <alignment horizontal="left" vertical="top" wrapText="1"/>
    </xf>
    <xf numFmtId="9" fontId="20" fillId="0" borderId="26" xfId="4" applyNumberFormat="1" applyFont="1" applyBorder="1" applyAlignment="1">
      <alignment horizontal="center" vertical="top"/>
    </xf>
    <xf numFmtId="0" fontId="20" fillId="0" borderId="27" xfId="4" applyFont="1" applyBorder="1" applyAlignment="1">
      <alignment horizontal="center" vertical="center"/>
    </xf>
    <xf numFmtId="0" fontId="20" fillId="0" borderId="28" xfId="4" applyFont="1" applyBorder="1" applyAlignment="1">
      <alignment horizontal="left" vertical="top"/>
    </xf>
    <xf numFmtId="164" fontId="5" fillId="0" borderId="12" xfId="4" applyNumberFormat="1" applyFont="1" applyBorder="1" applyAlignment="1">
      <alignment horizontal="center" vertical="top"/>
    </xf>
    <xf numFmtId="0" fontId="11" fillId="0" borderId="12" xfId="4" applyFont="1" applyBorder="1" applyAlignment="1">
      <alignment horizontal="center" vertical="top"/>
    </xf>
    <xf numFmtId="0" fontId="11" fillId="4" borderId="12" xfId="4" applyFont="1" applyFill="1" applyBorder="1" applyAlignment="1">
      <alignment horizontal="center" vertical="top"/>
    </xf>
    <xf numFmtId="164" fontId="20" fillId="0" borderId="12" xfId="4" applyNumberFormat="1" applyFont="1" applyBorder="1" applyAlignment="1">
      <alignment horizontal="center" vertical="top"/>
    </xf>
    <xf numFmtId="49" fontId="5" fillId="12" borderId="0" xfId="4" applyNumberFormat="1" applyFont="1" applyFill="1" applyAlignment="1">
      <alignment horizontal="center" vertical="top" wrapText="1"/>
    </xf>
    <xf numFmtId="0" fontId="11" fillId="4" borderId="5" xfId="4" applyFont="1" applyFill="1" applyBorder="1" applyAlignment="1">
      <alignment horizontal="center" vertical="top"/>
    </xf>
    <xf numFmtId="0" fontId="11" fillId="0" borderId="34" xfId="0" applyFont="1" applyBorder="1" applyAlignment="1">
      <alignment horizontal="center" vertical="top" wrapText="1"/>
    </xf>
    <xf numFmtId="49" fontId="11" fillId="4" borderId="42" xfId="4" applyNumberFormat="1" applyFont="1" applyFill="1" applyBorder="1" applyAlignment="1">
      <alignment horizontal="center" vertical="top"/>
    </xf>
    <xf numFmtId="49" fontId="18" fillId="4" borderId="5" xfId="4" applyNumberFormat="1" applyFont="1" applyFill="1" applyBorder="1" applyAlignment="1">
      <alignment horizontal="center" vertical="center" textRotation="90"/>
    </xf>
    <xf numFmtId="0" fontId="5" fillId="0" borderId="34" xfId="4" applyFont="1" applyBorder="1" applyAlignment="1">
      <alignment horizontal="center" vertical="top" wrapText="1"/>
    </xf>
    <xf numFmtId="49" fontId="5" fillId="12" borderId="22" xfId="4" applyNumberFormat="1" applyFont="1" applyFill="1" applyBorder="1" applyAlignment="1">
      <alignment horizontal="center" vertical="top" wrapText="1"/>
    </xf>
    <xf numFmtId="9" fontId="20" fillId="14" borderId="42" xfId="4" applyNumberFormat="1" applyFont="1" applyFill="1" applyBorder="1" applyAlignment="1">
      <alignment horizontal="center" vertical="top"/>
    </xf>
    <xf numFmtId="0" fontId="20" fillId="14" borderId="53" xfId="4" applyFont="1" applyFill="1" applyBorder="1" applyAlignment="1">
      <alignment horizontal="center" vertical="center"/>
    </xf>
    <xf numFmtId="0" fontId="20" fillId="14" borderId="41" xfId="4" applyFont="1" applyFill="1" applyBorder="1" applyAlignment="1">
      <alignment horizontal="left" vertical="top"/>
    </xf>
    <xf numFmtId="164" fontId="5" fillId="14" borderId="34" xfId="4" applyNumberFormat="1" applyFont="1" applyFill="1" applyBorder="1" applyAlignment="1">
      <alignment horizontal="center" vertical="top"/>
    </xf>
    <xf numFmtId="49" fontId="11" fillId="0" borderId="17" xfId="4" applyNumberFormat="1" applyFont="1" applyBorder="1" applyAlignment="1">
      <alignment horizontal="center" vertical="top"/>
    </xf>
    <xf numFmtId="49" fontId="18" fillId="4" borderId="52" xfId="4" applyNumberFormat="1" applyFont="1" applyFill="1" applyBorder="1" applyAlignment="1">
      <alignment horizontal="center" vertical="center" textRotation="90"/>
    </xf>
    <xf numFmtId="0" fontId="11" fillId="5" borderId="1" xfId="0" applyFont="1" applyFill="1" applyBorder="1" applyAlignment="1">
      <alignment horizontal="left" vertical="top" wrapText="1"/>
    </xf>
    <xf numFmtId="9" fontId="20" fillId="0" borderId="16" xfId="4" applyNumberFormat="1" applyFont="1" applyBorder="1" applyAlignment="1">
      <alignment horizontal="center" vertical="top"/>
    </xf>
    <xf numFmtId="0" fontId="20" fillId="0" borderId="54" xfId="4" applyFont="1" applyBorder="1" applyAlignment="1">
      <alignment horizontal="center" vertical="center"/>
    </xf>
    <xf numFmtId="0" fontId="20" fillId="0" borderId="37" xfId="4" applyFont="1" applyBorder="1" applyAlignment="1">
      <alignment horizontal="left" vertical="top"/>
    </xf>
    <xf numFmtId="164" fontId="5" fillId="0" borderId="29" xfId="4" applyNumberFormat="1" applyFont="1" applyBorder="1" applyAlignment="1">
      <alignment horizontal="center" vertical="top"/>
    </xf>
    <xf numFmtId="0" fontId="11" fillId="4" borderId="17" xfId="4" applyFont="1" applyFill="1" applyBorder="1" applyAlignment="1">
      <alignment horizontal="center" vertical="top"/>
    </xf>
    <xf numFmtId="0" fontId="11" fillId="5" borderId="29" xfId="0" applyFont="1" applyFill="1" applyBorder="1" applyAlignment="1">
      <alignment horizontal="left" vertical="top" wrapText="1"/>
    </xf>
    <xf numFmtId="9" fontId="20" fillId="0" borderId="13" xfId="4" applyNumberFormat="1" applyFont="1" applyBorder="1" applyAlignment="1">
      <alignment horizontal="center" vertical="top"/>
    </xf>
    <xf numFmtId="0" fontId="20" fillId="0" borderId="28" xfId="4" applyFont="1" applyBorder="1" applyAlignment="1">
      <alignment horizontal="center" vertical="center"/>
    </xf>
    <xf numFmtId="0" fontId="20" fillId="0" borderId="39" xfId="4" applyFont="1" applyBorder="1" applyAlignment="1">
      <alignment horizontal="left" vertical="top"/>
    </xf>
    <xf numFmtId="9" fontId="20" fillId="0" borderId="18" xfId="4" applyNumberFormat="1" applyFont="1" applyBorder="1" applyAlignment="1">
      <alignment horizontal="center" vertical="top"/>
    </xf>
    <xf numFmtId="0" fontId="20" fillId="0" borderId="55" xfId="4" applyFont="1" applyBorder="1" applyAlignment="1">
      <alignment horizontal="center" vertical="center"/>
    </xf>
    <xf numFmtId="0" fontId="20" fillId="0" borderId="48" xfId="4" applyFont="1" applyBorder="1" applyAlignment="1">
      <alignment horizontal="left" vertical="top"/>
    </xf>
    <xf numFmtId="164" fontId="5" fillId="0" borderId="30" xfId="4" applyNumberFormat="1" applyFont="1" applyBorder="1" applyAlignment="1">
      <alignment horizontal="center" vertical="top"/>
    </xf>
    <xf numFmtId="0" fontId="7" fillId="0" borderId="30" xfId="4" applyFont="1" applyBorder="1" applyAlignment="1">
      <alignment horizontal="center" vertical="top"/>
    </xf>
    <xf numFmtId="9" fontId="20" fillId="0" borderId="6" xfId="4" applyNumberFormat="1" applyFont="1" applyBorder="1" applyAlignment="1">
      <alignment horizontal="center" vertical="top"/>
    </xf>
    <xf numFmtId="0" fontId="20" fillId="0" borderId="33" xfId="4" applyFont="1" applyBorder="1" applyAlignment="1">
      <alignment horizontal="center" vertical="center"/>
    </xf>
    <xf numFmtId="0" fontId="20" fillId="0" borderId="41" xfId="4" applyFont="1" applyBorder="1" applyAlignment="1">
      <alignment horizontal="left" vertical="top"/>
    </xf>
    <xf numFmtId="164" fontId="5" fillId="0" borderId="5" xfId="4" applyNumberFormat="1" applyFont="1" applyBorder="1" applyAlignment="1">
      <alignment horizontal="center" vertical="top"/>
    </xf>
    <xf numFmtId="0" fontId="11" fillId="5" borderId="34" xfId="0" applyFont="1" applyFill="1" applyBorder="1" applyAlignment="1">
      <alignment horizontal="left" vertical="top" wrapText="1"/>
    </xf>
    <xf numFmtId="0" fontId="20" fillId="14" borderId="22" xfId="4" applyFont="1" applyFill="1" applyBorder="1" applyAlignment="1">
      <alignment horizontal="left" vertical="top"/>
    </xf>
    <xf numFmtId="49" fontId="11" fillId="4" borderId="1" xfId="4" applyNumberFormat="1" applyFont="1" applyFill="1" applyBorder="1" applyAlignment="1">
      <alignment horizontal="center" vertical="top"/>
    </xf>
    <xf numFmtId="0" fontId="20" fillId="0" borderId="0" xfId="4" applyFont="1" applyAlignment="1">
      <alignment horizontal="left" vertical="top"/>
    </xf>
    <xf numFmtId="49" fontId="11" fillId="4" borderId="29" xfId="4" applyNumberFormat="1" applyFont="1" applyFill="1" applyBorder="1" applyAlignment="1">
      <alignment horizontal="center" vertical="top"/>
    </xf>
    <xf numFmtId="0" fontId="11" fillId="4" borderId="52" xfId="4" applyFont="1" applyFill="1" applyBorder="1" applyAlignment="1">
      <alignment horizontal="center" vertical="top"/>
    </xf>
    <xf numFmtId="49" fontId="11" fillId="4" borderId="34" xfId="4" applyNumberFormat="1" applyFont="1" applyFill="1" applyBorder="1" applyAlignment="1">
      <alignment horizontal="center" vertical="top"/>
    </xf>
    <xf numFmtId="0" fontId="20" fillId="14" borderId="45" xfId="4" applyFont="1" applyFill="1" applyBorder="1" applyAlignment="1">
      <alignment horizontal="left" vertical="top"/>
    </xf>
    <xf numFmtId="9" fontId="20" fillId="14" borderId="43" xfId="4" applyNumberFormat="1" applyFont="1" applyFill="1" applyBorder="1" applyAlignment="1">
      <alignment horizontal="center" vertical="top"/>
    </xf>
    <xf numFmtId="0" fontId="8" fillId="11" borderId="1" xfId="4" applyFont="1" applyFill="1" applyBorder="1" applyAlignment="1">
      <alignment horizontal="center" vertical="center" textRotation="90" wrapText="1"/>
    </xf>
    <xf numFmtId="0" fontId="6" fillId="12" borderId="2" xfId="4" applyFont="1" applyFill="1" applyBorder="1" applyAlignment="1">
      <alignment horizontal="left" vertical="top" wrapText="1"/>
    </xf>
    <xf numFmtId="0" fontId="4" fillId="12" borderId="3" xfId="4" applyFont="1" applyFill="1" applyBorder="1" applyAlignment="1">
      <alignment horizontal="center" vertical="top" wrapText="1"/>
    </xf>
    <xf numFmtId="0" fontId="20" fillId="4" borderId="56" xfId="4" applyFont="1" applyFill="1" applyBorder="1" applyAlignment="1">
      <alignment horizontal="center" vertical="top"/>
    </xf>
    <xf numFmtId="0" fontId="11" fillId="4" borderId="54" xfId="4" applyFont="1" applyFill="1" applyBorder="1" applyAlignment="1">
      <alignment horizontal="center" vertical="center" wrapText="1"/>
    </xf>
    <xf numFmtId="0" fontId="11" fillId="4" borderId="57" xfId="4" applyFont="1" applyFill="1" applyBorder="1" applyAlignment="1">
      <alignment horizontal="left" vertical="top" wrapText="1"/>
    </xf>
    <xf numFmtId="0" fontId="8" fillId="11" borderId="29" xfId="4" applyFont="1" applyFill="1" applyBorder="1" applyAlignment="1">
      <alignment horizontal="center" vertical="center" textRotation="90" wrapText="1"/>
    </xf>
    <xf numFmtId="0" fontId="6" fillId="12" borderId="16" xfId="4" applyFont="1" applyFill="1" applyBorder="1" applyAlignment="1">
      <alignment horizontal="left" vertical="top" wrapText="1"/>
    </xf>
    <xf numFmtId="49" fontId="5" fillId="4" borderId="29" xfId="4" applyNumberFormat="1" applyFont="1" applyFill="1" applyBorder="1" applyAlignment="1">
      <alignment horizontal="center" vertical="top" wrapText="1"/>
    </xf>
    <xf numFmtId="0" fontId="23" fillId="0" borderId="0" xfId="4" applyFont="1" applyAlignment="1">
      <alignment horizontal="left"/>
    </xf>
    <xf numFmtId="0" fontId="3" fillId="0" borderId="0" xfId="4" applyAlignment="1">
      <alignment horizontal="left"/>
    </xf>
    <xf numFmtId="0" fontId="23" fillId="0" borderId="0" xfId="4" applyFont="1" applyAlignment="1">
      <alignment horizontal="center"/>
    </xf>
    <xf numFmtId="0" fontId="20" fillId="4" borderId="40" xfId="4" applyFont="1" applyFill="1" applyBorder="1" applyAlignment="1">
      <alignment horizontal="center" vertical="top"/>
    </xf>
    <xf numFmtId="0" fontId="11" fillId="4" borderId="27" xfId="4" applyFont="1" applyFill="1" applyBorder="1" applyAlignment="1">
      <alignment horizontal="center" vertical="center" wrapText="1"/>
    </xf>
    <xf numFmtId="0" fontId="11" fillId="4" borderId="15" xfId="4" applyFont="1" applyFill="1" applyBorder="1" applyAlignment="1">
      <alignment wrapText="1"/>
    </xf>
    <xf numFmtId="164" fontId="20" fillId="0" borderId="30" xfId="4" applyNumberFormat="1" applyFont="1" applyBorder="1" applyAlignment="1">
      <alignment horizontal="center" vertical="top"/>
    </xf>
    <xf numFmtId="0" fontId="25" fillId="4" borderId="40" xfId="4" applyFont="1" applyFill="1" applyBorder="1" applyAlignment="1">
      <alignment horizontal="center" vertical="top"/>
    </xf>
    <xf numFmtId="0" fontId="11" fillId="4" borderId="27" xfId="4" applyFont="1" applyFill="1" applyBorder="1" applyAlignment="1">
      <alignment horizontal="center" vertical="top" wrapText="1"/>
    </xf>
    <xf numFmtId="0" fontId="11" fillId="4" borderId="20" xfId="4" applyFont="1" applyFill="1" applyBorder="1" applyAlignment="1">
      <alignment horizontal="left" vertical="top" wrapText="1"/>
    </xf>
    <xf numFmtId="164" fontId="11" fillId="4" borderId="30" xfId="4" applyNumberFormat="1" applyFont="1" applyFill="1" applyBorder="1" applyAlignment="1">
      <alignment horizontal="center" vertical="top"/>
    </xf>
    <xf numFmtId="49" fontId="11" fillId="0" borderId="29" xfId="4" applyNumberFormat="1" applyFont="1" applyBorder="1" applyAlignment="1">
      <alignment horizontal="left" vertical="top"/>
    </xf>
    <xf numFmtId="0" fontId="25" fillId="4" borderId="31" xfId="4" applyFont="1" applyFill="1" applyBorder="1" applyAlignment="1">
      <alignment horizontal="center" vertical="top"/>
    </xf>
    <xf numFmtId="164" fontId="11" fillId="4" borderId="5" xfId="4" applyNumberFormat="1" applyFont="1" applyFill="1" applyBorder="1" applyAlignment="1">
      <alignment horizontal="center" vertical="top"/>
    </xf>
    <xf numFmtId="49" fontId="11" fillId="0" borderId="34" xfId="4" applyNumberFormat="1" applyFont="1" applyBorder="1" applyAlignment="1">
      <alignment horizontal="left" vertical="top"/>
    </xf>
    <xf numFmtId="0" fontId="8" fillId="11" borderId="34" xfId="4" applyFont="1" applyFill="1" applyBorder="1" applyAlignment="1">
      <alignment horizontal="center" vertical="center" textRotation="90" wrapText="1"/>
    </xf>
    <xf numFmtId="0" fontId="6" fillId="12" borderId="42" xfId="4" applyFont="1" applyFill="1" applyBorder="1" applyAlignment="1">
      <alignment horizontal="left" vertical="top" wrapText="1"/>
    </xf>
    <xf numFmtId="49" fontId="5" fillId="4" borderId="34" xfId="4" applyNumberFormat="1" applyFont="1" applyFill="1" applyBorder="1" applyAlignment="1">
      <alignment horizontal="center" vertical="top" wrapText="1"/>
    </xf>
    <xf numFmtId="49" fontId="5" fillId="12" borderId="22" xfId="4" applyNumberFormat="1" applyFont="1" applyFill="1" applyBorder="1" applyAlignment="1">
      <alignment horizontal="left" vertical="top" wrapText="1"/>
    </xf>
    <xf numFmtId="164" fontId="5" fillId="14" borderId="21" xfId="4" applyNumberFormat="1" applyFont="1" applyFill="1" applyBorder="1" applyAlignment="1">
      <alignment horizontal="center" vertical="top"/>
    </xf>
    <xf numFmtId="49" fontId="11" fillId="0" borderId="4" xfId="4" applyNumberFormat="1" applyFont="1" applyBorder="1" applyAlignment="1">
      <alignment horizontal="left" vertical="top"/>
    </xf>
    <xf numFmtId="0" fontId="7" fillId="12" borderId="2" xfId="4" applyFont="1" applyFill="1" applyBorder="1" applyAlignment="1">
      <alignment vertical="top" wrapText="1"/>
    </xf>
    <xf numFmtId="0" fontId="11" fillId="4" borderId="58" xfId="4" applyFont="1" applyFill="1" applyBorder="1" applyAlignment="1">
      <alignment wrapText="1"/>
    </xf>
    <xf numFmtId="164" fontId="11" fillId="4" borderId="29" xfId="4" applyNumberFormat="1" applyFont="1" applyFill="1" applyBorder="1" applyAlignment="1">
      <alignment horizontal="center" vertical="top"/>
    </xf>
    <xf numFmtId="49" fontId="11" fillId="0" borderId="17" xfId="4" applyNumberFormat="1" applyFont="1" applyBorder="1" applyAlignment="1">
      <alignment horizontal="left" vertical="top"/>
    </xf>
    <xf numFmtId="0" fontId="6" fillId="12" borderId="16" xfId="4" applyFont="1" applyFill="1" applyBorder="1" applyAlignment="1">
      <alignment horizontal="left" vertical="top" wrapText="1"/>
    </xf>
    <xf numFmtId="0" fontId="11" fillId="4" borderId="28" xfId="4" applyFont="1" applyFill="1" applyBorder="1" applyAlignment="1">
      <alignment horizontal="center" vertical="center" wrapText="1"/>
    </xf>
    <xf numFmtId="0" fontId="11" fillId="4" borderId="39" xfId="4" applyFont="1" applyFill="1" applyBorder="1" applyAlignment="1">
      <alignment wrapText="1"/>
    </xf>
    <xf numFmtId="0" fontId="11" fillId="4" borderId="55" xfId="4" applyFont="1" applyFill="1" applyBorder="1" applyAlignment="1">
      <alignment horizontal="center" vertical="top" wrapText="1"/>
    </xf>
    <xf numFmtId="0" fontId="11" fillId="4" borderId="48" xfId="4" applyFont="1" applyFill="1" applyBorder="1" applyAlignment="1">
      <alignment horizontal="left" vertical="top" wrapText="1"/>
    </xf>
    <xf numFmtId="9" fontId="11" fillId="14" borderId="43" xfId="4" applyNumberFormat="1" applyFont="1" applyFill="1" applyBorder="1" applyAlignment="1">
      <alignment horizontal="center" vertical="top"/>
    </xf>
    <xf numFmtId="0" fontId="11" fillId="14" borderId="44" xfId="4" applyFont="1" applyFill="1" applyBorder="1" applyAlignment="1">
      <alignment horizontal="center" vertical="center"/>
    </xf>
    <xf numFmtId="49" fontId="18" fillId="4" borderId="1" xfId="4" applyNumberFormat="1" applyFont="1" applyFill="1" applyBorder="1" applyAlignment="1">
      <alignment horizontal="center" vertical="center" textRotation="89"/>
    </xf>
    <xf numFmtId="0" fontId="11" fillId="12" borderId="16" xfId="4" applyFont="1" applyFill="1" applyBorder="1" applyAlignment="1">
      <alignment horizontal="left" vertical="top" wrapText="1"/>
    </xf>
    <xf numFmtId="49" fontId="5" fillId="0" borderId="1" xfId="4" applyNumberFormat="1" applyFont="1" applyBorder="1" applyAlignment="1">
      <alignment horizontal="center" vertical="top" wrapText="1"/>
    </xf>
    <xf numFmtId="0" fontId="6" fillId="12" borderId="0" xfId="4" applyFont="1" applyFill="1" applyAlignment="1">
      <alignment horizontal="left" vertical="top" wrapText="1"/>
    </xf>
    <xf numFmtId="49" fontId="5" fillId="11" borderId="29" xfId="4" applyNumberFormat="1" applyFont="1" applyFill="1" applyBorder="1" applyAlignment="1">
      <alignment horizontal="center" vertical="top" wrapText="1"/>
    </xf>
    <xf numFmtId="49" fontId="5" fillId="13" borderId="29" xfId="4" applyNumberFormat="1" applyFont="1" applyFill="1" applyBorder="1" applyAlignment="1">
      <alignment horizontal="center" vertical="top"/>
    </xf>
    <xf numFmtId="49" fontId="5" fillId="9" borderId="29" xfId="4" applyNumberFormat="1" applyFont="1" applyFill="1" applyBorder="1" applyAlignment="1">
      <alignment horizontal="center" vertical="top"/>
    </xf>
    <xf numFmtId="0" fontId="11" fillId="0" borderId="51" xfId="4" applyFont="1" applyBorder="1" applyAlignment="1">
      <alignment horizontal="center" vertical="center"/>
    </xf>
    <xf numFmtId="49" fontId="18" fillId="4" borderId="29" xfId="4" applyNumberFormat="1" applyFont="1" applyFill="1" applyBorder="1" applyAlignment="1">
      <alignment horizontal="center" vertical="center" textRotation="89"/>
    </xf>
    <xf numFmtId="49" fontId="5" fillId="0" borderId="29" xfId="4" applyNumberFormat="1" applyFont="1" applyBorder="1" applyAlignment="1">
      <alignment horizontal="center" vertical="top" wrapText="1"/>
    </xf>
    <xf numFmtId="0" fontId="11" fillId="0" borderId="28" xfId="4" applyFont="1" applyBorder="1" applyAlignment="1">
      <alignment horizontal="center" vertical="center"/>
    </xf>
    <xf numFmtId="49" fontId="20" fillId="0" borderId="17" xfId="4" applyNumberFormat="1" applyFont="1" applyBorder="1" applyAlignment="1">
      <alignment horizontal="center" vertical="top"/>
    </xf>
    <xf numFmtId="0" fontId="20" fillId="0" borderId="31" xfId="4" applyFont="1" applyBorder="1" applyAlignment="1">
      <alignment horizontal="center" vertical="top"/>
    </xf>
    <xf numFmtId="0" fontId="20" fillId="0" borderId="33" xfId="4" applyFont="1" applyBorder="1" applyAlignment="1">
      <alignment horizontal="center" vertical="top" wrapText="1"/>
    </xf>
    <xf numFmtId="0" fontId="20" fillId="0" borderId="41" xfId="4" applyFont="1" applyBorder="1" applyAlignment="1">
      <alignment horizontal="left" vertical="top" wrapText="1"/>
    </xf>
    <xf numFmtId="49" fontId="20" fillId="0" borderId="29" xfId="4" applyNumberFormat="1" applyFont="1" applyBorder="1" applyAlignment="1">
      <alignment horizontal="left" vertical="top"/>
    </xf>
    <xf numFmtId="49" fontId="20" fillId="4" borderId="29" xfId="4" applyNumberFormat="1" applyFont="1" applyFill="1" applyBorder="1" applyAlignment="1">
      <alignment horizontal="center" vertical="top"/>
    </xf>
    <xf numFmtId="0" fontId="26" fillId="5" borderId="0" xfId="0" applyFont="1" applyFill="1" applyAlignment="1">
      <alignment wrapText="1"/>
    </xf>
    <xf numFmtId="49" fontId="5" fillId="12" borderId="29" xfId="4" applyNumberFormat="1" applyFont="1" applyFill="1" applyBorder="1" applyAlignment="1">
      <alignment horizontal="left" vertical="top" wrapText="1"/>
    </xf>
    <xf numFmtId="49" fontId="11" fillId="0" borderId="4" xfId="4" applyNumberFormat="1" applyFont="1" applyBorder="1" applyAlignment="1">
      <alignment horizontal="center" vertical="top"/>
    </xf>
    <xf numFmtId="0" fontId="11" fillId="12" borderId="2" xfId="4" applyFont="1" applyFill="1" applyBorder="1" applyAlignment="1">
      <alignment horizontal="left" vertical="top" wrapText="1"/>
    </xf>
    <xf numFmtId="0" fontId="11" fillId="0" borderId="1" xfId="4" applyFont="1" applyBorder="1" applyAlignment="1">
      <alignment horizontal="center" vertical="top" wrapText="1"/>
    </xf>
    <xf numFmtId="0" fontId="6" fillId="12" borderId="4" xfId="4" applyFont="1" applyFill="1" applyBorder="1" applyAlignment="1">
      <alignment horizontal="left" vertical="top" wrapText="1"/>
    </xf>
    <xf numFmtId="0" fontId="11" fillId="4" borderId="35" xfId="4" applyFont="1" applyFill="1" applyBorder="1" applyAlignment="1">
      <alignment horizontal="center" vertical="top"/>
    </xf>
    <xf numFmtId="0" fontId="11" fillId="4" borderId="51" xfId="4" applyFont="1" applyFill="1" applyBorder="1" applyAlignment="1">
      <alignment horizontal="center" vertical="center" wrapText="1"/>
    </xf>
    <xf numFmtId="0" fontId="11" fillId="4" borderId="37" xfId="4" applyFont="1" applyFill="1" applyBorder="1" applyAlignment="1">
      <alignment horizontal="left" vertical="top" wrapText="1"/>
    </xf>
    <xf numFmtId="164" fontId="11" fillId="0" borderId="52" xfId="4" applyNumberFormat="1" applyFont="1" applyBorder="1" applyAlignment="1">
      <alignment horizontal="center" vertical="top"/>
    </xf>
    <xf numFmtId="0" fontId="11" fillId="12" borderId="16" xfId="4" applyFont="1" applyFill="1" applyBorder="1" applyAlignment="1">
      <alignment horizontal="left" vertical="top" wrapText="1"/>
    </xf>
    <xf numFmtId="0" fontId="11" fillId="0" borderId="29" xfId="4" applyFont="1" applyBorder="1" applyAlignment="1">
      <alignment horizontal="center" vertical="top" wrapText="1"/>
    </xf>
    <xf numFmtId="0" fontId="6" fillId="12" borderId="17" xfId="4" applyFont="1" applyFill="1" applyBorder="1" applyAlignment="1">
      <alignment horizontal="left" vertical="top" wrapText="1"/>
    </xf>
    <xf numFmtId="0" fontId="11" fillId="4" borderId="40" xfId="4" applyFont="1" applyFill="1" applyBorder="1" applyAlignment="1">
      <alignment horizontal="center" vertical="top"/>
    </xf>
    <xf numFmtId="0" fontId="11" fillId="4" borderId="55" xfId="4" applyFont="1" applyFill="1" applyBorder="1" applyAlignment="1">
      <alignment horizontal="center" vertical="center" wrapText="1"/>
    </xf>
    <xf numFmtId="0" fontId="11" fillId="0" borderId="40" xfId="4" applyFont="1" applyBorder="1" applyAlignment="1">
      <alignment horizontal="center" vertical="top"/>
    </xf>
    <xf numFmtId="0" fontId="11" fillId="0" borderId="55" xfId="4" applyFont="1" applyBorder="1" applyAlignment="1">
      <alignment horizontal="center" vertical="top" wrapText="1"/>
    </xf>
    <xf numFmtId="0" fontId="11" fillId="0" borderId="20" xfId="4" applyFont="1" applyBorder="1" applyAlignment="1">
      <alignment horizontal="left" vertical="top" wrapText="1"/>
    </xf>
    <xf numFmtId="49" fontId="5" fillId="12" borderId="17" xfId="4" applyNumberFormat="1" applyFont="1" applyFill="1" applyBorder="1" applyAlignment="1">
      <alignment horizontal="left" vertical="top" wrapText="1"/>
    </xf>
    <xf numFmtId="0" fontId="11" fillId="0" borderId="31" xfId="4" applyFont="1" applyBorder="1" applyAlignment="1">
      <alignment horizontal="center" vertical="top"/>
    </xf>
    <xf numFmtId="0" fontId="11" fillId="0" borderId="33" xfId="4" applyFont="1" applyBorder="1" applyAlignment="1">
      <alignment horizontal="center" vertical="top" wrapText="1"/>
    </xf>
    <xf numFmtId="0" fontId="11" fillId="0" borderId="41" xfId="4" applyFont="1" applyBorder="1" applyAlignment="1">
      <alignment horizontal="left" vertical="top" wrapText="1"/>
    </xf>
    <xf numFmtId="0" fontId="11" fillId="0" borderId="5" xfId="4" applyFont="1" applyBorder="1" applyAlignment="1">
      <alignment horizontal="center" vertical="top"/>
    </xf>
    <xf numFmtId="49" fontId="18" fillId="4" borderId="34" xfId="4" applyNumberFormat="1" applyFont="1" applyFill="1" applyBorder="1" applyAlignment="1">
      <alignment horizontal="center" vertical="center" textRotation="89"/>
    </xf>
    <xf numFmtId="0" fontId="11" fillId="12" borderId="42" xfId="4" applyFont="1" applyFill="1" applyBorder="1" applyAlignment="1">
      <alignment horizontal="left" vertical="top" wrapText="1"/>
    </xf>
    <xf numFmtId="0" fontId="11" fillId="0" borderId="34" xfId="4" applyFont="1" applyBorder="1" applyAlignment="1">
      <alignment horizontal="center" vertical="top" wrapText="1"/>
    </xf>
    <xf numFmtId="49" fontId="5" fillId="12" borderId="34" xfId="4" applyNumberFormat="1" applyFont="1" applyFill="1" applyBorder="1" applyAlignment="1">
      <alignment horizontal="left" vertical="top" wrapText="1"/>
    </xf>
    <xf numFmtId="49" fontId="11" fillId="0" borderId="1" xfId="4" applyNumberFormat="1" applyFont="1" applyBorder="1" applyAlignment="1">
      <alignment horizontal="center" vertical="top"/>
    </xf>
    <xf numFmtId="49" fontId="18" fillId="4" borderId="47" xfId="4" applyNumberFormat="1" applyFont="1" applyFill="1" applyBorder="1" applyAlignment="1">
      <alignment horizontal="center" vertical="center" textRotation="89"/>
    </xf>
    <xf numFmtId="0" fontId="3" fillId="0" borderId="0" xfId="4" applyAlignment="1">
      <alignment horizontal="center"/>
    </xf>
    <xf numFmtId="0" fontId="11" fillId="4" borderId="56" xfId="4" applyFont="1" applyFill="1" applyBorder="1" applyAlignment="1">
      <alignment horizontal="center" vertical="top"/>
    </xf>
    <xf numFmtId="49" fontId="11" fillId="0" borderId="29" xfId="4" applyNumberFormat="1" applyFont="1" applyBorder="1" applyAlignment="1">
      <alignment horizontal="center" vertical="top"/>
    </xf>
    <xf numFmtId="0" fontId="11" fillId="4" borderId="26" xfId="4" applyFont="1" applyFill="1" applyBorder="1" applyAlignment="1">
      <alignment horizontal="center" vertical="top"/>
    </xf>
    <xf numFmtId="0" fontId="11" fillId="4" borderId="31" xfId="4" applyFont="1" applyFill="1" applyBorder="1" applyAlignment="1">
      <alignment horizontal="center" vertical="top"/>
    </xf>
    <xf numFmtId="49" fontId="11" fillId="0" borderId="34" xfId="4" applyNumberFormat="1" applyFont="1" applyBorder="1" applyAlignment="1">
      <alignment horizontal="center" vertical="top"/>
    </xf>
    <xf numFmtId="49" fontId="18" fillId="4" borderId="5" xfId="4" applyNumberFormat="1" applyFont="1" applyFill="1" applyBorder="1" applyAlignment="1">
      <alignment horizontal="center" vertical="center" textRotation="89"/>
    </xf>
    <xf numFmtId="0" fontId="5" fillId="0" borderId="30" xfId="4" applyFont="1" applyBorder="1" applyAlignment="1">
      <alignment horizontal="center" vertical="top"/>
    </xf>
    <xf numFmtId="0" fontId="20" fillId="4" borderId="31" xfId="4" applyFont="1" applyFill="1" applyBorder="1" applyAlignment="1">
      <alignment horizontal="center" vertical="top"/>
    </xf>
    <xf numFmtId="0" fontId="20" fillId="4" borderId="41" xfId="4" applyFont="1" applyFill="1" applyBorder="1" applyAlignment="1">
      <alignment horizontal="left" vertical="top" wrapText="1"/>
    </xf>
    <xf numFmtId="9" fontId="11" fillId="15" borderId="43" xfId="4" applyNumberFormat="1" applyFont="1" applyFill="1" applyBorder="1" applyAlignment="1">
      <alignment horizontal="center" vertical="top"/>
    </xf>
    <xf numFmtId="0" fontId="11" fillId="15" borderId="44" xfId="4" applyFont="1" applyFill="1" applyBorder="1" applyAlignment="1">
      <alignment horizontal="center" vertical="center"/>
    </xf>
    <xf numFmtId="0" fontId="20" fillId="15" borderId="45" xfId="4" applyFont="1" applyFill="1" applyBorder="1" applyAlignment="1">
      <alignment horizontal="left" vertical="top"/>
    </xf>
    <xf numFmtId="0" fontId="7" fillId="15" borderId="21" xfId="1" applyNumberFormat="1" applyFont="1" applyFill="1" applyBorder="1" applyAlignment="1">
      <alignment horizontal="center" vertical="top"/>
    </xf>
    <xf numFmtId="0" fontId="5" fillId="15" borderId="11" xfId="4" applyFont="1" applyFill="1" applyBorder="1" applyAlignment="1">
      <alignment horizontal="center" vertical="top"/>
    </xf>
    <xf numFmtId="0" fontId="11" fillId="11" borderId="2" xfId="4" applyFont="1" applyFill="1" applyBorder="1" applyAlignment="1">
      <alignment horizontal="left" vertical="top" wrapText="1"/>
    </xf>
    <xf numFmtId="0" fontId="11" fillId="11" borderId="3" xfId="4" applyFont="1" applyFill="1" applyBorder="1" applyAlignment="1">
      <alignment horizontal="left" vertical="top" wrapText="1"/>
    </xf>
    <xf numFmtId="0" fontId="11" fillId="11" borderId="4" xfId="4" applyFont="1" applyFill="1" applyBorder="1" applyAlignment="1">
      <alignment horizontal="left" vertical="top" wrapText="1"/>
    </xf>
    <xf numFmtId="0" fontId="11" fillId="11" borderId="16" xfId="4" applyFont="1" applyFill="1" applyBorder="1" applyAlignment="1">
      <alignment horizontal="left" vertical="top" wrapText="1"/>
    </xf>
    <xf numFmtId="0" fontId="11" fillId="11" borderId="0" xfId="4" applyFont="1" applyFill="1" applyAlignment="1">
      <alignment horizontal="left" vertical="top" wrapText="1"/>
    </xf>
    <xf numFmtId="0" fontId="11" fillId="11" borderId="17" xfId="4" applyFont="1" applyFill="1" applyBorder="1" applyAlignment="1">
      <alignment horizontal="left" vertical="top" wrapText="1"/>
    </xf>
    <xf numFmtId="0" fontId="5" fillId="11" borderId="47" xfId="4" applyFont="1" applyFill="1" applyBorder="1" applyAlignment="1">
      <alignment horizontal="center" vertical="top"/>
    </xf>
    <xf numFmtId="0" fontId="5" fillId="11" borderId="21" xfId="4" applyFont="1" applyFill="1" applyBorder="1" applyAlignment="1">
      <alignment horizontal="center" vertical="top"/>
    </xf>
    <xf numFmtId="0" fontId="20" fillId="4" borderId="48" xfId="4" applyFont="1" applyFill="1" applyBorder="1" applyAlignment="1">
      <alignment horizontal="left" vertical="top" wrapText="1"/>
    </xf>
    <xf numFmtId="0" fontId="5" fillId="11" borderId="17" xfId="4" applyFont="1" applyFill="1" applyBorder="1" applyAlignment="1">
      <alignment horizontal="left" vertical="top" wrapText="1"/>
    </xf>
    <xf numFmtId="0" fontId="11" fillId="11" borderId="42" xfId="4" applyFont="1" applyFill="1" applyBorder="1" applyAlignment="1">
      <alignment horizontal="left" vertical="top" wrapText="1"/>
    </xf>
    <xf numFmtId="0" fontId="11" fillId="11" borderId="22" xfId="4" applyFont="1" applyFill="1" applyBorder="1" applyAlignment="1">
      <alignment horizontal="left" vertical="top" wrapText="1"/>
    </xf>
    <xf numFmtId="0" fontId="5" fillId="11" borderId="38" xfId="4" applyFont="1" applyFill="1" applyBorder="1" applyAlignment="1">
      <alignment horizontal="left" vertical="top" wrapText="1"/>
    </xf>
    <xf numFmtId="0" fontId="11" fillId="0" borderId="43" xfId="4" applyFont="1" applyBorder="1" applyAlignment="1">
      <alignment horizontal="center" vertical="center"/>
    </xf>
    <xf numFmtId="0" fontId="11" fillId="0" borderId="46" xfId="4" applyFont="1" applyBorder="1" applyAlignment="1">
      <alignment horizontal="center" vertical="center" wrapText="1"/>
    </xf>
    <xf numFmtId="0" fontId="11" fillId="0" borderId="44" xfId="4" applyFont="1" applyBorder="1" applyAlignment="1">
      <alignment vertical="center" wrapText="1"/>
    </xf>
    <xf numFmtId="0" fontId="5" fillId="4" borderId="9" xfId="4" applyFont="1" applyFill="1" applyBorder="1" applyAlignment="1">
      <alignment horizontal="left" vertical="top"/>
    </xf>
    <xf numFmtId="0" fontId="5" fillId="4" borderId="10" xfId="4" applyFont="1" applyFill="1" applyBorder="1" applyAlignment="1">
      <alignment horizontal="left" vertical="top"/>
    </xf>
    <xf numFmtId="0" fontId="5" fillId="0" borderId="10" xfId="4" applyFont="1" applyBorder="1" applyAlignment="1">
      <alignment horizontal="left" vertical="top"/>
    </xf>
    <xf numFmtId="0" fontId="5" fillId="4" borderId="11" xfId="4" applyFont="1" applyFill="1" applyBorder="1" applyAlignment="1">
      <alignment horizontal="left" vertical="top"/>
    </xf>
    <xf numFmtId="49" fontId="5" fillId="9" borderId="11" xfId="4" applyNumberFormat="1" applyFont="1" applyFill="1" applyBorder="1" applyAlignment="1">
      <alignment horizontal="center" vertical="top"/>
    </xf>
    <xf numFmtId="0" fontId="5" fillId="8" borderId="9" xfId="4" applyFont="1" applyFill="1" applyBorder="1" applyAlignment="1">
      <alignment vertical="top"/>
    </xf>
    <xf numFmtId="0" fontId="5" fillId="8" borderId="10" xfId="4" applyFont="1" applyFill="1" applyBorder="1" applyAlignment="1">
      <alignment vertical="top"/>
    </xf>
    <xf numFmtId="0" fontId="5" fillId="8" borderId="11" xfId="4" applyFont="1" applyFill="1" applyBorder="1" applyAlignment="1">
      <alignment vertical="top"/>
    </xf>
    <xf numFmtId="0" fontId="11" fillId="4" borderId="44" xfId="4" applyFont="1" applyFill="1" applyBorder="1" applyAlignment="1">
      <alignment vertical="center" wrapText="1"/>
    </xf>
    <xf numFmtId="0" fontId="16" fillId="0" borderId="9" xfId="4" applyFont="1" applyBorder="1" applyAlignment="1">
      <alignment horizontal="left" vertical="top"/>
    </xf>
    <xf numFmtId="0" fontId="27" fillId="0" borderId="10" xfId="4" applyFont="1" applyBorder="1" applyAlignment="1">
      <alignment horizontal="left" vertical="top"/>
    </xf>
    <xf numFmtId="0" fontId="28" fillId="0" borderId="10" xfId="4" applyFont="1" applyBorder="1" applyAlignment="1">
      <alignment horizontal="left" vertical="top"/>
    </xf>
    <xf numFmtId="0" fontId="27" fillId="0" borderId="11" xfId="4" applyFont="1" applyBorder="1" applyAlignment="1">
      <alignment vertical="top"/>
    </xf>
    <xf numFmtId="49" fontId="29" fillId="7" borderId="11" xfId="4" applyNumberFormat="1" applyFont="1" applyFill="1" applyBorder="1" applyAlignment="1">
      <alignment horizontal="center" vertical="top" wrapText="1"/>
    </xf>
    <xf numFmtId="0" fontId="5" fillId="7" borderId="42" xfId="4" applyFont="1" applyFill="1" applyBorder="1" applyAlignment="1">
      <alignment horizontal="left" vertical="top"/>
    </xf>
    <xf numFmtId="0" fontId="4" fillId="7" borderId="22" xfId="4" applyFont="1" applyFill="1" applyBorder="1"/>
    <xf numFmtId="0" fontId="5" fillId="7" borderId="22" xfId="4" applyFont="1" applyFill="1" applyBorder="1" applyAlignment="1">
      <alignment horizontal="left" vertical="top"/>
    </xf>
    <xf numFmtId="0" fontId="11" fillId="7" borderId="22" xfId="4" applyFont="1" applyFill="1" applyBorder="1" applyAlignment="1">
      <alignment horizontal="left" vertical="top"/>
    </xf>
    <xf numFmtId="0" fontId="5" fillId="7" borderId="0" xfId="4" applyFont="1" applyFill="1" applyAlignment="1">
      <alignment vertical="top"/>
    </xf>
    <xf numFmtId="49" fontId="5" fillId="7" borderId="21" xfId="4" applyNumberFormat="1" applyFont="1" applyFill="1" applyBorder="1" applyAlignment="1">
      <alignment horizontal="center" vertical="top" wrapText="1"/>
    </xf>
    <xf numFmtId="0" fontId="5" fillId="7" borderId="59" xfId="4" applyFont="1" applyFill="1" applyBorder="1" applyAlignment="1">
      <alignment horizontal="left" vertical="top" wrapText="1"/>
    </xf>
    <xf numFmtId="0" fontId="5" fillId="7" borderId="4" xfId="4" applyFont="1" applyFill="1" applyBorder="1" applyAlignment="1">
      <alignment horizontal="left" vertical="top" wrapText="1"/>
    </xf>
    <xf numFmtId="0" fontId="5" fillId="7" borderId="3" xfId="4" applyFont="1" applyFill="1" applyBorder="1" applyAlignment="1">
      <alignment horizontal="left" vertical="top" wrapText="1"/>
    </xf>
    <xf numFmtId="164" fontId="7" fillId="7" borderId="1" xfId="4" applyNumberFormat="1" applyFont="1" applyFill="1" applyBorder="1" applyAlignment="1">
      <alignment horizontal="center" vertical="top" wrapText="1"/>
    </xf>
    <xf numFmtId="0" fontId="5" fillId="7" borderId="3" xfId="4" applyFont="1" applyFill="1" applyBorder="1" applyAlignment="1">
      <alignment horizontal="right" vertical="top" wrapText="1"/>
    </xf>
    <xf numFmtId="49" fontId="5" fillId="7" borderId="1" xfId="4" applyNumberFormat="1" applyFont="1" applyFill="1" applyBorder="1" applyAlignment="1">
      <alignment horizontal="center" vertical="top"/>
    </xf>
    <xf numFmtId="0" fontId="5" fillId="8" borderId="43" xfId="4" applyFont="1" applyFill="1" applyBorder="1" applyAlignment="1">
      <alignment horizontal="left" vertical="top" wrapText="1"/>
    </xf>
    <xf numFmtId="0" fontId="5" fillId="8" borderId="11" xfId="4" applyFont="1" applyFill="1" applyBorder="1" applyAlignment="1">
      <alignment horizontal="left" vertical="top" wrapText="1"/>
    </xf>
    <xf numFmtId="0" fontId="5" fillId="8" borderId="10" xfId="4" applyFont="1" applyFill="1" applyBorder="1" applyAlignment="1">
      <alignment horizontal="left" vertical="top" wrapText="1"/>
    </xf>
    <xf numFmtId="164" fontId="7" fillId="8" borderId="1" xfId="4" applyNumberFormat="1" applyFont="1" applyFill="1" applyBorder="1" applyAlignment="1">
      <alignment horizontal="center" vertical="top" wrapText="1"/>
    </xf>
    <xf numFmtId="9" fontId="20" fillId="14" borderId="59" xfId="4" applyNumberFormat="1" applyFont="1" applyFill="1" applyBorder="1" applyAlignment="1">
      <alignment horizontal="center" vertical="top"/>
    </xf>
    <xf numFmtId="0" fontId="20" fillId="14" borderId="4" xfId="4" applyFont="1" applyFill="1" applyBorder="1" applyAlignment="1">
      <alignment horizontal="center" vertical="center"/>
    </xf>
    <xf numFmtId="0" fontId="11" fillId="14" borderId="3" xfId="4" applyFont="1" applyFill="1" applyBorder="1" applyAlignment="1">
      <alignment horizontal="left" vertical="top"/>
    </xf>
    <xf numFmtId="0" fontId="5" fillId="14" borderId="10" xfId="4" applyFont="1" applyFill="1" applyBorder="1" applyAlignment="1">
      <alignment horizontal="center" vertical="top"/>
    </xf>
    <xf numFmtId="0" fontId="5" fillId="11" borderId="4" xfId="4" applyFont="1" applyFill="1" applyBorder="1" applyAlignment="1">
      <alignment horizontal="center" vertical="center" textRotation="90" wrapText="1"/>
    </xf>
    <xf numFmtId="0" fontId="20" fillId="12" borderId="1" xfId="0" applyFont="1" applyFill="1" applyBorder="1" applyAlignment="1">
      <alignment horizontal="left" vertical="top" wrapText="1"/>
    </xf>
    <xf numFmtId="49" fontId="7" fillId="12" borderId="1" xfId="4" applyNumberFormat="1" applyFont="1" applyFill="1" applyBorder="1" applyAlignment="1">
      <alignment horizontal="center" vertical="top" wrapText="1"/>
    </xf>
    <xf numFmtId="9" fontId="20" fillId="0" borderId="27" xfId="4" applyNumberFormat="1" applyFont="1" applyBorder="1" applyAlignment="1">
      <alignment horizontal="center" vertical="top"/>
    </xf>
    <xf numFmtId="0" fontId="11" fillId="0" borderId="27" xfId="4" applyFont="1" applyBorder="1" applyAlignment="1">
      <alignment horizontal="left" vertical="top"/>
    </xf>
    <xf numFmtId="164" fontId="5" fillId="0" borderId="36" xfId="4" applyNumberFormat="1" applyFont="1" applyBorder="1" applyAlignment="1">
      <alignment horizontal="center" vertical="top"/>
    </xf>
    <xf numFmtId="0" fontId="11" fillId="4" borderId="3" xfId="4" applyFont="1" applyFill="1" applyBorder="1" applyAlignment="1">
      <alignment horizontal="center" vertical="top"/>
    </xf>
    <xf numFmtId="0" fontId="5" fillId="11" borderId="17" xfId="4" applyFont="1" applyFill="1" applyBorder="1" applyAlignment="1">
      <alignment horizontal="center" vertical="center" textRotation="90" wrapText="1"/>
    </xf>
    <xf numFmtId="0" fontId="20" fillId="12" borderId="29" xfId="0" applyFont="1" applyFill="1" applyBorder="1" applyAlignment="1">
      <alignment horizontal="left" vertical="top" wrapText="1"/>
    </xf>
    <xf numFmtId="49" fontId="7" fillId="12" borderId="29" xfId="4" applyNumberFormat="1" applyFont="1" applyFill="1" applyBorder="1" applyAlignment="1">
      <alignment horizontal="center" vertical="top" wrapText="1"/>
    </xf>
    <xf numFmtId="164" fontId="5" fillId="0" borderId="27" xfId="4" applyNumberFormat="1" applyFont="1" applyBorder="1" applyAlignment="1">
      <alignment horizontal="center" vertical="top"/>
    </xf>
    <xf numFmtId="0" fontId="11" fillId="4" borderId="14" xfId="4" applyFont="1" applyFill="1" applyBorder="1" applyAlignment="1">
      <alignment horizontal="center" vertical="top"/>
    </xf>
    <xf numFmtId="0" fontId="11" fillId="0" borderId="19" xfId="4" applyFont="1" applyBorder="1" applyAlignment="1">
      <alignment horizontal="center" vertical="top"/>
    </xf>
    <xf numFmtId="0" fontId="11" fillId="4" borderId="7" xfId="4" applyFont="1" applyFill="1" applyBorder="1" applyAlignment="1">
      <alignment horizontal="center" vertical="top"/>
    </xf>
    <xf numFmtId="0" fontId="5" fillId="11" borderId="38" xfId="4" applyFont="1" applyFill="1" applyBorder="1" applyAlignment="1">
      <alignment horizontal="center" vertical="center" textRotation="90" wrapText="1"/>
    </xf>
    <xf numFmtId="0" fontId="20" fillId="12" borderId="34" xfId="0" applyFont="1" applyFill="1" applyBorder="1" applyAlignment="1">
      <alignment horizontal="left" vertical="top" wrapText="1"/>
    </xf>
    <xf numFmtId="49" fontId="7" fillId="12" borderId="34" xfId="4" applyNumberFormat="1" applyFont="1" applyFill="1" applyBorder="1" applyAlignment="1">
      <alignment horizontal="center" vertical="top" wrapText="1"/>
    </xf>
    <xf numFmtId="9" fontId="20" fillId="14" borderId="60" xfId="4" applyNumberFormat="1" applyFont="1" applyFill="1" applyBorder="1" applyAlignment="1">
      <alignment horizontal="center" vertical="top"/>
    </xf>
    <xf numFmtId="0" fontId="20" fillId="14" borderId="38" xfId="4" applyFont="1" applyFill="1" applyBorder="1" applyAlignment="1">
      <alignment horizontal="center" vertical="center"/>
    </xf>
    <xf numFmtId="0" fontId="11" fillId="14" borderId="22" xfId="4" applyFont="1" applyFill="1" applyBorder="1" applyAlignment="1">
      <alignment horizontal="left" vertical="top"/>
    </xf>
    <xf numFmtId="164" fontId="5" fillId="14" borderId="29" xfId="4" applyNumberFormat="1" applyFont="1" applyFill="1" applyBorder="1" applyAlignment="1">
      <alignment horizontal="center" vertical="top"/>
    </xf>
    <xf numFmtId="9" fontId="20" fillId="4" borderId="1" xfId="4" applyNumberFormat="1" applyFont="1" applyFill="1" applyBorder="1" applyAlignment="1">
      <alignment horizontal="center" vertical="top"/>
    </xf>
    <xf numFmtId="0" fontId="20" fillId="4" borderId="1" xfId="4" applyFont="1" applyFill="1" applyBorder="1" applyAlignment="1">
      <alignment horizontal="center" vertical="center"/>
    </xf>
    <xf numFmtId="9" fontId="20" fillId="4" borderId="12" xfId="4" applyNumberFormat="1" applyFont="1" applyFill="1" applyBorder="1" applyAlignment="1">
      <alignment horizontal="center" vertical="top"/>
    </xf>
    <xf numFmtId="0" fontId="20" fillId="4" borderId="12" xfId="4" applyFont="1" applyFill="1" applyBorder="1" applyAlignment="1">
      <alignment horizontal="center" vertical="center"/>
    </xf>
    <xf numFmtId="0" fontId="11" fillId="4" borderId="14" xfId="4" applyFont="1" applyFill="1" applyBorder="1" applyAlignment="1">
      <alignment horizontal="left" vertical="top"/>
    </xf>
    <xf numFmtId="164" fontId="5" fillId="4" borderId="12" xfId="4" applyNumberFormat="1" applyFont="1" applyFill="1" applyBorder="1" applyAlignment="1">
      <alignment horizontal="center" vertical="top"/>
    </xf>
    <xf numFmtId="0" fontId="11" fillId="0" borderId="18" xfId="4" applyFont="1" applyBorder="1" applyAlignment="1">
      <alignment horizontal="center" vertical="top"/>
    </xf>
    <xf numFmtId="9" fontId="20" fillId="4" borderId="34" xfId="4" applyNumberFormat="1" applyFont="1" applyFill="1" applyBorder="1" applyAlignment="1">
      <alignment horizontal="center" vertical="top"/>
    </xf>
    <xf numFmtId="0" fontId="11" fillId="4" borderId="34" xfId="4" applyFont="1" applyFill="1" applyBorder="1" applyAlignment="1">
      <alignment horizontal="center" vertical="center"/>
    </xf>
    <xf numFmtId="164" fontId="11" fillId="4" borderId="34" xfId="4" applyNumberFormat="1" applyFont="1" applyFill="1" applyBorder="1" applyAlignment="1">
      <alignment horizontal="center" vertical="top"/>
    </xf>
    <xf numFmtId="0" fontId="11" fillId="4" borderId="6" xfId="4" applyFont="1" applyFill="1" applyBorder="1" applyAlignment="1">
      <alignment horizontal="center" vertical="top"/>
    </xf>
    <xf numFmtId="0" fontId="11" fillId="14" borderId="11" xfId="4" applyFont="1" applyFill="1" applyBorder="1" applyAlignment="1">
      <alignment horizontal="center" vertical="center"/>
    </xf>
    <xf numFmtId="0" fontId="11" fillId="14" borderId="10" xfId="4" applyFont="1" applyFill="1" applyBorder="1" applyAlignment="1">
      <alignment horizontal="left" vertical="top"/>
    </xf>
    <xf numFmtId="0" fontId="11" fillId="4" borderId="3" xfId="4" applyFont="1" applyFill="1" applyBorder="1" applyAlignment="1">
      <alignment horizontal="center" vertical="center"/>
    </xf>
    <xf numFmtId="0" fontId="11" fillId="4" borderId="1" xfId="4" applyFont="1" applyFill="1" applyBorder="1" applyAlignment="1">
      <alignment horizontal="left" vertical="top"/>
    </xf>
    <xf numFmtId="164" fontId="5" fillId="4" borderId="3" xfId="4" applyNumberFormat="1" applyFont="1" applyFill="1" applyBorder="1" applyAlignment="1">
      <alignment horizontal="center" vertical="top"/>
    </xf>
    <xf numFmtId="0" fontId="11" fillId="4" borderId="1" xfId="4" applyFont="1" applyFill="1" applyBorder="1" applyAlignment="1">
      <alignment horizontal="center" vertical="top"/>
    </xf>
    <xf numFmtId="0" fontId="11" fillId="0" borderId="17" xfId="0" applyFont="1" applyBorder="1" applyAlignment="1">
      <alignment horizontal="left" vertical="top" wrapText="1"/>
    </xf>
    <xf numFmtId="0" fontId="11" fillId="4" borderId="14" xfId="4" applyFont="1" applyFill="1" applyBorder="1" applyAlignment="1">
      <alignment horizontal="center" vertical="center"/>
    </xf>
    <xf numFmtId="0" fontId="11" fillId="4" borderId="12" xfId="4" applyFont="1" applyFill="1" applyBorder="1" applyAlignment="1">
      <alignment horizontal="left" vertical="top"/>
    </xf>
    <xf numFmtId="164" fontId="5" fillId="4" borderId="14" xfId="4" applyNumberFormat="1" applyFont="1" applyFill="1" applyBorder="1" applyAlignment="1">
      <alignment horizontal="center" vertical="top"/>
    </xf>
    <xf numFmtId="164" fontId="20" fillId="0" borderId="14" xfId="4" applyNumberFormat="1" applyFont="1" applyBorder="1" applyAlignment="1">
      <alignment horizontal="center" vertical="top"/>
    </xf>
    <xf numFmtId="164" fontId="7" fillId="4" borderId="14" xfId="4" applyNumberFormat="1" applyFont="1" applyFill="1" applyBorder="1" applyAlignment="1">
      <alignment horizontal="center" vertical="top"/>
    </xf>
    <xf numFmtId="0" fontId="11" fillId="4" borderId="22" xfId="4" applyFont="1" applyFill="1" applyBorder="1" applyAlignment="1">
      <alignment horizontal="center" vertical="center"/>
    </xf>
    <xf numFmtId="0" fontId="11" fillId="4" borderId="34" xfId="4" applyFont="1" applyFill="1" applyBorder="1" applyAlignment="1">
      <alignment horizontal="left" vertical="top"/>
    </xf>
    <xf numFmtId="164" fontId="5" fillId="4" borderId="0" xfId="4" applyNumberFormat="1" applyFont="1" applyFill="1" applyAlignment="1">
      <alignment horizontal="center" vertical="top"/>
    </xf>
    <xf numFmtId="0" fontId="11" fillId="4" borderId="34" xfId="4" applyFont="1" applyFill="1" applyBorder="1" applyAlignment="1">
      <alignment horizontal="center" vertical="top"/>
    </xf>
    <xf numFmtId="0" fontId="11" fillId="0" borderId="38" xfId="0" applyFont="1" applyBorder="1" applyAlignment="1">
      <alignment horizontal="left" vertical="top" wrapText="1"/>
    </xf>
    <xf numFmtId="0" fontId="20" fillId="14" borderId="11" xfId="4" applyFont="1" applyFill="1" applyBorder="1" applyAlignment="1">
      <alignment horizontal="center" vertical="center"/>
    </xf>
    <xf numFmtId="9" fontId="20" fillId="0" borderId="2" xfId="4" applyNumberFormat="1" applyFont="1" applyBorder="1" applyAlignment="1">
      <alignment horizontal="center" vertical="top"/>
    </xf>
    <xf numFmtId="0" fontId="20" fillId="0" borderId="58" xfId="4" applyFont="1" applyBorder="1" applyAlignment="1">
      <alignment horizontal="center" vertical="center"/>
    </xf>
    <xf numFmtId="0" fontId="11" fillId="0" borderId="4" xfId="4" applyFont="1" applyBorder="1" applyAlignment="1">
      <alignment horizontal="left" vertical="top"/>
    </xf>
    <xf numFmtId="164" fontId="5" fillId="0" borderId="1" xfId="4" applyNumberFormat="1" applyFont="1" applyBorder="1" applyAlignment="1">
      <alignment horizontal="center" vertical="top"/>
    </xf>
    <xf numFmtId="0" fontId="5" fillId="0" borderId="1" xfId="4" applyFont="1" applyBorder="1" applyAlignment="1">
      <alignment horizontal="center" vertical="top"/>
    </xf>
    <xf numFmtId="0" fontId="20" fillId="0" borderId="39" xfId="4" applyFont="1" applyBorder="1" applyAlignment="1">
      <alignment horizontal="center" vertical="center"/>
    </xf>
    <xf numFmtId="0" fontId="11" fillId="0" borderId="15" xfId="4" applyFont="1" applyBorder="1" applyAlignment="1">
      <alignment horizontal="left" vertical="top"/>
    </xf>
    <xf numFmtId="0" fontId="11" fillId="0" borderId="41" xfId="4" applyFont="1" applyBorder="1" applyAlignment="1">
      <alignment horizontal="center" vertical="center"/>
    </xf>
    <xf numFmtId="0" fontId="11" fillId="0" borderId="8" xfId="4" applyFont="1" applyBorder="1" applyAlignment="1">
      <alignment horizontal="left" vertical="top"/>
    </xf>
    <xf numFmtId="0" fontId="11" fillId="14" borderId="45" xfId="4" applyFont="1" applyFill="1" applyBorder="1" applyAlignment="1">
      <alignment horizontal="center" vertical="center"/>
    </xf>
    <xf numFmtId="0" fontId="20" fillId="14" borderId="11" xfId="4" applyFont="1" applyFill="1" applyBorder="1" applyAlignment="1">
      <alignment horizontal="left" vertical="top"/>
    </xf>
    <xf numFmtId="0" fontId="11" fillId="12" borderId="4" xfId="0" applyFont="1" applyFill="1" applyBorder="1" applyAlignment="1">
      <alignment horizontal="left" vertical="top" wrapText="1"/>
    </xf>
    <xf numFmtId="0" fontId="11" fillId="0" borderId="58" xfId="4" applyFont="1" applyBorder="1" applyAlignment="1">
      <alignment horizontal="center" vertical="center"/>
    </xf>
    <xf numFmtId="0" fontId="20" fillId="0" borderId="4" xfId="4" applyFont="1" applyBorder="1" applyAlignment="1">
      <alignment horizontal="left" vertical="top"/>
    </xf>
    <xf numFmtId="0" fontId="11" fillId="0" borderId="1" xfId="4" applyFont="1" applyBorder="1" applyAlignment="1">
      <alignment horizontal="center" vertical="top"/>
    </xf>
    <xf numFmtId="0" fontId="11" fillId="12" borderId="17" xfId="0" applyFont="1" applyFill="1" applyBorder="1" applyAlignment="1">
      <alignment horizontal="left" vertical="top" wrapText="1"/>
    </xf>
    <xf numFmtId="0" fontId="11" fillId="0" borderId="39" xfId="4" applyFont="1" applyBorder="1" applyAlignment="1">
      <alignment horizontal="center" vertical="center"/>
    </xf>
    <xf numFmtId="0" fontId="20" fillId="0" borderId="15" xfId="4" applyFont="1" applyBorder="1" applyAlignment="1">
      <alignment horizontal="left" vertical="top"/>
    </xf>
    <xf numFmtId="0" fontId="11" fillId="12" borderId="38" xfId="0" applyFont="1" applyFill="1" applyBorder="1" applyAlignment="1">
      <alignment horizontal="left" vertical="top" wrapText="1"/>
    </xf>
    <xf numFmtId="0" fontId="20" fillId="14" borderId="61" xfId="4" applyFont="1" applyFill="1" applyBorder="1" applyAlignment="1">
      <alignment horizontal="left" vertical="top"/>
    </xf>
    <xf numFmtId="0" fontId="5" fillId="14" borderId="22" xfId="4" applyFont="1" applyFill="1" applyBorder="1" applyAlignment="1">
      <alignment horizontal="center" vertical="top"/>
    </xf>
    <xf numFmtId="49" fontId="11" fillId="4" borderId="4" xfId="4" applyNumberFormat="1" applyFont="1" applyFill="1" applyBorder="1" applyAlignment="1">
      <alignment horizontal="center" vertical="top"/>
    </xf>
    <xf numFmtId="0" fontId="4" fillId="4" borderId="2" xfId="4" applyFont="1" applyFill="1" applyBorder="1" applyAlignment="1">
      <alignment horizontal="center" vertical="top" wrapText="1"/>
    </xf>
    <xf numFmtId="0" fontId="20" fillId="0" borderId="62" xfId="4" applyFont="1" applyBorder="1" applyAlignment="1">
      <alignment horizontal="center" vertical="center"/>
    </xf>
    <xf numFmtId="0" fontId="20" fillId="0" borderId="58" xfId="4" applyFont="1" applyBorder="1" applyAlignment="1">
      <alignment horizontal="left" vertical="top"/>
    </xf>
    <xf numFmtId="164" fontId="11" fillId="0" borderId="1" xfId="4" applyNumberFormat="1" applyFont="1" applyBorder="1" applyAlignment="1">
      <alignment horizontal="center" vertical="top"/>
    </xf>
    <xf numFmtId="0" fontId="11" fillId="0" borderId="3" xfId="4" applyFont="1" applyBorder="1" applyAlignment="1">
      <alignment horizontal="center" vertical="top"/>
    </xf>
    <xf numFmtId="49" fontId="11" fillId="4" borderId="17" xfId="4" applyNumberFormat="1" applyFont="1" applyFill="1" applyBorder="1" applyAlignment="1">
      <alignment horizontal="center" vertical="top"/>
    </xf>
    <xf numFmtId="0" fontId="4" fillId="4" borderId="16" xfId="4" applyFont="1" applyFill="1" applyBorder="1" applyAlignment="1">
      <alignment horizontal="center" vertical="top" wrapText="1"/>
    </xf>
    <xf numFmtId="0" fontId="11" fillId="0" borderId="14" xfId="4" applyFont="1" applyBorder="1" applyAlignment="1">
      <alignment horizontal="center" vertical="top"/>
    </xf>
    <xf numFmtId="0" fontId="11" fillId="4" borderId="28" xfId="4" applyFont="1" applyFill="1" applyBorder="1" applyAlignment="1">
      <alignment horizontal="center" vertical="top" wrapText="1"/>
    </xf>
    <xf numFmtId="0" fontId="11" fillId="0" borderId="29" xfId="0" applyFont="1" applyBorder="1" applyAlignment="1">
      <alignment vertical="top"/>
    </xf>
    <xf numFmtId="0" fontId="11" fillId="0" borderId="7" xfId="4" applyFont="1" applyBorder="1" applyAlignment="1">
      <alignment horizontal="center" vertical="top"/>
    </xf>
    <xf numFmtId="0" fontId="11" fillId="0" borderId="34" xfId="0" applyFont="1" applyBorder="1" applyAlignment="1">
      <alignment vertical="top"/>
    </xf>
    <xf numFmtId="49" fontId="11" fillId="4" borderId="38" xfId="4" applyNumberFormat="1" applyFont="1" applyFill="1" applyBorder="1" applyAlignment="1">
      <alignment horizontal="center" vertical="top"/>
    </xf>
    <xf numFmtId="0" fontId="4" fillId="4" borderId="42" xfId="4" applyFont="1" applyFill="1" applyBorder="1" applyAlignment="1">
      <alignment horizontal="center" vertical="top" wrapText="1"/>
    </xf>
    <xf numFmtId="0" fontId="11" fillId="12" borderId="1" xfId="7" applyFont="1" applyFill="1" applyBorder="1" applyAlignment="1">
      <alignment horizontal="left" vertical="top" wrapText="1"/>
    </xf>
    <xf numFmtId="0" fontId="20" fillId="14" borderId="21" xfId="4" applyFont="1" applyFill="1" applyBorder="1" applyAlignment="1">
      <alignment horizontal="center" vertical="center"/>
    </xf>
    <xf numFmtId="0" fontId="20" fillId="0" borderId="35" xfId="4" applyFont="1" applyBorder="1" applyAlignment="1">
      <alignment horizontal="left" vertical="top"/>
    </xf>
    <xf numFmtId="0" fontId="20" fillId="0" borderId="36" xfId="4" applyFont="1" applyBorder="1" applyAlignment="1">
      <alignment horizontal="left" vertical="top"/>
    </xf>
    <xf numFmtId="164" fontId="5" fillId="0" borderId="14" xfId="4" applyNumberFormat="1" applyFont="1" applyBorder="1" applyAlignment="1">
      <alignment horizontal="center" vertical="top"/>
    </xf>
    <xf numFmtId="164" fontId="5" fillId="0" borderId="47" xfId="4" applyNumberFormat="1" applyFont="1" applyBorder="1" applyAlignment="1">
      <alignment horizontal="center" vertical="top"/>
    </xf>
    <xf numFmtId="0" fontId="11" fillId="4" borderId="63" xfId="4" applyFont="1" applyFill="1" applyBorder="1" applyAlignment="1">
      <alignment horizontal="center" vertical="top"/>
    </xf>
    <xf numFmtId="0" fontId="20" fillId="0" borderId="26" xfId="4" applyFont="1" applyBorder="1" applyAlignment="1">
      <alignment horizontal="left" vertical="top"/>
    </xf>
    <xf numFmtId="0" fontId="20" fillId="0" borderId="27" xfId="4" applyFont="1" applyBorder="1" applyAlignment="1">
      <alignment horizontal="left" vertical="top"/>
    </xf>
    <xf numFmtId="164" fontId="5" fillId="0" borderId="19" xfId="4" applyNumberFormat="1" applyFont="1" applyBorder="1" applyAlignment="1">
      <alignment horizontal="center" vertical="top"/>
    </xf>
    <xf numFmtId="0" fontId="11" fillId="4" borderId="15" xfId="4" applyFont="1" applyFill="1" applyBorder="1" applyAlignment="1">
      <alignment horizontal="center" vertical="top"/>
    </xf>
    <xf numFmtId="0" fontId="20" fillId="0" borderId="40" xfId="4" applyFont="1" applyBorder="1" applyAlignment="1">
      <alignment horizontal="left" vertical="top"/>
    </xf>
    <xf numFmtId="9" fontId="20" fillId="0" borderId="40" xfId="4" applyNumberFormat="1" applyFont="1" applyBorder="1" applyAlignment="1">
      <alignment horizontal="center" vertical="top"/>
    </xf>
    <xf numFmtId="164" fontId="11" fillId="4" borderId="64" xfId="4" applyNumberFormat="1" applyFont="1" applyFill="1" applyBorder="1" applyAlignment="1">
      <alignment horizontal="center" vertical="top"/>
    </xf>
    <xf numFmtId="9" fontId="20" fillId="0" borderId="31" xfId="4" applyNumberFormat="1" applyFont="1" applyBorder="1" applyAlignment="1">
      <alignment horizontal="center" vertical="top"/>
    </xf>
    <xf numFmtId="164" fontId="11" fillId="4" borderId="19" xfId="4" applyNumberFormat="1" applyFont="1" applyFill="1" applyBorder="1" applyAlignment="1">
      <alignment horizontal="left" vertical="top"/>
    </xf>
    <xf numFmtId="0" fontId="11" fillId="4" borderId="8" xfId="4" applyFont="1" applyFill="1" applyBorder="1" applyAlignment="1">
      <alignment horizontal="center" vertical="top"/>
    </xf>
    <xf numFmtId="0" fontId="20" fillId="14" borderId="9" xfId="4" applyFont="1" applyFill="1" applyBorder="1" applyAlignment="1">
      <alignment horizontal="left" vertical="top"/>
    </xf>
    <xf numFmtId="0" fontId="20" fillId="14" borderId="46" xfId="4" applyFont="1" applyFill="1" applyBorder="1" applyAlignment="1">
      <alignment horizontal="left" vertical="top"/>
    </xf>
    <xf numFmtId="164" fontId="11" fillId="14" borderId="11" xfId="4" applyNumberFormat="1" applyFont="1" applyFill="1" applyBorder="1" applyAlignment="1">
      <alignment horizontal="center" vertical="top"/>
    </xf>
    <xf numFmtId="0" fontId="20" fillId="0" borderId="50" xfId="4" applyFont="1" applyBorder="1" applyAlignment="1">
      <alignment horizontal="left" vertical="top"/>
    </xf>
    <xf numFmtId="0" fontId="20" fillId="0" borderId="28" xfId="4" applyFont="1" applyBorder="1" applyAlignment="1">
      <alignment horizontal="center" vertical="top"/>
    </xf>
    <xf numFmtId="0" fontId="11" fillId="0" borderId="26" xfId="4" applyFont="1" applyBorder="1" applyAlignment="1">
      <alignment horizontal="center" vertical="top"/>
    </xf>
    <xf numFmtId="0" fontId="20" fillId="4" borderId="33" xfId="4" applyFont="1" applyFill="1" applyBorder="1" applyAlignment="1">
      <alignment horizontal="center" vertical="top" wrapText="1"/>
    </xf>
    <xf numFmtId="0" fontId="20" fillId="14" borderId="21" xfId="4" applyFont="1" applyFill="1" applyBorder="1" applyAlignment="1">
      <alignment horizontal="left" vertical="top"/>
    </xf>
    <xf numFmtId="0" fontId="11" fillId="12" borderId="1" xfId="4" applyFont="1" applyFill="1" applyBorder="1" applyAlignment="1">
      <alignment horizontal="left" vertical="top" wrapText="1"/>
    </xf>
    <xf numFmtId="49" fontId="5" fillId="11" borderId="4" xfId="4" applyNumberFormat="1" applyFont="1" applyFill="1" applyBorder="1" applyAlignment="1">
      <alignment horizontal="center" vertical="top" wrapText="1"/>
    </xf>
    <xf numFmtId="49" fontId="7" fillId="13" borderId="1" xfId="4" applyNumberFormat="1" applyFont="1" applyFill="1" applyBorder="1" applyAlignment="1">
      <alignment horizontal="center" vertical="top"/>
    </xf>
    <xf numFmtId="49" fontId="7" fillId="9" borderId="1" xfId="4" applyNumberFormat="1" applyFont="1" applyFill="1" applyBorder="1" applyAlignment="1">
      <alignment horizontal="center" vertical="top"/>
    </xf>
    <xf numFmtId="164" fontId="11" fillId="4" borderId="52" xfId="4" applyNumberFormat="1" applyFont="1" applyFill="1" applyBorder="1" applyAlignment="1">
      <alignment horizontal="center" vertical="top"/>
    </xf>
    <xf numFmtId="0" fontId="11" fillId="12" borderId="29" xfId="4" applyFont="1" applyFill="1" applyBorder="1" applyAlignment="1">
      <alignment horizontal="left" vertical="top" wrapText="1"/>
    </xf>
    <xf numFmtId="49" fontId="5" fillId="12" borderId="29" xfId="4" applyNumberFormat="1" applyFont="1" applyFill="1" applyBorder="1" applyAlignment="1">
      <alignment horizontal="center" vertical="top" wrapText="1"/>
    </xf>
    <xf numFmtId="49" fontId="5" fillId="11" borderId="17" xfId="4" applyNumberFormat="1" applyFont="1" applyFill="1" applyBorder="1" applyAlignment="1">
      <alignment horizontal="center" vertical="top" wrapText="1"/>
    </xf>
    <xf numFmtId="49" fontId="7" fillId="13" borderId="29" xfId="4" applyNumberFormat="1" applyFont="1" applyFill="1" applyBorder="1" applyAlignment="1">
      <alignment horizontal="center" vertical="top"/>
    </xf>
    <xf numFmtId="49" fontId="7" fillId="9" borderId="29" xfId="4" applyNumberFormat="1" applyFont="1" applyFill="1" applyBorder="1" applyAlignment="1">
      <alignment horizontal="center" vertical="top"/>
    </xf>
    <xf numFmtId="0" fontId="11" fillId="4" borderId="48" xfId="4" applyFont="1" applyFill="1" applyBorder="1" applyAlignment="1">
      <alignment vertical="top" wrapText="1"/>
    </xf>
    <xf numFmtId="0" fontId="11" fillId="4" borderId="40" xfId="4" applyFont="1" applyFill="1" applyBorder="1" applyAlignment="1">
      <alignment horizontal="center" vertical="center"/>
    </xf>
    <xf numFmtId="0" fontId="11" fillId="4" borderId="39" xfId="4" applyFont="1" applyFill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49" fontId="5" fillId="11" borderId="0" xfId="4" applyNumberFormat="1" applyFont="1" applyFill="1" applyAlignment="1">
      <alignment vertical="top" wrapText="1"/>
    </xf>
    <xf numFmtId="0" fontId="11" fillId="12" borderId="34" xfId="4" applyFont="1" applyFill="1" applyBorder="1" applyAlignment="1">
      <alignment horizontal="left" vertical="top" wrapText="1"/>
    </xf>
    <xf numFmtId="49" fontId="5" fillId="12" borderId="34" xfId="4" applyNumberFormat="1" applyFont="1" applyFill="1" applyBorder="1" applyAlignment="1">
      <alignment horizontal="center" vertical="top" wrapText="1"/>
    </xf>
    <xf numFmtId="49" fontId="5" fillId="11" borderId="22" xfId="4" applyNumberFormat="1" applyFont="1" applyFill="1" applyBorder="1" applyAlignment="1">
      <alignment vertical="top" wrapText="1"/>
    </xf>
    <xf numFmtId="49" fontId="5" fillId="11" borderId="1" xfId="4" applyNumberFormat="1" applyFont="1" applyFill="1" applyBorder="1" applyAlignment="1">
      <alignment horizontal="center" vertical="top" wrapText="1"/>
    </xf>
    <xf numFmtId="0" fontId="20" fillId="4" borderId="55" xfId="4" applyFont="1" applyFill="1" applyBorder="1" applyAlignment="1">
      <alignment horizontal="center" vertical="center" wrapText="1"/>
    </xf>
    <xf numFmtId="0" fontId="20" fillId="4" borderId="27" xfId="4" applyFont="1" applyFill="1" applyBorder="1" applyAlignment="1">
      <alignment horizontal="center" vertical="center" wrapText="1"/>
    </xf>
    <xf numFmtId="0" fontId="20" fillId="4" borderId="15" xfId="4" applyFont="1" applyFill="1" applyBorder="1" applyAlignment="1">
      <alignment wrapText="1"/>
    </xf>
    <xf numFmtId="49" fontId="20" fillId="4" borderId="1" xfId="4" applyNumberFormat="1" applyFont="1" applyFill="1" applyBorder="1" applyAlignment="1">
      <alignment horizontal="center" vertical="top"/>
    </xf>
    <xf numFmtId="49" fontId="26" fillId="4" borderId="1" xfId="4" applyNumberFormat="1" applyFont="1" applyFill="1" applyBorder="1" applyAlignment="1">
      <alignment horizontal="center" vertical="center" textRotation="90"/>
    </xf>
    <xf numFmtId="0" fontId="7" fillId="11" borderId="1" xfId="4" applyFont="1" applyFill="1" applyBorder="1" applyAlignment="1">
      <alignment horizontal="left" vertical="top" textRotation="90" wrapText="1"/>
    </xf>
    <xf numFmtId="0" fontId="20" fillId="12" borderId="1" xfId="4" applyFont="1" applyFill="1" applyBorder="1" applyAlignment="1">
      <alignment horizontal="left" vertical="top" wrapText="1"/>
    </xf>
    <xf numFmtId="0" fontId="12" fillId="12" borderId="3" xfId="4" applyFont="1" applyFill="1" applyBorder="1" applyAlignment="1">
      <alignment horizontal="center" vertical="top" wrapText="1"/>
    </xf>
    <xf numFmtId="49" fontId="7" fillId="11" borderId="1" xfId="4" applyNumberFormat="1" applyFont="1" applyFill="1" applyBorder="1" applyAlignment="1">
      <alignment horizontal="center" vertical="top" wrapText="1"/>
    </xf>
    <xf numFmtId="0" fontId="20" fillId="4" borderId="35" xfId="4" applyFont="1" applyFill="1" applyBorder="1" applyAlignment="1">
      <alignment horizontal="center" vertical="top"/>
    </xf>
    <xf numFmtId="0" fontId="20" fillId="4" borderId="51" xfId="4" applyFont="1" applyFill="1" applyBorder="1" applyAlignment="1">
      <alignment horizontal="center" vertical="center" wrapText="1"/>
    </xf>
    <xf numFmtId="0" fontId="20" fillId="4" borderId="37" xfId="4" applyFont="1" applyFill="1" applyBorder="1" applyAlignment="1">
      <alignment horizontal="left" vertical="top" wrapText="1"/>
    </xf>
    <xf numFmtId="49" fontId="20" fillId="4" borderId="29" xfId="4" applyNumberFormat="1" applyFont="1" applyFill="1" applyBorder="1" applyAlignment="1">
      <alignment horizontal="center" vertical="top"/>
    </xf>
    <xf numFmtId="49" fontId="26" fillId="4" borderId="29" xfId="4" applyNumberFormat="1" applyFont="1" applyFill="1" applyBorder="1" applyAlignment="1">
      <alignment horizontal="center" vertical="center" textRotation="90"/>
    </xf>
    <xf numFmtId="0" fontId="7" fillId="11" borderId="29" xfId="4" applyFont="1" applyFill="1" applyBorder="1" applyAlignment="1">
      <alignment horizontal="left" vertical="top" textRotation="90" wrapText="1"/>
    </xf>
    <xf numFmtId="0" fontId="20" fillId="12" borderId="29" xfId="4" applyFont="1" applyFill="1" applyBorder="1" applyAlignment="1">
      <alignment horizontal="left" vertical="top" wrapText="1"/>
    </xf>
    <xf numFmtId="49" fontId="7" fillId="12" borderId="0" xfId="4" applyNumberFormat="1" applyFont="1" applyFill="1" applyAlignment="1">
      <alignment horizontal="center" vertical="top" wrapText="1"/>
    </xf>
    <xf numFmtId="49" fontId="7" fillId="11" borderId="29" xfId="4" applyNumberFormat="1" applyFont="1" applyFill="1" applyBorder="1" applyAlignment="1">
      <alignment horizontal="center" vertical="top" wrapText="1"/>
    </xf>
    <xf numFmtId="49" fontId="11" fillId="0" borderId="29" xfId="4" applyNumberFormat="1" applyFont="1" applyBorder="1" applyAlignment="1">
      <alignment vertical="top"/>
    </xf>
    <xf numFmtId="49" fontId="20" fillId="4" borderId="29" xfId="4" applyNumberFormat="1" applyFont="1" applyFill="1" applyBorder="1" applyAlignment="1">
      <alignment vertical="top"/>
    </xf>
    <xf numFmtId="0" fontId="11" fillId="0" borderId="42" xfId="0" applyFont="1" applyBorder="1" applyAlignment="1">
      <alignment vertical="top" wrapText="1"/>
    </xf>
    <xf numFmtId="49" fontId="20" fillId="4" borderId="34" xfId="4" applyNumberFormat="1" applyFont="1" applyFill="1" applyBorder="1" applyAlignment="1">
      <alignment horizontal="center" vertical="top"/>
    </xf>
    <xf numFmtId="49" fontId="26" fillId="4" borderId="34" xfId="4" applyNumberFormat="1" applyFont="1" applyFill="1" applyBorder="1" applyAlignment="1">
      <alignment horizontal="center" vertical="center" textRotation="90"/>
    </xf>
    <xf numFmtId="0" fontId="7" fillId="11" borderId="34" xfId="4" applyFont="1" applyFill="1" applyBorder="1" applyAlignment="1">
      <alignment horizontal="left" vertical="top" textRotation="90" wrapText="1"/>
    </xf>
    <xf numFmtId="0" fontId="20" fillId="12" borderId="34" xfId="4" applyFont="1" applyFill="1" applyBorder="1" applyAlignment="1">
      <alignment horizontal="left" vertical="top" wrapText="1"/>
    </xf>
    <xf numFmtId="49" fontId="7" fillId="12" borderId="22" xfId="4" applyNumberFormat="1" applyFont="1" applyFill="1" applyBorder="1" applyAlignment="1">
      <alignment horizontal="center" vertical="top" wrapText="1"/>
    </xf>
    <xf numFmtId="49" fontId="7" fillId="11" borderId="34" xfId="4" applyNumberFormat="1" applyFont="1" applyFill="1" applyBorder="1" applyAlignment="1">
      <alignment vertical="top" wrapText="1"/>
    </xf>
    <xf numFmtId="49" fontId="7" fillId="13" borderId="34" xfId="4" applyNumberFormat="1" applyFont="1" applyFill="1" applyBorder="1" applyAlignment="1">
      <alignment vertical="top"/>
    </xf>
    <xf numFmtId="0" fontId="4" fillId="11" borderId="1" xfId="4" applyFont="1" applyFill="1" applyBorder="1" applyAlignment="1">
      <alignment horizontal="center" vertical="top" wrapText="1"/>
    </xf>
    <xf numFmtId="0" fontId="20" fillId="4" borderId="27" xfId="7" applyFont="1" applyFill="1" applyBorder="1" applyAlignment="1">
      <alignment horizontal="center" vertical="center" wrapText="1"/>
    </xf>
    <xf numFmtId="0" fontId="20" fillId="4" borderId="15" xfId="7" applyFont="1" applyFill="1" applyBorder="1" applyAlignment="1">
      <alignment wrapText="1"/>
    </xf>
    <xf numFmtId="49" fontId="25" fillId="0" borderId="29" xfId="4" applyNumberFormat="1" applyFont="1" applyBorder="1" applyAlignment="1">
      <alignment horizontal="center" vertical="top"/>
    </xf>
    <xf numFmtId="0" fontId="20" fillId="4" borderId="55" xfId="4" applyFont="1" applyFill="1" applyBorder="1" applyAlignment="1">
      <alignment horizontal="center" vertical="top" wrapText="1"/>
    </xf>
    <xf numFmtId="0" fontId="20" fillId="4" borderId="20" xfId="4" applyFont="1" applyFill="1" applyBorder="1" applyAlignment="1">
      <alignment horizontal="left" vertical="top" wrapText="1"/>
    </xf>
    <xf numFmtId="49" fontId="18" fillId="4" borderId="1" xfId="4" applyNumberFormat="1" applyFont="1" applyFill="1" applyBorder="1" applyAlignment="1">
      <alignment horizontal="center" vertical="center" textRotation="88"/>
    </xf>
    <xf numFmtId="0" fontId="11" fillId="11" borderId="2" xfId="4" applyFont="1" applyFill="1" applyBorder="1" applyAlignment="1">
      <alignment horizontal="center" vertical="top" wrapText="1"/>
    </xf>
    <xf numFmtId="0" fontId="11" fillId="11" borderId="3" xfId="4" applyFont="1" applyFill="1" applyBorder="1" applyAlignment="1">
      <alignment horizontal="center" vertical="top" wrapText="1"/>
    </xf>
    <xf numFmtId="0" fontId="11" fillId="11" borderId="4" xfId="4" applyFont="1" applyFill="1" applyBorder="1" applyAlignment="1">
      <alignment horizontal="center" vertical="top" wrapText="1"/>
    </xf>
    <xf numFmtId="49" fontId="18" fillId="4" borderId="29" xfId="4" applyNumberFormat="1" applyFont="1" applyFill="1" applyBorder="1" applyAlignment="1">
      <alignment horizontal="center" vertical="center" textRotation="88"/>
    </xf>
    <xf numFmtId="0" fontId="11" fillId="11" borderId="16" xfId="4" applyFont="1" applyFill="1" applyBorder="1" applyAlignment="1">
      <alignment horizontal="center" vertical="top" wrapText="1"/>
    </xf>
    <xf numFmtId="0" fontId="11" fillId="11" borderId="0" xfId="4" applyFont="1" applyFill="1" applyAlignment="1">
      <alignment horizontal="center" vertical="top" wrapText="1"/>
    </xf>
    <xf numFmtId="0" fontId="11" fillId="11" borderId="17" xfId="4" applyFont="1" applyFill="1" applyBorder="1" applyAlignment="1">
      <alignment horizontal="center" vertical="top" wrapText="1"/>
    </xf>
    <xf numFmtId="0" fontId="11" fillId="4" borderId="39" xfId="0" applyFont="1" applyFill="1" applyBorder="1" applyAlignment="1">
      <alignment vertical="top" wrapText="1"/>
    </xf>
    <xf numFmtId="0" fontId="5" fillId="11" borderId="17" xfId="4" applyFont="1" applyFill="1" applyBorder="1" applyAlignment="1">
      <alignment horizontal="center" vertical="top" wrapText="1"/>
    </xf>
    <xf numFmtId="49" fontId="18" fillId="4" borderId="34" xfId="4" applyNumberFormat="1" applyFont="1" applyFill="1" applyBorder="1" applyAlignment="1">
      <alignment horizontal="center" vertical="center" textRotation="88"/>
    </xf>
    <xf numFmtId="0" fontId="11" fillId="11" borderId="42" xfId="4" applyFont="1" applyFill="1" applyBorder="1" applyAlignment="1">
      <alignment horizontal="center" vertical="top" wrapText="1"/>
    </xf>
    <xf numFmtId="0" fontId="11" fillId="11" borderId="22" xfId="4" applyFont="1" applyFill="1" applyBorder="1" applyAlignment="1">
      <alignment horizontal="center" vertical="top" wrapText="1"/>
    </xf>
    <xf numFmtId="0" fontId="5" fillId="11" borderId="38" xfId="4" applyFont="1" applyFill="1" applyBorder="1" applyAlignment="1">
      <alignment horizontal="center" vertical="top" wrapText="1"/>
    </xf>
    <xf numFmtId="0" fontId="23" fillId="0" borderId="0" xfId="4" applyFont="1" applyAlignment="1">
      <alignment vertical="top"/>
    </xf>
    <xf numFmtId="0" fontId="11" fillId="0" borderId="44" xfId="4" applyFont="1" applyBorder="1" applyAlignment="1">
      <alignment horizontal="center" vertical="center" wrapText="1"/>
    </xf>
    <xf numFmtId="0" fontId="11" fillId="0" borderId="45" xfId="4" applyFont="1" applyBorder="1" applyAlignment="1">
      <alignment vertical="center" wrapText="1"/>
    </xf>
    <xf numFmtId="0" fontId="5" fillId="4" borderId="3" xfId="4" applyFont="1" applyFill="1" applyBorder="1" applyAlignment="1">
      <alignment horizontal="left" vertical="top"/>
    </xf>
    <xf numFmtId="0" fontId="5" fillId="0" borderId="3" xfId="4" applyFont="1" applyBorder="1" applyAlignment="1">
      <alignment horizontal="left" vertical="top"/>
    </xf>
    <xf numFmtId="49" fontId="5" fillId="9" borderId="38" xfId="4" applyNumberFormat="1" applyFont="1" applyFill="1" applyBorder="1" applyAlignment="1">
      <alignment horizontal="center" vertical="top"/>
    </xf>
    <xf numFmtId="0" fontId="8" fillId="8" borderId="10" xfId="4" applyFont="1" applyFill="1" applyBorder="1" applyAlignment="1">
      <alignment vertical="top"/>
    </xf>
    <xf numFmtId="0" fontId="8" fillId="8" borderId="11" xfId="4" applyFont="1" applyFill="1" applyBorder="1" applyAlignment="1">
      <alignment vertical="top"/>
    </xf>
    <xf numFmtId="49" fontId="5" fillId="8" borderId="11" xfId="4" applyNumberFormat="1" applyFont="1" applyFill="1" applyBorder="1" applyAlignment="1">
      <alignment horizontal="center" vertical="top"/>
    </xf>
    <xf numFmtId="0" fontId="11" fillId="4" borderId="45" xfId="4" applyFont="1" applyFill="1" applyBorder="1" applyAlignment="1">
      <alignment vertical="center" wrapText="1"/>
    </xf>
    <xf numFmtId="0" fontId="11" fillId="0" borderId="10" xfId="4" applyFont="1" applyBorder="1" applyAlignment="1">
      <alignment horizontal="left" vertical="top"/>
    </xf>
    <xf numFmtId="0" fontId="5" fillId="0" borderId="11" xfId="4" applyFont="1" applyBorder="1" applyAlignment="1">
      <alignment vertical="top"/>
    </xf>
    <xf numFmtId="49" fontId="5" fillId="7" borderId="11" xfId="4" applyNumberFormat="1" applyFont="1" applyFill="1" applyBorder="1" applyAlignment="1">
      <alignment horizontal="center" vertical="top" wrapText="1"/>
    </xf>
    <xf numFmtId="0" fontId="5" fillId="7" borderId="9" xfId="4" applyFont="1" applyFill="1" applyBorder="1" applyAlignment="1">
      <alignment horizontal="left" vertical="top"/>
    </xf>
    <xf numFmtId="0" fontId="4" fillId="7" borderId="10" xfId="4" applyFont="1" applyFill="1" applyBorder="1"/>
    <xf numFmtId="0" fontId="5" fillId="7" borderId="10" xfId="4" applyFont="1" applyFill="1" applyBorder="1" applyAlignment="1">
      <alignment horizontal="left" vertical="top"/>
    </xf>
    <xf numFmtId="0" fontId="25" fillId="7" borderId="10" xfId="4" applyFont="1" applyFill="1" applyBorder="1" applyAlignment="1">
      <alignment horizontal="left" vertical="top"/>
    </xf>
    <xf numFmtId="0" fontId="8" fillId="7" borderId="10" xfId="4" applyFont="1" applyFill="1" applyBorder="1" applyAlignment="1">
      <alignment horizontal="left" vertical="top"/>
    </xf>
    <xf numFmtId="0" fontId="5" fillId="7" borderId="10" xfId="4" applyFont="1" applyFill="1" applyBorder="1" applyAlignment="1">
      <alignment vertical="top"/>
    </xf>
    <xf numFmtId="164" fontId="16" fillId="7" borderId="21" xfId="4" applyNumberFormat="1" applyFont="1" applyFill="1" applyBorder="1" applyAlignment="1">
      <alignment horizontal="center" vertical="top" wrapText="1"/>
    </xf>
    <xf numFmtId="0" fontId="29" fillId="7" borderId="11" xfId="4" applyFont="1" applyFill="1" applyBorder="1" applyAlignment="1">
      <alignment horizontal="center" vertical="top"/>
    </xf>
    <xf numFmtId="0" fontId="29" fillId="7" borderId="10" xfId="4" applyFont="1" applyFill="1" applyBorder="1" applyAlignment="1">
      <alignment horizontal="right" vertical="top" wrapText="1"/>
    </xf>
    <xf numFmtId="0" fontId="29" fillId="7" borderId="9" xfId="4" applyFont="1" applyFill="1" applyBorder="1" applyAlignment="1">
      <alignment horizontal="right" vertical="top" wrapText="1"/>
    </xf>
    <xf numFmtId="0" fontId="29" fillId="7" borderId="10" xfId="4" applyFont="1" applyFill="1" applyBorder="1" applyAlignment="1">
      <alignment horizontal="right" vertical="top" wrapText="1"/>
    </xf>
    <xf numFmtId="49" fontId="30" fillId="7" borderId="21" xfId="4" applyNumberFormat="1" applyFont="1" applyFill="1" applyBorder="1" applyAlignment="1">
      <alignment horizontal="center" vertical="top"/>
    </xf>
    <xf numFmtId="49" fontId="27" fillId="7" borderId="21" xfId="4" applyNumberFormat="1" applyFont="1" applyFill="1" applyBorder="1" applyAlignment="1">
      <alignment horizontal="center" vertical="top"/>
    </xf>
    <xf numFmtId="0" fontId="5" fillId="8" borderId="9" xfId="4" applyFont="1" applyFill="1" applyBorder="1" applyAlignment="1">
      <alignment horizontal="left" vertical="top" wrapText="1"/>
    </xf>
    <xf numFmtId="164" fontId="16" fillId="8" borderId="21" xfId="4" applyNumberFormat="1" applyFont="1" applyFill="1" applyBorder="1" applyAlignment="1">
      <alignment horizontal="center" vertical="top" wrapText="1"/>
    </xf>
    <xf numFmtId="0" fontId="29" fillId="8" borderId="11" xfId="4" applyFont="1" applyFill="1" applyBorder="1" applyAlignment="1">
      <alignment horizontal="center" vertical="top"/>
    </xf>
    <xf numFmtId="0" fontId="29" fillId="8" borderId="10" xfId="4" applyFont="1" applyFill="1" applyBorder="1" applyAlignment="1">
      <alignment horizontal="right" vertical="top" wrapText="1"/>
    </xf>
    <xf numFmtId="0" fontId="29" fillId="8" borderId="9" xfId="4" applyFont="1" applyFill="1" applyBorder="1" applyAlignment="1">
      <alignment horizontal="right" vertical="top" wrapText="1"/>
    </xf>
    <xf numFmtId="0" fontId="29" fillId="8" borderId="10" xfId="4" applyFont="1" applyFill="1" applyBorder="1" applyAlignment="1">
      <alignment horizontal="right" vertical="top" wrapText="1"/>
    </xf>
    <xf numFmtId="49" fontId="30" fillId="8" borderId="21" xfId="4" applyNumberFormat="1" applyFont="1" applyFill="1" applyBorder="1" applyAlignment="1">
      <alignment horizontal="center" vertical="top"/>
    </xf>
    <xf numFmtId="49" fontId="27" fillId="9" borderId="21" xfId="4" applyNumberFormat="1" applyFont="1" applyFill="1" applyBorder="1" applyAlignment="1">
      <alignment horizontal="center" vertical="top"/>
    </xf>
    <xf numFmtId="164" fontId="16" fillId="14" borderId="21" xfId="4" applyNumberFormat="1" applyFont="1" applyFill="1" applyBorder="1" applyAlignment="1">
      <alignment horizontal="center" vertical="top"/>
    </xf>
    <xf numFmtId="0" fontId="29" fillId="14" borderId="11" xfId="4" applyFont="1" applyFill="1" applyBorder="1" applyAlignment="1">
      <alignment horizontal="center" vertical="top"/>
    </xf>
    <xf numFmtId="49" fontId="31" fillId="0" borderId="4" xfId="4" applyNumberFormat="1" applyFont="1" applyBorder="1" applyAlignment="1">
      <alignment horizontal="center" vertical="top"/>
    </xf>
    <xf numFmtId="49" fontId="31" fillId="4" borderId="1" xfId="4" applyNumberFormat="1" applyFont="1" applyFill="1" applyBorder="1" applyAlignment="1">
      <alignment horizontal="center" vertical="top"/>
    </xf>
    <xf numFmtId="49" fontId="31" fillId="4" borderId="1" xfId="4" applyNumberFormat="1" applyFont="1" applyFill="1" applyBorder="1" applyAlignment="1">
      <alignment horizontal="center" vertical="center" textRotation="90"/>
    </xf>
    <xf numFmtId="0" fontId="11" fillId="5" borderId="1" xfId="4" applyFont="1" applyFill="1" applyBorder="1" applyAlignment="1">
      <alignment horizontal="left" vertical="top" wrapText="1"/>
    </xf>
    <xf numFmtId="0" fontId="3" fillId="4" borderId="1" xfId="4" applyFill="1" applyBorder="1" applyAlignment="1">
      <alignment horizontal="center" vertical="top" wrapText="1"/>
    </xf>
    <xf numFmtId="0" fontId="32" fillId="12" borderId="1" xfId="4" applyFont="1" applyFill="1" applyBorder="1" applyAlignment="1">
      <alignment horizontal="center" vertical="top" wrapText="1"/>
    </xf>
    <xf numFmtId="0" fontId="32" fillId="11" borderId="4" xfId="4" applyFont="1" applyFill="1" applyBorder="1" applyAlignment="1">
      <alignment horizontal="center" vertical="top" wrapText="1"/>
    </xf>
    <xf numFmtId="49" fontId="27" fillId="13" borderId="1" xfId="4" applyNumberFormat="1" applyFont="1" applyFill="1" applyBorder="1" applyAlignment="1">
      <alignment horizontal="center" vertical="top"/>
    </xf>
    <xf numFmtId="49" fontId="30" fillId="9" borderId="1" xfId="4" applyNumberFormat="1" applyFont="1" applyFill="1" applyBorder="1" applyAlignment="1">
      <alignment horizontal="center" vertical="top"/>
    </xf>
    <xf numFmtId="164" fontId="18" fillId="4" borderId="52" xfId="4" applyNumberFormat="1" applyFont="1" applyFill="1" applyBorder="1" applyAlignment="1">
      <alignment horizontal="center" vertical="top"/>
    </xf>
    <xf numFmtId="0" fontId="31" fillId="4" borderId="52" xfId="4" applyFont="1" applyFill="1" applyBorder="1" applyAlignment="1">
      <alignment horizontal="center" vertical="top"/>
    </xf>
    <xf numFmtId="49" fontId="31" fillId="0" borderId="29" xfId="4" applyNumberFormat="1" applyFont="1" applyBorder="1" applyAlignment="1">
      <alignment horizontal="center" vertical="top"/>
    </xf>
    <xf numFmtId="49" fontId="31" fillId="4" borderId="29" xfId="4" applyNumberFormat="1" applyFont="1" applyFill="1" applyBorder="1" applyAlignment="1">
      <alignment horizontal="center" vertical="top"/>
    </xf>
    <xf numFmtId="49" fontId="31" fillId="4" borderId="29" xfId="4" applyNumberFormat="1" applyFont="1" applyFill="1" applyBorder="1" applyAlignment="1">
      <alignment horizontal="center" vertical="center" textRotation="90"/>
    </xf>
    <xf numFmtId="0" fontId="11" fillId="5" borderId="29" xfId="4" applyFont="1" applyFill="1" applyBorder="1" applyAlignment="1">
      <alignment horizontal="left" vertical="top" wrapText="1"/>
    </xf>
    <xf numFmtId="49" fontId="16" fillId="4" borderId="29" xfId="4" applyNumberFormat="1" applyFont="1" applyFill="1" applyBorder="1" applyAlignment="1">
      <alignment horizontal="center" vertical="top" wrapText="1"/>
    </xf>
    <xf numFmtId="49" fontId="29" fillId="12" borderId="29" xfId="4" applyNumberFormat="1" applyFont="1" applyFill="1" applyBorder="1" applyAlignment="1">
      <alignment horizontal="center" vertical="top" wrapText="1"/>
    </xf>
    <xf numFmtId="49" fontId="29" fillId="11" borderId="0" xfId="4" applyNumberFormat="1" applyFont="1" applyFill="1" applyAlignment="1">
      <alignment vertical="top" wrapText="1"/>
    </xf>
    <xf numFmtId="49" fontId="27" fillId="13" borderId="29" xfId="4" applyNumberFormat="1" applyFont="1" applyFill="1" applyBorder="1" applyAlignment="1">
      <alignment horizontal="center" vertical="top"/>
    </xf>
    <xf numFmtId="49" fontId="30" fillId="9" borderId="29" xfId="4" applyNumberFormat="1" applyFont="1" applyFill="1" applyBorder="1" applyAlignment="1">
      <alignment vertical="top"/>
    </xf>
    <xf numFmtId="164" fontId="18" fillId="4" borderId="30" xfId="4" applyNumberFormat="1" applyFont="1" applyFill="1" applyBorder="1" applyAlignment="1">
      <alignment horizontal="center" vertical="top"/>
    </xf>
    <xf numFmtId="0" fontId="31" fillId="4" borderId="12" xfId="4" applyFont="1" applyFill="1" applyBorder="1" applyAlignment="1">
      <alignment horizontal="center" vertical="top"/>
    </xf>
    <xf numFmtId="49" fontId="18" fillId="0" borderId="29" xfId="4" applyNumberFormat="1" applyFont="1" applyBorder="1" applyAlignment="1">
      <alignment horizontal="center" vertical="top"/>
    </xf>
    <xf numFmtId="164" fontId="18" fillId="4" borderId="5" xfId="4" applyNumberFormat="1" applyFont="1" applyFill="1" applyBorder="1" applyAlignment="1">
      <alignment horizontal="center" vertical="top"/>
    </xf>
    <xf numFmtId="0" fontId="31" fillId="4" borderId="5" xfId="4" applyFont="1" applyFill="1" applyBorder="1" applyAlignment="1">
      <alignment horizontal="center" vertical="top"/>
    </xf>
    <xf numFmtId="49" fontId="31" fillId="4" borderId="34" xfId="4" applyNumberFormat="1" applyFont="1" applyFill="1" applyBorder="1" applyAlignment="1">
      <alignment horizontal="center" vertical="top"/>
    </xf>
    <xf numFmtId="49" fontId="31" fillId="4" borderId="34" xfId="4" applyNumberFormat="1" applyFont="1" applyFill="1" applyBorder="1" applyAlignment="1">
      <alignment horizontal="center" vertical="center" textRotation="90"/>
    </xf>
    <xf numFmtId="0" fontId="11" fillId="5" borderId="34" xfId="4" applyFont="1" applyFill="1" applyBorder="1" applyAlignment="1">
      <alignment horizontal="left" vertical="top" wrapText="1"/>
    </xf>
    <xf numFmtId="49" fontId="16" fillId="4" borderId="34" xfId="4" applyNumberFormat="1" applyFont="1" applyFill="1" applyBorder="1" applyAlignment="1">
      <alignment horizontal="center" vertical="top" wrapText="1"/>
    </xf>
    <xf numFmtId="49" fontId="27" fillId="12" borderId="34" xfId="4" applyNumberFormat="1" applyFont="1" applyFill="1" applyBorder="1" applyAlignment="1">
      <alignment horizontal="center" vertical="top" wrapText="1"/>
    </xf>
    <xf numFmtId="49" fontId="27" fillId="11" borderId="22" xfId="4" applyNumberFormat="1" applyFont="1" applyFill="1" applyBorder="1" applyAlignment="1">
      <alignment vertical="top" wrapText="1"/>
    </xf>
    <xf numFmtId="49" fontId="27" fillId="13" borderId="34" xfId="4" applyNumberFormat="1" applyFont="1" applyFill="1" applyBorder="1" applyAlignment="1">
      <alignment horizontal="center" vertical="top"/>
    </xf>
    <xf numFmtId="49" fontId="27" fillId="9" borderId="34" xfId="4" applyNumberFormat="1" applyFont="1" applyFill="1" applyBorder="1" applyAlignment="1">
      <alignment vertical="top"/>
    </xf>
    <xf numFmtId="49" fontId="18" fillId="0" borderId="4" xfId="4" applyNumberFormat="1" applyFont="1" applyBorder="1" applyAlignment="1">
      <alignment horizontal="center" vertical="top"/>
    </xf>
    <xf numFmtId="0" fontId="18" fillId="11" borderId="2" xfId="4" applyFont="1" applyFill="1" applyBorder="1" applyAlignment="1">
      <alignment horizontal="center" vertical="top" wrapText="1"/>
    </xf>
    <xf numFmtId="0" fontId="18" fillId="11" borderId="3" xfId="4" applyFont="1" applyFill="1" applyBorder="1" applyAlignment="1">
      <alignment horizontal="center" vertical="top" wrapText="1"/>
    </xf>
    <xf numFmtId="0" fontId="18" fillId="11" borderId="4" xfId="4" applyFont="1" applyFill="1" applyBorder="1" applyAlignment="1">
      <alignment horizontal="center" vertical="top" wrapText="1"/>
    </xf>
    <xf numFmtId="164" fontId="18" fillId="11" borderId="52" xfId="4" applyNumberFormat="1" applyFont="1" applyFill="1" applyBorder="1" applyAlignment="1">
      <alignment horizontal="center" vertical="top"/>
    </xf>
    <xf numFmtId="0" fontId="16" fillId="11" borderId="52" xfId="4" applyFont="1" applyFill="1" applyBorder="1" applyAlignment="1">
      <alignment horizontal="center" vertical="top"/>
    </xf>
    <xf numFmtId="0" fontId="18" fillId="11" borderId="16" xfId="4" applyFont="1" applyFill="1" applyBorder="1" applyAlignment="1">
      <alignment horizontal="center" vertical="top" wrapText="1"/>
    </xf>
    <xf numFmtId="0" fontId="18" fillId="11" borderId="0" xfId="4" applyFont="1" applyFill="1" applyAlignment="1">
      <alignment horizontal="center" vertical="top" wrapText="1"/>
    </xf>
    <xf numFmtId="0" fontId="18" fillId="11" borderId="17" xfId="4" applyFont="1" applyFill="1" applyBorder="1" applyAlignment="1">
      <alignment horizontal="center" vertical="top" wrapText="1"/>
    </xf>
    <xf numFmtId="164" fontId="18" fillId="11" borderId="30" xfId="4" applyNumberFormat="1" applyFont="1" applyFill="1" applyBorder="1" applyAlignment="1">
      <alignment horizontal="center" vertical="top"/>
    </xf>
    <xf numFmtId="0" fontId="16" fillId="11" borderId="12" xfId="4" applyFont="1" applyFill="1" applyBorder="1" applyAlignment="1">
      <alignment horizontal="center" vertical="top"/>
    </xf>
    <xf numFmtId="0" fontId="16" fillId="11" borderId="30" xfId="4" applyFont="1" applyFill="1" applyBorder="1" applyAlignment="1">
      <alignment horizontal="center" vertical="top"/>
    </xf>
    <xf numFmtId="0" fontId="16" fillId="11" borderId="17" xfId="4" applyFont="1" applyFill="1" applyBorder="1" applyAlignment="1">
      <alignment horizontal="center" vertical="top" wrapText="1"/>
    </xf>
    <xf numFmtId="49" fontId="27" fillId="11" borderId="0" xfId="4" applyNumberFormat="1" applyFont="1" applyFill="1" applyAlignment="1">
      <alignment vertical="top" wrapText="1"/>
    </xf>
    <xf numFmtId="49" fontId="27" fillId="9" borderId="29" xfId="4" applyNumberFormat="1" applyFont="1" applyFill="1" applyBorder="1" applyAlignment="1">
      <alignment vertical="top"/>
    </xf>
    <xf numFmtId="164" fontId="18" fillId="11" borderId="5" xfId="4" applyNumberFormat="1" applyFont="1" applyFill="1" applyBorder="1" applyAlignment="1">
      <alignment horizontal="center" vertical="top"/>
    </xf>
    <xf numFmtId="0" fontId="16" fillId="11" borderId="5" xfId="4" applyFont="1" applyFill="1" applyBorder="1" applyAlignment="1">
      <alignment horizontal="center" vertical="top"/>
    </xf>
    <xf numFmtId="0" fontId="18" fillId="11" borderId="42" xfId="4" applyFont="1" applyFill="1" applyBorder="1" applyAlignment="1">
      <alignment horizontal="center" vertical="top" wrapText="1"/>
    </xf>
    <xf numFmtId="0" fontId="18" fillId="11" borderId="22" xfId="4" applyFont="1" applyFill="1" applyBorder="1" applyAlignment="1">
      <alignment horizontal="center" vertical="top" wrapText="1"/>
    </xf>
    <xf numFmtId="0" fontId="16" fillId="11" borderId="38" xfId="4" applyFont="1" applyFill="1" applyBorder="1" applyAlignment="1">
      <alignment horizontal="center" vertical="top" wrapText="1"/>
    </xf>
    <xf numFmtId="0" fontId="11" fillId="4" borderId="50" xfId="4" applyFont="1" applyFill="1" applyBorder="1" applyAlignment="1">
      <alignment horizontal="left" vertical="top" wrapText="1"/>
    </xf>
    <xf numFmtId="0" fontId="11" fillId="0" borderId="16" xfId="0" applyFont="1" applyBorder="1" applyAlignment="1">
      <alignment vertical="top"/>
    </xf>
    <xf numFmtId="0" fontId="11" fillId="0" borderId="42" xfId="0" applyFont="1" applyBorder="1" applyAlignment="1">
      <alignment vertical="top"/>
    </xf>
    <xf numFmtId="164" fontId="5" fillId="11" borderId="52" xfId="4" applyNumberFormat="1" applyFont="1" applyFill="1" applyBorder="1" applyAlignment="1">
      <alignment horizontal="center" vertical="top"/>
    </xf>
    <xf numFmtId="0" fontId="5" fillId="11" borderId="52" xfId="4" applyFont="1" applyFill="1" applyBorder="1" applyAlignment="1">
      <alignment horizontal="center" vertical="top"/>
    </xf>
    <xf numFmtId="164" fontId="5" fillId="11" borderId="30" xfId="4" applyNumberFormat="1" applyFont="1" applyFill="1" applyBorder="1" applyAlignment="1">
      <alignment horizontal="center" vertical="top"/>
    </xf>
    <xf numFmtId="0" fontId="8" fillId="8" borderId="9" xfId="4" applyFont="1" applyFill="1" applyBorder="1" applyAlignment="1">
      <alignment vertical="top"/>
    </xf>
    <xf numFmtId="0" fontId="11" fillId="0" borderId="43" xfId="4" applyFont="1" applyBorder="1" applyAlignment="1">
      <alignment horizontal="center" vertical="top"/>
    </xf>
    <xf numFmtId="0" fontId="5" fillId="0" borderId="9" xfId="4" applyFont="1" applyBorder="1" applyAlignment="1">
      <alignment horizontal="left" vertical="top"/>
    </xf>
    <xf numFmtId="0" fontId="5" fillId="7" borderId="2" xfId="4" applyFont="1" applyFill="1" applyBorder="1" applyAlignment="1">
      <alignment horizontal="left" vertical="top" wrapText="1"/>
    </xf>
    <xf numFmtId="164" fontId="5" fillId="7" borderId="2" xfId="4" applyNumberFormat="1" applyFont="1" applyFill="1" applyBorder="1" applyAlignment="1">
      <alignment horizontal="center" vertical="top" wrapText="1"/>
    </xf>
    <xf numFmtId="0" fontId="5" fillId="7" borderId="1" xfId="4" applyFont="1" applyFill="1" applyBorder="1" applyAlignment="1">
      <alignment horizontal="center" vertical="top"/>
    </xf>
    <xf numFmtId="164" fontId="5" fillId="8" borderId="2" xfId="4" applyNumberFormat="1" applyFont="1" applyFill="1" applyBorder="1" applyAlignment="1">
      <alignment horizontal="center" vertical="top" wrapText="1"/>
    </xf>
    <xf numFmtId="0" fontId="5" fillId="8" borderId="1" xfId="4" applyFont="1" applyFill="1" applyBorder="1" applyAlignment="1">
      <alignment horizontal="center" vertical="top"/>
    </xf>
    <xf numFmtId="0" fontId="5" fillId="8" borderId="10" xfId="4" applyFont="1" applyFill="1" applyBorder="1" applyAlignment="1">
      <alignment horizontal="right" vertical="top" wrapText="1"/>
    </xf>
    <xf numFmtId="0" fontId="20" fillId="14" borderId="46" xfId="4" applyFont="1" applyFill="1" applyBorder="1" applyAlignment="1">
      <alignment horizontal="center" vertical="center"/>
    </xf>
    <xf numFmtId="164" fontId="5" fillId="14" borderId="44" xfId="4" applyNumberFormat="1" applyFont="1" applyFill="1" applyBorder="1" applyAlignment="1">
      <alignment horizontal="center" vertical="top"/>
    </xf>
    <xf numFmtId="49" fontId="11" fillId="4" borderId="1" xfId="7" applyNumberFormat="1" applyFont="1" applyFill="1" applyBorder="1" applyAlignment="1">
      <alignment horizontal="center" vertical="top"/>
    </xf>
    <xf numFmtId="0" fontId="5" fillId="12" borderId="1" xfId="4" applyFont="1" applyFill="1" applyBorder="1" applyAlignment="1">
      <alignment horizontal="center" vertical="top" wrapText="1"/>
    </xf>
    <xf numFmtId="0" fontId="28" fillId="0" borderId="52" xfId="4" applyFont="1" applyBorder="1" applyAlignment="1">
      <alignment horizontal="center" vertical="top"/>
    </xf>
    <xf numFmtId="49" fontId="11" fillId="4" borderId="29" xfId="7" applyNumberFormat="1" applyFont="1" applyFill="1" applyBorder="1" applyAlignment="1">
      <alignment horizontal="center" vertical="top"/>
    </xf>
    <xf numFmtId="0" fontId="5" fillId="12" borderId="29" xfId="4" applyFont="1" applyFill="1" applyBorder="1" applyAlignment="1">
      <alignment horizontal="center" vertical="top" wrapText="1"/>
    </xf>
    <xf numFmtId="0" fontId="11" fillId="0" borderId="49" xfId="4" applyFont="1" applyBorder="1" applyAlignment="1">
      <alignment horizontal="center" vertical="center"/>
    </xf>
    <xf numFmtId="0" fontId="11" fillId="0" borderId="49" xfId="4" applyFont="1" applyBorder="1" applyAlignment="1">
      <alignment horizontal="left" vertical="top"/>
    </xf>
    <xf numFmtId="0" fontId="11" fillId="4" borderId="30" xfId="4" applyFont="1" applyFill="1" applyBorder="1" applyAlignment="1">
      <alignment horizontal="center" vertical="top"/>
    </xf>
    <xf numFmtId="49" fontId="11" fillId="4" borderId="34" xfId="7" applyNumberFormat="1" applyFont="1" applyFill="1" applyBorder="1" applyAlignment="1">
      <alignment horizontal="center" vertical="top"/>
    </xf>
    <xf numFmtId="0" fontId="5" fillId="12" borderId="34" xfId="4" applyFont="1" applyFill="1" applyBorder="1" applyAlignment="1">
      <alignment horizontal="center" vertical="top" wrapText="1"/>
    </xf>
    <xf numFmtId="0" fontId="11" fillId="14" borderId="46" xfId="4" applyFont="1" applyFill="1" applyBorder="1" applyAlignment="1">
      <alignment horizontal="left" vertical="top"/>
    </xf>
    <xf numFmtId="0" fontId="5" fillId="12" borderId="1" xfId="4" applyFont="1" applyFill="1" applyBorder="1" applyAlignment="1">
      <alignment vertical="top" wrapText="1"/>
    </xf>
    <xf numFmtId="0" fontId="7" fillId="11" borderId="4" xfId="4" applyFont="1" applyFill="1" applyBorder="1" applyAlignment="1">
      <alignment vertical="top" wrapText="1"/>
    </xf>
    <xf numFmtId="0" fontId="11" fillId="0" borderId="36" xfId="4" applyFont="1" applyBorder="1" applyAlignment="1">
      <alignment horizontal="left" vertical="top"/>
    </xf>
    <xf numFmtId="0" fontId="5" fillId="12" borderId="29" xfId="4" applyFont="1" applyFill="1" applyBorder="1" applyAlignment="1">
      <alignment vertical="top" wrapText="1"/>
    </xf>
    <xf numFmtId="0" fontId="7" fillId="11" borderId="17" xfId="4" applyFont="1" applyFill="1" applyBorder="1" applyAlignment="1">
      <alignment vertical="top" wrapText="1"/>
    </xf>
    <xf numFmtId="0" fontId="5" fillId="12" borderId="34" xfId="4" applyFont="1" applyFill="1" applyBorder="1" applyAlignment="1">
      <alignment vertical="top" wrapText="1"/>
    </xf>
    <xf numFmtId="0" fontId="28" fillId="4" borderId="12" xfId="4" applyFont="1" applyFill="1" applyBorder="1" applyAlignment="1">
      <alignment horizontal="center" vertical="top"/>
    </xf>
    <xf numFmtId="0" fontId="28" fillId="4" borderId="5" xfId="4" applyFont="1" applyFill="1" applyBorder="1" applyAlignment="1">
      <alignment horizontal="center" vertical="top"/>
    </xf>
    <xf numFmtId="0" fontId="27" fillId="14" borderId="11" xfId="4" applyFont="1" applyFill="1" applyBorder="1" applyAlignment="1">
      <alignment horizontal="center" vertical="top"/>
    </xf>
    <xf numFmtId="0" fontId="28" fillId="0" borderId="65" xfId="4" applyFont="1" applyBorder="1" applyAlignment="1">
      <alignment horizontal="center" vertical="top"/>
    </xf>
    <xf numFmtId="0" fontId="28" fillId="0" borderId="66" xfId="4" applyFont="1" applyBorder="1" applyAlignment="1">
      <alignment horizontal="center" vertical="top"/>
    </xf>
    <xf numFmtId="0" fontId="28" fillId="4" borderId="66" xfId="4" applyFont="1" applyFill="1" applyBorder="1" applyAlignment="1">
      <alignment horizontal="center" vertical="top"/>
    </xf>
    <xf numFmtId="0" fontId="11" fillId="0" borderId="55" xfId="4" applyFont="1" applyBorder="1" applyAlignment="1">
      <alignment horizontal="left" vertical="top"/>
    </xf>
    <xf numFmtId="0" fontId="11" fillId="4" borderId="67" xfId="4" applyFont="1" applyFill="1" applyBorder="1" applyAlignment="1">
      <alignment horizontal="center" vertical="top"/>
    </xf>
    <xf numFmtId="0" fontId="11" fillId="14" borderId="44" xfId="4" applyFont="1" applyFill="1" applyBorder="1" applyAlignment="1">
      <alignment horizontal="left" vertical="top"/>
    </xf>
    <xf numFmtId="164" fontId="5" fillId="14" borderId="47" xfId="4" applyNumberFormat="1" applyFont="1" applyFill="1" applyBorder="1" applyAlignment="1">
      <alignment horizontal="center" vertical="top"/>
    </xf>
    <xf numFmtId="0" fontId="4" fillId="11" borderId="1" xfId="4" applyFont="1" applyFill="1" applyBorder="1" applyAlignment="1">
      <alignment horizontal="center" vertical="top" wrapText="1"/>
    </xf>
    <xf numFmtId="0" fontId="11" fillId="0" borderId="51" xfId="4" applyFont="1" applyBorder="1" applyAlignment="1">
      <alignment horizontal="left" vertical="top"/>
    </xf>
    <xf numFmtId="0" fontId="4" fillId="11" borderId="29" xfId="4" applyFont="1" applyFill="1" applyBorder="1" applyAlignment="1">
      <alignment horizontal="center" vertical="top" wrapText="1"/>
    </xf>
    <xf numFmtId="0" fontId="11" fillId="0" borderId="66" xfId="4" applyFont="1" applyBorder="1" applyAlignment="1">
      <alignment horizontal="center" vertical="top"/>
    </xf>
    <xf numFmtId="0" fontId="11" fillId="4" borderId="66" xfId="4" applyFont="1" applyFill="1" applyBorder="1" applyAlignment="1">
      <alignment horizontal="center" vertical="top"/>
    </xf>
    <xf numFmtId="0" fontId="28" fillId="4" borderId="67" xfId="4" applyFont="1" applyFill="1" applyBorder="1" applyAlignment="1">
      <alignment horizontal="center" vertical="top"/>
    </xf>
    <xf numFmtId="9" fontId="20" fillId="14" borderId="26" xfId="4" applyNumberFormat="1" applyFont="1" applyFill="1" applyBorder="1" applyAlignment="1">
      <alignment horizontal="center" vertical="top"/>
    </xf>
    <xf numFmtId="0" fontId="11" fillId="14" borderId="27" xfId="4" applyFont="1" applyFill="1" applyBorder="1" applyAlignment="1">
      <alignment horizontal="center" vertical="center"/>
    </xf>
    <xf numFmtId="0" fontId="11" fillId="14" borderId="28" xfId="4" applyFont="1" applyFill="1" applyBorder="1" applyAlignment="1">
      <alignment horizontal="left" vertical="top"/>
    </xf>
    <xf numFmtId="0" fontId="27" fillId="14" borderId="47" xfId="4" applyFont="1" applyFill="1" applyBorder="1" applyAlignment="1">
      <alignment horizontal="center" vertical="top"/>
    </xf>
    <xf numFmtId="0" fontId="28" fillId="0" borderId="12" xfId="4" applyFont="1" applyBorder="1" applyAlignment="1">
      <alignment horizontal="center" vertical="top"/>
    </xf>
    <xf numFmtId="9" fontId="20" fillId="14" borderId="16" xfId="4" applyNumberFormat="1" applyFont="1" applyFill="1" applyBorder="1" applyAlignment="1">
      <alignment horizontal="center" vertical="top"/>
    </xf>
    <xf numFmtId="0" fontId="20" fillId="14" borderId="68" xfId="4" applyFont="1" applyFill="1" applyBorder="1" applyAlignment="1">
      <alignment horizontal="center" vertical="center"/>
    </xf>
    <xf numFmtId="0" fontId="20" fillId="14" borderId="57" xfId="4" applyFont="1" applyFill="1" applyBorder="1" applyAlignment="1">
      <alignment horizontal="left" vertical="top"/>
    </xf>
    <xf numFmtId="0" fontId="27" fillId="14" borderId="38" xfId="4" applyFont="1" applyFill="1" applyBorder="1" applyAlignment="1">
      <alignment horizontal="center" vertical="top"/>
    </xf>
    <xf numFmtId="0" fontId="20" fillId="0" borderId="69" xfId="4" applyFont="1" applyBorder="1" applyAlignment="1">
      <alignment horizontal="center" vertical="center"/>
    </xf>
    <xf numFmtId="0" fontId="28" fillId="4" borderId="52" xfId="4" applyFont="1" applyFill="1" applyBorder="1" applyAlignment="1">
      <alignment horizontal="center" vertical="top"/>
    </xf>
    <xf numFmtId="0" fontId="20" fillId="0" borderId="49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12" borderId="29" xfId="4" applyFont="1" applyFill="1" applyBorder="1" applyAlignment="1">
      <alignment vertical="top" wrapText="1"/>
    </xf>
    <xf numFmtId="0" fontId="11" fillId="12" borderId="29" xfId="4" applyFont="1" applyFill="1" applyBorder="1" applyAlignment="1">
      <alignment horizontal="left" vertical="top" wrapText="1"/>
    </xf>
    <xf numFmtId="0" fontId="33" fillId="0" borderId="0" xfId="4" applyFont="1"/>
    <xf numFmtId="0" fontId="27" fillId="0" borderId="30" xfId="4" applyFont="1" applyBorder="1" applyAlignment="1">
      <alignment horizontal="center" vertical="top"/>
    </xf>
    <xf numFmtId="49" fontId="11" fillId="4" borderId="29" xfId="4" applyNumberFormat="1" applyFont="1" applyFill="1" applyBorder="1" applyAlignment="1">
      <alignment vertical="top"/>
    </xf>
    <xf numFmtId="0" fontId="5" fillId="5" borderId="1" xfId="4" applyFont="1" applyFill="1" applyBorder="1" applyAlignment="1">
      <alignment vertical="top" wrapText="1"/>
    </xf>
    <xf numFmtId="0" fontId="7" fillId="5" borderId="29" xfId="4" applyFont="1" applyFill="1" applyBorder="1" applyAlignment="1">
      <alignment vertical="top" wrapText="1"/>
    </xf>
    <xf numFmtId="0" fontId="11" fillId="5" borderId="29" xfId="4" applyFont="1" applyFill="1" applyBorder="1" applyAlignment="1">
      <alignment horizontal="left" vertical="top" wrapText="1"/>
    </xf>
    <xf numFmtId="0" fontId="20" fillId="5" borderId="29" xfId="4" applyFont="1" applyFill="1" applyBorder="1" applyAlignment="1">
      <alignment vertical="top" wrapText="1"/>
    </xf>
    <xf numFmtId="0" fontId="7" fillId="12" borderId="29" xfId="4" applyFont="1" applyFill="1" applyBorder="1" applyAlignment="1">
      <alignment vertical="top" wrapText="1"/>
    </xf>
    <xf numFmtId="2" fontId="11" fillId="0" borderId="30" xfId="4" applyNumberFormat="1" applyFont="1" applyBorder="1" applyAlignment="1">
      <alignment horizontal="center" vertical="top"/>
    </xf>
    <xf numFmtId="0" fontId="20" fillId="4" borderId="33" xfId="4" applyFont="1" applyFill="1" applyBorder="1" applyAlignment="1">
      <alignment horizontal="center" vertical="center" wrapText="1"/>
    </xf>
    <xf numFmtId="0" fontId="20" fillId="4" borderId="27" xfId="4" applyFont="1" applyFill="1" applyBorder="1" applyAlignment="1">
      <alignment horizontal="center" vertical="top" wrapText="1"/>
    </xf>
    <xf numFmtId="49" fontId="20" fillId="0" borderId="4" xfId="4" applyNumberFormat="1" applyFont="1" applyBorder="1" applyAlignment="1">
      <alignment horizontal="center" vertical="top"/>
    </xf>
    <xf numFmtId="49" fontId="20" fillId="0" borderId="29" xfId="4" applyNumberFormat="1" applyFont="1" applyBorder="1" applyAlignment="1">
      <alignment horizontal="center" vertical="top"/>
    </xf>
    <xf numFmtId="0" fontId="11" fillId="12" borderId="29" xfId="4" applyFont="1" applyFill="1" applyBorder="1" applyAlignment="1">
      <alignment vertical="top" wrapText="1"/>
    </xf>
    <xf numFmtId="0" fontId="20" fillId="4" borderId="54" xfId="4" applyFont="1" applyFill="1" applyBorder="1" applyAlignment="1">
      <alignment horizontal="center" vertical="center" wrapText="1"/>
    </xf>
    <xf numFmtId="0" fontId="20" fillId="4" borderId="26" xfId="4" applyFont="1" applyFill="1" applyBorder="1" applyAlignment="1">
      <alignment horizontal="center" vertical="top"/>
    </xf>
    <xf numFmtId="0" fontId="20" fillId="4" borderId="28" xfId="4" applyFont="1" applyFill="1" applyBorder="1" applyAlignment="1">
      <alignment horizontal="center" vertical="center" wrapText="1"/>
    </xf>
    <xf numFmtId="0" fontId="27" fillId="11" borderId="52" xfId="4" applyFont="1" applyFill="1" applyBorder="1" applyAlignment="1">
      <alignment horizontal="center" vertical="top"/>
    </xf>
    <xf numFmtId="0" fontId="27" fillId="11" borderId="12" xfId="4" applyFont="1" applyFill="1" applyBorder="1" applyAlignment="1">
      <alignment horizontal="center" vertical="top"/>
    </xf>
    <xf numFmtId="0" fontId="27" fillId="11" borderId="30" xfId="4" applyFont="1" applyFill="1" applyBorder="1" applyAlignment="1">
      <alignment horizontal="center" vertical="top"/>
    </xf>
    <xf numFmtId="0" fontId="27" fillId="11" borderId="5" xfId="4" applyFont="1" applyFill="1" applyBorder="1" applyAlignment="1">
      <alignment horizontal="center" vertical="top"/>
    </xf>
    <xf numFmtId="0" fontId="27" fillId="4" borderId="10" xfId="4" applyFont="1" applyFill="1" applyBorder="1" applyAlignment="1">
      <alignment horizontal="left" vertical="top"/>
    </xf>
    <xf numFmtId="0" fontId="27" fillId="8" borderId="10" xfId="4" applyFont="1" applyFill="1" applyBorder="1" applyAlignment="1">
      <alignment vertical="top"/>
    </xf>
    <xf numFmtId="49" fontId="5" fillId="8" borderId="38" xfId="4" applyNumberFormat="1" applyFont="1" applyFill="1" applyBorder="1" applyAlignment="1">
      <alignment horizontal="center" vertical="top"/>
    </xf>
    <xf numFmtId="0" fontId="27" fillId="8" borderId="21" xfId="4" applyFont="1" applyFill="1" applyBorder="1" applyAlignment="1">
      <alignment horizontal="center" vertical="top"/>
    </xf>
    <xf numFmtId="0" fontId="27" fillId="8" borderId="3" xfId="4" applyFont="1" applyFill="1" applyBorder="1" applyAlignment="1">
      <alignment horizontal="right" vertical="top" wrapText="1"/>
    </xf>
    <xf numFmtId="0" fontId="27" fillId="8" borderId="2" xfId="4" applyFont="1" applyFill="1" applyBorder="1" applyAlignment="1">
      <alignment horizontal="right" vertical="top" wrapText="1"/>
    </xf>
    <xf numFmtId="0" fontId="27" fillId="8" borderId="3" xfId="4" applyFont="1" applyFill="1" applyBorder="1" applyAlignment="1">
      <alignment horizontal="right" vertical="top" wrapText="1"/>
    </xf>
    <xf numFmtId="49" fontId="27" fillId="8" borderId="1" xfId="4" applyNumberFormat="1" applyFont="1" applyFill="1" applyBorder="1" applyAlignment="1">
      <alignment horizontal="center" vertical="top"/>
    </xf>
    <xf numFmtId="49" fontId="27" fillId="9" borderId="1" xfId="4" applyNumberFormat="1" applyFont="1" applyFill="1" applyBorder="1" applyAlignment="1">
      <alignment horizontal="center" vertical="top"/>
    </xf>
    <xf numFmtId="9" fontId="20" fillId="14" borderId="2" xfId="4" applyNumberFormat="1" applyFont="1" applyFill="1" applyBorder="1" applyAlignment="1">
      <alignment horizontal="center" vertical="top"/>
    </xf>
    <xf numFmtId="0" fontId="20" fillId="14" borderId="3" xfId="4" applyFont="1" applyFill="1" applyBorder="1" applyAlignment="1">
      <alignment horizontal="center" vertical="center"/>
    </xf>
    <xf numFmtId="0" fontId="20" fillId="14" borderId="3" xfId="4" applyFont="1" applyFill="1" applyBorder="1" applyAlignment="1">
      <alignment horizontal="left" vertical="top"/>
    </xf>
    <xf numFmtId="0" fontId="27" fillId="14" borderId="17" xfId="4" applyFont="1" applyFill="1" applyBorder="1" applyAlignment="1">
      <alignment horizontal="center" vertical="top"/>
    </xf>
    <xf numFmtId="0" fontId="34" fillId="11" borderId="1" xfId="4" applyFont="1" applyFill="1" applyBorder="1" applyAlignment="1">
      <alignment horizontal="center" vertical="top" wrapText="1"/>
    </xf>
    <xf numFmtId="49" fontId="27" fillId="13" borderId="47" xfId="4" applyNumberFormat="1" applyFont="1" applyFill="1" applyBorder="1" applyAlignment="1">
      <alignment horizontal="center" vertical="top"/>
    </xf>
    <xf numFmtId="49" fontId="27" fillId="9" borderId="70" xfId="4" applyNumberFormat="1" applyFont="1" applyFill="1" applyBorder="1" applyAlignment="1">
      <alignment horizontal="center" vertical="top"/>
    </xf>
    <xf numFmtId="164" fontId="11" fillId="0" borderId="23" xfId="4" applyNumberFormat="1" applyFont="1" applyBorder="1" applyAlignment="1">
      <alignment horizontal="center" vertical="top"/>
    </xf>
    <xf numFmtId="0" fontId="28" fillId="0" borderId="47" xfId="4" applyFont="1" applyBorder="1" applyAlignment="1">
      <alignment horizontal="center" vertical="top"/>
    </xf>
    <xf numFmtId="49" fontId="27" fillId="11" borderId="29" xfId="4" applyNumberFormat="1" applyFont="1" applyFill="1" applyBorder="1" applyAlignment="1">
      <alignment horizontal="center" vertical="top" wrapText="1"/>
    </xf>
    <xf numFmtId="49" fontId="27" fillId="9" borderId="17" xfId="4" applyNumberFormat="1" applyFont="1" applyFill="1" applyBorder="1" applyAlignment="1">
      <alignment horizontal="center" vertical="top"/>
    </xf>
    <xf numFmtId="164" fontId="11" fillId="0" borderId="26" xfId="4" applyNumberFormat="1" applyFont="1" applyBorder="1" applyAlignment="1">
      <alignment horizontal="center" vertical="top"/>
    </xf>
    <xf numFmtId="49" fontId="27" fillId="11" borderId="34" xfId="4" applyNumberFormat="1" applyFont="1" applyFill="1" applyBorder="1" applyAlignment="1">
      <alignment horizontal="center" vertical="top" wrapText="1"/>
    </xf>
    <xf numFmtId="49" fontId="27" fillId="13" borderId="5" xfId="4" applyNumberFormat="1" applyFont="1" applyFill="1" applyBorder="1" applyAlignment="1">
      <alignment horizontal="center" vertical="top"/>
    </xf>
    <xf numFmtId="49" fontId="27" fillId="9" borderId="8" xfId="4" applyNumberFormat="1" applyFont="1" applyFill="1" applyBorder="1" applyAlignment="1">
      <alignment horizontal="center" vertical="top"/>
    </xf>
    <xf numFmtId="0" fontId="20" fillId="14" borderId="53" xfId="4" applyFont="1" applyFill="1" applyBorder="1" applyAlignment="1">
      <alignment horizontal="left" vertical="top"/>
    </xf>
    <xf numFmtId="49" fontId="28" fillId="0" borderId="4" xfId="4" applyNumberFormat="1" applyFont="1" applyBorder="1" applyAlignment="1">
      <alignment horizontal="center" vertical="top"/>
    </xf>
    <xf numFmtId="49" fontId="28" fillId="4" borderId="1" xfId="4" applyNumberFormat="1" applyFont="1" applyFill="1" applyBorder="1" applyAlignment="1">
      <alignment horizontal="center" vertical="top"/>
    </xf>
    <xf numFmtId="49" fontId="31" fillId="4" borderId="47" xfId="4" applyNumberFormat="1" applyFont="1" applyFill="1" applyBorder="1" applyAlignment="1">
      <alignment horizontal="center" vertical="center" textRotation="90"/>
    </xf>
    <xf numFmtId="0" fontId="34" fillId="12" borderId="3" xfId="4" applyFont="1" applyFill="1" applyBorder="1" applyAlignment="1">
      <alignment horizontal="center" vertical="top" wrapText="1"/>
    </xf>
    <xf numFmtId="0" fontId="11" fillId="4" borderId="51" xfId="4" applyFont="1" applyFill="1" applyBorder="1" applyAlignment="1">
      <alignment horizontal="left" vertical="top" wrapText="1"/>
    </xf>
    <xf numFmtId="49" fontId="28" fillId="0" borderId="29" xfId="4" applyNumberFormat="1" applyFont="1" applyBorder="1" applyAlignment="1">
      <alignment horizontal="center" vertical="top"/>
    </xf>
    <xf numFmtId="49" fontId="28" fillId="4" borderId="29" xfId="4" applyNumberFormat="1" applyFont="1" applyFill="1" applyBorder="1" applyAlignment="1">
      <alignment horizontal="center" vertical="top"/>
    </xf>
    <xf numFmtId="49" fontId="27" fillId="12" borderId="0" xfId="4" applyNumberFormat="1" applyFont="1" applyFill="1" applyAlignment="1">
      <alignment horizontal="center" vertical="top" wrapText="1"/>
    </xf>
    <xf numFmtId="0" fontId="20" fillId="4" borderId="55" xfId="4" applyFont="1" applyFill="1" applyBorder="1" applyAlignment="1">
      <alignment horizontal="left" vertical="top" wrapText="1"/>
    </xf>
    <xf numFmtId="0" fontId="20" fillId="4" borderId="51" xfId="4" applyFont="1" applyFill="1" applyBorder="1" applyAlignment="1">
      <alignment horizontal="left" vertical="top" wrapText="1"/>
    </xf>
    <xf numFmtId="0" fontId="20" fillId="4" borderId="14" xfId="4" applyFont="1" applyFill="1" applyBorder="1" applyAlignment="1">
      <alignment wrapText="1"/>
    </xf>
    <xf numFmtId="0" fontId="20" fillId="4" borderId="19" xfId="4" applyFont="1" applyFill="1" applyBorder="1" applyAlignment="1">
      <alignment horizontal="left" vertical="top" wrapText="1"/>
    </xf>
    <xf numFmtId="0" fontId="20" fillId="4" borderId="55" xfId="4" applyFont="1" applyFill="1" applyBorder="1" applyAlignment="1">
      <alignment horizontal="left" vertical="top" wrapText="1"/>
    </xf>
    <xf numFmtId="49" fontId="28" fillId="4" borderId="34" xfId="4" applyNumberFormat="1" applyFont="1" applyFill="1" applyBorder="1" applyAlignment="1">
      <alignment horizontal="center" vertical="top"/>
    </xf>
    <xf numFmtId="49" fontId="31" fillId="4" borderId="5" xfId="4" applyNumberFormat="1" applyFont="1" applyFill="1" applyBorder="1" applyAlignment="1">
      <alignment horizontal="center" vertical="center" textRotation="90"/>
    </xf>
    <xf numFmtId="49" fontId="27" fillId="12" borderId="22" xfId="4" applyNumberFormat="1" applyFont="1" applyFill="1" applyBorder="1" applyAlignment="1">
      <alignment horizontal="center" vertical="top" wrapText="1"/>
    </xf>
    <xf numFmtId="0" fontId="11" fillId="15" borderId="45" xfId="4" applyFont="1" applyFill="1" applyBorder="1" applyAlignment="1">
      <alignment horizontal="left" vertical="top"/>
    </xf>
    <xf numFmtId="164" fontId="5" fillId="15" borderId="21" xfId="4" applyNumberFormat="1" applyFont="1" applyFill="1" applyBorder="1" applyAlignment="1">
      <alignment horizontal="center" vertical="top"/>
    </xf>
    <xf numFmtId="0" fontId="27" fillId="15" borderId="11" xfId="4" applyFont="1" applyFill="1" applyBorder="1" applyAlignment="1">
      <alignment horizontal="center" vertical="top"/>
    </xf>
    <xf numFmtId="0" fontId="20" fillId="4" borderId="40" xfId="4" applyFont="1" applyFill="1" applyBorder="1" applyAlignment="1">
      <alignment horizontal="center" vertical="center"/>
    </xf>
    <xf numFmtId="49" fontId="27" fillId="8" borderId="21" xfId="4" applyNumberFormat="1" applyFont="1" applyFill="1" applyBorder="1" applyAlignment="1">
      <alignment horizontal="center" vertical="top"/>
    </xf>
    <xf numFmtId="49" fontId="27" fillId="9" borderId="38" xfId="4" applyNumberFormat="1" applyFont="1" applyFill="1" applyBorder="1" applyAlignment="1">
      <alignment horizontal="center" vertical="top"/>
    </xf>
    <xf numFmtId="49" fontId="27" fillId="9" borderId="11" xfId="4" applyNumberFormat="1" applyFont="1" applyFill="1" applyBorder="1" applyAlignment="1">
      <alignment horizontal="center" vertical="top"/>
    </xf>
    <xf numFmtId="0" fontId="27" fillId="8" borderId="4" xfId="4" applyFont="1" applyFill="1" applyBorder="1" applyAlignment="1">
      <alignment horizontal="center" vertical="top"/>
    </xf>
    <xf numFmtId="0" fontId="5" fillId="8" borderId="3" xfId="4" applyFont="1" applyFill="1" applyBorder="1" applyAlignment="1">
      <alignment horizontal="right" vertical="top" wrapText="1"/>
    </xf>
    <xf numFmtId="49" fontId="18" fillId="4" borderId="47" xfId="4" applyNumberFormat="1" applyFont="1" applyFill="1" applyBorder="1" applyAlignment="1">
      <alignment horizontal="center" vertical="center" textRotation="87"/>
    </xf>
    <xf numFmtId="49" fontId="5" fillId="13" borderId="47" xfId="4" applyNumberFormat="1" applyFont="1" applyFill="1" applyBorder="1" applyAlignment="1">
      <alignment horizontal="center" vertical="top"/>
    </xf>
    <xf numFmtId="49" fontId="5" fillId="9" borderId="70" xfId="4" applyNumberFormat="1" applyFont="1" applyFill="1" applyBorder="1" applyAlignment="1">
      <alignment horizontal="center" vertical="top"/>
    </xf>
    <xf numFmtId="0" fontId="11" fillId="4" borderId="23" xfId="4" applyFont="1" applyFill="1" applyBorder="1" applyAlignment="1">
      <alignment horizontal="center" vertical="top"/>
    </xf>
    <xf numFmtId="0" fontId="11" fillId="4" borderId="25" xfId="4" applyFont="1" applyFill="1" applyBorder="1" applyAlignment="1">
      <alignment horizontal="center" vertical="center" wrapText="1"/>
    </xf>
    <xf numFmtId="0" fontId="11" fillId="4" borderId="25" xfId="4" applyFont="1" applyFill="1" applyBorder="1" applyAlignment="1">
      <alignment horizontal="left" vertical="top" wrapText="1"/>
    </xf>
    <xf numFmtId="164" fontId="11" fillId="4" borderId="47" xfId="4" applyNumberFormat="1" applyFont="1" applyFill="1" applyBorder="1" applyAlignment="1">
      <alignment horizontal="center" vertical="top"/>
    </xf>
    <xf numFmtId="0" fontId="11" fillId="4" borderId="47" xfId="4" applyFont="1" applyFill="1" applyBorder="1" applyAlignment="1">
      <alignment horizontal="center" vertical="top"/>
    </xf>
    <xf numFmtId="49" fontId="18" fillId="4" borderId="29" xfId="4" applyNumberFormat="1" applyFont="1" applyFill="1" applyBorder="1" applyAlignment="1">
      <alignment horizontal="center" vertical="center" textRotation="87"/>
    </xf>
    <xf numFmtId="49" fontId="5" fillId="9" borderId="17" xfId="4" applyNumberFormat="1" applyFont="1" applyFill="1" applyBorder="1" applyAlignment="1">
      <alignment horizontal="center" vertical="top"/>
    </xf>
    <xf numFmtId="0" fontId="11" fillId="4" borderId="54" xfId="4" applyFont="1" applyFill="1" applyBorder="1" applyAlignment="1">
      <alignment horizontal="left" vertical="top" wrapText="1"/>
    </xf>
    <xf numFmtId="0" fontId="11" fillId="4" borderId="55" xfId="4" applyFont="1" applyFill="1" applyBorder="1" applyAlignment="1">
      <alignment horizontal="left" vertical="top" wrapText="1"/>
    </xf>
    <xf numFmtId="0" fontId="11" fillId="4" borderId="27" xfId="4" applyFont="1" applyFill="1" applyBorder="1" applyAlignment="1">
      <alignment horizontal="center" vertical="top"/>
    </xf>
    <xf numFmtId="0" fontId="11" fillId="4" borderId="28" xfId="4" applyFont="1" applyFill="1" applyBorder="1" applyAlignment="1">
      <alignment vertical="top" wrapText="1"/>
    </xf>
    <xf numFmtId="0" fontId="35" fillId="0" borderId="0" xfId="4" applyFont="1"/>
    <xf numFmtId="0" fontId="11" fillId="4" borderId="36" xfId="4" applyFont="1" applyFill="1" applyBorder="1" applyAlignment="1">
      <alignment horizontal="center" vertical="center" wrapText="1"/>
    </xf>
    <xf numFmtId="0" fontId="11" fillId="4" borderId="51" xfId="4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22" xfId="0" applyFont="1" applyBorder="1" applyAlignment="1">
      <alignment vertical="top" wrapText="1"/>
    </xf>
    <xf numFmtId="49" fontId="18" fillId="4" borderId="5" xfId="4" applyNumberFormat="1" applyFont="1" applyFill="1" applyBorder="1" applyAlignment="1">
      <alignment horizontal="center" vertical="center" textRotation="87"/>
    </xf>
    <xf numFmtId="49" fontId="5" fillId="13" borderId="5" xfId="4" applyNumberFormat="1" applyFont="1" applyFill="1" applyBorder="1" applyAlignment="1">
      <alignment horizontal="center" vertical="top"/>
    </xf>
    <xf numFmtId="49" fontId="5" fillId="9" borderId="8" xfId="4" applyNumberFormat="1" applyFont="1" applyFill="1" applyBorder="1" applyAlignment="1">
      <alignment horizontal="center" vertical="top"/>
    </xf>
    <xf numFmtId="0" fontId="6" fillId="11" borderId="2" xfId="4" applyFont="1" applyFill="1" applyBorder="1" applyAlignment="1">
      <alignment horizontal="left" vertical="top" wrapText="1"/>
    </xf>
    <xf numFmtId="0" fontId="6" fillId="11" borderId="3" xfId="4" applyFont="1" applyFill="1" applyBorder="1" applyAlignment="1">
      <alignment horizontal="left" vertical="top" wrapText="1"/>
    </xf>
    <xf numFmtId="0" fontId="6" fillId="11" borderId="4" xfId="4" applyFont="1" applyFill="1" applyBorder="1" applyAlignment="1">
      <alignment horizontal="left" vertical="top" wrapText="1"/>
    </xf>
    <xf numFmtId="0" fontId="6" fillId="11" borderId="16" xfId="4" applyFont="1" applyFill="1" applyBorder="1" applyAlignment="1">
      <alignment horizontal="left" vertical="top" wrapText="1"/>
    </xf>
    <xf numFmtId="0" fontId="6" fillId="11" borderId="0" xfId="4" applyFont="1" applyFill="1" applyAlignment="1">
      <alignment horizontal="left" vertical="top" wrapText="1"/>
    </xf>
    <xf numFmtId="0" fontId="6" fillId="11" borderId="17" xfId="4" applyFont="1" applyFill="1" applyBorder="1" applyAlignment="1">
      <alignment horizontal="left" vertical="top" wrapText="1"/>
    </xf>
    <xf numFmtId="164" fontId="5" fillId="11" borderId="29" xfId="4" applyNumberFormat="1" applyFont="1" applyFill="1" applyBorder="1" applyAlignment="1">
      <alignment horizontal="center" vertical="top"/>
    </xf>
    <xf numFmtId="0" fontId="11" fillId="4" borderId="40" xfId="4" applyFont="1" applyFill="1" applyBorder="1" applyAlignment="1">
      <alignment horizontal="center" vertical="center"/>
    </xf>
    <xf numFmtId="0" fontId="11" fillId="4" borderId="49" xfId="4" applyFont="1" applyFill="1" applyBorder="1" applyAlignment="1">
      <alignment horizontal="center" vertical="center" wrapText="1"/>
    </xf>
    <xf numFmtId="0" fontId="11" fillId="4" borderId="48" xfId="4" applyFont="1" applyFill="1" applyBorder="1" applyAlignment="1">
      <alignment horizontal="left" vertical="top" wrapText="1"/>
    </xf>
    <xf numFmtId="0" fontId="11" fillId="4" borderId="35" xfId="4" applyFont="1" applyFill="1" applyBorder="1" applyAlignment="1">
      <alignment horizontal="center" vertical="center"/>
    </xf>
    <xf numFmtId="0" fontId="11" fillId="4" borderId="36" xfId="4" applyFont="1" applyFill="1" applyBorder="1" applyAlignment="1">
      <alignment horizontal="center" vertical="center" wrapText="1"/>
    </xf>
    <xf numFmtId="0" fontId="11" fillId="4" borderId="37" xfId="4" applyFont="1" applyFill="1" applyBorder="1" applyAlignment="1">
      <alignment horizontal="left" vertical="top" wrapText="1"/>
    </xf>
    <xf numFmtId="0" fontId="11" fillId="4" borderId="54" xfId="4" applyFont="1" applyFill="1" applyBorder="1" applyAlignment="1">
      <alignment horizontal="center" vertical="top" wrapText="1"/>
    </xf>
    <xf numFmtId="0" fontId="8" fillId="11" borderId="17" xfId="4" applyFont="1" applyFill="1" applyBorder="1" applyAlignment="1">
      <alignment horizontal="left" vertical="top" wrapText="1"/>
    </xf>
    <xf numFmtId="0" fontId="6" fillId="11" borderId="42" xfId="4" applyFont="1" applyFill="1" applyBorder="1" applyAlignment="1">
      <alignment horizontal="left" vertical="top" wrapText="1"/>
    </xf>
    <xf numFmtId="0" fontId="6" fillId="11" borderId="22" xfId="4" applyFont="1" applyFill="1" applyBorder="1" applyAlignment="1">
      <alignment horizontal="left" vertical="top" wrapText="1"/>
    </xf>
    <xf numFmtId="0" fontId="8" fillId="11" borderId="38" xfId="4" applyFont="1" applyFill="1" applyBorder="1" applyAlignment="1">
      <alignment horizontal="left" vertical="top" wrapText="1"/>
    </xf>
    <xf numFmtId="0" fontId="20" fillId="0" borderId="43" xfId="4" applyFont="1" applyBorder="1" applyAlignment="1">
      <alignment horizontal="center" vertical="center"/>
    </xf>
    <xf numFmtId="0" fontId="20" fillId="4" borderId="43" xfId="4" applyFont="1" applyFill="1" applyBorder="1" applyAlignment="1">
      <alignment horizontal="center" vertical="center"/>
    </xf>
    <xf numFmtId="0" fontId="5" fillId="0" borderId="10" xfId="4" applyFont="1" applyBorder="1" applyAlignment="1">
      <alignment horizontal="center" vertical="top"/>
    </xf>
    <xf numFmtId="0" fontId="5" fillId="0" borderId="11" xfId="4" applyFont="1" applyBorder="1" applyAlignment="1">
      <alignment horizontal="center" vertical="top"/>
    </xf>
    <xf numFmtId="0" fontId="25" fillId="7" borderId="22" xfId="4" applyFont="1" applyFill="1" applyBorder="1" applyAlignment="1">
      <alignment horizontal="left" vertical="top"/>
    </xf>
    <xf numFmtId="0" fontId="8" fillId="7" borderId="22" xfId="4" applyFont="1" applyFill="1" applyBorder="1" applyAlignment="1">
      <alignment horizontal="left" vertical="top"/>
    </xf>
    <xf numFmtId="164" fontId="5" fillId="7" borderId="21" xfId="4" applyNumberFormat="1" applyFont="1" applyFill="1" applyBorder="1" applyAlignment="1">
      <alignment horizontal="center" vertical="top" wrapText="1"/>
    </xf>
    <xf numFmtId="0" fontId="5" fillId="7" borderId="11" xfId="4" applyFont="1" applyFill="1" applyBorder="1" applyAlignment="1">
      <alignment horizontal="center" vertical="top"/>
    </xf>
    <xf numFmtId="0" fontId="5" fillId="7" borderId="9" xfId="4" applyFont="1" applyFill="1" applyBorder="1" applyAlignment="1">
      <alignment horizontal="right" vertical="top" wrapText="1"/>
    </xf>
    <xf numFmtId="164" fontId="5" fillId="8" borderId="21" xfId="4" applyNumberFormat="1" applyFont="1" applyFill="1" applyBorder="1" applyAlignment="1">
      <alignment horizontal="center" vertical="top" wrapText="1"/>
    </xf>
    <xf numFmtId="49" fontId="36" fillId="4" borderId="1" xfId="4" applyNumberFormat="1" applyFont="1" applyFill="1" applyBorder="1" applyAlignment="1">
      <alignment horizontal="center" vertical="center" textRotation="90"/>
    </xf>
    <xf numFmtId="0" fontId="3" fillId="4" borderId="3" xfId="4" applyFill="1" applyBorder="1" applyAlignment="1">
      <alignment horizontal="center" vertical="top" wrapText="1"/>
    </xf>
    <xf numFmtId="0" fontId="32" fillId="11" borderId="1" xfId="4" applyFont="1" applyFill="1" applyBorder="1" applyAlignment="1">
      <alignment horizontal="center" vertical="top" wrapText="1"/>
    </xf>
    <xf numFmtId="49" fontId="29" fillId="13" borderId="1" xfId="4" applyNumberFormat="1" applyFont="1" applyFill="1" applyBorder="1" applyAlignment="1">
      <alignment horizontal="center" vertical="top"/>
    </xf>
    <xf numFmtId="49" fontId="36" fillId="4" borderId="29" xfId="4" applyNumberFormat="1" applyFont="1" applyFill="1" applyBorder="1" applyAlignment="1">
      <alignment horizontal="center" vertical="center" textRotation="90"/>
    </xf>
    <xf numFmtId="49" fontId="16" fillId="4" borderId="0" xfId="4" applyNumberFormat="1" applyFont="1" applyFill="1" applyAlignment="1">
      <alignment horizontal="center" vertical="top" wrapText="1"/>
    </xf>
    <xf numFmtId="49" fontId="29" fillId="11" borderId="29" xfId="4" applyNumberFormat="1" applyFont="1" applyFill="1" applyBorder="1" applyAlignment="1">
      <alignment vertical="top" wrapText="1"/>
    </xf>
    <xf numFmtId="49" fontId="29" fillId="13" borderId="29" xfId="4" applyNumberFormat="1" applyFont="1" applyFill="1" applyBorder="1" applyAlignment="1">
      <alignment horizontal="center" vertical="top"/>
    </xf>
    <xf numFmtId="49" fontId="18" fillId="4" borderId="30" xfId="2" applyNumberFormat="1" applyFont="1" applyFill="1" applyBorder="1" applyAlignment="1">
      <alignment horizontal="center" vertical="top"/>
    </xf>
    <xf numFmtId="0" fontId="3" fillId="0" borderId="0" xfId="4" applyAlignment="1">
      <alignment horizontal="right"/>
    </xf>
    <xf numFmtId="164" fontId="18" fillId="0" borderId="30" xfId="4" applyNumberFormat="1" applyFont="1" applyBorder="1" applyAlignment="1">
      <alignment horizontal="center" vertical="top"/>
    </xf>
    <xf numFmtId="49" fontId="36" fillId="4" borderId="34" xfId="4" applyNumberFormat="1" applyFont="1" applyFill="1" applyBorder="1" applyAlignment="1">
      <alignment horizontal="center" vertical="center" textRotation="90"/>
    </xf>
    <xf numFmtId="49" fontId="16" fillId="4" borderId="22" xfId="4" applyNumberFormat="1" applyFont="1" applyFill="1" applyBorder="1" applyAlignment="1">
      <alignment horizontal="center" vertical="top" wrapText="1"/>
    </xf>
    <xf numFmtId="49" fontId="29" fillId="12" borderId="34" xfId="4" applyNumberFormat="1" applyFont="1" applyFill="1" applyBorder="1" applyAlignment="1">
      <alignment horizontal="center" vertical="top" wrapText="1"/>
    </xf>
    <xf numFmtId="49" fontId="29" fillId="11" borderId="34" xfId="4" applyNumberFormat="1" applyFont="1" applyFill="1" applyBorder="1" applyAlignment="1">
      <alignment vertical="top" wrapText="1"/>
    </xf>
    <xf numFmtId="49" fontId="29" fillId="13" borderId="34" xfId="4" applyNumberFormat="1" applyFont="1" applyFill="1" applyBorder="1" applyAlignment="1">
      <alignment horizontal="center" vertical="top"/>
    </xf>
    <xf numFmtId="49" fontId="30" fillId="9" borderId="34" xfId="4" applyNumberFormat="1" applyFont="1" applyFill="1" applyBorder="1" applyAlignment="1">
      <alignment vertical="top"/>
    </xf>
    <xf numFmtId="0" fontId="37" fillId="11" borderId="2" xfId="4" applyFont="1" applyFill="1" applyBorder="1" applyAlignment="1">
      <alignment horizontal="center" vertical="top" wrapText="1"/>
    </xf>
    <xf numFmtId="0" fontId="37" fillId="11" borderId="3" xfId="4" applyFont="1" applyFill="1" applyBorder="1" applyAlignment="1">
      <alignment horizontal="center" vertical="top" wrapText="1"/>
    </xf>
    <xf numFmtId="0" fontId="37" fillId="11" borderId="4" xfId="4" applyFont="1" applyFill="1" applyBorder="1" applyAlignment="1">
      <alignment horizontal="center" vertical="top" wrapText="1"/>
    </xf>
    <xf numFmtId="164" fontId="16" fillId="11" borderId="5" xfId="4" applyNumberFormat="1" applyFont="1" applyFill="1" applyBorder="1" applyAlignment="1">
      <alignment horizontal="center" vertical="top"/>
    </xf>
    <xf numFmtId="0" fontId="29" fillId="11" borderId="47" xfId="4" applyFont="1" applyFill="1" applyBorder="1" applyAlignment="1">
      <alignment horizontal="center" vertical="top"/>
    </xf>
    <xf numFmtId="0" fontId="37" fillId="11" borderId="16" xfId="4" applyFont="1" applyFill="1" applyBorder="1" applyAlignment="1">
      <alignment horizontal="center" vertical="top" wrapText="1"/>
    </xf>
    <xf numFmtId="0" fontId="37" fillId="11" borderId="0" xfId="4" applyFont="1" applyFill="1" applyAlignment="1">
      <alignment horizontal="center" vertical="top" wrapText="1"/>
    </xf>
    <xf numFmtId="0" fontId="37" fillId="11" borderId="17" xfId="4" applyFont="1" applyFill="1" applyBorder="1" applyAlignment="1">
      <alignment horizontal="center" vertical="top" wrapText="1"/>
    </xf>
    <xf numFmtId="0" fontId="29" fillId="11" borderId="30" xfId="4" applyFont="1" applyFill="1" applyBorder="1" applyAlignment="1">
      <alignment horizontal="center" vertical="top"/>
    </xf>
    <xf numFmtId="0" fontId="29" fillId="11" borderId="12" xfId="4" applyFont="1" applyFill="1" applyBorder="1" applyAlignment="1">
      <alignment horizontal="center" vertical="top"/>
    </xf>
    <xf numFmtId="0" fontId="37" fillId="11" borderId="42" xfId="4" applyFont="1" applyFill="1" applyBorder="1" applyAlignment="1">
      <alignment horizontal="center" vertical="top" wrapText="1"/>
    </xf>
    <xf numFmtId="0" fontId="37" fillId="11" borderId="22" xfId="4" applyFont="1" applyFill="1" applyBorder="1" applyAlignment="1">
      <alignment horizontal="center" vertical="top" wrapText="1"/>
    </xf>
    <xf numFmtId="0" fontId="37" fillId="11" borderId="38" xfId="4" applyFont="1" applyFill="1" applyBorder="1" applyAlignment="1">
      <alignment horizontal="center" vertical="top" wrapText="1"/>
    </xf>
    <xf numFmtId="0" fontId="16" fillId="4" borderId="9" xfId="4" applyFont="1" applyFill="1" applyBorder="1" applyAlignment="1">
      <alignment horizontal="left" vertical="top"/>
    </xf>
    <xf numFmtId="0" fontId="16" fillId="4" borderId="10" xfId="4" applyFont="1" applyFill="1" applyBorder="1" applyAlignment="1">
      <alignment horizontal="left" vertical="top"/>
    </xf>
    <xf numFmtId="0" fontId="16" fillId="0" borderId="10" xfId="4" applyFont="1" applyBorder="1" applyAlignment="1">
      <alignment horizontal="left" vertical="top"/>
    </xf>
    <xf numFmtId="0" fontId="16" fillId="4" borderId="11" xfId="4" applyFont="1" applyFill="1" applyBorder="1" applyAlignment="1">
      <alignment horizontal="left" vertical="top"/>
    </xf>
    <xf numFmtId="49" fontId="30" fillId="9" borderId="38" xfId="4" applyNumberFormat="1" applyFont="1" applyFill="1" applyBorder="1" applyAlignment="1">
      <alignment horizontal="center" vertical="top"/>
    </xf>
    <xf numFmtId="0" fontId="16" fillId="8" borderId="10" xfId="4" applyFont="1" applyFill="1" applyBorder="1" applyAlignment="1">
      <alignment vertical="top"/>
    </xf>
    <xf numFmtId="0" fontId="37" fillId="8" borderId="10" xfId="4" applyFont="1" applyFill="1" applyBorder="1" applyAlignment="1">
      <alignment vertical="top"/>
    </xf>
    <xf numFmtId="0" fontId="37" fillId="8" borderId="11" xfId="4" applyFont="1" applyFill="1" applyBorder="1" applyAlignment="1">
      <alignment vertical="top"/>
    </xf>
    <xf numFmtId="49" fontId="30" fillId="8" borderId="38" xfId="4" applyNumberFormat="1" applyFont="1" applyFill="1" applyBorder="1" applyAlignment="1">
      <alignment horizontal="center" vertical="top"/>
    </xf>
    <xf numFmtId="164" fontId="16" fillId="8" borderId="1" xfId="4" applyNumberFormat="1" applyFont="1" applyFill="1" applyBorder="1" applyAlignment="1">
      <alignment horizontal="center" vertical="top" wrapText="1"/>
    </xf>
    <xf numFmtId="0" fontId="16" fillId="8" borderId="4" xfId="4" applyFont="1" applyFill="1" applyBorder="1" applyAlignment="1">
      <alignment horizontal="center" vertical="top"/>
    </xf>
    <xf numFmtId="0" fontId="16" fillId="8" borderId="3" xfId="4" applyFont="1" applyFill="1" applyBorder="1" applyAlignment="1">
      <alignment horizontal="right" vertical="top" wrapText="1"/>
    </xf>
    <xf numFmtId="0" fontId="29" fillId="8" borderId="2" xfId="4" applyFont="1" applyFill="1" applyBorder="1" applyAlignment="1">
      <alignment horizontal="right" vertical="top" wrapText="1"/>
    </xf>
    <xf numFmtId="0" fontId="29" fillId="8" borderId="3" xfId="4" applyFont="1" applyFill="1" applyBorder="1" applyAlignment="1">
      <alignment horizontal="right" vertical="top" wrapText="1"/>
    </xf>
    <xf numFmtId="49" fontId="30" fillId="8" borderId="1" xfId="4" applyNumberFormat="1" applyFont="1" applyFill="1" applyBorder="1" applyAlignment="1">
      <alignment horizontal="center" vertical="top"/>
    </xf>
    <xf numFmtId="0" fontId="8" fillId="11" borderId="4" xfId="4" applyFont="1" applyFill="1" applyBorder="1" applyAlignment="1">
      <alignment horizontal="center" vertical="center" textRotation="90" wrapText="1"/>
    </xf>
    <xf numFmtId="49" fontId="11" fillId="12" borderId="3" xfId="4" applyNumberFormat="1" applyFont="1" applyFill="1" applyBorder="1" applyAlignment="1">
      <alignment horizontal="center" vertical="top" wrapText="1"/>
    </xf>
    <xf numFmtId="0" fontId="11" fillId="0" borderId="70" xfId="4" applyFont="1" applyBorder="1" applyAlignment="1">
      <alignment horizontal="center" vertical="top"/>
    </xf>
    <xf numFmtId="0" fontId="8" fillId="11" borderId="17" xfId="4" applyFont="1" applyFill="1" applyBorder="1" applyAlignment="1">
      <alignment horizontal="center" vertical="center" textRotation="90" wrapText="1"/>
    </xf>
    <xf numFmtId="49" fontId="11" fillId="12" borderId="0" xfId="4" applyNumberFormat="1" applyFont="1" applyFill="1" applyAlignment="1">
      <alignment horizontal="center" vertical="top" wrapText="1"/>
    </xf>
    <xf numFmtId="49" fontId="27" fillId="9" borderId="29" xfId="4" applyNumberFormat="1" applyFont="1" applyFill="1" applyBorder="1" applyAlignment="1">
      <alignment horizontal="center" vertical="top"/>
    </xf>
    <xf numFmtId="0" fontId="11" fillId="0" borderId="15" xfId="4" applyFont="1" applyBorder="1" applyAlignment="1">
      <alignment horizontal="center" vertical="top"/>
    </xf>
    <xf numFmtId="0" fontId="11" fillId="4" borderId="20" xfId="4" applyFont="1" applyFill="1" applyBorder="1" applyAlignment="1">
      <alignment horizontal="center" vertical="top"/>
    </xf>
    <xf numFmtId="0" fontId="8" fillId="11" borderId="38" xfId="4" applyFont="1" applyFill="1" applyBorder="1" applyAlignment="1">
      <alignment horizontal="center" vertical="center" textRotation="90" wrapText="1"/>
    </xf>
    <xf numFmtId="49" fontId="11" fillId="12" borderId="22" xfId="4" applyNumberFormat="1" applyFont="1" applyFill="1" applyBorder="1" applyAlignment="1">
      <alignment horizontal="center" vertical="top" wrapText="1"/>
    </xf>
    <xf numFmtId="49" fontId="11" fillId="12" borderId="1" xfId="4" applyNumberFormat="1" applyFont="1" applyFill="1" applyBorder="1" applyAlignment="1">
      <alignment horizontal="center" vertical="top" wrapText="1"/>
    </xf>
    <xf numFmtId="0" fontId="11" fillId="0" borderId="63" xfId="4" applyFont="1" applyBorder="1" applyAlignment="1">
      <alignment horizontal="center" vertical="top"/>
    </xf>
    <xf numFmtId="49" fontId="11" fillId="12" borderId="29" xfId="4" applyNumberFormat="1" applyFont="1" applyFill="1" applyBorder="1" applyAlignment="1">
      <alignment horizontal="center" vertical="top" wrapText="1"/>
    </xf>
    <xf numFmtId="49" fontId="11" fillId="12" borderId="34" xfId="4" applyNumberFormat="1" applyFont="1" applyFill="1" applyBorder="1" applyAlignment="1">
      <alignment horizontal="center" vertical="top" wrapText="1"/>
    </xf>
    <xf numFmtId="164" fontId="11" fillId="0" borderId="51" xfId="4" applyNumberFormat="1" applyFont="1" applyBorder="1" applyAlignment="1">
      <alignment horizontal="center" vertical="top"/>
    </xf>
    <xf numFmtId="164" fontId="11" fillId="0" borderId="28" xfId="4" applyNumberFormat="1" applyFont="1" applyBorder="1" applyAlignment="1">
      <alignment horizontal="center" vertical="top"/>
    </xf>
    <xf numFmtId="0" fontId="7" fillId="14" borderId="38" xfId="4" applyFont="1" applyFill="1" applyBorder="1" applyAlignment="1">
      <alignment horizontal="center" vertical="top"/>
    </xf>
    <xf numFmtId="49" fontId="38" fillId="4" borderId="29" xfId="4" applyNumberFormat="1" applyFont="1" applyFill="1" applyBorder="1" applyAlignment="1">
      <alignment horizontal="center" vertical="top"/>
    </xf>
    <xf numFmtId="49" fontId="39" fillId="4" borderId="29" xfId="4" applyNumberFormat="1" applyFont="1" applyFill="1" applyBorder="1" applyAlignment="1">
      <alignment horizontal="center" vertical="center" textRotation="90"/>
    </xf>
    <xf numFmtId="0" fontId="7" fillId="11" borderId="1" xfId="4" applyFont="1" applyFill="1" applyBorder="1" applyAlignment="1">
      <alignment horizontal="center" vertical="center" textRotation="90" wrapText="1"/>
    </xf>
    <xf numFmtId="0" fontId="23" fillId="12" borderId="1" xfId="4" applyFont="1" applyFill="1" applyBorder="1" applyAlignment="1">
      <alignment vertical="top" wrapText="1"/>
    </xf>
    <xf numFmtId="0" fontId="40" fillId="12" borderId="1" xfId="4" applyFont="1" applyFill="1" applyBorder="1" applyAlignment="1">
      <alignment horizontal="center" vertical="top" wrapText="1"/>
    </xf>
    <xf numFmtId="0" fontId="40" fillId="11" borderId="4" xfId="4" applyFont="1" applyFill="1" applyBorder="1" applyAlignment="1">
      <alignment horizontal="center" vertical="top" wrapText="1"/>
    </xf>
    <xf numFmtId="49" fontId="41" fillId="13" borderId="1" xfId="4" applyNumberFormat="1" applyFont="1" applyFill="1" applyBorder="1" applyAlignment="1">
      <alignment horizontal="center" vertical="top"/>
    </xf>
    <xf numFmtId="0" fontId="20" fillId="4" borderId="52" xfId="4" applyFont="1" applyFill="1" applyBorder="1" applyAlignment="1">
      <alignment horizontal="center" vertical="top"/>
    </xf>
    <xf numFmtId="0" fontId="7" fillId="11" borderId="29" xfId="4" applyFont="1" applyFill="1" applyBorder="1" applyAlignment="1">
      <alignment horizontal="center" vertical="center" textRotation="90" wrapText="1"/>
    </xf>
    <xf numFmtId="0" fontId="23" fillId="12" borderId="29" xfId="4" applyFont="1" applyFill="1" applyBorder="1" applyAlignment="1">
      <alignment vertical="top" wrapText="1"/>
    </xf>
    <xf numFmtId="49" fontId="41" fillId="12" borderId="29" xfId="4" applyNumberFormat="1" applyFont="1" applyFill="1" applyBorder="1" applyAlignment="1">
      <alignment horizontal="center" vertical="top" wrapText="1"/>
    </xf>
    <xf numFmtId="49" fontId="41" fillId="11" borderId="0" xfId="4" applyNumberFormat="1" applyFont="1" applyFill="1" applyAlignment="1">
      <alignment vertical="top" wrapText="1"/>
    </xf>
    <xf numFmtId="49" fontId="41" fillId="13" borderId="29" xfId="4" applyNumberFormat="1" applyFont="1" applyFill="1" applyBorder="1" applyAlignment="1">
      <alignment horizontal="center" vertical="top"/>
    </xf>
    <xf numFmtId="0" fontId="20" fillId="4" borderId="12" xfId="4" applyFont="1" applyFill="1" applyBorder="1" applyAlignment="1">
      <alignment horizontal="center" vertical="top"/>
    </xf>
    <xf numFmtId="0" fontId="20" fillId="4" borderId="30" xfId="4" applyFont="1" applyFill="1" applyBorder="1" applyAlignment="1">
      <alignment horizontal="center" vertical="top"/>
    </xf>
    <xf numFmtId="0" fontId="20" fillId="0" borderId="16" xfId="0" applyFont="1" applyBorder="1" applyAlignment="1">
      <alignment vertical="top" wrapText="1"/>
    </xf>
    <xf numFmtId="0" fontId="20" fillId="4" borderId="5" xfId="4" applyFont="1" applyFill="1" applyBorder="1" applyAlignment="1">
      <alignment horizontal="center" vertical="top"/>
    </xf>
    <xf numFmtId="49" fontId="38" fillId="4" borderId="34" xfId="4" applyNumberFormat="1" applyFont="1" applyFill="1" applyBorder="1" applyAlignment="1">
      <alignment horizontal="center" vertical="top"/>
    </xf>
    <xf numFmtId="49" fontId="39" fillId="4" borderId="34" xfId="4" applyNumberFormat="1" applyFont="1" applyFill="1" applyBorder="1" applyAlignment="1">
      <alignment horizontal="center" vertical="center" textRotation="90"/>
    </xf>
    <xf numFmtId="0" fontId="7" fillId="11" borderId="34" xfId="4" applyFont="1" applyFill="1" applyBorder="1" applyAlignment="1">
      <alignment horizontal="center" vertical="center" textRotation="90" wrapText="1"/>
    </xf>
    <xf numFmtId="49" fontId="41" fillId="12" borderId="34" xfId="4" applyNumberFormat="1" applyFont="1" applyFill="1" applyBorder="1" applyAlignment="1">
      <alignment horizontal="center" vertical="top" wrapText="1"/>
    </xf>
    <xf numFmtId="49" fontId="41" fillId="11" borderId="22" xfId="4" applyNumberFormat="1" applyFont="1" applyFill="1" applyBorder="1" applyAlignment="1">
      <alignment vertical="top" wrapText="1"/>
    </xf>
    <xf numFmtId="49" fontId="41" fillId="13" borderId="34" xfId="4" applyNumberFormat="1" applyFont="1" applyFill="1" applyBorder="1" applyAlignment="1">
      <alignment horizontal="center" vertical="top"/>
    </xf>
    <xf numFmtId="0" fontId="6" fillId="11" borderId="2" xfId="4" applyFont="1" applyFill="1" applyBorder="1" applyAlignment="1">
      <alignment horizontal="center" vertical="top" wrapText="1"/>
    </xf>
    <xf numFmtId="0" fontId="6" fillId="11" borderId="3" xfId="4" applyFont="1" applyFill="1" applyBorder="1" applyAlignment="1">
      <alignment horizontal="center" vertical="top" wrapText="1"/>
    </xf>
    <xf numFmtId="0" fontId="6" fillId="11" borderId="4" xfId="4" applyFont="1" applyFill="1" applyBorder="1" applyAlignment="1">
      <alignment horizontal="center" vertical="top" wrapText="1"/>
    </xf>
    <xf numFmtId="0" fontId="34" fillId="11" borderId="4" xfId="4" applyFont="1" applyFill="1" applyBorder="1" applyAlignment="1">
      <alignment horizontal="center" vertical="top" wrapText="1"/>
    </xf>
    <xf numFmtId="0" fontId="6" fillId="11" borderId="16" xfId="4" applyFont="1" applyFill="1" applyBorder="1" applyAlignment="1">
      <alignment horizontal="center" vertical="top" wrapText="1"/>
    </xf>
    <xf numFmtId="0" fontId="6" fillId="11" borderId="0" xfId="4" applyFont="1" applyFill="1" applyAlignment="1">
      <alignment horizontal="center" vertical="top" wrapText="1"/>
    </xf>
    <xf numFmtId="0" fontId="6" fillId="11" borderId="17" xfId="4" applyFont="1" applyFill="1" applyBorder="1" applyAlignment="1">
      <alignment horizontal="center" vertical="top" wrapText="1"/>
    </xf>
    <xf numFmtId="0" fontId="20" fillId="4" borderId="48" xfId="4" applyFont="1" applyFill="1" applyBorder="1" applyAlignment="1">
      <alignment vertical="top" wrapText="1"/>
    </xf>
    <xf numFmtId="0" fontId="8" fillId="11" borderId="17" xfId="4" applyFont="1" applyFill="1" applyBorder="1" applyAlignment="1">
      <alignment horizontal="center" vertical="top" wrapText="1"/>
    </xf>
    <xf numFmtId="0" fontId="6" fillId="11" borderId="42" xfId="4" applyFont="1" applyFill="1" applyBorder="1" applyAlignment="1">
      <alignment horizontal="center" vertical="top" wrapText="1"/>
    </xf>
    <xf numFmtId="0" fontId="6" fillId="11" borderId="22" xfId="4" applyFont="1" applyFill="1" applyBorder="1" applyAlignment="1">
      <alignment horizontal="center" vertical="top" wrapText="1"/>
    </xf>
    <xf numFmtId="0" fontId="8" fillId="11" borderId="38" xfId="4" applyFont="1" applyFill="1" applyBorder="1" applyAlignment="1">
      <alignment horizontal="center" vertical="top" wrapText="1"/>
    </xf>
    <xf numFmtId="0" fontId="20" fillId="0" borderId="43" xfId="4" applyFont="1" applyBorder="1" applyAlignment="1">
      <alignment horizontal="center" vertical="top"/>
    </xf>
    <xf numFmtId="0" fontId="5" fillId="8" borderId="4" xfId="4" applyFont="1" applyFill="1" applyBorder="1" applyAlignment="1">
      <alignment horizontal="center" vertical="top"/>
    </xf>
    <xf numFmtId="0" fontId="5" fillId="8" borderId="2" xfId="4" applyFont="1" applyFill="1" applyBorder="1" applyAlignment="1">
      <alignment horizontal="right" vertical="top" wrapText="1"/>
    </xf>
    <xf numFmtId="0" fontId="5" fillId="8" borderId="3" xfId="4" applyFont="1" applyFill="1" applyBorder="1" applyAlignment="1">
      <alignment horizontal="right" vertical="top" wrapText="1"/>
    </xf>
    <xf numFmtId="49" fontId="5" fillId="8" borderId="1" xfId="4" applyNumberFormat="1" applyFont="1" applyFill="1" applyBorder="1" applyAlignment="1">
      <alignment horizontal="center" vertical="top"/>
    </xf>
    <xf numFmtId="0" fontId="11" fillId="14" borderId="3" xfId="4" applyFont="1" applyFill="1" applyBorder="1" applyAlignment="1">
      <alignment horizontal="center" vertical="center"/>
    </xf>
    <xf numFmtId="49" fontId="5" fillId="13" borderId="4" xfId="4" applyNumberFormat="1" applyFont="1" applyFill="1" applyBorder="1" applyAlignment="1">
      <alignment horizontal="center" vertical="top"/>
    </xf>
    <xf numFmtId="0" fontId="11" fillId="0" borderId="69" xfId="4" applyFont="1" applyBorder="1" applyAlignment="1">
      <alignment horizontal="center" vertical="center"/>
    </xf>
    <xf numFmtId="0" fontId="11" fillId="0" borderId="62" xfId="4" applyFont="1" applyBorder="1" applyAlignment="1">
      <alignment horizontal="left" vertical="top"/>
    </xf>
    <xf numFmtId="49" fontId="5" fillId="13" borderId="17" xfId="4" applyNumberFormat="1" applyFont="1" applyFill="1" applyBorder="1" applyAlignment="1">
      <alignment horizontal="center" vertical="top"/>
    </xf>
    <xf numFmtId="49" fontId="5" fillId="13" borderId="38" xfId="4" applyNumberFormat="1" applyFont="1" applyFill="1" applyBorder="1" applyAlignment="1">
      <alignment horizontal="center" vertical="top"/>
    </xf>
    <xf numFmtId="0" fontId="11" fillId="0" borderId="62" xfId="4" applyFont="1" applyBorder="1" applyAlignment="1">
      <alignment horizontal="center" vertical="center"/>
    </xf>
    <xf numFmtId="0" fontId="11" fillId="0" borderId="58" xfId="4" applyFont="1" applyBorder="1" applyAlignment="1">
      <alignment horizontal="left" vertical="top"/>
    </xf>
    <xf numFmtId="0" fontId="11" fillId="0" borderId="55" xfId="4" applyFont="1" applyBorder="1" applyAlignment="1">
      <alignment horizontal="center" vertical="center"/>
    </xf>
    <xf numFmtId="0" fontId="11" fillId="0" borderId="48" xfId="4" applyFont="1" applyBorder="1" applyAlignment="1">
      <alignment horizontal="left" vertical="top"/>
    </xf>
    <xf numFmtId="0" fontId="11" fillId="0" borderId="29" xfId="4" applyFont="1" applyBorder="1" applyAlignment="1">
      <alignment horizontal="center" vertical="top"/>
    </xf>
    <xf numFmtId="0" fontId="20" fillId="14" borderId="10" xfId="4" applyFont="1" applyFill="1" applyBorder="1" applyAlignment="1">
      <alignment horizontal="center" vertical="center"/>
    </xf>
    <xf numFmtId="0" fontId="20" fillId="0" borderId="14" xfId="4" applyFont="1" applyBorder="1" applyAlignment="1">
      <alignment horizontal="left" vertical="top"/>
    </xf>
    <xf numFmtId="0" fontId="11" fillId="4" borderId="19" xfId="4" applyFont="1" applyFill="1" applyBorder="1" applyAlignment="1">
      <alignment horizontal="left" vertical="top" wrapText="1"/>
    </xf>
    <xf numFmtId="0" fontId="20" fillId="14" borderId="58" xfId="4" applyFont="1" applyFill="1" applyBorder="1" applyAlignment="1">
      <alignment horizontal="left" vertical="top"/>
    </xf>
    <xf numFmtId="49" fontId="11" fillId="0" borderId="1" xfId="4" applyNumberFormat="1" applyFont="1" applyBorder="1" applyAlignment="1">
      <alignment vertical="top" wrapText="1"/>
    </xf>
    <xf numFmtId="49" fontId="11" fillId="0" borderId="29" xfId="4" applyNumberFormat="1" applyFont="1" applyBorder="1" applyAlignment="1">
      <alignment vertical="top" wrapText="1"/>
    </xf>
    <xf numFmtId="1" fontId="11" fillId="0" borderId="18" xfId="4" applyNumberFormat="1" applyFont="1" applyBorder="1" applyAlignment="1">
      <alignment horizontal="center" vertical="top"/>
    </xf>
    <xf numFmtId="0" fontId="11" fillId="0" borderId="48" xfId="4" applyFont="1" applyBorder="1" applyAlignment="1">
      <alignment horizontal="left" vertical="top" wrapText="1"/>
    </xf>
    <xf numFmtId="0" fontId="11" fillId="4" borderId="18" xfId="4" applyFont="1" applyFill="1" applyBorder="1" applyAlignment="1">
      <alignment horizontal="center" vertical="top"/>
    </xf>
    <xf numFmtId="49" fontId="11" fillId="0" borderId="34" xfId="4" applyNumberFormat="1" applyFont="1" applyBorder="1" applyAlignment="1">
      <alignment vertical="top" wrapText="1"/>
    </xf>
    <xf numFmtId="0" fontId="4" fillId="0" borderId="1" xfId="4" applyFont="1" applyBorder="1" applyAlignment="1">
      <alignment horizontal="center" vertical="top" wrapText="1"/>
    </xf>
    <xf numFmtId="49" fontId="5" fillId="0" borderId="29" xfId="4" applyNumberFormat="1" applyFont="1" applyBorder="1" applyAlignment="1">
      <alignment horizontal="center" vertical="top" wrapText="1"/>
    </xf>
    <xf numFmtId="0" fontId="5" fillId="0" borderId="34" xfId="4" applyFont="1" applyBorder="1" applyAlignment="1">
      <alignment horizontal="center" vertical="top" wrapText="1"/>
    </xf>
    <xf numFmtId="49" fontId="5" fillId="11" borderId="0" xfId="4" applyNumberFormat="1" applyFont="1" applyFill="1" applyAlignment="1">
      <alignment horizontal="center" vertical="top" wrapText="1"/>
    </xf>
    <xf numFmtId="0" fontId="11" fillId="4" borderId="48" xfId="7" applyFont="1" applyFill="1" applyBorder="1" applyAlignment="1">
      <alignment horizontal="left" vertical="top" wrapText="1"/>
    </xf>
    <xf numFmtId="0" fontId="11" fillId="4" borderId="55" xfId="7" applyFont="1" applyFill="1" applyBorder="1" applyAlignment="1">
      <alignment horizontal="center" vertical="center" wrapText="1"/>
    </xf>
    <xf numFmtId="0" fontId="11" fillId="4" borderId="37" xfId="7" applyFont="1" applyFill="1" applyBorder="1" applyAlignment="1">
      <alignment horizontal="left" vertical="top" wrapText="1"/>
    </xf>
    <xf numFmtId="49" fontId="5" fillId="11" borderId="22" xfId="4" applyNumberFormat="1" applyFont="1" applyFill="1" applyBorder="1" applyAlignment="1">
      <alignment horizontal="center" vertical="top" wrapText="1"/>
    </xf>
    <xf numFmtId="0" fontId="8" fillId="8" borderId="42" xfId="4" applyFont="1" applyFill="1" applyBorder="1" applyAlignment="1">
      <alignment vertical="top"/>
    </xf>
    <xf numFmtId="0" fontId="8" fillId="8" borderId="22" xfId="4" applyFont="1" applyFill="1" applyBorder="1" applyAlignment="1">
      <alignment vertical="top"/>
    </xf>
    <xf numFmtId="0" fontId="5" fillId="8" borderId="22" xfId="4" applyFont="1" applyFill="1" applyBorder="1" applyAlignment="1">
      <alignment vertical="top"/>
    </xf>
    <xf numFmtId="0" fontId="8" fillId="8" borderId="38" xfId="4" applyFont="1" applyFill="1" applyBorder="1" applyAlignment="1">
      <alignment vertical="top"/>
    </xf>
    <xf numFmtId="164" fontId="7" fillId="8" borderId="21" xfId="4" applyNumberFormat="1" applyFont="1" applyFill="1" applyBorder="1" applyAlignment="1">
      <alignment horizontal="center" vertical="top" wrapText="1"/>
    </xf>
    <xf numFmtId="9" fontId="11" fillId="14" borderId="16" xfId="4" applyNumberFormat="1" applyFont="1" applyFill="1" applyBorder="1" applyAlignment="1">
      <alignment horizontal="center" vertical="top"/>
    </xf>
    <xf numFmtId="0" fontId="11" fillId="14" borderId="54" xfId="4" applyFont="1" applyFill="1" applyBorder="1" applyAlignment="1">
      <alignment horizontal="center" vertical="center"/>
    </xf>
    <xf numFmtId="0" fontId="11" fillId="14" borderId="57" xfId="4" applyFont="1" applyFill="1" applyBorder="1" applyAlignment="1">
      <alignment horizontal="left" vertical="top"/>
    </xf>
    <xf numFmtId="164" fontId="7" fillId="14" borderId="29" xfId="4" applyNumberFormat="1" applyFont="1" applyFill="1" applyBorder="1" applyAlignment="1">
      <alignment horizontal="center" vertical="top"/>
    </xf>
    <xf numFmtId="0" fontId="42" fillId="12" borderId="1" xfId="4" applyFont="1" applyFill="1" applyBorder="1" applyAlignment="1">
      <alignment horizontal="center" vertical="top" wrapText="1"/>
    </xf>
    <xf numFmtId="9" fontId="11" fillId="0" borderId="2" xfId="4" applyNumberFormat="1" applyFont="1" applyBorder="1" applyAlignment="1">
      <alignment horizontal="center" vertical="top"/>
    </xf>
    <xf numFmtId="0" fontId="42" fillId="12" borderId="29" xfId="4" applyFont="1" applyFill="1" applyBorder="1" applyAlignment="1">
      <alignment horizontal="center" vertical="top" wrapText="1"/>
    </xf>
    <xf numFmtId="9" fontId="11" fillId="0" borderId="13" xfId="4" applyNumberFormat="1" applyFont="1" applyBorder="1" applyAlignment="1">
      <alignment horizontal="center" vertical="top"/>
    </xf>
    <xf numFmtId="9" fontId="11" fillId="0" borderId="18" xfId="4" applyNumberFormat="1" applyFont="1" applyBorder="1" applyAlignment="1">
      <alignment horizontal="center" vertical="top"/>
    </xf>
    <xf numFmtId="9" fontId="11" fillId="0" borderId="6" xfId="4" applyNumberFormat="1" applyFont="1" applyBorder="1" applyAlignment="1">
      <alignment horizontal="center" vertical="top"/>
    </xf>
    <xf numFmtId="0" fontId="11" fillId="0" borderId="33" xfId="4" applyFont="1" applyBorder="1" applyAlignment="1">
      <alignment horizontal="center" vertical="center"/>
    </xf>
    <xf numFmtId="0" fontId="42" fillId="12" borderId="34" xfId="4" applyFont="1" applyFill="1" applyBorder="1" applyAlignment="1">
      <alignment horizontal="center" vertical="top" wrapText="1"/>
    </xf>
    <xf numFmtId="9" fontId="11" fillId="14" borderId="2" xfId="4" applyNumberFormat="1" applyFont="1" applyFill="1" applyBorder="1" applyAlignment="1">
      <alignment horizontal="center" vertical="top"/>
    </xf>
    <xf numFmtId="49" fontId="11" fillId="0" borderId="29" xfId="4" applyNumberFormat="1" applyFont="1" applyBorder="1" applyAlignment="1">
      <alignment horizontal="left" vertical="top" wrapText="1"/>
    </xf>
    <xf numFmtId="0" fontId="11" fillId="0" borderId="6" xfId="4" applyFont="1" applyBorder="1" applyAlignment="1">
      <alignment horizontal="center" vertical="top"/>
    </xf>
    <xf numFmtId="49" fontId="11" fillId="0" borderId="34" xfId="4" applyNumberFormat="1" applyFont="1" applyBorder="1" applyAlignment="1">
      <alignment horizontal="left" vertical="top" wrapText="1"/>
    </xf>
    <xf numFmtId="0" fontId="11" fillId="14" borderId="62" xfId="4" applyFont="1" applyFill="1" applyBorder="1" applyAlignment="1">
      <alignment horizontal="center" vertical="center"/>
    </xf>
    <xf numFmtId="0" fontId="11" fillId="4" borderId="40" xfId="7" applyFont="1" applyFill="1" applyBorder="1" applyAlignment="1">
      <alignment horizontal="center" vertical="top"/>
    </xf>
    <xf numFmtId="0" fontId="20" fillId="4" borderId="49" xfId="7" applyFont="1" applyFill="1" applyBorder="1" applyAlignment="1">
      <alignment horizontal="center" vertical="center" wrapText="1"/>
    </xf>
    <xf numFmtId="0" fontId="20" fillId="4" borderId="19" xfId="7" applyFont="1" applyFill="1" applyBorder="1" applyAlignment="1">
      <alignment wrapText="1"/>
    </xf>
    <xf numFmtId="0" fontId="11" fillId="4" borderId="31" xfId="7" applyFont="1" applyFill="1" applyBorder="1" applyAlignment="1">
      <alignment horizontal="center" vertical="top"/>
    </xf>
    <xf numFmtId="0" fontId="20" fillId="4" borderId="32" xfId="7" applyFont="1" applyFill="1" applyBorder="1" applyAlignment="1">
      <alignment horizontal="center" vertical="center" wrapText="1"/>
    </xf>
    <xf numFmtId="0" fontId="11" fillId="4" borderId="8" xfId="7" applyFont="1" applyFill="1" applyBorder="1" applyAlignment="1">
      <alignment wrapText="1"/>
    </xf>
    <xf numFmtId="0" fontId="11" fillId="0" borderId="1" xfId="4" applyFont="1" applyBorder="1" applyAlignment="1">
      <alignment horizontal="left" vertical="top" wrapText="1"/>
    </xf>
    <xf numFmtId="0" fontId="4" fillId="4" borderId="2" xfId="4" applyFont="1" applyFill="1" applyBorder="1" applyAlignment="1">
      <alignment horizontal="center" vertical="top" wrapText="1"/>
    </xf>
    <xf numFmtId="0" fontId="11" fillId="0" borderId="29" xfId="4" applyFont="1" applyBorder="1" applyAlignment="1">
      <alignment horizontal="left" vertical="top" wrapText="1"/>
    </xf>
    <xf numFmtId="49" fontId="5" fillId="4" borderId="16" xfId="4" applyNumberFormat="1" applyFont="1" applyFill="1" applyBorder="1" applyAlignment="1">
      <alignment horizontal="center" vertical="top" wrapText="1"/>
    </xf>
    <xf numFmtId="0" fontId="11" fillId="0" borderId="34" xfId="4" applyFont="1" applyBorder="1" applyAlignment="1">
      <alignment horizontal="left" vertical="top" wrapText="1"/>
    </xf>
    <xf numFmtId="49" fontId="5" fillId="4" borderId="42" xfId="4" applyNumberFormat="1" applyFont="1" applyFill="1" applyBorder="1" applyAlignment="1">
      <alignment horizontal="center" vertical="top" wrapText="1"/>
    </xf>
    <xf numFmtId="0" fontId="4" fillId="4" borderId="3" xfId="4" applyFont="1" applyFill="1" applyBorder="1" applyAlignment="1">
      <alignment horizontal="center" vertical="top" wrapText="1"/>
    </xf>
    <xf numFmtId="49" fontId="5" fillId="4" borderId="0" xfId="4" applyNumberFormat="1" applyFont="1" applyFill="1" applyAlignment="1">
      <alignment horizontal="center" vertical="top" wrapText="1"/>
    </xf>
    <xf numFmtId="0" fontId="20" fillId="4" borderId="39" xfId="4" applyFont="1" applyFill="1" applyBorder="1" applyAlignment="1">
      <alignment wrapText="1"/>
    </xf>
    <xf numFmtId="0" fontId="43" fillId="0" borderId="16" xfId="0" applyFont="1" applyBorder="1" applyAlignment="1">
      <alignment vertical="top" wrapText="1"/>
    </xf>
    <xf numFmtId="0" fontId="11" fillId="0" borderId="16" xfId="0" applyFont="1" applyBorder="1" applyAlignment="1">
      <alignment horizontal="left" vertical="top" wrapText="1"/>
    </xf>
    <xf numFmtId="49" fontId="5" fillId="4" borderId="22" xfId="4" applyNumberFormat="1" applyFont="1" applyFill="1" applyBorder="1" applyAlignment="1">
      <alignment horizontal="center" vertical="top" wrapText="1"/>
    </xf>
    <xf numFmtId="0" fontId="11" fillId="12" borderId="34" xfId="4" applyFont="1" applyFill="1" applyBorder="1" applyAlignment="1">
      <alignment horizontal="left" vertical="top" wrapText="1"/>
    </xf>
    <xf numFmtId="2" fontId="3" fillId="0" borderId="0" xfId="4" applyNumberFormat="1"/>
    <xf numFmtId="49" fontId="11" fillId="4" borderId="34" xfId="4" applyNumberFormat="1" applyFont="1" applyFill="1" applyBorder="1" applyAlignment="1">
      <alignment vertical="top"/>
    </xf>
    <xf numFmtId="164" fontId="7" fillId="11" borderId="30" xfId="4" applyNumberFormat="1" applyFont="1" applyFill="1" applyBorder="1" applyAlignment="1">
      <alignment horizontal="center" vertical="top"/>
    </xf>
    <xf numFmtId="0" fontId="8" fillId="11" borderId="16" xfId="4" applyFont="1" applyFill="1" applyBorder="1" applyAlignment="1">
      <alignment horizontal="left" vertical="top" wrapText="1"/>
    </xf>
    <xf numFmtId="0" fontId="8" fillId="11" borderId="42" xfId="4" applyFont="1" applyFill="1" applyBorder="1" applyAlignment="1">
      <alignment horizontal="left" vertical="top" wrapText="1"/>
    </xf>
    <xf numFmtId="49" fontId="5" fillId="11" borderId="38" xfId="4" applyNumberFormat="1" applyFont="1" applyFill="1" applyBorder="1" applyAlignment="1">
      <alignment horizontal="center" vertical="top" wrapText="1"/>
    </xf>
    <xf numFmtId="0" fontId="11" fillId="0" borderId="46" xfId="4" applyFont="1" applyBorder="1" applyAlignment="1">
      <alignment vertical="center" wrapText="1"/>
    </xf>
    <xf numFmtId="0" fontId="16" fillId="7" borderId="22" xfId="4" applyFont="1" applyFill="1" applyBorder="1" applyAlignment="1">
      <alignment horizontal="left" vertical="top"/>
    </xf>
    <xf numFmtId="0" fontId="27" fillId="7" borderId="22" xfId="4" applyFont="1" applyFill="1" applyBorder="1" applyAlignment="1">
      <alignment horizontal="left" vertical="top"/>
    </xf>
    <xf numFmtId="0" fontId="44" fillId="7" borderId="22" xfId="4" applyFont="1" applyFill="1" applyBorder="1" applyAlignment="1">
      <alignment horizontal="left" vertical="top"/>
    </xf>
    <xf numFmtId="0" fontId="45" fillId="7" borderId="22" xfId="4" applyFont="1" applyFill="1" applyBorder="1" applyAlignment="1">
      <alignment horizontal="left" vertical="top"/>
    </xf>
    <xf numFmtId="0" fontId="29" fillId="7" borderId="0" xfId="4" applyFont="1" applyFill="1" applyAlignment="1">
      <alignment vertical="top"/>
    </xf>
    <xf numFmtId="49" fontId="29" fillId="7" borderId="21" xfId="4" applyNumberFormat="1" applyFont="1" applyFill="1" applyBorder="1" applyAlignment="1">
      <alignment horizontal="center" vertical="top" wrapText="1"/>
    </xf>
    <xf numFmtId="164" fontId="17" fillId="7" borderId="1" xfId="4" applyNumberFormat="1" applyFont="1" applyFill="1" applyBorder="1" applyAlignment="1">
      <alignment horizontal="center" vertical="top" wrapText="1"/>
    </xf>
    <xf numFmtId="0" fontId="29" fillId="7" borderId="4" xfId="4" applyFont="1" applyFill="1" applyBorder="1" applyAlignment="1">
      <alignment horizontal="center" vertical="top"/>
    </xf>
    <xf numFmtId="0" fontId="29" fillId="7" borderId="3" xfId="4" applyFont="1" applyFill="1" applyBorder="1" applyAlignment="1">
      <alignment horizontal="right" vertical="top" wrapText="1"/>
    </xf>
    <xf numFmtId="0" fontId="29" fillId="7" borderId="2" xfId="4" applyFont="1" applyFill="1" applyBorder="1" applyAlignment="1">
      <alignment horizontal="right" vertical="top" wrapText="1"/>
    </xf>
    <xf numFmtId="0" fontId="29" fillId="7" borderId="3" xfId="4" applyFont="1" applyFill="1" applyBorder="1" applyAlignment="1">
      <alignment horizontal="right" vertical="top" wrapText="1"/>
    </xf>
    <xf numFmtId="49" fontId="30" fillId="7" borderId="1" xfId="4" applyNumberFormat="1" applyFont="1" applyFill="1" applyBorder="1" applyAlignment="1">
      <alignment horizontal="center" vertical="top"/>
    </xf>
    <xf numFmtId="49" fontId="30" fillId="9" borderId="21" xfId="4" applyNumberFormat="1" applyFont="1" applyFill="1" applyBorder="1" applyAlignment="1">
      <alignment horizontal="center" vertical="top"/>
    </xf>
    <xf numFmtId="0" fontId="18" fillId="0" borderId="0" xfId="0" applyFont="1" applyAlignment="1">
      <alignment vertical="top" wrapText="1"/>
    </xf>
    <xf numFmtId="49" fontId="18" fillId="4" borderId="1" xfId="4" applyNumberFormat="1" applyFont="1" applyFill="1" applyBorder="1" applyAlignment="1">
      <alignment horizontal="center" vertical="top"/>
    </xf>
    <xf numFmtId="0" fontId="3" fillId="0" borderId="1" xfId="4" applyBorder="1" applyAlignment="1">
      <alignment horizontal="center" vertical="top" wrapText="1"/>
    </xf>
    <xf numFmtId="0" fontId="3" fillId="12" borderId="1" xfId="4" applyFill="1" applyBorder="1" applyAlignment="1">
      <alignment horizontal="center" vertical="top" wrapText="1"/>
    </xf>
    <xf numFmtId="49" fontId="29" fillId="13" borderId="1" xfId="4" applyNumberFormat="1" applyFont="1" applyFill="1" applyBorder="1" applyAlignment="1">
      <alignment vertical="top"/>
    </xf>
    <xf numFmtId="164" fontId="18" fillId="0" borderId="52" xfId="4" applyNumberFormat="1" applyFont="1" applyBorder="1" applyAlignment="1">
      <alignment horizontal="center" vertical="top"/>
    </xf>
    <xf numFmtId="0" fontId="31" fillId="0" borderId="52" xfId="4" applyFont="1" applyBorder="1" applyAlignment="1">
      <alignment horizontal="center" vertical="top"/>
    </xf>
    <xf numFmtId="49" fontId="18" fillId="4" borderId="29" xfId="4" applyNumberFormat="1" applyFont="1" applyFill="1" applyBorder="1" applyAlignment="1">
      <alignment horizontal="center" vertical="top"/>
    </xf>
    <xf numFmtId="49" fontId="16" fillId="0" borderId="29" xfId="4" applyNumberFormat="1" applyFont="1" applyBorder="1" applyAlignment="1">
      <alignment horizontal="center" vertical="top" wrapText="1"/>
    </xf>
    <xf numFmtId="49" fontId="16" fillId="12" borderId="29" xfId="4" applyNumberFormat="1" applyFont="1" applyFill="1" applyBorder="1" applyAlignment="1">
      <alignment horizontal="center" vertical="top" wrapText="1"/>
    </xf>
    <xf numFmtId="49" fontId="29" fillId="13" borderId="29" xfId="4" applyNumberFormat="1" applyFont="1" applyFill="1" applyBorder="1" applyAlignment="1">
      <alignment vertical="top"/>
    </xf>
    <xf numFmtId="0" fontId="46" fillId="0" borderId="0" xfId="0" applyFont="1" applyAlignment="1">
      <alignment vertical="top" wrapText="1"/>
    </xf>
    <xf numFmtId="0" fontId="31" fillId="0" borderId="12" xfId="4" applyFont="1" applyBorder="1" applyAlignment="1">
      <alignment horizontal="center" vertical="top"/>
    </xf>
    <xf numFmtId="49" fontId="18" fillId="4" borderId="34" xfId="4" applyNumberFormat="1" applyFont="1" applyFill="1" applyBorder="1" applyAlignment="1">
      <alignment horizontal="center" vertical="top"/>
    </xf>
    <xf numFmtId="49" fontId="16" fillId="12" borderId="34" xfId="4" applyNumberFormat="1" applyFont="1" applyFill="1" applyBorder="1" applyAlignment="1">
      <alignment horizontal="center" vertical="top" wrapText="1"/>
    </xf>
    <xf numFmtId="49" fontId="29" fillId="13" borderId="34" xfId="4" applyNumberFormat="1" applyFont="1" applyFill="1" applyBorder="1" applyAlignment="1">
      <alignment vertical="top"/>
    </xf>
    <xf numFmtId="164" fontId="16" fillId="14" borderId="34" xfId="4" applyNumberFormat="1" applyFont="1" applyFill="1" applyBorder="1" applyAlignment="1">
      <alignment horizontal="center" vertical="top"/>
    </xf>
    <xf numFmtId="0" fontId="3" fillId="0" borderId="0" xfId="4" applyAlignment="1">
      <alignment horizontal="center" vertical="top" wrapText="1"/>
    </xf>
    <xf numFmtId="0" fontId="32" fillId="11" borderId="0" xfId="4" applyFont="1" applyFill="1" applyAlignment="1">
      <alignment horizontal="center" vertical="top" wrapText="1"/>
    </xf>
    <xf numFmtId="49" fontId="29" fillId="13" borderId="29" xfId="4" applyNumberFormat="1" applyFont="1" applyFill="1" applyBorder="1" applyAlignment="1">
      <alignment horizontal="center" vertical="top"/>
    </xf>
    <xf numFmtId="49" fontId="30" fillId="9" borderId="29" xfId="4" applyNumberFormat="1" applyFont="1" applyFill="1" applyBorder="1" applyAlignment="1">
      <alignment horizontal="center" vertical="top"/>
    </xf>
    <xf numFmtId="9" fontId="20" fillId="0" borderId="56" xfId="4" applyNumberFormat="1" applyFont="1" applyBorder="1" applyAlignment="1">
      <alignment horizontal="center" vertical="top"/>
    </xf>
    <xf numFmtId="0" fontId="20" fillId="0" borderId="57" xfId="4" applyFont="1" applyBorder="1" applyAlignment="1">
      <alignment horizontal="left" vertical="top"/>
    </xf>
    <xf numFmtId="164" fontId="16" fillId="0" borderId="29" xfId="4" applyNumberFormat="1" applyFont="1" applyBorder="1" applyAlignment="1">
      <alignment horizontal="center" vertical="top"/>
    </xf>
    <xf numFmtId="0" fontId="32" fillId="12" borderId="29" xfId="4" applyFont="1" applyFill="1" applyBorder="1" applyAlignment="1">
      <alignment horizontal="center" vertical="top" wrapText="1"/>
    </xf>
    <xf numFmtId="164" fontId="16" fillId="0" borderId="12" xfId="4" applyNumberFormat="1" applyFont="1" applyBorder="1" applyAlignment="1">
      <alignment horizontal="center" vertical="top"/>
    </xf>
    <xf numFmtId="164" fontId="18" fillId="0" borderId="12" xfId="4" applyNumberFormat="1" applyFont="1" applyBorder="1" applyAlignment="1">
      <alignment horizontal="center" vertical="top"/>
    </xf>
    <xf numFmtId="164" fontId="16" fillId="0" borderId="30" xfId="4" applyNumberFormat="1" applyFont="1" applyBorder="1" applyAlignment="1">
      <alignment horizontal="center" vertical="top"/>
    </xf>
    <xf numFmtId="164" fontId="16" fillId="0" borderId="5" xfId="4" applyNumberFormat="1" applyFont="1" applyBorder="1" applyAlignment="1">
      <alignment horizontal="center" vertical="top"/>
    </xf>
    <xf numFmtId="0" fontId="47" fillId="11" borderId="2" xfId="4" applyFont="1" applyFill="1" applyBorder="1" applyAlignment="1">
      <alignment horizontal="left" vertical="top" wrapText="1"/>
    </xf>
    <xf numFmtId="0" fontId="3" fillId="11" borderId="3" xfId="4" applyFill="1" applyBorder="1" applyAlignment="1">
      <alignment horizontal="center" vertical="top" wrapText="1"/>
    </xf>
    <xf numFmtId="0" fontId="3" fillId="11" borderId="4" xfId="4" applyFill="1" applyBorder="1" applyAlignment="1">
      <alignment horizontal="center" vertical="top" wrapText="1"/>
    </xf>
    <xf numFmtId="49" fontId="16" fillId="13" borderId="1" xfId="4" applyNumberFormat="1" applyFont="1" applyFill="1" applyBorder="1" applyAlignment="1">
      <alignment horizontal="center" vertical="top"/>
    </xf>
    <xf numFmtId="49" fontId="16" fillId="9" borderId="1" xfId="4" applyNumberFormat="1" applyFont="1" applyFill="1" applyBorder="1" applyAlignment="1">
      <alignment horizontal="center" vertical="top"/>
    </xf>
    <xf numFmtId="164" fontId="16" fillId="11" borderId="52" xfId="4" applyNumberFormat="1" applyFont="1" applyFill="1" applyBorder="1" applyAlignment="1">
      <alignment horizontal="center" vertical="top"/>
    </xf>
    <xf numFmtId="0" fontId="47" fillId="11" borderId="16" xfId="4" applyFont="1" applyFill="1" applyBorder="1" applyAlignment="1">
      <alignment horizontal="left" vertical="top" wrapText="1"/>
    </xf>
    <xf numFmtId="49" fontId="16" fillId="11" borderId="0" xfId="4" applyNumberFormat="1" applyFont="1" applyFill="1" applyAlignment="1">
      <alignment horizontal="center" vertical="top" wrapText="1"/>
    </xf>
    <xf numFmtId="49" fontId="29" fillId="11" borderId="17" xfId="4" applyNumberFormat="1" applyFont="1" applyFill="1" applyBorder="1" applyAlignment="1">
      <alignment horizontal="center" vertical="top" wrapText="1"/>
    </xf>
    <xf numFmtId="49" fontId="16" fillId="11" borderId="0" xfId="4" applyNumberFormat="1" applyFont="1" applyFill="1" applyAlignment="1">
      <alignment vertical="top" wrapText="1"/>
    </xf>
    <xf numFmtId="49" fontId="16" fillId="13" borderId="29" xfId="4" applyNumberFormat="1" applyFont="1" applyFill="1" applyBorder="1" applyAlignment="1">
      <alignment horizontal="center" vertical="top"/>
    </xf>
    <xf numFmtId="49" fontId="16" fillId="9" borderId="29" xfId="4" applyNumberFormat="1" applyFont="1" applyFill="1" applyBorder="1" applyAlignment="1">
      <alignment vertical="top"/>
    </xf>
    <xf numFmtId="164" fontId="16" fillId="11" borderId="30" xfId="4" applyNumberFormat="1" applyFont="1" applyFill="1" applyBorder="1" applyAlignment="1">
      <alignment horizontal="center" vertical="top"/>
    </xf>
    <xf numFmtId="0" fontId="37" fillId="11" borderId="16" xfId="4" applyFont="1" applyFill="1" applyBorder="1" applyAlignment="1">
      <alignment horizontal="left" vertical="top" wrapText="1"/>
    </xf>
    <xf numFmtId="0" fontId="6" fillId="4" borderId="33" xfId="4" applyFont="1" applyFill="1" applyBorder="1" applyAlignment="1">
      <alignment horizontal="center" vertical="top" wrapText="1"/>
    </xf>
    <xf numFmtId="0" fontId="6" fillId="4" borderId="41" xfId="4" applyFont="1" applyFill="1" applyBorder="1" applyAlignment="1">
      <alignment horizontal="left" vertical="top" wrapText="1"/>
    </xf>
    <xf numFmtId="0" fontId="37" fillId="11" borderId="42" xfId="4" applyFont="1" applyFill="1" applyBorder="1" applyAlignment="1">
      <alignment horizontal="left" vertical="top" wrapText="1"/>
    </xf>
    <xf numFmtId="49" fontId="16" fillId="11" borderId="22" xfId="4" applyNumberFormat="1" applyFont="1" applyFill="1" applyBorder="1" applyAlignment="1">
      <alignment horizontal="center" vertical="top" wrapText="1"/>
    </xf>
    <xf numFmtId="49" fontId="29" fillId="11" borderId="38" xfId="4" applyNumberFormat="1" applyFont="1" applyFill="1" applyBorder="1" applyAlignment="1">
      <alignment horizontal="center" vertical="top" wrapText="1"/>
    </xf>
    <xf numFmtId="49" fontId="16" fillId="13" borderId="34" xfId="4" applyNumberFormat="1" applyFont="1" applyFill="1" applyBorder="1" applyAlignment="1">
      <alignment horizontal="center" vertical="top"/>
    </xf>
    <xf numFmtId="49" fontId="16" fillId="9" borderId="34" xfId="4" applyNumberFormat="1" applyFont="1" applyFill="1" applyBorder="1" applyAlignment="1">
      <alignment vertical="top"/>
    </xf>
    <xf numFmtId="49" fontId="30" fillId="8" borderId="11" xfId="4" applyNumberFormat="1" applyFont="1" applyFill="1" applyBorder="1" applyAlignment="1">
      <alignment horizontal="center" vertical="top"/>
    </xf>
    <xf numFmtId="49" fontId="30" fillId="9" borderId="11" xfId="4" applyNumberFormat="1" applyFont="1" applyFill="1" applyBorder="1" applyAlignment="1">
      <alignment horizontal="center" vertical="top"/>
    </xf>
    <xf numFmtId="164" fontId="17" fillId="8" borderId="1" xfId="4" applyNumberFormat="1" applyFont="1" applyFill="1" applyBorder="1" applyAlignment="1">
      <alignment horizontal="center" vertical="top" wrapText="1"/>
    </xf>
    <xf numFmtId="0" fontId="29" fillId="8" borderId="4" xfId="4" applyFont="1" applyFill="1" applyBorder="1" applyAlignment="1">
      <alignment horizontal="center" vertical="top"/>
    </xf>
    <xf numFmtId="0" fontId="20" fillId="12" borderId="3" xfId="0" applyFont="1" applyFill="1" applyBorder="1" applyAlignment="1">
      <alignment horizontal="left" vertical="top" wrapText="1"/>
    </xf>
    <xf numFmtId="49" fontId="5" fillId="12" borderId="1" xfId="4" applyNumberFormat="1" applyFont="1" applyFill="1" applyBorder="1" applyAlignment="1">
      <alignment horizontal="center" vertical="top" wrapText="1"/>
    </xf>
    <xf numFmtId="164" fontId="20" fillId="0" borderId="1" xfId="4" applyNumberFormat="1" applyFont="1" applyBorder="1" applyAlignment="1">
      <alignment horizontal="center" vertical="top"/>
    </xf>
    <xf numFmtId="0" fontId="20" fillId="12" borderId="0" xfId="0" applyFont="1" applyFill="1" applyAlignment="1">
      <alignment horizontal="left" vertical="top" wrapText="1"/>
    </xf>
    <xf numFmtId="0" fontId="20" fillId="12" borderId="22" xfId="0" applyFont="1" applyFill="1" applyBorder="1" applyAlignment="1">
      <alignment horizontal="left" vertical="top" wrapText="1"/>
    </xf>
    <xf numFmtId="49" fontId="7" fillId="12" borderId="34" xfId="4" applyNumberFormat="1" applyFont="1" applyFill="1" applyBorder="1" applyAlignment="1">
      <alignment horizontal="center" vertical="top" wrapText="1"/>
    </xf>
    <xf numFmtId="0" fontId="20" fillId="12" borderId="2" xfId="0" applyFont="1" applyFill="1" applyBorder="1" applyAlignment="1">
      <alignment horizontal="left" vertical="top" wrapText="1"/>
    </xf>
    <xf numFmtId="0" fontId="20" fillId="12" borderId="16" xfId="0" applyFont="1" applyFill="1" applyBorder="1" applyAlignment="1">
      <alignment horizontal="left" vertical="top" wrapText="1"/>
    </xf>
    <xf numFmtId="0" fontId="20" fillId="12" borderId="42" xfId="0" applyFont="1" applyFill="1" applyBorder="1" applyAlignment="1">
      <alignment horizontal="left" vertical="top" wrapText="1"/>
    </xf>
    <xf numFmtId="0" fontId="6" fillId="0" borderId="33" xfId="4" applyFont="1" applyBorder="1" applyAlignment="1">
      <alignment horizontal="center" vertical="center"/>
    </xf>
    <xf numFmtId="0" fontId="6" fillId="0" borderId="41" xfId="4" applyFont="1" applyBorder="1" applyAlignment="1">
      <alignment horizontal="left" vertical="top"/>
    </xf>
    <xf numFmtId="0" fontId="20" fillId="14" borderId="10" xfId="4" applyFont="1" applyFill="1" applyBorder="1" applyAlignment="1">
      <alignment horizontal="left" vertical="top"/>
    </xf>
    <xf numFmtId="164" fontId="5" fillId="16" borderId="21" xfId="4" applyNumberFormat="1" applyFont="1" applyFill="1" applyBorder="1" applyAlignment="1">
      <alignment horizontal="center" vertical="top"/>
    </xf>
    <xf numFmtId="0" fontId="11" fillId="14" borderId="0" xfId="4" applyFont="1" applyFill="1" applyAlignment="1">
      <alignment horizontal="center" vertical="center"/>
    </xf>
    <xf numFmtId="0" fontId="11" fillId="14" borderId="0" xfId="4" applyFont="1" applyFill="1" applyAlignment="1">
      <alignment horizontal="left" vertical="top"/>
    </xf>
    <xf numFmtId="164" fontId="5" fillId="16" borderId="34" xfId="4" applyNumberFormat="1" applyFont="1" applyFill="1" applyBorder="1" applyAlignment="1">
      <alignment horizontal="center" vertical="top"/>
    </xf>
    <xf numFmtId="164" fontId="11" fillId="0" borderId="3" xfId="4" applyNumberFormat="1" applyFont="1" applyBorder="1" applyAlignment="1">
      <alignment horizontal="center" vertical="top"/>
    </xf>
    <xf numFmtId="0" fontId="11" fillId="0" borderId="47" xfId="4" applyFont="1" applyBorder="1" applyAlignment="1">
      <alignment horizontal="center" vertical="top"/>
    </xf>
    <xf numFmtId="164" fontId="11" fillId="0" borderId="14" xfId="4" applyNumberFormat="1" applyFont="1" applyBorder="1" applyAlignment="1">
      <alignment horizontal="center" vertical="top"/>
    </xf>
    <xf numFmtId="164" fontId="11" fillId="0" borderId="19" xfId="4" applyNumberFormat="1" applyFont="1" applyBorder="1" applyAlignment="1">
      <alignment horizontal="center" vertical="top"/>
    </xf>
    <xf numFmtId="0" fontId="11" fillId="14" borderId="22" xfId="4" applyFont="1" applyFill="1" applyBorder="1" applyAlignment="1">
      <alignment horizontal="center" vertical="center"/>
    </xf>
    <xf numFmtId="0" fontId="20" fillId="14" borderId="0" xfId="4" applyFont="1" applyFill="1" applyAlignment="1">
      <alignment horizontal="center" vertical="center"/>
    </xf>
    <xf numFmtId="0" fontId="20" fillId="14" borderId="0" xfId="4" applyFont="1" applyFill="1" applyAlignment="1">
      <alignment horizontal="left" vertical="top"/>
    </xf>
    <xf numFmtId="164" fontId="5" fillId="16" borderId="29" xfId="4" applyNumberFormat="1" applyFont="1" applyFill="1" applyBorder="1" applyAlignment="1">
      <alignment horizontal="center" vertical="top"/>
    </xf>
    <xf numFmtId="0" fontId="5" fillId="14" borderId="9" xfId="4" applyFont="1" applyFill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49" fontId="18" fillId="0" borderId="1" xfId="4" applyNumberFormat="1" applyFont="1" applyBorder="1" applyAlignment="1">
      <alignment horizontal="center" vertical="center" textRotation="90"/>
    </xf>
    <xf numFmtId="0" fontId="11" fillId="0" borderId="71" xfId="4" applyFont="1" applyBorder="1" applyAlignment="1">
      <alignment horizontal="center" vertical="top"/>
    </xf>
    <xf numFmtId="0" fontId="11" fillId="0" borderId="29" xfId="0" applyFont="1" applyBorder="1" applyAlignment="1">
      <alignment vertical="top" wrapText="1"/>
    </xf>
    <xf numFmtId="49" fontId="18" fillId="0" borderId="29" xfId="4" applyNumberFormat="1" applyFont="1" applyBorder="1" applyAlignment="1">
      <alignment horizontal="center" vertical="center" textRotation="90"/>
    </xf>
    <xf numFmtId="0" fontId="11" fillId="0" borderId="13" xfId="4" applyFont="1" applyBorder="1" applyAlignment="1">
      <alignment horizontal="center" vertical="top"/>
    </xf>
    <xf numFmtId="0" fontId="11" fillId="4" borderId="13" xfId="4" applyFont="1" applyFill="1" applyBorder="1" applyAlignment="1">
      <alignment horizontal="center" vertical="top"/>
    </xf>
    <xf numFmtId="0" fontId="25" fillId="0" borderId="29" xfId="0" applyFont="1" applyBorder="1" applyAlignment="1">
      <alignment vertical="top" wrapText="1"/>
    </xf>
    <xf numFmtId="0" fontId="11" fillId="0" borderId="34" xfId="0" applyFont="1" applyBorder="1" applyAlignment="1">
      <alignment horizontal="left" vertical="top" wrapText="1"/>
    </xf>
    <xf numFmtId="49" fontId="48" fillId="0" borderId="34" xfId="4" applyNumberFormat="1" applyFont="1" applyBorder="1" applyAlignment="1">
      <alignment horizontal="center" vertical="center" textRotation="90"/>
    </xf>
    <xf numFmtId="164" fontId="5" fillId="16" borderId="1" xfId="4" applyNumberFormat="1" applyFont="1" applyFill="1" applyBorder="1" applyAlignment="1">
      <alignment horizontal="center" vertical="top"/>
    </xf>
    <xf numFmtId="0" fontId="11" fillId="12" borderId="3" xfId="7" applyFont="1" applyFill="1" applyBorder="1" applyAlignment="1">
      <alignment horizontal="left" vertical="top" wrapText="1"/>
    </xf>
    <xf numFmtId="0" fontId="11" fillId="4" borderId="71" xfId="4" applyFont="1" applyFill="1" applyBorder="1" applyAlignment="1">
      <alignment horizontal="center" vertical="top"/>
    </xf>
    <xf numFmtId="0" fontId="11" fillId="12" borderId="0" xfId="7" applyFont="1" applyFill="1" applyAlignment="1">
      <alignment horizontal="left" vertical="top" wrapText="1"/>
    </xf>
    <xf numFmtId="49" fontId="18" fillId="0" borderId="34" xfId="4" applyNumberFormat="1" applyFont="1" applyBorder="1" applyAlignment="1">
      <alignment horizontal="center" vertical="center" textRotation="90"/>
    </xf>
    <xf numFmtId="0" fontId="11" fillId="12" borderId="22" xfId="7" applyFont="1" applyFill="1" applyBorder="1" applyAlignment="1">
      <alignment horizontal="left" vertical="top" wrapText="1"/>
    </xf>
    <xf numFmtId="0" fontId="20" fillId="0" borderId="24" xfId="4" applyFont="1" applyBorder="1" applyAlignment="1">
      <alignment horizontal="center" vertical="center"/>
    </xf>
    <xf numFmtId="0" fontId="20" fillId="0" borderId="3" xfId="4" applyFont="1" applyBorder="1" applyAlignment="1">
      <alignment horizontal="left" vertical="top"/>
    </xf>
    <xf numFmtId="49" fontId="20" fillId="0" borderId="29" xfId="4" applyNumberFormat="1" applyFont="1" applyBorder="1" applyAlignment="1">
      <alignment horizontal="left" vertical="top" wrapText="1"/>
    </xf>
    <xf numFmtId="0" fontId="11" fillId="0" borderId="34" xfId="0" applyFont="1" applyBorder="1" applyAlignment="1">
      <alignment vertical="top" wrapText="1"/>
    </xf>
    <xf numFmtId="9" fontId="11" fillId="14" borderId="42" xfId="4" applyNumberFormat="1" applyFont="1" applyFill="1" applyBorder="1" applyAlignment="1">
      <alignment horizontal="center" vertical="top"/>
    </xf>
    <xf numFmtId="0" fontId="11" fillId="4" borderId="64" xfId="4" applyFont="1" applyFill="1" applyBorder="1" applyAlignment="1">
      <alignment horizontal="center" vertical="top"/>
    </xf>
    <xf numFmtId="1" fontId="11" fillId="0" borderId="26" xfId="4" applyNumberFormat="1" applyFont="1" applyBorder="1" applyAlignment="1">
      <alignment horizontal="center" vertical="top"/>
    </xf>
    <xf numFmtId="1" fontId="24" fillId="0" borderId="26" xfId="4" applyNumberFormat="1" applyFont="1" applyBorder="1" applyAlignment="1">
      <alignment horizontal="center" vertical="top"/>
    </xf>
    <xf numFmtId="0" fontId="11" fillId="0" borderId="4" xfId="0" applyFont="1" applyBorder="1" applyAlignment="1">
      <alignment horizontal="left" vertical="top" wrapText="1"/>
    </xf>
    <xf numFmtId="49" fontId="11" fillId="4" borderId="1" xfId="4" applyNumberFormat="1" applyFont="1" applyFill="1" applyBorder="1" applyAlignment="1">
      <alignment horizontal="center" vertical="center" textRotation="90"/>
    </xf>
    <xf numFmtId="49" fontId="11" fillId="4" borderId="29" xfId="4" applyNumberFormat="1" applyFont="1" applyFill="1" applyBorder="1" applyAlignment="1">
      <alignment horizontal="center" vertical="center" textRotation="90"/>
    </xf>
    <xf numFmtId="0" fontId="23" fillId="0" borderId="0" xfId="4" applyFont="1" applyAlignment="1">
      <alignment vertical="center"/>
    </xf>
    <xf numFmtId="49" fontId="11" fillId="4" borderId="34" xfId="4" applyNumberFormat="1" applyFont="1" applyFill="1" applyBorder="1" applyAlignment="1">
      <alignment horizontal="center" vertical="center" textRotation="90"/>
    </xf>
    <xf numFmtId="9" fontId="20" fillId="14" borderId="23" xfId="4" applyNumberFormat="1" applyFont="1" applyFill="1" applyBorder="1" applyAlignment="1">
      <alignment horizontal="center" vertical="top"/>
    </xf>
    <xf numFmtId="0" fontId="20" fillId="14" borderId="25" xfId="4" applyFont="1" applyFill="1" applyBorder="1" applyAlignment="1">
      <alignment horizontal="center" vertical="center"/>
    </xf>
    <xf numFmtId="0" fontId="20" fillId="14" borderId="50" xfId="4" applyFont="1" applyFill="1" applyBorder="1" applyAlignment="1">
      <alignment horizontal="left" vertical="top"/>
    </xf>
    <xf numFmtId="0" fontId="5" fillId="14" borderId="72" xfId="4" applyFont="1" applyFill="1" applyBorder="1" applyAlignment="1">
      <alignment horizontal="center" vertical="top"/>
    </xf>
    <xf numFmtId="0" fontId="11" fillId="5" borderId="1" xfId="7" applyFont="1" applyFill="1" applyBorder="1" applyAlignment="1">
      <alignment horizontal="left" vertical="top" wrapText="1"/>
    </xf>
    <xf numFmtId="0" fontId="11" fillId="5" borderId="29" xfId="7" applyFont="1" applyFill="1" applyBorder="1" applyAlignment="1">
      <alignment horizontal="left" vertical="top" wrapText="1"/>
    </xf>
    <xf numFmtId="0" fontId="11" fillId="5" borderId="34" xfId="7" applyFont="1" applyFill="1" applyBorder="1" applyAlignment="1">
      <alignment horizontal="left" vertical="top" wrapText="1"/>
    </xf>
    <xf numFmtId="49" fontId="25" fillId="0" borderId="29" xfId="4" applyNumberFormat="1" applyFont="1" applyBorder="1" applyAlignment="1">
      <alignment horizontal="left" vertical="top"/>
    </xf>
    <xf numFmtId="0" fontId="43" fillId="0" borderId="42" xfId="0" applyFont="1" applyBorder="1" applyAlignment="1">
      <alignment vertical="top" wrapText="1"/>
    </xf>
    <xf numFmtId="0" fontId="25" fillId="8" borderId="10" xfId="4" applyFont="1" applyFill="1" applyBorder="1" applyAlignment="1">
      <alignment vertical="top"/>
    </xf>
    <xf numFmtId="0" fontId="11" fillId="0" borderId="9" xfId="4" applyFont="1" applyBorder="1" applyAlignment="1">
      <alignment horizontal="center" vertical="center"/>
    </xf>
    <xf numFmtId="0" fontId="11" fillId="0" borderId="21" xfId="4" applyFont="1" applyBorder="1" applyAlignment="1">
      <alignment vertical="top"/>
    </xf>
    <xf numFmtId="0" fontId="5" fillId="0" borderId="38" xfId="4" applyFont="1" applyBorder="1" applyAlignment="1">
      <alignment vertical="top"/>
    </xf>
    <xf numFmtId="49" fontId="5" fillId="7" borderId="38" xfId="4" applyNumberFormat="1" applyFont="1" applyFill="1" applyBorder="1" applyAlignment="1">
      <alignment horizontal="center" vertical="top" wrapText="1"/>
    </xf>
    <xf numFmtId="0" fontId="5" fillId="9" borderId="42" xfId="4" applyFont="1" applyFill="1" applyBorder="1" applyAlignment="1">
      <alignment horizontal="left" vertical="top"/>
    </xf>
    <xf numFmtId="0" fontId="5" fillId="9" borderId="22" xfId="4" applyFont="1" applyFill="1" applyBorder="1" applyAlignment="1">
      <alignment horizontal="left" vertical="top"/>
    </xf>
    <xf numFmtId="0" fontId="25" fillId="9" borderId="22" xfId="4" applyFont="1" applyFill="1" applyBorder="1" applyAlignment="1">
      <alignment horizontal="left" vertical="top"/>
    </xf>
    <xf numFmtId="164" fontId="16" fillId="7" borderId="1" xfId="4" applyNumberFormat="1" applyFont="1" applyFill="1" applyBorder="1" applyAlignment="1">
      <alignment horizontal="center" vertical="top" wrapText="1"/>
    </xf>
    <xf numFmtId="0" fontId="29" fillId="7" borderId="11" xfId="4" applyFont="1" applyFill="1" applyBorder="1" applyAlignment="1">
      <alignment horizontal="right" vertical="top" wrapText="1"/>
    </xf>
    <xf numFmtId="0" fontId="29" fillId="8" borderId="3" xfId="4" applyFont="1" applyFill="1" applyBorder="1" applyAlignment="1">
      <alignment horizontal="right" vertical="top" wrapText="1"/>
    </xf>
    <xf numFmtId="0" fontId="11" fillId="14" borderId="58" xfId="4" applyFont="1" applyFill="1" applyBorder="1" applyAlignment="1">
      <alignment horizontal="left" vertical="top"/>
    </xf>
    <xf numFmtId="0" fontId="5" fillId="14" borderId="21" xfId="7" applyFont="1" applyFill="1" applyBorder="1" applyAlignment="1">
      <alignment horizontal="center" vertical="top"/>
    </xf>
    <xf numFmtId="49" fontId="11" fillId="4" borderId="4" xfId="4" applyNumberFormat="1" applyFont="1" applyFill="1" applyBorder="1" applyAlignment="1">
      <alignment horizontal="left" vertical="top"/>
    </xf>
    <xf numFmtId="49" fontId="5" fillId="12" borderId="2" xfId="4" applyNumberFormat="1" applyFont="1" applyFill="1" applyBorder="1" applyAlignment="1">
      <alignment horizontal="center" vertical="top" wrapText="1"/>
    </xf>
    <xf numFmtId="0" fontId="11" fillId="4" borderId="52" xfId="7" applyFont="1" applyFill="1" applyBorder="1" applyAlignment="1">
      <alignment horizontal="center" vertical="top"/>
    </xf>
    <xf numFmtId="49" fontId="11" fillId="4" borderId="17" xfId="4" applyNumberFormat="1" applyFont="1" applyFill="1" applyBorder="1" applyAlignment="1">
      <alignment horizontal="left" vertical="top"/>
    </xf>
    <xf numFmtId="49" fontId="5" fillId="12" borderId="16" xfId="4" applyNumberFormat="1" applyFont="1" applyFill="1" applyBorder="1" applyAlignment="1">
      <alignment horizontal="center" vertical="top" wrapText="1"/>
    </xf>
    <xf numFmtId="0" fontId="11" fillId="4" borderId="12" xfId="7" applyFont="1" applyFill="1" applyBorder="1" applyAlignment="1">
      <alignment horizontal="center" vertical="top"/>
    </xf>
    <xf numFmtId="0" fontId="11" fillId="4" borderId="5" xfId="7" applyFont="1" applyFill="1" applyBorder="1" applyAlignment="1">
      <alignment horizontal="center" vertical="top"/>
    </xf>
    <xf numFmtId="49" fontId="11" fillId="4" borderId="38" xfId="4" applyNumberFormat="1" applyFont="1" applyFill="1" applyBorder="1" applyAlignment="1">
      <alignment horizontal="left" vertical="top"/>
    </xf>
    <xf numFmtId="49" fontId="5" fillId="0" borderId="34" xfId="4" applyNumberFormat="1" applyFont="1" applyBorder="1" applyAlignment="1">
      <alignment horizontal="center" vertical="top" wrapText="1"/>
    </xf>
    <xf numFmtId="49" fontId="5" fillId="12" borderId="42" xfId="4" applyNumberFormat="1" applyFont="1" applyFill="1" applyBorder="1" applyAlignment="1">
      <alignment horizontal="center" vertical="top" wrapText="1"/>
    </xf>
    <xf numFmtId="0" fontId="24" fillId="0" borderId="18" xfId="4" applyFont="1" applyBorder="1" applyAlignment="1">
      <alignment horizontal="center" vertical="top"/>
    </xf>
    <xf numFmtId="1" fontId="24" fillId="0" borderId="6" xfId="4" applyNumberFormat="1" applyFont="1" applyBorder="1" applyAlignment="1">
      <alignment horizontal="center" vertical="top"/>
    </xf>
    <xf numFmtId="0" fontId="5" fillId="14" borderId="10" xfId="7" applyFont="1" applyFill="1" applyBorder="1" applyAlignment="1">
      <alignment horizontal="center" vertical="top"/>
    </xf>
    <xf numFmtId="0" fontId="11" fillId="12" borderId="3" xfId="0" applyFont="1" applyFill="1" applyBorder="1" applyAlignment="1">
      <alignment horizontal="left" vertical="top" wrapText="1"/>
    </xf>
    <xf numFmtId="0" fontId="11" fillId="4" borderId="0" xfId="7" applyFont="1" applyFill="1" applyAlignment="1">
      <alignment horizontal="center" vertical="top"/>
    </xf>
    <xf numFmtId="0" fontId="11" fillId="12" borderId="0" xfId="0" applyFont="1" applyFill="1" applyAlignment="1">
      <alignment horizontal="left" vertical="top" wrapText="1"/>
    </xf>
    <xf numFmtId="0" fontId="11" fillId="4" borderId="64" xfId="7" applyFont="1" applyFill="1" applyBorder="1" applyAlignment="1">
      <alignment horizontal="center" vertical="top"/>
    </xf>
    <xf numFmtId="0" fontId="11" fillId="4" borderId="14" xfId="7" applyFont="1" applyFill="1" applyBorder="1" applyAlignment="1">
      <alignment horizontal="center" vertical="top"/>
    </xf>
    <xf numFmtId="1" fontId="6" fillId="0" borderId="26" xfId="4" applyNumberFormat="1" applyFont="1" applyBorder="1" applyAlignment="1">
      <alignment horizontal="center" vertical="top"/>
    </xf>
    <xf numFmtId="9" fontId="6" fillId="0" borderId="16" xfId="4" applyNumberFormat="1" applyFont="1" applyBorder="1" applyAlignment="1">
      <alignment horizontal="center" vertical="top"/>
    </xf>
    <xf numFmtId="0" fontId="11" fillId="0" borderId="54" xfId="4" applyFont="1" applyBorder="1" applyAlignment="1">
      <alignment horizontal="center" vertical="center"/>
    </xf>
    <xf numFmtId="0" fontId="11" fillId="0" borderId="57" xfId="4" applyFont="1" applyBorder="1" applyAlignment="1">
      <alignment horizontal="left" vertical="top"/>
    </xf>
    <xf numFmtId="1" fontId="6" fillId="0" borderId="6" xfId="4" applyNumberFormat="1" applyFont="1" applyBorder="1" applyAlignment="1">
      <alignment horizontal="center" vertical="top"/>
    </xf>
    <xf numFmtId="0" fontId="11" fillId="4" borderId="7" xfId="7" applyFont="1" applyFill="1" applyBorder="1" applyAlignment="1">
      <alignment horizontal="center" vertical="top"/>
    </xf>
    <xf numFmtId="0" fontId="11" fillId="12" borderId="22" xfId="0" applyFont="1" applyFill="1" applyBorder="1" applyAlignment="1">
      <alignment horizontal="left" vertical="top" wrapText="1"/>
    </xf>
    <xf numFmtId="0" fontId="11" fillId="14" borderId="69" xfId="4" applyFont="1" applyFill="1" applyBorder="1" applyAlignment="1">
      <alignment horizontal="center" vertical="center"/>
    </xf>
    <xf numFmtId="0" fontId="11" fillId="14" borderId="62" xfId="4" applyFont="1" applyFill="1" applyBorder="1" applyAlignment="1">
      <alignment horizontal="left" vertical="top"/>
    </xf>
    <xf numFmtId="0" fontId="5" fillId="14" borderId="11" xfId="7" applyFont="1" applyFill="1" applyBorder="1" applyAlignment="1">
      <alignment horizontal="center" vertical="top"/>
    </xf>
    <xf numFmtId="9" fontId="11" fillId="0" borderId="9" xfId="4" applyNumberFormat="1" applyFont="1" applyBorder="1" applyAlignment="1">
      <alignment horizontal="center" vertical="top"/>
    </xf>
    <xf numFmtId="0" fontId="11" fillId="0" borderId="46" xfId="4" applyFont="1" applyBorder="1" applyAlignment="1">
      <alignment horizontal="center" vertical="center"/>
    </xf>
    <xf numFmtId="0" fontId="11" fillId="0" borderId="44" xfId="4" applyFont="1" applyBorder="1" applyAlignment="1">
      <alignment horizontal="left" vertical="top"/>
    </xf>
    <xf numFmtId="164" fontId="11" fillId="0" borderId="21" xfId="4" applyNumberFormat="1" applyFont="1" applyBorder="1" applyAlignment="1">
      <alignment horizontal="center" vertical="top"/>
    </xf>
    <xf numFmtId="0" fontId="11" fillId="4" borderId="34" xfId="7" applyFont="1" applyFill="1" applyBorder="1" applyAlignment="1">
      <alignment horizontal="center" vertical="top"/>
    </xf>
    <xf numFmtId="9" fontId="11" fillId="0" borderId="71" xfId="4" applyNumberFormat="1" applyFont="1" applyBorder="1" applyAlignment="1">
      <alignment horizontal="center" vertical="top"/>
    </xf>
    <xf numFmtId="0" fontId="20" fillId="0" borderId="27" xfId="7" applyFont="1" applyBorder="1" applyAlignment="1">
      <alignment horizontal="center" vertical="center"/>
    </xf>
    <xf numFmtId="0" fontId="20" fillId="0" borderId="39" xfId="7" applyFont="1" applyBorder="1" applyAlignment="1">
      <alignment horizontal="left" vertical="top"/>
    </xf>
    <xf numFmtId="0" fontId="20" fillId="4" borderId="49" xfId="7" applyFont="1" applyFill="1" applyBorder="1" applyAlignment="1">
      <alignment horizontal="center" vertical="top" wrapText="1"/>
    </xf>
    <xf numFmtId="0" fontId="11" fillId="4" borderId="48" xfId="7" applyFont="1" applyFill="1" applyBorder="1" applyAlignment="1">
      <alignment horizontal="left" vertical="top" wrapText="1"/>
    </xf>
    <xf numFmtId="0" fontId="20" fillId="4" borderId="32" xfId="7" applyFont="1" applyFill="1" applyBorder="1" applyAlignment="1">
      <alignment horizontal="center" vertical="top" wrapText="1"/>
    </xf>
    <xf numFmtId="0" fontId="20" fillId="4" borderId="41" xfId="7" applyFont="1" applyFill="1" applyBorder="1" applyAlignment="1">
      <alignment horizontal="left" vertical="top" wrapText="1"/>
    </xf>
    <xf numFmtId="0" fontId="11" fillId="12" borderId="1" xfId="4" applyFont="1" applyFill="1" applyBorder="1" applyAlignment="1">
      <alignment horizontal="left" vertical="top" wrapText="1"/>
    </xf>
    <xf numFmtId="0" fontId="11" fillId="4" borderId="21" xfId="4" applyFont="1" applyFill="1" applyBorder="1" applyAlignment="1">
      <alignment horizontal="center" vertical="top"/>
    </xf>
    <xf numFmtId="0" fontId="49" fillId="0" borderId="0" xfId="4" applyFont="1"/>
    <xf numFmtId="0" fontId="50" fillId="4" borderId="40" xfId="4" applyFont="1" applyFill="1" applyBorder="1" applyAlignment="1">
      <alignment horizontal="center" vertical="top"/>
    </xf>
    <xf numFmtId="164" fontId="5" fillId="11" borderId="12" xfId="4" applyNumberFormat="1" applyFont="1" applyFill="1" applyBorder="1" applyAlignment="1">
      <alignment horizontal="center" vertical="top"/>
    </xf>
    <xf numFmtId="164" fontId="11" fillId="11" borderId="30" xfId="4" applyNumberFormat="1" applyFont="1" applyFill="1" applyBorder="1" applyAlignment="1">
      <alignment horizontal="center" vertical="top"/>
    </xf>
    <xf numFmtId="9" fontId="20" fillId="14" borderId="56" xfId="4" applyNumberFormat="1" applyFont="1" applyFill="1" applyBorder="1" applyAlignment="1">
      <alignment horizontal="center" vertical="top"/>
    </xf>
    <xf numFmtId="0" fontId="20" fillId="14" borderId="54" xfId="4" applyFont="1" applyFill="1" applyBorder="1" applyAlignment="1">
      <alignment horizontal="center" vertical="center"/>
    </xf>
    <xf numFmtId="49" fontId="5" fillId="0" borderId="0" xfId="4" applyNumberFormat="1" applyFont="1" applyAlignment="1">
      <alignment horizontal="center" vertical="top" wrapText="1"/>
    </xf>
    <xf numFmtId="49" fontId="4" fillId="11" borderId="1" xfId="4" applyNumberFormat="1" applyFont="1" applyFill="1" applyBorder="1" applyAlignment="1">
      <alignment horizontal="center" vertical="top" wrapText="1"/>
    </xf>
    <xf numFmtId="49" fontId="5" fillId="8" borderId="1" xfId="4" applyNumberFormat="1" applyFont="1" applyFill="1" applyBorder="1" applyAlignment="1">
      <alignment horizontal="center" vertical="top"/>
    </xf>
    <xf numFmtId="9" fontId="20" fillId="0" borderId="23" xfId="4" applyNumberFormat="1" applyFont="1" applyBorder="1" applyAlignment="1">
      <alignment horizontal="center" vertical="top"/>
    </xf>
    <xf numFmtId="0" fontId="5" fillId="0" borderId="4" xfId="4" applyFont="1" applyBorder="1" applyAlignment="1">
      <alignment horizontal="center" vertical="top"/>
    </xf>
    <xf numFmtId="49" fontId="5" fillId="8" borderId="29" xfId="4" applyNumberFormat="1" applyFont="1" applyFill="1" applyBorder="1" applyAlignment="1">
      <alignment horizontal="center" vertical="top"/>
    </xf>
    <xf numFmtId="49" fontId="5" fillId="7" borderId="29" xfId="4" applyNumberFormat="1" applyFont="1" applyFill="1" applyBorder="1" applyAlignment="1">
      <alignment vertical="top"/>
    </xf>
    <xf numFmtId="0" fontId="5" fillId="4" borderId="15" xfId="4" applyFont="1" applyFill="1" applyBorder="1" applyAlignment="1">
      <alignment horizontal="center" vertical="top"/>
    </xf>
    <xf numFmtId="0" fontId="11" fillId="0" borderId="20" xfId="4" applyFont="1" applyBorder="1" applyAlignment="1">
      <alignment horizontal="center" vertical="top"/>
    </xf>
    <xf numFmtId="0" fontId="5" fillId="4" borderId="8" xfId="4" applyFont="1" applyFill="1" applyBorder="1" applyAlignment="1">
      <alignment horizontal="center" vertical="top"/>
    </xf>
    <xf numFmtId="49" fontId="5" fillId="8" borderId="34" xfId="4" applyNumberFormat="1" applyFont="1" applyFill="1" applyBorder="1" applyAlignment="1">
      <alignment horizontal="center" vertical="top"/>
    </xf>
    <xf numFmtId="49" fontId="5" fillId="7" borderId="34" xfId="4" applyNumberFormat="1" applyFont="1" applyFill="1" applyBorder="1" applyAlignment="1">
      <alignment vertical="top"/>
    </xf>
    <xf numFmtId="49" fontId="5" fillId="0" borderId="1" xfId="4" applyNumberFormat="1" applyFont="1" applyBorder="1" applyAlignment="1">
      <alignment horizontal="center" vertical="top" wrapText="1"/>
    </xf>
    <xf numFmtId="49" fontId="11" fillId="0" borderId="34" xfId="4" applyNumberFormat="1" applyFont="1" applyBorder="1" applyAlignment="1">
      <alignment horizontal="center" vertical="top"/>
    </xf>
    <xf numFmtId="49" fontId="5" fillId="0" borderId="34" xfId="4" applyNumberFormat="1" applyFont="1" applyBorder="1" applyAlignment="1">
      <alignment horizontal="center" vertical="top" wrapText="1"/>
    </xf>
    <xf numFmtId="0" fontId="11" fillId="12" borderId="1" xfId="0" applyFont="1" applyFill="1" applyBorder="1" applyAlignment="1">
      <alignment horizontal="left" vertical="top" wrapText="1"/>
    </xf>
    <xf numFmtId="9" fontId="20" fillId="4" borderId="56" xfId="4" applyNumberFormat="1" applyFont="1" applyFill="1" applyBorder="1" applyAlignment="1">
      <alignment horizontal="center" vertical="top"/>
    </xf>
    <xf numFmtId="0" fontId="20" fillId="4" borderId="54" xfId="4" applyFont="1" applyFill="1" applyBorder="1" applyAlignment="1">
      <alignment horizontal="center" vertical="center"/>
    </xf>
    <xf numFmtId="0" fontId="20" fillId="4" borderId="54" xfId="4" applyFont="1" applyFill="1" applyBorder="1" applyAlignment="1">
      <alignment horizontal="left" vertical="top"/>
    </xf>
    <xf numFmtId="0" fontId="11" fillId="12" borderId="29" xfId="0" applyFont="1" applyFill="1" applyBorder="1" applyAlignment="1">
      <alignment horizontal="left" vertical="top" wrapText="1"/>
    </xf>
    <xf numFmtId="9" fontId="20" fillId="4" borderId="26" xfId="4" applyNumberFormat="1" applyFont="1" applyFill="1" applyBorder="1" applyAlignment="1">
      <alignment horizontal="center" vertical="top"/>
    </xf>
    <xf numFmtId="0" fontId="20" fillId="4" borderId="27" xfId="4" applyFont="1" applyFill="1" applyBorder="1" applyAlignment="1">
      <alignment horizontal="center" vertical="center"/>
    </xf>
    <xf numFmtId="0" fontId="20" fillId="4" borderId="28" xfId="4" applyFont="1" applyFill="1" applyBorder="1" applyAlignment="1">
      <alignment horizontal="left" vertical="top"/>
    </xf>
    <xf numFmtId="9" fontId="20" fillId="4" borderId="31" xfId="4" applyNumberFormat="1" applyFont="1" applyFill="1" applyBorder="1" applyAlignment="1">
      <alignment horizontal="center" vertical="top"/>
    </xf>
    <xf numFmtId="0" fontId="6" fillId="4" borderId="32" xfId="4" applyFont="1" applyFill="1" applyBorder="1" applyAlignment="1">
      <alignment horizontal="center" vertical="center"/>
    </xf>
    <xf numFmtId="0" fontId="6" fillId="4" borderId="33" xfId="4" applyFont="1" applyFill="1" applyBorder="1" applyAlignment="1">
      <alignment horizontal="left" vertical="top"/>
    </xf>
    <xf numFmtId="164" fontId="5" fillId="4" borderId="5" xfId="4" applyNumberFormat="1" applyFont="1" applyFill="1" applyBorder="1" applyAlignment="1">
      <alignment horizontal="center" vertical="top"/>
    </xf>
    <xf numFmtId="0" fontId="11" fillId="12" borderId="34" xfId="0" applyFont="1" applyFill="1" applyBorder="1" applyAlignment="1">
      <alignment horizontal="left" vertical="top" wrapText="1"/>
    </xf>
    <xf numFmtId="0" fontId="6" fillId="4" borderId="27" xfId="0" applyFont="1" applyFill="1" applyBorder="1" applyAlignment="1">
      <alignment vertical="top" wrapText="1"/>
    </xf>
    <xf numFmtId="0" fontId="6" fillId="4" borderId="39" xfId="0" applyFont="1" applyFill="1" applyBorder="1" applyAlignment="1">
      <alignment vertical="top" wrapText="1"/>
    </xf>
    <xf numFmtId="0" fontId="11" fillId="0" borderId="0" xfId="4" applyFont="1" applyAlignment="1">
      <alignment horizontal="center" vertical="top" wrapText="1"/>
    </xf>
    <xf numFmtId="0" fontId="11" fillId="0" borderId="43" xfId="4" applyFont="1" applyBorder="1" applyAlignment="1">
      <alignment horizontal="center" vertical="center" wrapText="1"/>
    </xf>
    <xf numFmtId="0" fontId="11" fillId="0" borderId="46" xfId="4" applyFont="1" applyBorder="1" applyAlignment="1">
      <alignment horizontal="center" vertical="top" wrapText="1"/>
    </xf>
    <xf numFmtId="0" fontId="11" fillId="0" borderId="0" xfId="4" applyFont="1" applyAlignment="1">
      <alignment vertical="top"/>
    </xf>
    <xf numFmtId="0" fontId="5" fillId="4" borderId="42" xfId="4" applyFont="1" applyFill="1" applyBorder="1" applyAlignment="1">
      <alignment horizontal="center" vertical="top"/>
    </xf>
    <xf numFmtId="0" fontId="5" fillId="4" borderId="22" xfId="4" applyFont="1" applyFill="1" applyBorder="1" applyAlignment="1">
      <alignment horizontal="center" vertical="top"/>
    </xf>
    <xf numFmtId="0" fontId="5" fillId="4" borderId="38" xfId="4" applyFont="1" applyFill="1" applyBorder="1" applyAlignment="1">
      <alignment horizontal="center" vertical="top"/>
    </xf>
    <xf numFmtId="49" fontId="5" fillId="8" borderId="34" xfId="4" applyNumberFormat="1" applyFont="1" applyFill="1" applyBorder="1" applyAlignment="1">
      <alignment horizontal="center" vertical="top"/>
    </xf>
    <xf numFmtId="49" fontId="5" fillId="9" borderId="34" xfId="4" applyNumberFormat="1" applyFont="1" applyFill="1" applyBorder="1" applyAlignment="1">
      <alignment horizontal="center" vertical="top"/>
    </xf>
    <xf numFmtId="0" fontId="5" fillId="9" borderId="9" xfId="4" applyFont="1" applyFill="1" applyBorder="1" applyAlignment="1">
      <alignment horizontal="left" vertical="top"/>
    </xf>
    <xf numFmtId="0" fontId="5" fillId="9" borderId="10" xfId="4" applyFont="1" applyFill="1" applyBorder="1" applyAlignment="1">
      <alignment horizontal="left" vertical="top"/>
    </xf>
    <xf numFmtId="0" fontId="11" fillId="9" borderId="10" xfId="4" applyFont="1" applyFill="1" applyBorder="1" applyAlignment="1">
      <alignment horizontal="left" vertical="top"/>
    </xf>
    <xf numFmtId="0" fontId="5" fillId="7" borderId="3" xfId="4" applyFont="1" applyFill="1" applyBorder="1" applyAlignment="1">
      <alignment vertical="top"/>
    </xf>
    <xf numFmtId="0" fontId="20" fillId="14" borderId="58" xfId="4" applyFont="1" applyFill="1" applyBorder="1" applyAlignment="1">
      <alignment horizontal="center" vertical="center"/>
    </xf>
    <xf numFmtId="0" fontId="20" fillId="14" borderId="4" xfId="4" applyFont="1" applyFill="1" applyBorder="1" applyAlignment="1">
      <alignment horizontal="left" vertical="top"/>
    </xf>
    <xf numFmtId="49" fontId="11" fillId="0" borderId="1" xfId="4" applyNumberFormat="1" applyFont="1" applyBorder="1" applyAlignment="1">
      <alignment horizontal="left" vertical="top"/>
    </xf>
    <xf numFmtId="49" fontId="18" fillId="0" borderId="4" xfId="4" applyNumberFormat="1" applyFont="1" applyBorder="1" applyAlignment="1">
      <alignment horizontal="center" vertical="center" textRotation="90"/>
    </xf>
    <xf numFmtId="49" fontId="18" fillId="0" borderId="17" xfId="4" applyNumberFormat="1" applyFont="1" applyBorder="1" applyAlignment="1">
      <alignment horizontal="center" vertical="center" textRotation="90"/>
    </xf>
    <xf numFmtId="0" fontId="20" fillId="0" borderId="48" xfId="4" applyFont="1" applyBorder="1" applyAlignment="1">
      <alignment horizontal="center" vertical="center"/>
    </xf>
    <xf numFmtId="0" fontId="20" fillId="0" borderId="20" xfId="4" applyFont="1" applyBorder="1" applyAlignment="1">
      <alignment horizontal="left" vertical="top"/>
    </xf>
    <xf numFmtId="49" fontId="11" fillId="0" borderId="29" xfId="4" applyNumberFormat="1" applyFont="1" applyBorder="1" applyAlignment="1">
      <alignment horizontal="left" vertical="top" wrapText="1"/>
    </xf>
    <xf numFmtId="1" fontId="6" fillId="0" borderId="6" xfId="4" applyNumberFormat="1" applyFont="1" applyBorder="1" applyAlignment="1">
      <alignment horizontal="center" vertical="center"/>
    </xf>
    <xf numFmtId="49" fontId="11" fillId="0" borderId="34" xfId="4" applyNumberFormat="1" applyFont="1" applyBorder="1" applyAlignment="1">
      <alignment horizontal="left" vertical="top" wrapText="1"/>
    </xf>
    <xf numFmtId="49" fontId="18" fillId="0" borderId="38" xfId="4" applyNumberFormat="1" applyFont="1" applyBorder="1" applyAlignment="1">
      <alignment horizontal="center" vertical="center" textRotation="90"/>
    </xf>
    <xf numFmtId="0" fontId="11" fillId="12" borderId="1" xfId="0" applyFont="1" applyFill="1" applyBorder="1" applyAlignment="1">
      <alignment vertical="top" wrapText="1"/>
    </xf>
    <xf numFmtId="0" fontId="11" fillId="12" borderId="29" xfId="0" applyFont="1" applyFill="1" applyBorder="1" applyAlignment="1">
      <alignment vertical="top" wrapText="1"/>
    </xf>
    <xf numFmtId="0" fontId="11" fillId="12" borderId="34" xfId="0" applyFont="1" applyFill="1" applyBorder="1" applyAlignment="1">
      <alignment vertical="top" wrapText="1"/>
    </xf>
    <xf numFmtId="0" fontId="11" fillId="4" borderId="48" xfId="4" applyFont="1" applyFill="1" applyBorder="1" applyAlignment="1">
      <alignment horizontal="left" vertical="center" wrapText="1"/>
    </xf>
    <xf numFmtId="0" fontId="11" fillId="0" borderId="27" xfId="4" applyFont="1" applyBorder="1" applyAlignment="1">
      <alignment horizontal="center" vertical="center" wrapText="1"/>
    </xf>
    <xf numFmtId="0" fontId="11" fillId="0" borderId="39" xfId="4" applyFont="1" applyBorder="1" applyAlignment="1">
      <alignment horizontal="left" vertical="center" wrapText="1"/>
    </xf>
    <xf numFmtId="0" fontId="20" fillId="4" borderId="39" xfId="4" applyFont="1" applyFill="1" applyBorder="1" applyAlignment="1">
      <alignment vertical="top" wrapText="1"/>
    </xf>
    <xf numFmtId="0" fontId="27" fillId="11" borderId="16" xfId="4" applyFont="1" applyFill="1" applyBorder="1" applyAlignment="1">
      <alignment horizontal="left" vertical="top" wrapText="1"/>
    </xf>
    <xf numFmtId="0" fontId="6" fillId="4" borderId="31" xfId="4" applyFont="1" applyFill="1" applyBorder="1" applyAlignment="1">
      <alignment horizontal="center" vertical="top"/>
    </xf>
    <xf numFmtId="0" fontId="6" fillId="4" borderId="41" xfId="4" applyFont="1" applyFill="1" applyBorder="1" applyAlignment="1">
      <alignment vertical="top" wrapText="1"/>
    </xf>
    <xf numFmtId="0" fontId="27" fillId="11" borderId="42" xfId="4" applyFont="1" applyFill="1" applyBorder="1" applyAlignment="1">
      <alignment horizontal="left" vertical="top" wrapText="1"/>
    </xf>
    <xf numFmtId="164" fontId="7" fillId="14" borderId="34" xfId="4" applyNumberFormat="1" applyFont="1" applyFill="1" applyBorder="1" applyAlignment="1">
      <alignment horizontal="center" vertical="top"/>
    </xf>
    <xf numFmtId="49" fontId="18" fillId="4" borderId="29" xfId="4" applyNumberFormat="1" applyFont="1" applyFill="1" applyBorder="1" applyAlignment="1">
      <alignment horizontal="center" vertical="center" textRotation="90"/>
    </xf>
    <xf numFmtId="0" fontId="5" fillId="11" borderId="29" xfId="4" applyFont="1" applyFill="1" applyBorder="1" applyAlignment="1">
      <alignment horizontal="center" vertical="center" textRotation="90" wrapText="1"/>
    </xf>
    <xf numFmtId="0" fontId="20" fillId="12" borderId="2" xfId="4" applyFont="1" applyFill="1" applyBorder="1" applyAlignment="1">
      <alignment horizontal="left" vertical="top" wrapText="1"/>
    </xf>
    <xf numFmtId="49" fontId="7" fillId="12" borderId="1" xfId="4" applyNumberFormat="1" applyFont="1" applyFill="1" applyBorder="1" applyAlignment="1">
      <alignment vertical="top" wrapText="1"/>
    </xf>
    <xf numFmtId="0" fontId="20" fillId="0" borderId="54" xfId="4" applyFont="1" applyBorder="1" applyAlignment="1">
      <alignment horizontal="left" vertical="top"/>
    </xf>
    <xf numFmtId="0" fontId="20" fillId="12" borderId="16" xfId="4" applyFont="1" applyFill="1" applyBorder="1" applyAlignment="1">
      <alignment horizontal="left" vertical="top" wrapText="1"/>
    </xf>
    <xf numFmtId="49" fontId="7" fillId="12" borderId="29" xfId="4" applyNumberFormat="1" applyFont="1" applyFill="1" applyBorder="1" applyAlignment="1">
      <alignment vertical="top" wrapText="1"/>
    </xf>
    <xf numFmtId="0" fontId="20" fillId="0" borderId="55" xfId="4" applyFont="1" applyBorder="1" applyAlignment="1">
      <alignment horizontal="left" vertical="top"/>
    </xf>
    <xf numFmtId="49" fontId="20" fillId="0" borderId="0" xfId="4" applyNumberFormat="1" applyFont="1" applyAlignment="1">
      <alignment horizontal="left" vertical="top"/>
    </xf>
    <xf numFmtId="49" fontId="5" fillId="11" borderId="3" xfId="4" applyNumberFormat="1" applyFont="1" applyFill="1" applyBorder="1" applyAlignment="1">
      <alignment horizontal="center" vertical="top" wrapText="1"/>
    </xf>
    <xf numFmtId="49" fontId="5" fillId="13" borderId="34" xfId="4" applyNumberFormat="1" applyFont="1" applyFill="1" applyBorder="1" applyAlignment="1">
      <alignment horizontal="center" vertical="top"/>
    </xf>
    <xf numFmtId="0" fontId="11" fillId="4" borderId="58" xfId="4" applyFont="1" applyFill="1" applyBorder="1" applyAlignment="1">
      <alignment horizontal="left" vertical="top" wrapText="1"/>
    </xf>
    <xf numFmtId="164" fontId="20" fillId="4" borderId="29" xfId="4" applyNumberFormat="1" applyFont="1" applyFill="1" applyBorder="1" applyAlignment="1">
      <alignment horizontal="center" vertical="top"/>
    </xf>
    <xf numFmtId="0" fontId="20" fillId="0" borderId="40" xfId="4" applyFont="1" applyBorder="1" applyAlignment="1">
      <alignment horizontal="center" vertical="top"/>
    </xf>
    <xf numFmtId="0" fontId="11" fillId="0" borderId="55" xfId="4" applyFont="1" applyBorder="1" applyAlignment="1">
      <alignment horizontal="center" vertical="center" wrapText="1"/>
    </xf>
    <xf numFmtId="0" fontId="11" fillId="4" borderId="40" xfId="4" applyFont="1" applyFill="1" applyBorder="1" applyAlignment="1">
      <alignment vertical="top"/>
    </xf>
    <xf numFmtId="0" fontId="11" fillId="4" borderId="49" xfId="4" applyFont="1" applyFill="1" applyBorder="1" applyAlignment="1">
      <alignment vertical="center" wrapText="1"/>
    </xf>
    <xf numFmtId="0" fontId="24" fillId="4" borderId="48" xfId="4" applyFont="1" applyFill="1" applyBorder="1" applyAlignment="1">
      <alignment wrapText="1"/>
    </xf>
    <xf numFmtId="0" fontId="24" fillId="4" borderId="26" xfId="4" applyFont="1" applyFill="1" applyBorder="1" applyAlignment="1">
      <alignment horizontal="center" vertical="top"/>
    </xf>
    <xf numFmtId="0" fontId="24" fillId="4" borderId="40" xfId="4" applyFont="1" applyFill="1" applyBorder="1" applyAlignment="1">
      <alignment horizontal="center" vertical="top"/>
    </xf>
    <xf numFmtId="0" fontId="24" fillId="4" borderId="31" xfId="4" applyFont="1" applyFill="1" applyBorder="1" applyAlignment="1">
      <alignment horizontal="center" vertical="top"/>
    </xf>
    <xf numFmtId="49" fontId="11" fillId="4" borderId="1" xfId="4" applyNumberFormat="1" applyFont="1" applyFill="1" applyBorder="1" applyAlignment="1">
      <alignment horizontal="center" vertical="top" wrapText="1"/>
    </xf>
    <xf numFmtId="49" fontId="11" fillId="4" borderId="29" xfId="4" applyNumberFormat="1" applyFont="1" applyFill="1" applyBorder="1" applyAlignment="1">
      <alignment horizontal="center" vertical="top" wrapText="1"/>
    </xf>
    <xf numFmtId="49" fontId="11" fillId="4" borderId="34" xfId="4" applyNumberFormat="1" applyFont="1" applyFill="1" applyBorder="1" applyAlignment="1">
      <alignment horizontal="center" vertical="top" wrapText="1"/>
    </xf>
    <xf numFmtId="49" fontId="51" fillId="4" borderId="1" xfId="4" applyNumberFormat="1" applyFont="1" applyFill="1" applyBorder="1" applyAlignment="1">
      <alignment horizontal="center" vertical="top"/>
    </xf>
    <xf numFmtId="49" fontId="26" fillId="0" borderId="1" xfId="4" applyNumberFormat="1" applyFont="1" applyBorder="1" applyAlignment="1">
      <alignment horizontal="center" vertical="center" textRotation="90" wrapText="1"/>
    </xf>
    <xf numFmtId="49" fontId="51" fillId="4" borderId="29" xfId="4" applyNumberFormat="1" applyFont="1" applyFill="1" applyBorder="1" applyAlignment="1">
      <alignment horizontal="center" vertical="top"/>
    </xf>
    <xf numFmtId="49" fontId="26" fillId="0" borderId="29" xfId="4" applyNumberFormat="1" applyFont="1" applyBorder="1" applyAlignment="1">
      <alignment horizontal="center" vertical="center" textRotation="90" wrapText="1"/>
    </xf>
    <xf numFmtId="0" fontId="24" fillId="4" borderId="48" xfId="4" applyFont="1" applyFill="1" applyBorder="1" applyAlignment="1">
      <alignment horizontal="left" vertical="top" wrapText="1"/>
    </xf>
    <xf numFmtId="49" fontId="51" fillId="4" borderId="34" xfId="4" applyNumberFormat="1" applyFont="1" applyFill="1" applyBorder="1" applyAlignment="1">
      <alignment horizontal="center" vertical="top"/>
    </xf>
    <xf numFmtId="49" fontId="26" fillId="0" borderId="34" xfId="4" applyNumberFormat="1" applyFont="1" applyBorder="1" applyAlignment="1">
      <alignment horizontal="center" vertical="center" textRotation="90" wrapText="1"/>
    </xf>
    <xf numFmtId="0" fontId="11" fillId="4" borderId="57" xfId="4" applyFont="1" applyFill="1" applyBorder="1" applyAlignment="1">
      <alignment horizontal="left" vertical="top" wrapText="1"/>
    </xf>
    <xf numFmtId="0" fontId="11" fillId="4" borderId="41" xfId="4" applyFont="1" applyFill="1" applyBorder="1" applyAlignment="1">
      <alignment vertical="top" wrapText="1"/>
    </xf>
    <xf numFmtId="0" fontId="11" fillId="4" borderId="46" xfId="4" applyFont="1" applyFill="1" applyBorder="1" applyAlignment="1">
      <alignment vertical="center" wrapText="1"/>
    </xf>
    <xf numFmtId="0" fontId="5" fillId="7" borderId="22" xfId="4" applyFont="1" applyFill="1" applyBorder="1" applyAlignment="1">
      <alignment vertical="top"/>
    </xf>
    <xf numFmtId="49" fontId="5" fillId="6" borderId="21" xfId="4" applyNumberFormat="1" applyFont="1" applyFill="1" applyBorder="1" applyAlignment="1">
      <alignment horizontal="center" vertical="top" wrapText="1"/>
    </xf>
    <xf numFmtId="0" fontId="11" fillId="0" borderId="59" xfId="0" applyFont="1" applyBorder="1" applyAlignment="1">
      <alignment horizontal="center" vertical="center" textRotation="90"/>
    </xf>
    <xf numFmtId="0" fontId="11" fillId="0" borderId="69" xfId="4" applyFont="1" applyBorder="1" applyAlignment="1">
      <alignment horizontal="center" vertical="center" wrapText="1"/>
    </xf>
    <xf numFmtId="0" fontId="11" fillId="0" borderId="58" xfId="4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textRotation="90" wrapText="1"/>
    </xf>
    <xf numFmtId="0" fontId="11" fillId="0" borderId="29" xfId="5" applyFont="1" applyBorder="1" applyAlignment="1">
      <alignment horizontal="center" vertical="center" wrapText="1"/>
    </xf>
    <xf numFmtId="0" fontId="11" fillId="0" borderId="72" xfId="4" applyFont="1" applyBorder="1" applyAlignment="1">
      <alignment horizontal="center" vertical="center" textRotation="90" wrapText="1"/>
    </xf>
    <xf numFmtId="0" fontId="11" fillId="11" borderId="1" xfId="0" applyFont="1" applyFill="1" applyBorder="1" applyAlignment="1">
      <alignment horizontal="center" vertical="center" textRotation="90" wrapText="1"/>
    </xf>
    <xf numFmtId="0" fontId="11" fillId="0" borderId="2" xfId="4" applyFont="1" applyBorder="1" applyAlignment="1">
      <alignment horizontal="center" vertical="center" wrapText="1"/>
    </xf>
    <xf numFmtId="0" fontId="11" fillId="0" borderId="47" xfId="4" applyFont="1" applyBorder="1" applyAlignment="1">
      <alignment horizontal="center" vertical="center" textRotation="90" wrapText="1"/>
    </xf>
    <xf numFmtId="0" fontId="11" fillId="12" borderId="1" xfId="0" applyFont="1" applyFill="1" applyBorder="1" applyAlignment="1">
      <alignment horizontal="center" vertical="center" textRotation="90" wrapText="1"/>
    </xf>
    <xf numFmtId="0" fontId="11" fillId="11" borderId="72" xfId="4" applyFont="1" applyFill="1" applyBorder="1" applyAlignment="1">
      <alignment horizontal="center" vertical="center" textRotation="90" wrapText="1"/>
    </xf>
    <xf numFmtId="0" fontId="11" fillId="8" borderId="47" xfId="4" applyFont="1" applyFill="1" applyBorder="1" applyAlignment="1">
      <alignment horizontal="center" vertical="center" textRotation="90" wrapText="1"/>
    </xf>
    <xf numFmtId="0" fontId="11" fillId="7" borderId="47" xfId="4" applyFont="1" applyFill="1" applyBorder="1" applyAlignment="1">
      <alignment horizontal="center" vertical="center" textRotation="90" wrapText="1"/>
    </xf>
    <xf numFmtId="0" fontId="11" fillId="0" borderId="56" xfId="0" applyFont="1" applyBorder="1" applyAlignment="1">
      <alignment horizontal="center" vertical="center" textRotation="90"/>
    </xf>
    <xf numFmtId="0" fontId="11" fillId="0" borderId="73" xfId="4" applyFont="1" applyBorder="1" applyAlignment="1">
      <alignment horizontal="center" vertical="center" wrapText="1"/>
    </xf>
    <xf numFmtId="0" fontId="11" fillId="0" borderId="57" xfId="4" applyFont="1" applyBorder="1" applyAlignment="1">
      <alignment horizontal="center" vertical="center" wrapText="1"/>
    </xf>
    <xf numFmtId="0" fontId="5" fillId="0" borderId="29" xfId="5" applyFont="1" applyBorder="1" applyAlignment="1">
      <alignment horizontal="center" vertical="center" wrapText="1"/>
    </xf>
    <xf numFmtId="0" fontId="11" fillId="0" borderId="29" xfId="4" applyFont="1" applyBorder="1" applyAlignment="1">
      <alignment horizontal="center" vertical="center" textRotation="90" wrapText="1"/>
    </xf>
    <xf numFmtId="0" fontId="11" fillId="0" borderId="14" xfId="4" applyFont="1" applyBorder="1" applyAlignment="1">
      <alignment horizontal="center" vertical="center" textRotation="90" wrapText="1"/>
    </xf>
    <xf numFmtId="0" fontId="11" fillId="11" borderId="29" xfId="0" applyFont="1" applyFill="1" applyBorder="1" applyAlignment="1">
      <alignment horizontal="center" vertical="center" textRotation="90" wrapText="1"/>
    </xf>
    <xf numFmtId="0" fontId="11" fillId="0" borderId="16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 textRotation="90" wrapText="1"/>
    </xf>
    <xf numFmtId="0" fontId="11" fillId="12" borderId="29" xfId="0" applyFont="1" applyFill="1" applyBorder="1" applyAlignment="1">
      <alignment horizontal="center" vertical="center" textRotation="90" wrapText="1"/>
    </xf>
    <xf numFmtId="0" fontId="11" fillId="11" borderId="14" xfId="4" applyFont="1" applyFill="1" applyBorder="1" applyAlignment="1">
      <alignment horizontal="center" vertical="center" textRotation="90" wrapText="1"/>
    </xf>
    <xf numFmtId="0" fontId="11" fillId="8" borderId="12" xfId="4" applyFont="1" applyFill="1" applyBorder="1" applyAlignment="1">
      <alignment horizontal="center" vertical="center" textRotation="90" wrapText="1"/>
    </xf>
    <xf numFmtId="0" fontId="11" fillId="7" borderId="12" xfId="4" applyFont="1" applyFill="1" applyBorder="1" applyAlignment="1">
      <alignment horizontal="center" vertical="center" textRotation="90" wrapText="1"/>
    </xf>
    <xf numFmtId="0" fontId="11" fillId="0" borderId="9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5" fillId="0" borderId="34" xfId="5" applyFont="1" applyBorder="1" applyAlignment="1">
      <alignment horizontal="center" vertical="center" wrapText="1"/>
    </xf>
    <xf numFmtId="0" fontId="11" fillId="0" borderId="34" xfId="4" applyFont="1" applyBorder="1" applyAlignment="1">
      <alignment horizontal="center" vertical="center" textRotation="90" wrapText="1"/>
    </xf>
    <xf numFmtId="0" fontId="11" fillId="0" borderId="34" xfId="5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textRotation="90" wrapText="1"/>
    </xf>
    <xf numFmtId="0" fontId="11" fillId="11" borderId="34" xfId="0" applyFont="1" applyFill="1" applyBorder="1" applyAlignment="1">
      <alignment horizontal="center" vertical="center" textRotation="90" wrapText="1"/>
    </xf>
    <xf numFmtId="0" fontId="11" fillId="0" borderId="42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textRotation="90" wrapText="1"/>
    </xf>
    <xf numFmtId="0" fontId="11" fillId="12" borderId="34" xfId="0" applyFont="1" applyFill="1" applyBorder="1" applyAlignment="1">
      <alignment horizontal="center" vertical="center" textRotation="90" wrapText="1"/>
    </xf>
    <xf numFmtId="0" fontId="11" fillId="11" borderId="7" xfId="4" applyFont="1" applyFill="1" applyBorder="1" applyAlignment="1">
      <alignment horizontal="center" vertical="center" textRotation="90" wrapText="1"/>
    </xf>
    <xf numFmtId="0" fontId="11" fillId="8" borderId="5" xfId="4" applyFont="1" applyFill="1" applyBorder="1" applyAlignment="1">
      <alignment horizontal="center" vertical="center" textRotation="90" wrapText="1"/>
    </xf>
    <xf numFmtId="0" fontId="11" fillId="7" borderId="5" xfId="4" applyFont="1" applyFill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/>
    </xf>
    <xf numFmtId="0" fontId="5" fillId="0" borderId="3" xfId="4" applyFont="1" applyBorder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7" fillId="0" borderId="0" xfId="4" applyFont="1" applyAlignment="1">
      <alignment horizontal="center" vertical="top" wrapText="1"/>
    </xf>
    <xf numFmtId="0" fontId="27" fillId="0" borderId="0" xfId="0" applyFont="1" applyAlignment="1">
      <alignment horizontal="center" vertical="center" wrapText="1"/>
    </xf>
    <xf numFmtId="0" fontId="43" fillId="0" borderId="0" xfId="5" applyFont="1" applyAlignment="1">
      <alignment vertical="top" wrapText="1"/>
    </xf>
    <xf numFmtId="0" fontId="43" fillId="0" borderId="0" xfId="5" applyFont="1" applyAlignment="1">
      <alignment horizontal="left" vertical="top" wrapText="1"/>
    </xf>
    <xf numFmtId="0" fontId="1" fillId="0" borderId="0" xfId="9"/>
    <xf numFmtId="0" fontId="43" fillId="0" borderId="1" xfId="9" applyFont="1" applyBorder="1" applyAlignment="1">
      <alignment vertical="top" wrapText="1"/>
    </xf>
    <xf numFmtId="0" fontId="52" fillId="0" borderId="1" xfId="9" applyFont="1" applyBorder="1" applyAlignment="1">
      <alignment horizontal="center" vertical="top" wrapText="1"/>
    </xf>
    <xf numFmtId="0" fontId="43" fillId="0" borderId="29" xfId="9" applyFont="1" applyBorder="1" applyAlignment="1">
      <alignment vertical="top" wrapText="1"/>
    </xf>
    <xf numFmtId="0" fontId="52" fillId="0" borderId="29" xfId="9" applyFont="1" applyBorder="1" applyAlignment="1">
      <alignment horizontal="center" vertical="top" wrapText="1"/>
    </xf>
    <xf numFmtId="0" fontId="43" fillId="0" borderId="16" xfId="10" applyFont="1" applyBorder="1" applyAlignment="1">
      <alignment vertical="top" wrapText="1"/>
    </xf>
    <xf numFmtId="0" fontId="0" fillId="0" borderId="0" xfId="9" applyFont="1"/>
    <xf numFmtId="0" fontId="43" fillId="0" borderId="34" xfId="9" applyFont="1" applyBorder="1" applyAlignment="1">
      <alignment vertical="top" wrapText="1"/>
    </xf>
    <xf numFmtId="0" fontId="52" fillId="0" borderId="34" xfId="9" applyFont="1" applyBorder="1" applyAlignment="1">
      <alignment horizontal="center" vertical="top" wrapText="1"/>
    </xf>
    <xf numFmtId="0" fontId="52" fillId="0" borderId="9" xfId="9" applyFont="1" applyBorder="1" applyAlignment="1">
      <alignment vertical="top" wrapText="1"/>
    </xf>
    <xf numFmtId="0" fontId="16" fillId="0" borderId="21" xfId="9" applyFont="1" applyBorder="1" applyAlignment="1">
      <alignment horizontal="center" vertical="top" wrapText="1"/>
    </xf>
    <xf numFmtId="49" fontId="16" fillId="0" borderId="0" xfId="5" applyNumberFormat="1" applyFont="1" applyAlignment="1">
      <alignment horizontal="left" vertical="top" wrapText="1"/>
    </xf>
    <xf numFmtId="49" fontId="16" fillId="0" borderId="0" xfId="5" applyNumberFormat="1" applyFont="1" applyAlignment="1">
      <alignment vertical="top" wrapText="1"/>
    </xf>
    <xf numFmtId="0" fontId="36" fillId="0" borderId="0" xfId="4" applyFont="1" applyAlignment="1">
      <alignment vertical="top"/>
    </xf>
    <xf numFmtId="0" fontId="53" fillId="0" borderId="0" xfId="4" applyFont="1" applyAlignment="1">
      <alignment vertical="top"/>
    </xf>
    <xf numFmtId="0" fontId="30" fillId="0" borderId="0" xfId="4" applyFont="1" applyAlignment="1">
      <alignment horizontal="right" vertical="top" wrapText="1"/>
    </xf>
    <xf numFmtId="49" fontId="54" fillId="0" borderId="0" xfId="4" applyNumberFormat="1" applyFont="1" applyAlignment="1">
      <alignment vertical="top" wrapText="1"/>
    </xf>
    <xf numFmtId="0" fontId="39" fillId="0" borderId="0" xfId="4" applyFont="1" applyAlignment="1">
      <alignment horizontal="center" vertical="top"/>
    </xf>
    <xf numFmtId="49" fontId="31" fillId="0" borderId="0" xfId="4" applyNumberFormat="1" applyFont="1" applyAlignment="1">
      <alignment vertical="top"/>
    </xf>
    <xf numFmtId="164" fontId="16" fillId="0" borderId="1" xfId="5" applyNumberFormat="1" applyFont="1" applyBorder="1" applyAlignment="1">
      <alignment horizontal="center" vertical="top" wrapText="1"/>
    </xf>
    <xf numFmtId="0" fontId="47" fillId="0" borderId="2" xfId="4" applyFont="1" applyBorder="1" applyAlignment="1">
      <alignment horizontal="left" vertical="center" wrapText="1"/>
    </xf>
    <xf numFmtId="0" fontId="47" fillId="0" borderId="3" xfId="4" applyFont="1" applyBorder="1" applyAlignment="1">
      <alignment horizontal="left" vertical="center" wrapText="1"/>
    </xf>
    <xf numFmtId="0" fontId="47" fillId="0" borderId="4" xfId="4" applyFont="1" applyBorder="1" applyAlignment="1">
      <alignment horizontal="left" vertical="center" wrapText="1"/>
    </xf>
    <xf numFmtId="164" fontId="18" fillId="0" borderId="5" xfId="5" applyNumberFormat="1" applyFont="1" applyBorder="1" applyAlignment="1">
      <alignment vertical="top" wrapText="1"/>
    </xf>
    <xf numFmtId="0" fontId="18" fillId="0" borderId="6" xfId="4" applyFont="1" applyBorder="1" applyAlignment="1">
      <alignment horizontal="left" vertical="center" wrapText="1"/>
    </xf>
    <xf numFmtId="0" fontId="18" fillId="0" borderId="7" xfId="4" applyFont="1" applyBorder="1" applyAlignment="1">
      <alignment horizontal="left" vertical="center" wrapText="1"/>
    </xf>
    <xf numFmtId="0" fontId="18" fillId="0" borderId="8" xfId="4" applyFont="1" applyBorder="1" applyAlignment="1">
      <alignment horizontal="left" vertical="center" wrapText="1"/>
    </xf>
    <xf numFmtId="164" fontId="16" fillId="3" borderId="1" xfId="5" applyNumberFormat="1" applyFont="1" applyFill="1" applyBorder="1" applyAlignment="1">
      <alignment horizontal="center" vertical="top" wrapText="1"/>
    </xf>
    <xf numFmtId="0" fontId="16" fillId="3" borderId="9" xfId="4" applyFont="1" applyFill="1" applyBorder="1" applyAlignment="1">
      <alignment horizontal="left" vertical="center" wrapText="1"/>
    </xf>
    <xf numFmtId="0" fontId="16" fillId="3" borderId="10" xfId="4" applyFont="1" applyFill="1" applyBorder="1" applyAlignment="1">
      <alignment horizontal="left" vertical="center" wrapText="1"/>
    </xf>
    <xf numFmtId="0" fontId="16" fillId="3" borderId="11" xfId="4" applyFont="1" applyFill="1" applyBorder="1" applyAlignment="1">
      <alignment horizontal="left" vertical="center" wrapText="1"/>
    </xf>
    <xf numFmtId="164" fontId="18" fillId="0" borderId="1" xfId="5" applyNumberFormat="1" applyFont="1" applyBorder="1" applyAlignment="1">
      <alignment vertical="top" wrapText="1"/>
    </xf>
    <xf numFmtId="0" fontId="18" fillId="4" borderId="2" xfId="4" applyFont="1" applyFill="1" applyBorder="1" applyAlignment="1">
      <alignment horizontal="left" vertical="top" wrapText="1"/>
    </xf>
    <xf numFmtId="0" fontId="18" fillId="4" borderId="3" xfId="4" applyFont="1" applyFill="1" applyBorder="1" applyAlignment="1">
      <alignment horizontal="left" vertical="top" wrapText="1"/>
    </xf>
    <xf numFmtId="0" fontId="18" fillId="4" borderId="4" xfId="4" applyFont="1" applyFill="1" applyBorder="1" applyAlignment="1">
      <alignment horizontal="left" vertical="top" wrapText="1"/>
    </xf>
    <xf numFmtId="164" fontId="18" fillId="0" borderId="12" xfId="5" applyNumberFormat="1" applyFont="1" applyBorder="1" applyAlignment="1">
      <alignment vertical="top" wrapText="1"/>
    </xf>
    <xf numFmtId="0" fontId="18" fillId="4" borderId="13" xfId="4" applyFont="1" applyFill="1" applyBorder="1" applyAlignment="1">
      <alignment horizontal="left" vertical="top" wrapText="1"/>
    </xf>
    <xf numFmtId="0" fontId="18" fillId="4" borderId="14" xfId="4" applyFont="1" applyFill="1" applyBorder="1" applyAlignment="1">
      <alignment horizontal="left" vertical="top" wrapText="1"/>
    </xf>
    <xf numFmtId="0" fontId="18" fillId="4" borderId="15" xfId="4" applyFont="1" applyFill="1" applyBorder="1" applyAlignment="1">
      <alignment horizontal="left" vertical="top" wrapText="1"/>
    </xf>
    <xf numFmtId="0" fontId="18" fillId="4" borderId="13" xfId="4" applyFont="1" applyFill="1" applyBorder="1" applyAlignment="1">
      <alignment horizontal="left" vertical="center" wrapText="1"/>
    </xf>
    <xf numFmtId="0" fontId="18" fillId="4" borderId="14" xfId="4" applyFont="1" applyFill="1" applyBorder="1" applyAlignment="1">
      <alignment horizontal="left" vertical="center" wrapText="1"/>
    </xf>
    <xf numFmtId="0" fontId="18" fillId="4" borderId="15" xfId="4" applyFont="1" applyFill="1" applyBorder="1" applyAlignment="1">
      <alignment horizontal="left" vertical="center" wrapText="1"/>
    </xf>
    <xf numFmtId="0" fontId="18" fillId="4" borderId="16" xfId="4" applyFont="1" applyFill="1" applyBorder="1" applyAlignment="1">
      <alignment horizontal="left" vertical="center" wrapText="1"/>
    </xf>
    <xf numFmtId="0" fontId="18" fillId="4" borderId="0" xfId="4" applyFont="1" applyFill="1" applyAlignment="1">
      <alignment horizontal="left" vertical="center" wrapText="1"/>
    </xf>
    <xf numFmtId="0" fontId="18" fillId="4" borderId="17" xfId="4" applyFont="1" applyFill="1" applyBorder="1" applyAlignment="1">
      <alignment horizontal="left" vertical="center" wrapText="1"/>
    </xf>
    <xf numFmtId="164" fontId="18" fillId="0" borderId="5" xfId="5" applyNumberFormat="1" applyFont="1" applyBorder="1" applyAlignment="1">
      <alignment horizontal="center" vertical="top" wrapText="1"/>
    </xf>
    <xf numFmtId="0" fontId="3" fillId="0" borderId="18" xfId="5" applyBorder="1" applyAlignment="1">
      <alignment horizontal="left" vertical="top" wrapText="1"/>
    </xf>
    <xf numFmtId="0" fontId="3" fillId="0" borderId="19" xfId="5" applyBorder="1" applyAlignment="1">
      <alignment horizontal="left" vertical="top" wrapText="1"/>
    </xf>
    <xf numFmtId="0" fontId="18" fillId="0" borderId="19" xfId="5" applyFont="1" applyBorder="1" applyAlignment="1">
      <alignment horizontal="left" vertical="top" wrapText="1"/>
    </xf>
    <xf numFmtId="0" fontId="18" fillId="0" borderId="20" xfId="5" applyFont="1" applyBorder="1" applyAlignment="1">
      <alignment horizontal="left" vertical="top" wrapText="1"/>
    </xf>
    <xf numFmtId="164" fontId="18" fillId="5" borderId="21" xfId="5" applyNumberFormat="1" applyFont="1" applyFill="1" applyBorder="1" applyAlignment="1">
      <alignment horizontal="center" vertical="top" wrapText="1"/>
    </xf>
    <xf numFmtId="0" fontId="16" fillId="5" borderId="9" xfId="4" applyFont="1" applyFill="1" applyBorder="1" applyAlignment="1">
      <alignment horizontal="left" vertical="center" wrapText="1"/>
    </xf>
    <xf numFmtId="0" fontId="16" fillId="5" borderId="10" xfId="4" applyFont="1" applyFill="1" applyBorder="1" applyAlignment="1">
      <alignment horizontal="left" vertical="center" wrapText="1"/>
    </xf>
    <xf numFmtId="0" fontId="16" fillId="5" borderId="11" xfId="4" applyFont="1" applyFill="1" applyBorder="1" applyAlignment="1">
      <alignment horizontal="left" vertical="center" wrapText="1"/>
    </xf>
    <xf numFmtId="164" fontId="16" fillId="0" borderId="12" xfId="5" applyNumberFormat="1" applyFont="1" applyBorder="1" applyAlignment="1">
      <alignment horizontal="center" vertical="top" wrapText="1"/>
    </xf>
    <xf numFmtId="0" fontId="18" fillId="0" borderId="13" xfId="5" applyFont="1" applyBorder="1" applyAlignment="1">
      <alignment horizontal="left" vertical="top" wrapText="1"/>
    </xf>
    <xf numFmtId="0" fontId="18" fillId="0" borderId="14" xfId="5" applyFont="1" applyBorder="1" applyAlignment="1">
      <alignment horizontal="left" vertical="top" wrapText="1"/>
    </xf>
    <xf numFmtId="0" fontId="18" fillId="0" borderId="15" xfId="5" applyFont="1" applyBorder="1" applyAlignment="1">
      <alignment horizontal="left" vertical="top" wrapText="1"/>
    </xf>
    <xf numFmtId="0" fontId="3" fillId="0" borderId="13" xfId="5" applyBorder="1" applyAlignment="1">
      <alignment horizontal="left" vertical="top" wrapText="1"/>
    </xf>
    <xf numFmtId="0" fontId="3" fillId="0" borderId="14" xfId="5" applyBorder="1" applyAlignment="1">
      <alignment horizontal="left" vertical="top" wrapText="1"/>
    </xf>
    <xf numFmtId="0" fontId="18" fillId="0" borderId="16" xfId="4" applyFont="1" applyBorder="1" applyAlignment="1">
      <alignment horizontal="left" vertical="center" wrapText="1"/>
    </xf>
    <xf numFmtId="0" fontId="18" fillId="0" borderId="0" xfId="4" applyFont="1" applyAlignment="1">
      <alignment horizontal="left" vertical="center" wrapText="1"/>
    </xf>
    <xf numFmtId="0" fontId="18" fillId="0" borderId="17" xfId="4" applyFont="1" applyBorder="1" applyAlignment="1">
      <alignment horizontal="left" vertical="center" wrapText="1"/>
    </xf>
    <xf numFmtId="0" fontId="18" fillId="0" borderId="13" xfId="4" applyFont="1" applyBorder="1" applyAlignment="1">
      <alignment horizontal="left" vertical="center" wrapText="1"/>
    </xf>
    <xf numFmtId="0" fontId="18" fillId="0" borderId="14" xfId="4" applyFont="1" applyBorder="1" applyAlignment="1">
      <alignment horizontal="left" vertical="center" wrapText="1"/>
    </xf>
    <xf numFmtId="0" fontId="18" fillId="0" borderId="15" xfId="4" applyFont="1" applyBorder="1" applyAlignment="1">
      <alignment horizontal="left" vertical="center" wrapText="1"/>
    </xf>
    <xf numFmtId="0" fontId="18" fillId="0" borderId="14" xfId="6" applyFont="1" applyBorder="1" applyAlignment="1">
      <alignment horizontal="left" vertical="top" wrapText="1"/>
    </xf>
    <xf numFmtId="0" fontId="18" fillId="0" borderId="15" xfId="6" applyFont="1" applyBorder="1" applyAlignment="1">
      <alignment horizontal="left" vertical="top" wrapText="1"/>
    </xf>
    <xf numFmtId="164" fontId="16" fillId="5" borderId="5" xfId="5" applyNumberFormat="1" applyFont="1" applyFill="1" applyBorder="1" applyAlignment="1">
      <alignment horizontal="center" vertical="top" wrapText="1"/>
    </xf>
    <xf numFmtId="0" fontId="16" fillId="5" borderId="6" xfId="5" applyFont="1" applyFill="1" applyBorder="1" applyAlignment="1">
      <alignment horizontal="left" vertical="top"/>
    </xf>
    <xf numFmtId="0" fontId="16" fillId="5" borderId="7" xfId="5" applyFont="1" applyFill="1" applyBorder="1" applyAlignment="1">
      <alignment horizontal="left" vertical="top"/>
    </xf>
    <xf numFmtId="0" fontId="16" fillId="5" borderId="8" xfId="5" applyFont="1" applyFill="1" applyBorder="1" applyAlignment="1">
      <alignment horizontal="left" vertical="top"/>
    </xf>
    <xf numFmtId="49" fontId="18" fillId="0" borderId="0" xfId="4" applyNumberFormat="1" applyFont="1" applyAlignment="1">
      <alignment vertical="top"/>
    </xf>
    <xf numFmtId="0" fontId="20" fillId="0" borderId="0" xfId="4" applyFont="1" applyAlignment="1">
      <alignment horizontal="center" vertical="top"/>
    </xf>
    <xf numFmtId="49" fontId="11" fillId="0" borderId="0" xfId="4" applyNumberFormat="1" applyFont="1" applyAlignment="1">
      <alignment vertical="top"/>
    </xf>
    <xf numFmtId="49" fontId="11" fillId="0" borderId="22" xfId="4" applyNumberFormat="1" applyFont="1" applyBorder="1" applyAlignment="1">
      <alignment vertical="top"/>
    </xf>
    <xf numFmtId="49" fontId="11" fillId="0" borderId="22" xfId="4" applyNumberFormat="1" applyFont="1" applyBorder="1" applyAlignment="1">
      <alignment vertical="top" textRotation="90"/>
    </xf>
    <xf numFmtId="0" fontId="18" fillId="5" borderId="9" xfId="4" applyFont="1" applyFill="1" applyBorder="1" applyAlignment="1">
      <alignment horizontal="center" vertical="top"/>
    </xf>
    <xf numFmtId="0" fontId="18" fillId="5" borderId="10" xfId="4" applyFont="1" applyFill="1" applyBorder="1" applyAlignment="1">
      <alignment horizontal="center" vertical="top"/>
    </xf>
    <xf numFmtId="0" fontId="18" fillId="5" borderId="11" xfId="4" applyFont="1" applyFill="1" applyBorder="1" applyAlignment="1">
      <alignment horizontal="center" vertical="top"/>
    </xf>
    <xf numFmtId="164" fontId="16" fillId="5" borderId="11" xfId="4" applyNumberFormat="1" applyFont="1" applyFill="1" applyBorder="1" applyAlignment="1">
      <alignment horizontal="center" vertical="top"/>
    </xf>
    <xf numFmtId="49" fontId="16" fillId="5" borderId="9" xfId="4" applyNumberFormat="1" applyFont="1" applyFill="1" applyBorder="1" applyAlignment="1">
      <alignment horizontal="right" vertical="top"/>
    </xf>
    <xf numFmtId="49" fontId="16" fillId="5" borderId="10" xfId="4" applyNumberFormat="1" applyFont="1" applyFill="1" applyBorder="1" applyAlignment="1">
      <alignment horizontal="right" vertical="top"/>
    </xf>
    <xf numFmtId="49" fontId="16" fillId="5" borderId="11" xfId="4" applyNumberFormat="1" applyFont="1" applyFill="1" applyBorder="1" applyAlignment="1">
      <alignment horizontal="right" vertical="top"/>
    </xf>
    <xf numFmtId="0" fontId="16" fillId="8" borderId="2" xfId="4" applyFont="1" applyFill="1" applyBorder="1" applyAlignment="1">
      <alignment horizontal="left" vertical="top" wrapText="1"/>
    </xf>
    <xf numFmtId="0" fontId="16" fillId="8" borderId="3" xfId="4" applyFont="1" applyFill="1" applyBorder="1" applyAlignment="1">
      <alignment horizontal="left" vertical="top" wrapText="1"/>
    </xf>
    <xf numFmtId="0" fontId="16" fillId="8" borderId="4" xfId="4" applyFont="1" applyFill="1" applyBorder="1" applyAlignment="1">
      <alignment horizontal="left" vertical="top" wrapText="1"/>
    </xf>
    <xf numFmtId="164" fontId="16" fillId="8" borderId="4" xfId="4" applyNumberFormat="1" applyFont="1" applyFill="1" applyBorder="1" applyAlignment="1">
      <alignment horizontal="center" vertical="top" wrapText="1"/>
    </xf>
    <xf numFmtId="0" fontId="16" fillId="8" borderId="9" xfId="4" applyFont="1" applyFill="1" applyBorder="1" applyAlignment="1">
      <alignment horizontal="right" vertical="top" wrapText="1"/>
    </xf>
    <xf numFmtId="0" fontId="16" fillId="8" borderId="10" xfId="4" applyFont="1" applyFill="1" applyBorder="1" applyAlignment="1">
      <alignment horizontal="right" vertical="top" wrapText="1"/>
    </xf>
    <xf numFmtId="0" fontId="16" fillId="8" borderId="11" xfId="4" applyFont="1" applyFill="1" applyBorder="1" applyAlignment="1">
      <alignment horizontal="right" vertical="top" wrapText="1"/>
    </xf>
    <xf numFmtId="49" fontId="56" fillId="8" borderId="1" xfId="4" applyNumberFormat="1" applyFont="1" applyFill="1" applyBorder="1" applyAlignment="1">
      <alignment horizontal="center" vertical="top"/>
    </xf>
    <xf numFmtId="49" fontId="56" fillId="9" borderId="1" xfId="4" applyNumberFormat="1" applyFont="1" applyFill="1" applyBorder="1" applyAlignment="1">
      <alignment horizontal="center" vertical="top"/>
    </xf>
    <xf numFmtId="0" fontId="16" fillId="7" borderId="2" xfId="4" applyFont="1" applyFill="1" applyBorder="1" applyAlignment="1">
      <alignment horizontal="left" vertical="top" wrapText="1"/>
    </xf>
    <xf numFmtId="0" fontId="16" fillId="7" borderId="3" xfId="4" applyFont="1" applyFill="1" applyBorder="1" applyAlignment="1">
      <alignment horizontal="left" vertical="top" wrapText="1"/>
    </xf>
    <xf numFmtId="0" fontId="16" fillId="7" borderId="4" xfId="4" applyFont="1" applyFill="1" applyBorder="1" applyAlignment="1">
      <alignment horizontal="left" vertical="top" wrapText="1"/>
    </xf>
    <xf numFmtId="164" fontId="16" fillId="7" borderId="4" xfId="4" applyNumberFormat="1" applyFont="1" applyFill="1" applyBorder="1" applyAlignment="1">
      <alignment horizontal="center" vertical="top" wrapText="1"/>
    </xf>
    <xf numFmtId="0" fontId="26" fillId="8" borderId="2" xfId="4" applyFont="1" applyFill="1" applyBorder="1" applyAlignment="1">
      <alignment horizontal="center" vertical="top"/>
    </xf>
    <xf numFmtId="0" fontId="26" fillId="8" borderId="3" xfId="4" applyFont="1" applyFill="1" applyBorder="1" applyAlignment="1">
      <alignment horizontal="center" vertical="top"/>
    </xf>
    <xf numFmtId="0" fontId="26" fillId="8" borderId="4" xfId="4" applyFont="1" applyFill="1" applyBorder="1" applyAlignment="1">
      <alignment horizontal="center" vertical="top"/>
    </xf>
    <xf numFmtId="164" fontId="29" fillId="8" borderId="4" xfId="4" applyNumberFormat="1" applyFont="1" applyFill="1" applyBorder="1" applyAlignment="1">
      <alignment horizontal="center" vertical="top"/>
    </xf>
    <xf numFmtId="0" fontId="29" fillId="8" borderId="1" xfId="4" applyFont="1" applyFill="1" applyBorder="1" applyAlignment="1">
      <alignment horizontal="center" vertical="top"/>
    </xf>
    <xf numFmtId="0" fontId="29" fillId="8" borderId="11" xfId="4" applyFont="1" applyFill="1" applyBorder="1" applyAlignment="1">
      <alignment horizontal="right" vertical="top" wrapText="1"/>
    </xf>
    <xf numFmtId="49" fontId="29" fillId="8" borderId="1" xfId="4" applyNumberFormat="1" applyFont="1" applyFill="1" applyBorder="1" applyAlignment="1">
      <alignment horizontal="center" vertical="top"/>
    </xf>
    <xf numFmtId="9" fontId="26" fillId="4" borderId="2" xfId="4" applyNumberFormat="1" applyFont="1" applyFill="1" applyBorder="1" applyAlignment="1">
      <alignment horizontal="center" vertical="top"/>
    </xf>
    <xf numFmtId="0" fontId="26" fillId="4" borderId="69" xfId="4" applyFont="1" applyFill="1" applyBorder="1" applyAlignment="1">
      <alignment horizontal="center" vertical="top"/>
    </xf>
    <xf numFmtId="0" fontId="26" fillId="4" borderId="4" xfId="4" applyFont="1" applyFill="1" applyBorder="1" applyAlignment="1">
      <alignment horizontal="left" vertical="top" wrapText="1"/>
    </xf>
    <xf numFmtId="164" fontId="29" fillId="0" borderId="4" xfId="4" applyNumberFormat="1" applyFont="1" applyBorder="1" applyAlignment="1">
      <alignment horizontal="center" vertical="top"/>
    </xf>
    <xf numFmtId="0" fontId="29" fillId="0" borderId="47" xfId="4" applyFont="1" applyBorder="1" applyAlignment="1">
      <alignment horizontal="center" vertical="top"/>
    </xf>
    <xf numFmtId="0" fontId="18" fillId="0" borderId="1" xfId="11" applyFont="1" applyBorder="1" applyAlignment="1">
      <alignment vertical="top" wrapText="1"/>
    </xf>
    <xf numFmtId="0" fontId="18" fillId="12" borderId="1" xfId="4" applyFont="1" applyFill="1" applyBorder="1" applyAlignment="1">
      <alignment horizontal="left" vertical="top" wrapText="1"/>
    </xf>
    <xf numFmtId="0" fontId="32" fillId="4" borderId="1" xfId="4" applyFont="1" applyFill="1" applyBorder="1" applyAlignment="1">
      <alignment horizontal="center" vertical="top" wrapText="1"/>
    </xf>
    <xf numFmtId="0" fontId="32" fillId="11" borderId="3" xfId="4" applyFont="1" applyFill="1" applyBorder="1" applyAlignment="1">
      <alignment horizontal="center" vertical="top" wrapText="1"/>
    </xf>
    <xf numFmtId="49" fontId="30" fillId="9" borderId="1" xfId="4" applyNumberFormat="1" applyFont="1" applyFill="1" applyBorder="1" applyAlignment="1">
      <alignment horizontal="center" vertical="top"/>
    </xf>
    <xf numFmtId="9" fontId="26" fillId="4" borderId="13" xfId="4" applyNumberFormat="1" applyFont="1" applyFill="1" applyBorder="1" applyAlignment="1">
      <alignment horizontal="center" vertical="top"/>
    </xf>
    <xf numFmtId="0" fontId="26" fillId="4" borderId="27" xfId="4" applyFont="1" applyFill="1" applyBorder="1" applyAlignment="1">
      <alignment horizontal="center" vertical="top"/>
    </xf>
    <xf numFmtId="0" fontId="26" fillId="4" borderId="15" xfId="4" applyFont="1" applyFill="1" applyBorder="1" applyAlignment="1">
      <alignment horizontal="left" vertical="top" wrapText="1"/>
    </xf>
    <xf numFmtId="164" fontId="29" fillId="0" borderId="5" xfId="4" applyNumberFormat="1" applyFont="1" applyBorder="1" applyAlignment="1">
      <alignment horizontal="center" vertical="top"/>
    </xf>
    <xf numFmtId="0" fontId="18" fillId="0" borderId="29" xfId="11" applyFont="1" applyBorder="1" applyAlignment="1">
      <alignment vertical="top" wrapText="1"/>
    </xf>
    <xf numFmtId="0" fontId="18" fillId="12" borderId="34" xfId="4" applyFont="1" applyFill="1" applyBorder="1" applyAlignment="1">
      <alignment horizontal="left" vertical="top" wrapText="1"/>
    </xf>
    <xf numFmtId="0" fontId="32" fillId="4" borderId="34" xfId="4" applyFont="1" applyFill="1" applyBorder="1" applyAlignment="1">
      <alignment horizontal="center" vertical="top" wrapText="1"/>
    </xf>
    <xf numFmtId="49" fontId="29" fillId="12" borderId="34" xfId="4" applyNumberFormat="1" applyFont="1" applyFill="1" applyBorder="1" applyAlignment="1">
      <alignment vertical="top"/>
    </xf>
    <xf numFmtId="49" fontId="29" fillId="11" borderId="22" xfId="4" applyNumberFormat="1" applyFont="1" applyFill="1" applyBorder="1" applyAlignment="1">
      <alignment vertical="top" wrapText="1"/>
    </xf>
    <xf numFmtId="49" fontId="30" fillId="9" borderId="34" xfId="4" applyNumberFormat="1" applyFont="1" applyFill="1" applyBorder="1" applyAlignment="1">
      <alignment horizontal="center" vertical="top"/>
    </xf>
    <xf numFmtId="0" fontId="26" fillId="4" borderId="14" xfId="4" applyFont="1" applyFill="1" applyBorder="1" applyAlignment="1">
      <alignment horizontal="left" vertical="top" wrapText="1"/>
    </xf>
    <xf numFmtId="164" fontId="29" fillId="17" borderId="47" xfId="4" applyNumberFormat="1" applyFont="1" applyFill="1" applyBorder="1" applyAlignment="1">
      <alignment horizontal="center" vertical="top"/>
    </xf>
    <xf numFmtId="0" fontId="29" fillId="17" borderId="47" xfId="4" applyFont="1" applyFill="1" applyBorder="1" applyAlignment="1">
      <alignment horizontal="center" vertical="top"/>
    </xf>
    <xf numFmtId="0" fontId="16" fillId="11" borderId="2" xfId="4" applyFont="1" applyFill="1" applyBorder="1" applyAlignment="1">
      <alignment horizontal="center" vertical="top" wrapText="1"/>
    </xf>
    <xf numFmtId="0" fontId="16" fillId="11" borderId="3" xfId="4" applyFont="1" applyFill="1" applyBorder="1" applyAlignment="1">
      <alignment horizontal="center" vertical="top" wrapText="1"/>
    </xf>
    <xf numFmtId="0" fontId="16" fillId="11" borderId="4" xfId="4" applyFont="1" applyFill="1" applyBorder="1" applyAlignment="1">
      <alignment horizontal="center" vertical="top" wrapText="1"/>
    </xf>
    <xf numFmtId="0" fontId="32" fillId="11" borderId="3" xfId="4" applyFont="1" applyFill="1" applyBorder="1" applyAlignment="1">
      <alignment horizontal="center" vertical="top" wrapText="1"/>
    </xf>
    <xf numFmtId="49" fontId="29" fillId="13" borderId="47" xfId="4" applyNumberFormat="1" applyFont="1" applyFill="1" applyBorder="1" applyAlignment="1">
      <alignment horizontal="center" vertical="top"/>
    </xf>
    <xf numFmtId="49" fontId="30" fillId="9" borderId="70" xfId="4" applyNumberFormat="1" applyFont="1" applyFill="1" applyBorder="1" applyAlignment="1">
      <alignment horizontal="center" vertical="top"/>
    </xf>
    <xf numFmtId="0" fontId="18" fillId="4" borderId="13" xfId="4" applyFont="1" applyFill="1" applyBorder="1" applyAlignment="1">
      <alignment horizontal="center" vertical="top"/>
    </xf>
    <xf numFmtId="0" fontId="18" fillId="4" borderId="27" xfId="4" applyFont="1" applyFill="1" applyBorder="1" applyAlignment="1">
      <alignment horizontal="center" vertical="top" wrapText="1"/>
    </xf>
    <xf numFmtId="0" fontId="18" fillId="0" borderId="74" xfId="4" applyFont="1" applyBorder="1" applyAlignment="1">
      <alignment vertical="top" wrapText="1"/>
    </xf>
    <xf numFmtId="164" fontId="31" fillId="4" borderId="12" xfId="4" applyNumberFormat="1" applyFont="1" applyFill="1" applyBorder="1" applyAlignment="1">
      <alignment horizontal="center" vertical="top"/>
    </xf>
    <xf numFmtId="0" fontId="16" fillId="11" borderId="16" xfId="4" applyFont="1" applyFill="1" applyBorder="1" applyAlignment="1">
      <alignment horizontal="center" vertical="top" wrapText="1"/>
    </xf>
    <xf numFmtId="0" fontId="16" fillId="11" borderId="0" xfId="4" applyFont="1" applyFill="1" applyAlignment="1">
      <alignment horizontal="center" vertical="top" wrapText="1"/>
    </xf>
    <xf numFmtId="49" fontId="29" fillId="11" borderId="0" xfId="4" applyNumberFormat="1" applyFont="1" applyFill="1" applyAlignment="1">
      <alignment horizontal="center" vertical="top" wrapText="1"/>
    </xf>
    <xf numFmtId="49" fontId="30" fillId="9" borderId="17" xfId="4" applyNumberFormat="1" applyFont="1" applyFill="1" applyBorder="1" applyAlignment="1">
      <alignment horizontal="center" vertical="top"/>
    </xf>
    <xf numFmtId="0" fontId="26" fillId="4" borderId="18" xfId="4" applyFont="1" applyFill="1" applyBorder="1" applyAlignment="1">
      <alignment horizontal="center" vertical="top"/>
    </xf>
    <xf numFmtId="0" fontId="18" fillId="4" borderId="49" xfId="4" applyFont="1" applyFill="1" applyBorder="1" applyAlignment="1">
      <alignment horizontal="center" vertical="top" wrapText="1"/>
    </xf>
    <xf numFmtId="164" fontId="31" fillId="4" borderId="30" xfId="4" applyNumberFormat="1" applyFont="1" applyFill="1" applyBorder="1" applyAlignment="1">
      <alignment horizontal="center" vertical="top"/>
    </xf>
    <xf numFmtId="0" fontId="18" fillId="0" borderId="19" xfId="4" applyFont="1" applyBorder="1" applyAlignment="1">
      <alignment vertical="top" wrapText="1"/>
    </xf>
    <xf numFmtId="0" fontId="26" fillId="4" borderId="6" xfId="4" applyFont="1" applyFill="1" applyBorder="1" applyAlignment="1">
      <alignment horizontal="center" vertical="top"/>
    </xf>
    <xf numFmtId="0" fontId="18" fillId="4" borderId="33" xfId="4" applyFont="1" applyFill="1" applyBorder="1" applyAlignment="1">
      <alignment horizontal="center" vertical="top" wrapText="1"/>
    </xf>
    <xf numFmtId="0" fontId="18" fillId="0" borderId="41" xfId="4" applyFont="1" applyBorder="1" applyAlignment="1">
      <alignment vertical="top" wrapText="1"/>
    </xf>
    <xf numFmtId="164" fontId="31" fillId="4" borderId="5" xfId="4" applyNumberFormat="1" applyFont="1" applyFill="1" applyBorder="1" applyAlignment="1">
      <alignment horizontal="center" vertical="top"/>
    </xf>
    <xf numFmtId="0" fontId="18" fillId="0" borderId="34" xfId="11" applyFont="1" applyBorder="1" applyAlignment="1">
      <alignment vertical="top" wrapText="1"/>
    </xf>
    <xf numFmtId="0" fontId="16" fillId="11" borderId="42" xfId="4" applyFont="1" applyFill="1" applyBorder="1" applyAlignment="1">
      <alignment horizontal="center" vertical="top" wrapText="1"/>
    </xf>
    <xf numFmtId="0" fontId="16" fillId="11" borderId="22" xfId="4" applyFont="1" applyFill="1" applyBorder="1" applyAlignment="1">
      <alignment horizontal="center" vertical="top" wrapText="1"/>
    </xf>
    <xf numFmtId="49" fontId="29" fillId="11" borderId="22" xfId="4" applyNumberFormat="1" applyFont="1" applyFill="1" applyBorder="1" applyAlignment="1">
      <alignment horizontal="center" vertical="top" wrapText="1"/>
    </xf>
    <xf numFmtId="49" fontId="29" fillId="13" borderId="5" xfId="4" applyNumberFormat="1" applyFont="1" applyFill="1" applyBorder="1" applyAlignment="1">
      <alignment horizontal="center" vertical="top"/>
    </xf>
    <xf numFmtId="49" fontId="30" fillId="9" borderId="8" xfId="4" applyNumberFormat="1" applyFont="1" applyFill="1" applyBorder="1" applyAlignment="1">
      <alignment horizontal="center" vertical="top"/>
    </xf>
    <xf numFmtId="0" fontId="18" fillId="4" borderId="4" xfId="4" applyFont="1" applyFill="1" applyBorder="1" applyAlignment="1">
      <alignment horizontal="left" vertical="top" wrapText="1"/>
    </xf>
    <xf numFmtId="0" fontId="18" fillId="12" borderId="3" xfId="4" applyFont="1" applyFill="1" applyBorder="1" applyAlignment="1">
      <alignment horizontal="left" vertical="top" wrapText="1"/>
    </xf>
    <xf numFmtId="0" fontId="18" fillId="4" borderId="15" xfId="4" applyFont="1" applyFill="1" applyBorder="1" applyAlignment="1">
      <alignment horizontal="left" vertical="top" wrapText="1"/>
    </xf>
    <xf numFmtId="0" fontId="18" fillId="12" borderId="22" xfId="4" applyFont="1" applyFill="1" applyBorder="1" applyAlignment="1">
      <alignment horizontal="left" vertical="top" wrapText="1"/>
    </xf>
    <xf numFmtId="164" fontId="29" fillId="17" borderId="70" xfId="4" applyNumberFormat="1" applyFont="1" applyFill="1" applyBorder="1" applyAlignment="1">
      <alignment horizontal="center" vertical="top"/>
    </xf>
    <xf numFmtId="0" fontId="18" fillId="0" borderId="75" xfId="4" applyFont="1" applyBorder="1" applyAlignment="1">
      <alignment vertical="top" wrapText="1"/>
    </xf>
    <xf numFmtId="164" fontId="31" fillId="4" borderId="15" xfId="4" applyNumberFormat="1" applyFont="1" applyFill="1" applyBorder="1" applyAlignment="1">
      <alignment horizontal="center" vertical="top"/>
    </xf>
    <xf numFmtId="164" fontId="31" fillId="4" borderId="20" xfId="4" applyNumberFormat="1" applyFont="1" applyFill="1" applyBorder="1" applyAlignment="1">
      <alignment horizontal="center" vertical="top"/>
    </xf>
    <xf numFmtId="0" fontId="18" fillId="0" borderId="20" xfId="4" applyFont="1" applyBorder="1" applyAlignment="1">
      <alignment vertical="top" wrapText="1"/>
    </xf>
    <xf numFmtId="0" fontId="18" fillId="4" borderId="32" xfId="4" applyFont="1" applyFill="1" applyBorder="1" applyAlignment="1">
      <alignment horizontal="center" vertical="top" wrapText="1"/>
    </xf>
    <xf numFmtId="0" fontId="18" fillId="0" borderId="76" xfId="4" applyFont="1" applyBorder="1" applyAlignment="1">
      <alignment vertical="top" wrapText="1"/>
    </xf>
    <xf numFmtId="164" fontId="31" fillId="4" borderId="8" xfId="4" applyNumberFormat="1" applyFont="1" applyFill="1" applyBorder="1" applyAlignment="1">
      <alignment horizontal="center" vertical="top"/>
    </xf>
    <xf numFmtId="0" fontId="26" fillId="4" borderId="4" xfId="4" applyFont="1" applyFill="1" applyBorder="1" applyAlignment="1">
      <alignment horizontal="left" vertical="top"/>
    </xf>
    <xf numFmtId="164" fontId="29" fillId="0" borderId="1" xfId="4" applyNumberFormat="1" applyFont="1" applyBorder="1" applyAlignment="1">
      <alignment horizontal="center" vertical="top"/>
    </xf>
    <xf numFmtId="0" fontId="18" fillId="0" borderId="1" xfId="11" applyFont="1" applyBorder="1" applyAlignment="1">
      <alignment horizontal="left" vertical="top" wrapText="1"/>
    </xf>
    <xf numFmtId="0" fontId="16" fillId="12" borderId="1" xfId="4" applyFont="1" applyFill="1" applyBorder="1" applyAlignment="1">
      <alignment vertical="top" wrapText="1"/>
    </xf>
    <xf numFmtId="0" fontId="32" fillId="4" borderId="3" xfId="4" applyFont="1" applyFill="1" applyBorder="1" applyAlignment="1">
      <alignment horizontal="center" vertical="top" wrapText="1"/>
    </xf>
    <xf numFmtId="9" fontId="26" fillId="4" borderId="16" xfId="4" applyNumberFormat="1" applyFont="1" applyFill="1" applyBorder="1" applyAlignment="1">
      <alignment horizontal="center" vertical="top"/>
    </xf>
    <xf numFmtId="0" fontId="26" fillId="4" borderId="68" xfId="4" applyFont="1" applyFill="1" applyBorder="1" applyAlignment="1">
      <alignment horizontal="center" vertical="top"/>
    </xf>
    <xf numFmtId="0" fontId="26" fillId="4" borderId="17" xfId="4" applyFont="1" applyFill="1" applyBorder="1" applyAlignment="1">
      <alignment horizontal="left" vertical="top"/>
    </xf>
    <xf numFmtId="0" fontId="18" fillId="0" borderId="29" xfId="11" applyFont="1" applyBorder="1" applyAlignment="1">
      <alignment horizontal="left" vertical="top" wrapText="1"/>
    </xf>
    <xf numFmtId="0" fontId="18" fillId="12" borderId="34" xfId="4" applyFont="1" applyFill="1" applyBorder="1" applyAlignment="1">
      <alignment vertical="top" wrapText="1"/>
    </xf>
    <xf numFmtId="0" fontId="32" fillId="4" borderId="0" xfId="4" applyFont="1" applyFill="1" applyAlignment="1">
      <alignment horizontal="center" vertical="top" wrapText="1"/>
    </xf>
    <xf numFmtId="0" fontId="26" fillId="4" borderId="15" xfId="4" applyFont="1" applyFill="1" applyBorder="1" applyAlignment="1">
      <alignment horizontal="left" vertical="top"/>
    </xf>
    <xf numFmtId="0" fontId="18" fillId="4" borderId="6" xfId="4" applyFont="1" applyFill="1" applyBorder="1" applyAlignment="1">
      <alignment horizontal="center" vertical="top"/>
    </xf>
    <xf numFmtId="0" fontId="18" fillId="0" borderId="34" xfId="11" applyFont="1" applyBorder="1" applyAlignment="1">
      <alignment horizontal="left" vertical="top" wrapText="1"/>
    </xf>
    <xf numFmtId="9" fontId="26" fillId="4" borderId="56" xfId="4" applyNumberFormat="1" applyFont="1" applyFill="1" applyBorder="1" applyAlignment="1">
      <alignment horizontal="center" vertical="top"/>
    </xf>
    <xf numFmtId="164" fontId="29" fillId="0" borderId="29" xfId="4" applyNumberFormat="1" applyFont="1" applyBorder="1" applyAlignment="1">
      <alignment horizontal="center" vertical="top"/>
    </xf>
    <xf numFmtId="0" fontId="29" fillId="0" borderId="52" xfId="4" applyFont="1" applyBorder="1" applyAlignment="1">
      <alignment horizontal="center" vertical="top"/>
    </xf>
    <xf numFmtId="0" fontId="16" fillId="12" borderId="29" xfId="4" applyFont="1" applyFill="1" applyBorder="1" applyAlignment="1">
      <alignment vertical="top" wrapText="1"/>
    </xf>
    <xf numFmtId="49" fontId="30" fillId="9" borderId="29" xfId="4" applyNumberFormat="1" applyFont="1" applyFill="1" applyBorder="1" applyAlignment="1">
      <alignment horizontal="center" vertical="top"/>
    </xf>
    <xf numFmtId="9" fontId="26" fillId="4" borderId="35" xfId="4" applyNumberFormat="1" applyFont="1" applyFill="1" applyBorder="1" applyAlignment="1">
      <alignment horizontal="center" vertical="top"/>
    </xf>
    <xf numFmtId="0" fontId="26" fillId="4" borderId="36" xfId="4" applyFont="1" applyFill="1" applyBorder="1" applyAlignment="1">
      <alignment horizontal="center" vertical="top"/>
    </xf>
    <xf numFmtId="0" fontId="26" fillId="4" borderId="63" xfId="4" applyFont="1" applyFill="1" applyBorder="1" applyAlignment="1">
      <alignment horizontal="left" vertical="top"/>
    </xf>
    <xf numFmtId="9" fontId="26" fillId="4" borderId="26" xfId="4" applyNumberFormat="1" applyFont="1" applyFill="1" applyBorder="1" applyAlignment="1">
      <alignment horizontal="center" vertical="top"/>
    </xf>
    <xf numFmtId="0" fontId="32" fillId="11" borderId="3" xfId="4" applyFont="1" applyFill="1" applyBorder="1" applyAlignment="1">
      <alignment vertical="top" wrapText="1"/>
    </xf>
    <xf numFmtId="0" fontId="18" fillId="4" borderId="26" xfId="4" applyFont="1" applyFill="1" applyBorder="1" applyAlignment="1">
      <alignment horizontal="center" vertical="top"/>
    </xf>
    <xf numFmtId="0" fontId="18" fillId="4" borderId="40" xfId="4" applyFont="1" applyFill="1" applyBorder="1" applyAlignment="1">
      <alignment horizontal="center" vertical="top"/>
    </xf>
    <xf numFmtId="0" fontId="18" fillId="0" borderId="26" xfId="4" applyFont="1" applyBorder="1" applyAlignment="1">
      <alignment horizontal="left" vertical="top"/>
    </xf>
    <xf numFmtId="0" fontId="18" fillId="0" borderId="27" xfId="4" applyFont="1" applyBorder="1" applyAlignment="1">
      <alignment horizontal="center" vertical="top" wrapText="1"/>
    </xf>
    <xf numFmtId="0" fontId="18" fillId="0" borderId="15" xfId="4" applyFont="1" applyBorder="1" applyAlignment="1">
      <alignment vertical="top" wrapText="1"/>
    </xf>
    <xf numFmtId="0" fontId="29" fillId="4" borderId="2" xfId="4" applyFont="1" applyFill="1" applyBorder="1" applyAlignment="1">
      <alignment vertical="top"/>
    </xf>
    <xf numFmtId="0" fontId="16" fillId="4" borderId="3" xfId="4" applyFont="1" applyFill="1" applyBorder="1" applyAlignment="1">
      <alignment vertical="top"/>
    </xf>
    <xf numFmtId="0" fontId="16" fillId="4" borderId="4" xfId="4" applyFont="1" applyFill="1" applyBorder="1" applyAlignment="1">
      <alignment vertical="top"/>
    </xf>
    <xf numFmtId="49" fontId="30" fillId="8" borderId="1" xfId="4" applyNumberFormat="1" applyFont="1" applyFill="1" applyBorder="1" applyAlignment="1">
      <alignment horizontal="center" vertical="top"/>
    </xf>
    <xf numFmtId="0" fontId="18" fillId="0" borderId="31" xfId="4" applyFont="1" applyBorder="1" applyAlignment="1">
      <alignment horizontal="left" vertical="top"/>
    </xf>
    <xf numFmtId="0" fontId="18" fillId="0" borderId="32" xfId="4" applyFont="1" applyBorder="1" applyAlignment="1">
      <alignment horizontal="center" vertical="top" wrapText="1"/>
    </xf>
    <xf numFmtId="0" fontId="18" fillId="0" borderId="8" xfId="4" applyFont="1" applyBorder="1" applyAlignment="1">
      <alignment vertical="top" wrapText="1"/>
    </xf>
    <xf numFmtId="0" fontId="29" fillId="4" borderId="42" xfId="4" applyFont="1" applyFill="1" applyBorder="1" applyAlignment="1">
      <alignment vertical="top"/>
    </xf>
    <xf numFmtId="0" fontId="16" fillId="4" borderId="22" xfId="4" applyFont="1" applyFill="1" applyBorder="1" applyAlignment="1">
      <alignment vertical="top"/>
    </xf>
    <xf numFmtId="0" fontId="16" fillId="4" borderId="38" xfId="4" applyFont="1" applyFill="1" applyBorder="1" applyAlignment="1">
      <alignment vertical="top"/>
    </xf>
    <xf numFmtId="49" fontId="30" fillId="8" borderId="34" xfId="4" applyNumberFormat="1" applyFont="1" applyFill="1" applyBorder="1" applyAlignment="1">
      <alignment horizontal="center" vertical="top"/>
    </xf>
    <xf numFmtId="0" fontId="18" fillId="8" borderId="46" xfId="4" applyFont="1" applyFill="1" applyBorder="1" applyAlignment="1">
      <alignment horizontal="left" vertical="top"/>
    </xf>
    <xf numFmtId="0" fontId="18" fillId="8" borderId="44" xfId="4" applyFont="1" applyFill="1" applyBorder="1" applyAlignment="1">
      <alignment horizontal="center" vertical="center" wrapText="1"/>
    </xf>
    <xf numFmtId="0" fontId="16" fillId="8" borderId="46" xfId="4" applyFont="1" applyFill="1" applyBorder="1" applyAlignment="1">
      <alignment vertical="top"/>
    </xf>
    <xf numFmtId="0" fontId="16" fillId="8" borderId="44" xfId="4" applyFont="1" applyFill="1" applyBorder="1" applyAlignment="1">
      <alignment horizontal="left" vertical="top"/>
    </xf>
    <xf numFmtId="0" fontId="16" fillId="8" borderId="10" xfId="4" applyFont="1" applyFill="1" applyBorder="1" applyAlignment="1">
      <alignment horizontal="left" vertical="top"/>
    </xf>
    <xf numFmtId="0" fontId="16" fillId="8" borderId="11" xfId="4" applyFont="1" applyFill="1" applyBorder="1" applyAlignment="1">
      <alignment horizontal="left" vertical="top"/>
    </xf>
    <xf numFmtId="49" fontId="30" fillId="8" borderId="34" xfId="4" applyNumberFormat="1" applyFont="1" applyFill="1" applyBorder="1" applyAlignment="1">
      <alignment horizontal="center" vertical="top"/>
    </xf>
    <xf numFmtId="0" fontId="39" fillId="8" borderId="2" xfId="4" applyFont="1" applyFill="1" applyBorder="1" applyAlignment="1">
      <alignment horizontal="center" vertical="top"/>
    </xf>
    <xf numFmtId="0" fontId="39" fillId="8" borderId="3" xfId="4" applyFont="1" applyFill="1" applyBorder="1" applyAlignment="1">
      <alignment horizontal="center" vertical="top"/>
    </xf>
    <xf numFmtId="0" fontId="39" fillId="8" borderId="4" xfId="4" applyFont="1" applyFill="1" applyBorder="1" applyAlignment="1">
      <alignment horizontal="left" vertical="top" wrapText="1"/>
    </xf>
    <xf numFmtId="164" fontId="29" fillId="8" borderId="1" xfId="4" applyNumberFormat="1" applyFont="1" applyFill="1" applyBorder="1" applyAlignment="1">
      <alignment horizontal="center" vertical="top"/>
    </xf>
    <xf numFmtId="0" fontId="29" fillId="8" borderId="2" xfId="4" applyFont="1" applyFill="1" applyBorder="1" applyAlignment="1">
      <alignment horizontal="center" vertical="top" wrapText="1"/>
    </xf>
    <xf numFmtId="9" fontId="31" fillId="4" borderId="2" xfId="4" applyNumberFormat="1" applyFont="1" applyFill="1" applyBorder="1" applyAlignment="1">
      <alignment horizontal="center" vertical="top"/>
    </xf>
    <xf numFmtId="0" fontId="31" fillId="4" borderId="69" xfId="4" applyFont="1" applyFill="1" applyBorder="1" applyAlignment="1">
      <alignment horizontal="left" vertical="top"/>
    </xf>
    <xf numFmtId="164" fontId="29" fillId="17" borderId="1" xfId="4" applyNumberFormat="1" applyFont="1" applyFill="1" applyBorder="1" applyAlignment="1">
      <alignment horizontal="center" vertical="top"/>
    </xf>
    <xf numFmtId="0" fontId="3" fillId="0" borderId="30" xfId="4" applyBorder="1" applyAlignment="1">
      <alignment horizontal="left" vertical="top" wrapText="1"/>
    </xf>
    <xf numFmtId="0" fontId="3" fillId="0" borderId="1" xfId="4" applyBorder="1" applyAlignment="1">
      <alignment horizontal="left" vertical="top" wrapText="1"/>
    </xf>
    <xf numFmtId="0" fontId="31" fillId="12" borderId="1" xfId="4" applyFont="1" applyFill="1" applyBorder="1" applyAlignment="1">
      <alignment horizontal="left" vertical="top"/>
    </xf>
    <xf numFmtId="49" fontId="29" fillId="12" borderId="1" xfId="4" applyNumberFormat="1" applyFont="1" applyFill="1" applyBorder="1" applyAlignment="1">
      <alignment horizontal="center" vertical="top"/>
    </xf>
    <xf numFmtId="49" fontId="29" fillId="11" borderId="1" xfId="4" applyNumberFormat="1" applyFont="1" applyFill="1" applyBorder="1" applyAlignment="1">
      <alignment horizontal="center" vertical="top" wrapText="1"/>
    </xf>
    <xf numFmtId="9" fontId="31" fillId="4" borderId="13" xfId="4" applyNumberFormat="1" applyFont="1" applyFill="1" applyBorder="1" applyAlignment="1">
      <alignment horizontal="center" vertical="top"/>
    </xf>
    <xf numFmtId="0" fontId="31" fillId="4" borderId="27" xfId="4" applyFont="1" applyFill="1" applyBorder="1" applyAlignment="1">
      <alignment horizontal="left" vertical="top"/>
    </xf>
    <xf numFmtId="164" fontId="29" fillId="4" borderId="1" xfId="4" applyNumberFormat="1" applyFont="1" applyFill="1" applyBorder="1" applyAlignment="1">
      <alignment horizontal="center" vertical="top"/>
    </xf>
    <xf numFmtId="0" fontId="3" fillId="0" borderId="29" xfId="4" applyBorder="1" applyAlignment="1">
      <alignment horizontal="left" vertical="top" wrapText="1"/>
    </xf>
    <xf numFmtId="0" fontId="31" fillId="12" borderId="29" xfId="4" applyFont="1" applyFill="1" applyBorder="1" applyAlignment="1">
      <alignment horizontal="left" vertical="top"/>
    </xf>
    <xf numFmtId="0" fontId="32" fillId="4" borderId="29" xfId="4" applyFont="1" applyFill="1" applyBorder="1" applyAlignment="1">
      <alignment horizontal="center" vertical="top" wrapText="1"/>
    </xf>
    <xf numFmtId="49" fontId="29" fillId="12" borderId="29" xfId="4" applyNumberFormat="1" applyFont="1" applyFill="1" applyBorder="1" applyAlignment="1">
      <alignment horizontal="center" vertical="top"/>
    </xf>
    <xf numFmtId="49" fontId="29" fillId="11" borderId="29" xfId="4" applyNumberFormat="1" applyFont="1" applyFill="1" applyBorder="1" applyAlignment="1">
      <alignment horizontal="center" vertical="top" wrapText="1"/>
    </xf>
    <xf numFmtId="9" fontId="31" fillId="4" borderId="40" xfId="4" applyNumberFormat="1" applyFont="1" applyFill="1" applyBorder="1" applyAlignment="1">
      <alignment horizontal="center" vertical="top"/>
    </xf>
    <xf numFmtId="0" fontId="31" fillId="4" borderId="55" xfId="4" applyFont="1" applyFill="1" applyBorder="1" applyAlignment="1">
      <alignment horizontal="left" vertical="top"/>
    </xf>
    <xf numFmtId="0" fontId="18" fillId="4" borderId="48" xfId="4" applyFont="1" applyFill="1" applyBorder="1" applyAlignment="1">
      <alignment horizontal="left" vertical="top" wrapText="1"/>
    </xf>
    <xf numFmtId="164" fontId="29" fillId="4" borderId="4" xfId="4" applyNumberFormat="1" applyFont="1" applyFill="1" applyBorder="1" applyAlignment="1">
      <alignment horizontal="center" vertical="top"/>
    </xf>
    <xf numFmtId="0" fontId="31" fillId="4" borderId="30" xfId="4" applyFont="1" applyFill="1" applyBorder="1" applyAlignment="1">
      <alignment horizontal="center" vertical="top"/>
    </xf>
    <xf numFmtId="0" fontId="31" fillId="12" borderId="34" xfId="4" applyFont="1" applyFill="1" applyBorder="1" applyAlignment="1">
      <alignment horizontal="left" vertical="top"/>
    </xf>
    <xf numFmtId="49" fontId="29" fillId="12" borderId="34" xfId="4" applyNumberFormat="1" applyFont="1" applyFill="1" applyBorder="1" applyAlignment="1">
      <alignment horizontal="center" vertical="top"/>
    </xf>
    <xf numFmtId="49" fontId="29" fillId="11" borderId="34" xfId="4" applyNumberFormat="1" applyFont="1" applyFill="1" applyBorder="1" applyAlignment="1">
      <alignment horizontal="center" vertical="top" wrapText="1"/>
    </xf>
    <xf numFmtId="9" fontId="31" fillId="4" borderId="23" xfId="4" applyNumberFormat="1" applyFont="1" applyFill="1" applyBorder="1" applyAlignment="1">
      <alignment horizontal="center" vertical="top"/>
    </xf>
    <xf numFmtId="0" fontId="31" fillId="4" borderId="24" xfId="4" applyFont="1" applyFill="1" applyBorder="1" applyAlignment="1">
      <alignment horizontal="left" vertical="top"/>
    </xf>
    <xf numFmtId="0" fontId="18" fillId="4" borderId="50" xfId="4" applyFont="1" applyFill="1" applyBorder="1" applyAlignment="1">
      <alignment horizontal="left" vertical="top" wrapText="1"/>
    </xf>
    <xf numFmtId="164" fontId="29" fillId="17" borderId="4" xfId="4" applyNumberFormat="1" applyFont="1" applyFill="1" applyBorder="1" applyAlignment="1">
      <alignment horizontal="center" vertical="top"/>
    </xf>
    <xf numFmtId="9" fontId="31" fillId="4" borderId="26" xfId="4" applyNumberFormat="1" applyFont="1" applyFill="1" applyBorder="1" applyAlignment="1">
      <alignment horizontal="center" vertical="top"/>
    </xf>
    <xf numFmtId="0" fontId="18" fillId="4" borderId="39" xfId="4" applyFont="1" applyFill="1" applyBorder="1" applyAlignment="1">
      <alignment horizontal="left" vertical="top" wrapText="1"/>
    </xf>
    <xf numFmtId="0" fontId="18" fillId="4" borderId="31" xfId="4" applyFont="1" applyFill="1" applyBorder="1" applyAlignment="1">
      <alignment horizontal="center" vertical="top"/>
    </xf>
    <xf numFmtId="0" fontId="31" fillId="4" borderId="32" xfId="4" applyFont="1" applyFill="1" applyBorder="1" applyAlignment="1">
      <alignment horizontal="left" vertical="top"/>
    </xf>
    <xf numFmtId="0" fontId="18" fillId="4" borderId="41" xfId="4" applyFont="1" applyFill="1" applyBorder="1" applyAlignment="1">
      <alignment horizontal="left" vertical="top" wrapText="1"/>
    </xf>
    <xf numFmtId="164" fontId="29" fillId="4" borderId="11" xfId="4" applyNumberFormat="1" applyFont="1" applyFill="1" applyBorder="1" applyAlignment="1">
      <alignment horizontal="center" vertical="top"/>
    </xf>
    <xf numFmtId="9" fontId="18" fillId="4" borderId="23" xfId="4" applyNumberFormat="1" applyFont="1" applyFill="1" applyBorder="1" applyAlignment="1">
      <alignment horizontal="center" vertical="top"/>
    </xf>
    <xf numFmtId="9" fontId="18" fillId="0" borderId="26" xfId="4" applyNumberFormat="1" applyFont="1" applyBorder="1" applyAlignment="1">
      <alignment horizontal="center" vertical="top"/>
    </xf>
    <xf numFmtId="0" fontId="31" fillId="0" borderId="27" xfId="4" applyFont="1" applyBorder="1" applyAlignment="1">
      <alignment horizontal="left" vertical="top"/>
    </xf>
    <xf numFmtId="0" fontId="18" fillId="0" borderId="39" xfId="4" applyFont="1" applyBorder="1" applyAlignment="1">
      <alignment horizontal="left" vertical="top" wrapText="1"/>
    </xf>
    <xf numFmtId="0" fontId="31" fillId="0" borderId="32" xfId="4" applyFont="1" applyBorder="1" applyAlignment="1">
      <alignment horizontal="left" vertical="top"/>
    </xf>
    <xf numFmtId="0" fontId="26" fillId="0" borderId="41" xfId="4" applyFont="1" applyBorder="1" applyAlignment="1">
      <alignment horizontal="left" vertical="top" wrapText="1"/>
    </xf>
    <xf numFmtId="9" fontId="18" fillId="0" borderId="23" xfId="4" applyNumberFormat="1" applyFont="1" applyBorder="1" applyAlignment="1">
      <alignment horizontal="center" vertical="top"/>
    </xf>
    <xf numFmtId="0" fontId="31" fillId="0" borderId="24" xfId="4" applyFont="1" applyBorder="1" applyAlignment="1">
      <alignment horizontal="left" vertical="top"/>
    </xf>
    <xf numFmtId="0" fontId="18" fillId="0" borderId="50" xfId="4" applyFont="1" applyBorder="1" applyAlignment="1">
      <alignment horizontal="left" vertical="top" wrapText="1"/>
    </xf>
    <xf numFmtId="0" fontId="18" fillId="0" borderId="26" xfId="4" applyFont="1" applyBorder="1" applyAlignment="1">
      <alignment horizontal="center" vertical="top"/>
    </xf>
    <xf numFmtId="0" fontId="18" fillId="0" borderId="27" xfId="4" applyFont="1" applyBorder="1" applyAlignment="1">
      <alignment horizontal="left" vertical="top"/>
    </xf>
    <xf numFmtId="9" fontId="18" fillId="0" borderId="31" xfId="4" applyNumberFormat="1" applyFont="1" applyBorder="1" applyAlignment="1">
      <alignment horizontal="center" vertical="top"/>
    </xf>
    <xf numFmtId="0" fontId="18" fillId="0" borderId="41" xfId="4" applyFont="1" applyBorder="1" applyAlignment="1">
      <alignment horizontal="left" vertical="top" wrapText="1"/>
    </xf>
    <xf numFmtId="0" fontId="31" fillId="12" borderId="1" xfId="4" applyFont="1" applyFill="1" applyBorder="1" applyAlignment="1">
      <alignment horizontal="left" vertical="top" wrapText="1"/>
    </xf>
    <xf numFmtId="0" fontId="31" fillId="12" borderId="29" xfId="4" applyFont="1" applyFill="1" applyBorder="1" applyAlignment="1">
      <alignment horizontal="left" vertical="top" wrapText="1"/>
    </xf>
    <xf numFmtId="0" fontId="18" fillId="0" borderId="60" xfId="4" applyFont="1" applyBorder="1" applyAlignment="1">
      <alignment horizontal="center" vertical="top" wrapText="1"/>
    </xf>
    <xf numFmtId="164" fontId="18" fillId="0" borderId="53" xfId="4" applyNumberFormat="1" applyFont="1" applyBorder="1" applyAlignment="1">
      <alignment horizontal="left" vertical="center" wrapText="1"/>
    </xf>
    <xf numFmtId="164" fontId="18" fillId="0" borderId="61" xfId="4" applyNumberFormat="1" applyFont="1" applyBorder="1" applyAlignment="1">
      <alignment horizontal="left" vertical="center" wrapText="1"/>
    </xf>
    <xf numFmtId="0" fontId="31" fillId="12" borderId="34" xfId="4" applyFont="1" applyFill="1" applyBorder="1" applyAlignment="1">
      <alignment horizontal="left" vertical="top" wrapText="1"/>
    </xf>
    <xf numFmtId="9" fontId="18" fillId="0" borderId="35" xfId="4" applyNumberFormat="1" applyFont="1" applyBorder="1" applyAlignment="1">
      <alignment horizontal="center" vertical="top"/>
    </xf>
    <xf numFmtId="0" fontId="18" fillId="0" borderId="36" xfId="4" applyFont="1" applyBorder="1" applyAlignment="1">
      <alignment horizontal="left" vertical="top"/>
    </xf>
    <xf numFmtId="0" fontId="18" fillId="0" borderId="37" xfId="4" applyFont="1" applyBorder="1" applyAlignment="1">
      <alignment horizontal="left" vertical="top" wrapText="1"/>
    </xf>
    <xf numFmtId="164" fontId="29" fillId="17" borderId="17" xfId="4" applyNumberFormat="1" applyFont="1" applyFill="1" applyBorder="1" applyAlignment="1">
      <alignment horizontal="center" vertical="top"/>
    </xf>
    <xf numFmtId="0" fontId="29" fillId="17" borderId="34" xfId="4" applyFont="1" applyFill="1" applyBorder="1" applyAlignment="1">
      <alignment horizontal="center" vertical="top"/>
    </xf>
    <xf numFmtId="0" fontId="18" fillId="0" borderId="26" xfId="4" applyFont="1" applyBorder="1" applyAlignment="1">
      <alignment horizontal="center" vertical="top" wrapText="1"/>
    </xf>
    <xf numFmtId="164" fontId="18" fillId="0" borderId="28" xfId="4" applyNumberFormat="1" applyFont="1" applyBorder="1" applyAlignment="1">
      <alignment horizontal="left" vertical="center" wrapText="1"/>
    </xf>
    <xf numFmtId="164" fontId="18" fillId="0" borderId="39" xfId="4" applyNumberFormat="1" applyFont="1" applyBorder="1" applyAlignment="1">
      <alignment horizontal="left" vertical="center" wrapText="1"/>
    </xf>
    <xf numFmtId="0" fontId="29" fillId="17" borderId="1" xfId="4" applyFont="1" applyFill="1" applyBorder="1" applyAlignment="1">
      <alignment horizontal="center" vertical="top"/>
    </xf>
    <xf numFmtId="0" fontId="31" fillId="4" borderId="21" xfId="4" applyFont="1" applyFill="1" applyBorder="1" applyAlignment="1">
      <alignment horizontal="center" vertical="top"/>
    </xf>
    <xf numFmtId="0" fontId="23" fillId="0" borderId="0" xfId="4" applyFont="1" applyAlignment="1">
      <alignment horizontal="right"/>
    </xf>
    <xf numFmtId="0" fontId="39" fillId="0" borderId="40" xfId="4" applyFont="1" applyBorder="1" applyAlignment="1">
      <alignment horizontal="center" vertical="top"/>
    </xf>
    <xf numFmtId="0" fontId="39" fillId="0" borderId="49" xfId="4" applyFont="1" applyBorder="1" applyAlignment="1">
      <alignment horizontal="left" vertical="top"/>
    </xf>
    <xf numFmtId="0" fontId="39" fillId="0" borderId="48" xfId="4" applyFont="1" applyBorder="1" applyAlignment="1">
      <alignment horizontal="left" vertical="top" wrapText="1"/>
    </xf>
    <xf numFmtId="0" fontId="3" fillId="0" borderId="18" xfId="4" applyBorder="1"/>
    <xf numFmtId="0" fontId="3" fillId="0" borderId="55" xfId="4" applyBorder="1"/>
    <xf numFmtId="0" fontId="3" fillId="0" borderId="48" xfId="4" applyBorder="1"/>
    <xf numFmtId="164" fontId="29" fillId="11" borderId="47" xfId="4" applyNumberFormat="1" applyFont="1" applyFill="1" applyBorder="1" applyAlignment="1">
      <alignment horizontal="center" vertical="top"/>
    </xf>
    <xf numFmtId="49" fontId="31" fillId="4" borderId="29" xfId="4" applyNumberFormat="1" applyFont="1" applyFill="1" applyBorder="1" applyAlignment="1">
      <alignment horizontal="left" vertical="top" wrapText="1"/>
    </xf>
    <xf numFmtId="0" fontId="32" fillId="11" borderId="1" xfId="4" applyFont="1" applyFill="1" applyBorder="1" applyAlignment="1">
      <alignment vertical="top" wrapText="1"/>
    </xf>
    <xf numFmtId="0" fontId="3" fillId="0" borderId="16" xfId="4" applyBorder="1"/>
    <xf numFmtId="0" fontId="3" fillId="0" borderId="54" xfId="4" applyBorder="1"/>
    <xf numFmtId="0" fontId="3" fillId="0" borderId="57" xfId="4" applyBorder="1"/>
    <xf numFmtId="164" fontId="31" fillId="11" borderId="52" xfId="4" applyNumberFormat="1" applyFont="1" applyFill="1" applyBorder="1" applyAlignment="1">
      <alignment horizontal="center" vertical="top"/>
    </xf>
    <xf numFmtId="0" fontId="31" fillId="11" borderId="52" xfId="4" applyFont="1" applyFill="1" applyBorder="1" applyAlignment="1">
      <alignment horizontal="center" vertical="top"/>
    </xf>
    <xf numFmtId="0" fontId="3" fillId="0" borderId="37" xfId="4" applyBorder="1"/>
    <xf numFmtId="164" fontId="31" fillId="11" borderId="12" xfId="4" applyNumberFormat="1" applyFont="1" applyFill="1" applyBorder="1" applyAlignment="1">
      <alignment horizontal="center" vertical="top"/>
    </xf>
    <xf numFmtId="0" fontId="31" fillId="11" borderId="12" xfId="4" applyFont="1" applyFill="1" applyBorder="1" applyAlignment="1">
      <alignment horizontal="center" vertical="top"/>
    </xf>
    <xf numFmtId="0" fontId="31" fillId="0" borderId="6" xfId="4" applyFont="1" applyBorder="1" applyAlignment="1">
      <alignment horizontal="center" vertical="top" wrapText="1"/>
    </xf>
    <xf numFmtId="0" fontId="31" fillId="0" borderId="32" xfId="4" applyFont="1" applyBorder="1" applyAlignment="1">
      <alignment horizontal="center" vertical="center" wrapText="1"/>
    </xf>
    <xf numFmtId="164" fontId="31" fillId="0" borderId="41" xfId="4" applyNumberFormat="1" applyFont="1" applyBorder="1" applyAlignment="1">
      <alignment horizontal="left" vertical="center" wrapText="1"/>
    </xf>
    <xf numFmtId="164" fontId="31" fillId="11" borderId="5" xfId="4" applyNumberFormat="1" applyFont="1" applyFill="1" applyBorder="1" applyAlignment="1">
      <alignment horizontal="center" vertical="top"/>
    </xf>
    <xf numFmtId="0" fontId="31" fillId="11" borderId="5" xfId="4" applyFont="1" applyFill="1" applyBorder="1" applyAlignment="1">
      <alignment horizontal="center" vertical="top"/>
    </xf>
    <xf numFmtId="49" fontId="31" fillId="4" borderId="34" xfId="4" applyNumberFormat="1" applyFont="1" applyFill="1" applyBorder="1" applyAlignment="1">
      <alignment horizontal="left" vertical="top" wrapText="1"/>
    </xf>
    <xf numFmtId="9" fontId="31" fillId="4" borderId="16" xfId="4" applyNumberFormat="1" applyFont="1" applyFill="1" applyBorder="1" applyAlignment="1">
      <alignment horizontal="center" vertical="top"/>
    </xf>
    <xf numFmtId="0" fontId="31" fillId="4" borderId="54" xfId="4" applyFont="1" applyFill="1" applyBorder="1" applyAlignment="1">
      <alignment horizontal="center" vertical="center"/>
    </xf>
    <xf numFmtId="0" fontId="31" fillId="4" borderId="57" xfId="4" applyFont="1" applyFill="1" applyBorder="1" applyAlignment="1">
      <alignment horizontal="left" vertical="top"/>
    </xf>
    <xf numFmtId="0" fontId="31" fillId="12" borderId="16" xfId="4" applyFont="1" applyFill="1" applyBorder="1" applyAlignment="1">
      <alignment vertical="top" wrapText="1"/>
    </xf>
    <xf numFmtId="0" fontId="32" fillId="4" borderId="1" xfId="4" applyFont="1" applyFill="1" applyBorder="1" applyAlignment="1">
      <alignment horizontal="center" vertical="top" wrapText="1"/>
    </xf>
    <xf numFmtId="0" fontId="32" fillId="11" borderId="4" xfId="4" applyFont="1" applyFill="1" applyBorder="1" applyAlignment="1">
      <alignment horizontal="center" vertical="top" wrapText="1"/>
    </xf>
    <xf numFmtId="0" fontId="31" fillId="0" borderId="5" xfId="4" applyFont="1" applyBorder="1" applyAlignment="1">
      <alignment horizontal="center" vertical="top"/>
    </xf>
    <xf numFmtId="0" fontId="18" fillId="12" borderId="34" xfId="4" applyFont="1" applyFill="1" applyBorder="1" applyAlignment="1">
      <alignment horizontal="left" vertical="top" wrapText="1"/>
    </xf>
    <xf numFmtId="0" fontId="32" fillId="4" borderId="34" xfId="4" applyFont="1" applyFill="1" applyBorder="1" applyAlignment="1">
      <alignment horizontal="center" vertical="top" wrapText="1"/>
    </xf>
    <xf numFmtId="49" fontId="29" fillId="11" borderId="38" xfId="4" applyNumberFormat="1" applyFont="1" applyFill="1" applyBorder="1" applyAlignment="1">
      <alignment horizontal="center" vertical="top" wrapText="1"/>
    </xf>
    <xf numFmtId="0" fontId="31" fillId="4" borderId="28" xfId="4" applyFont="1" applyFill="1" applyBorder="1" applyAlignment="1">
      <alignment horizontal="center" vertical="center"/>
    </xf>
    <xf numFmtId="0" fontId="31" fillId="4" borderId="39" xfId="4" applyFont="1" applyFill="1" applyBorder="1" applyAlignment="1">
      <alignment horizontal="left" vertical="top"/>
    </xf>
    <xf numFmtId="0" fontId="31" fillId="4" borderId="31" xfId="4" applyFont="1" applyFill="1" applyBorder="1" applyAlignment="1">
      <alignment horizontal="center" vertical="top" wrapText="1"/>
    </xf>
    <xf numFmtId="0" fontId="31" fillId="4" borderId="32" xfId="4" applyFont="1" applyFill="1" applyBorder="1" applyAlignment="1">
      <alignment horizontal="center" vertical="center" wrapText="1"/>
    </xf>
    <xf numFmtId="0" fontId="18" fillId="4" borderId="8" xfId="4" applyFont="1" applyFill="1" applyBorder="1" applyAlignment="1">
      <alignment vertical="top" wrapText="1"/>
    </xf>
    <xf numFmtId="9" fontId="39" fillId="4" borderId="56" xfId="4" applyNumberFormat="1" applyFont="1" applyFill="1" applyBorder="1" applyAlignment="1">
      <alignment horizontal="center" vertical="top"/>
    </xf>
    <xf numFmtId="0" fontId="39" fillId="4" borderId="69" xfId="4" applyFont="1" applyFill="1" applyBorder="1" applyAlignment="1">
      <alignment horizontal="center" vertical="center"/>
    </xf>
    <xf numFmtId="0" fontId="39" fillId="4" borderId="17" xfId="4" applyFont="1" applyFill="1" applyBorder="1" applyAlignment="1">
      <alignment horizontal="left" vertical="top"/>
    </xf>
    <xf numFmtId="9" fontId="39" fillId="4" borderId="40" xfId="4" applyNumberFormat="1" applyFont="1" applyFill="1" applyBorder="1" applyAlignment="1">
      <alignment horizontal="center" vertical="top"/>
    </xf>
    <xf numFmtId="0" fontId="39" fillId="4" borderId="49" xfId="4" applyFont="1" applyFill="1" applyBorder="1" applyAlignment="1">
      <alignment horizontal="center" vertical="center"/>
    </xf>
    <xf numFmtId="0" fontId="39" fillId="4" borderId="20" xfId="4" applyFont="1" applyFill="1" applyBorder="1" applyAlignment="1">
      <alignment horizontal="left" vertical="top"/>
    </xf>
    <xf numFmtId="0" fontId="31" fillId="0" borderId="8" xfId="4" applyFont="1" applyBorder="1" applyAlignment="1">
      <alignment horizontal="center" vertical="top"/>
    </xf>
    <xf numFmtId="0" fontId="18" fillId="12" borderId="29" xfId="4" applyFont="1" applyFill="1" applyBorder="1" applyAlignment="1">
      <alignment vertical="top" wrapText="1"/>
    </xf>
    <xf numFmtId="9" fontId="39" fillId="4" borderId="26" xfId="4" applyNumberFormat="1" applyFont="1" applyFill="1" applyBorder="1" applyAlignment="1">
      <alignment horizontal="center" vertical="top"/>
    </xf>
    <xf numFmtId="0" fontId="39" fillId="4" borderId="28" xfId="4" applyFont="1" applyFill="1" applyBorder="1" applyAlignment="1">
      <alignment horizontal="center" vertical="center"/>
    </xf>
    <xf numFmtId="0" fontId="39" fillId="4" borderId="39" xfId="4" applyFont="1" applyFill="1" applyBorder="1" applyAlignment="1">
      <alignment horizontal="left" vertical="top"/>
    </xf>
    <xf numFmtId="0" fontId="31" fillId="4" borderId="31" xfId="4" applyFont="1" applyFill="1" applyBorder="1" applyAlignment="1">
      <alignment horizontal="center" vertical="top"/>
    </xf>
    <xf numFmtId="0" fontId="18" fillId="4" borderId="22" xfId="4" applyFont="1" applyFill="1" applyBorder="1" applyAlignment="1">
      <alignment vertical="top" wrapText="1"/>
    </xf>
    <xf numFmtId="0" fontId="31" fillId="11" borderId="8" xfId="4" applyFont="1" applyFill="1" applyBorder="1" applyAlignment="1">
      <alignment horizontal="center" vertical="top"/>
    </xf>
    <xf numFmtId="0" fontId="31" fillId="4" borderId="59" xfId="4" applyFont="1" applyFill="1" applyBorder="1" applyAlignment="1">
      <alignment horizontal="center" vertical="top"/>
    </xf>
    <xf numFmtId="0" fontId="31" fillId="4" borderId="24" xfId="4" applyFont="1" applyFill="1" applyBorder="1" applyAlignment="1">
      <alignment horizontal="center" vertical="center"/>
    </xf>
    <xf numFmtId="0" fontId="31" fillId="4" borderId="50" xfId="4" applyFont="1" applyFill="1" applyBorder="1" applyAlignment="1">
      <alignment horizontal="left" vertical="top" wrapText="1"/>
    </xf>
    <xf numFmtId="164" fontId="16" fillId="0" borderId="47" xfId="4" applyNumberFormat="1" applyFont="1" applyBorder="1" applyAlignment="1">
      <alignment horizontal="center" vertical="top"/>
    </xf>
    <xf numFmtId="0" fontId="18" fillId="4" borderId="11" xfId="4" applyFont="1" applyFill="1" applyBorder="1" applyAlignment="1">
      <alignment horizontal="center" vertical="top"/>
    </xf>
    <xf numFmtId="49" fontId="57" fillId="4" borderId="1" xfId="4" applyNumberFormat="1" applyFont="1" applyFill="1" applyBorder="1" applyAlignment="1">
      <alignment horizontal="center" vertical="center" textRotation="90"/>
    </xf>
    <xf numFmtId="0" fontId="18" fillId="12" borderId="34" xfId="4" applyFont="1" applyFill="1" applyBorder="1" applyAlignment="1">
      <alignment vertical="top"/>
    </xf>
    <xf numFmtId="0" fontId="3" fillId="4" borderId="77" xfId="4" applyFill="1" applyBorder="1" applyAlignment="1">
      <alignment horizontal="center" vertical="top" wrapText="1"/>
    </xf>
    <xf numFmtId="49" fontId="16" fillId="12" borderId="34" xfId="4" applyNumberFormat="1" applyFont="1" applyFill="1" applyBorder="1" applyAlignment="1">
      <alignment vertical="top"/>
    </xf>
    <xf numFmtId="49" fontId="16" fillId="11" borderId="34" xfId="4" applyNumberFormat="1" applyFont="1" applyFill="1" applyBorder="1" applyAlignment="1">
      <alignment vertical="top" wrapText="1"/>
    </xf>
    <xf numFmtId="0" fontId="31" fillId="4" borderId="32" xfId="4" applyFont="1" applyFill="1" applyBorder="1" applyAlignment="1">
      <alignment horizontal="center" vertical="center"/>
    </xf>
    <xf numFmtId="0" fontId="31" fillId="4" borderId="41" xfId="4" applyFont="1" applyFill="1" applyBorder="1" applyAlignment="1">
      <alignment horizontal="left" vertical="top" wrapText="1"/>
    </xf>
    <xf numFmtId="0" fontId="18" fillId="4" borderId="8" xfId="4" applyFont="1" applyFill="1" applyBorder="1" applyAlignment="1">
      <alignment horizontal="center" vertical="top"/>
    </xf>
    <xf numFmtId="49" fontId="57" fillId="4" borderId="29" xfId="4" applyNumberFormat="1" applyFont="1" applyFill="1" applyBorder="1" applyAlignment="1">
      <alignment horizontal="center" vertical="center" textRotation="90"/>
    </xf>
    <xf numFmtId="0" fontId="18" fillId="12" borderId="21" xfId="4" applyFont="1" applyFill="1" applyBorder="1" applyAlignment="1">
      <alignment vertical="top"/>
    </xf>
    <xf numFmtId="0" fontId="3" fillId="4" borderId="21" xfId="4" applyFill="1" applyBorder="1" applyAlignment="1">
      <alignment horizontal="center" vertical="top" wrapText="1"/>
    </xf>
    <xf numFmtId="0" fontId="31" fillId="4" borderId="56" xfId="4" applyFont="1" applyFill="1" applyBorder="1" applyAlignment="1">
      <alignment horizontal="center" vertical="top"/>
    </xf>
    <xf numFmtId="0" fontId="31" fillId="4" borderId="57" xfId="4" applyFont="1" applyFill="1" applyBorder="1" applyAlignment="1">
      <alignment horizontal="left" vertical="top" wrapText="1"/>
    </xf>
    <xf numFmtId="164" fontId="16" fillId="4" borderId="29" xfId="4" applyNumberFormat="1" applyFont="1" applyFill="1" applyBorder="1" applyAlignment="1">
      <alignment horizontal="center" vertical="top"/>
    </xf>
    <xf numFmtId="0" fontId="18" fillId="4" borderId="17" xfId="4" applyFont="1" applyFill="1" applyBorder="1" applyAlignment="1">
      <alignment horizontal="center" vertical="top"/>
    </xf>
    <xf numFmtId="0" fontId="31" fillId="4" borderId="43" xfId="4" applyFont="1" applyFill="1" applyBorder="1" applyAlignment="1">
      <alignment horizontal="center" vertical="top"/>
    </xf>
    <xf numFmtId="0" fontId="31" fillId="4" borderId="46" xfId="4" applyFont="1" applyFill="1" applyBorder="1" applyAlignment="1">
      <alignment horizontal="center" vertical="center"/>
    </xf>
    <xf numFmtId="0" fontId="31" fillId="4" borderId="44" xfId="4" applyFont="1" applyFill="1" applyBorder="1" applyAlignment="1">
      <alignment horizontal="left" vertical="top" wrapText="1"/>
    </xf>
    <xf numFmtId="164" fontId="16" fillId="4" borderId="21" xfId="4" applyNumberFormat="1" applyFont="1" applyFill="1" applyBorder="1" applyAlignment="1">
      <alignment horizontal="center" vertical="top"/>
    </xf>
    <xf numFmtId="0" fontId="18" fillId="12" borderId="21" xfId="4" applyFont="1" applyFill="1" applyBorder="1" applyAlignment="1">
      <alignment vertical="top" wrapText="1"/>
    </xf>
    <xf numFmtId="0" fontId="31" fillId="4" borderId="36" xfId="4" applyFont="1" applyFill="1" applyBorder="1" applyAlignment="1">
      <alignment horizontal="center" vertical="center"/>
    </xf>
    <xf numFmtId="0" fontId="31" fillId="4" borderId="37" xfId="4" applyFont="1" applyFill="1" applyBorder="1" applyAlignment="1">
      <alignment horizontal="left" vertical="top" wrapText="1"/>
    </xf>
    <xf numFmtId="164" fontId="16" fillId="4" borderId="52" xfId="4" applyNumberFormat="1" applyFont="1" applyFill="1" applyBorder="1" applyAlignment="1">
      <alignment horizontal="center" vertical="top"/>
    </xf>
    <xf numFmtId="0" fontId="18" fillId="4" borderId="38" xfId="4" applyFont="1" applyFill="1" applyBorder="1" applyAlignment="1">
      <alignment horizontal="center" vertical="top"/>
    </xf>
    <xf numFmtId="0" fontId="31" fillId="4" borderId="40" xfId="4" applyFont="1" applyFill="1" applyBorder="1" applyAlignment="1">
      <alignment horizontal="center" vertical="top"/>
    </xf>
    <xf numFmtId="0" fontId="31" fillId="4" borderId="27" xfId="4" applyFont="1" applyFill="1" applyBorder="1" applyAlignment="1">
      <alignment horizontal="center" vertical="center"/>
    </xf>
    <xf numFmtId="0" fontId="31" fillId="4" borderId="39" xfId="4" applyFont="1" applyFill="1" applyBorder="1" applyAlignment="1">
      <alignment horizontal="left" vertical="top" wrapText="1"/>
    </xf>
    <xf numFmtId="164" fontId="16" fillId="4" borderId="5" xfId="4" applyNumberFormat="1" applyFont="1" applyFill="1" applyBorder="1" applyAlignment="1">
      <alignment horizontal="center" vertical="top"/>
    </xf>
    <xf numFmtId="49" fontId="57" fillId="4" borderId="34" xfId="4" applyNumberFormat="1" applyFont="1" applyFill="1" applyBorder="1" applyAlignment="1">
      <alignment horizontal="center" vertical="center" textRotation="90"/>
    </xf>
    <xf numFmtId="0" fontId="31" fillId="4" borderId="26" xfId="4" applyFont="1" applyFill="1" applyBorder="1" applyAlignment="1">
      <alignment horizontal="center" vertical="top"/>
    </xf>
    <xf numFmtId="0" fontId="31" fillId="4" borderId="51" xfId="4" applyFont="1" applyFill="1" applyBorder="1" applyAlignment="1">
      <alignment horizontal="center" vertical="center"/>
    </xf>
    <xf numFmtId="0" fontId="18" fillId="4" borderId="37" xfId="4" applyFont="1" applyFill="1" applyBorder="1" applyAlignment="1">
      <alignment horizontal="left" vertical="top" wrapText="1"/>
    </xf>
    <xf numFmtId="0" fontId="16" fillId="11" borderId="47" xfId="4" applyFont="1" applyFill="1" applyBorder="1" applyAlignment="1">
      <alignment horizontal="center" vertical="top"/>
    </xf>
    <xf numFmtId="49" fontId="18" fillId="4" borderId="3" xfId="4" applyNumberFormat="1" applyFont="1" applyFill="1" applyBorder="1" applyAlignment="1">
      <alignment horizontal="center" vertical="top"/>
    </xf>
    <xf numFmtId="49" fontId="57" fillId="4" borderId="47" xfId="4" applyNumberFormat="1" applyFont="1" applyFill="1" applyBorder="1" applyAlignment="1">
      <alignment horizontal="center" vertical="center" textRotation="90"/>
    </xf>
    <xf numFmtId="0" fontId="3" fillId="11" borderId="1" xfId="4" applyFill="1" applyBorder="1" applyAlignment="1">
      <alignment horizontal="center" vertical="top" wrapText="1"/>
    </xf>
    <xf numFmtId="0" fontId="31" fillId="0" borderId="26" xfId="4" applyFont="1" applyBorder="1" applyAlignment="1">
      <alignment horizontal="center" vertical="top"/>
    </xf>
    <xf numFmtId="0" fontId="31" fillId="0" borderId="28" xfId="4" applyFont="1" applyBorder="1" applyAlignment="1">
      <alignment horizontal="center" vertical="center" wrapText="1"/>
    </xf>
    <xf numFmtId="164" fontId="18" fillId="11" borderId="12" xfId="4" applyNumberFormat="1" applyFont="1" applyFill="1" applyBorder="1" applyAlignment="1">
      <alignment horizontal="center" vertical="top"/>
    </xf>
    <xf numFmtId="0" fontId="18" fillId="11" borderId="12" xfId="4" applyFont="1" applyFill="1" applyBorder="1" applyAlignment="1">
      <alignment horizontal="center" vertical="top"/>
    </xf>
    <xf numFmtId="49" fontId="18" fillId="4" borderId="17" xfId="4" applyNumberFormat="1" applyFont="1" applyFill="1" applyBorder="1" applyAlignment="1">
      <alignment horizontal="center" vertical="top"/>
    </xf>
    <xf numFmtId="49" fontId="16" fillId="11" borderId="29" xfId="4" applyNumberFormat="1" applyFont="1" applyFill="1" applyBorder="1" applyAlignment="1">
      <alignment horizontal="center" vertical="top" wrapText="1"/>
    </xf>
    <xf numFmtId="0" fontId="31" fillId="0" borderId="40" xfId="4" applyFont="1" applyBorder="1" applyAlignment="1">
      <alignment horizontal="center" vertical="top"/>
    </xf>
    <xf numFmtId="0" fontId="31" fillId="0" borderId="55" xfId="4" applyFont="1" applyBorder="1" applyAlignment="1">
      <alignment horizontal="center" vertical="center" wrapText="1"/>
    </xf>
    <xf numFmtId="0" fontId="18" fillId="0" borderId="48" xfId="4" applyFont="1" applyBorder="1" applyAlignment="1">
      <alignment horizontal="left" vertical="top" wrapText="1"/>
    </xf>
    <xf numFmtId="0" fontId="31" fillId="0" borderId="27" xfId="4" applyFont="1" applyBorder="1" applyAlignment="1">
      <alignment horizontal="center" vertical="center" wrapText="1"/>
    </xf>
    <xf numFmtId="0" fontId="18" fillId="0" borderId="15" xfId="4" applyFont="1" applyBorder="1" applyAlignment="1">
      <alignment wrapText="1"/>
    </xf>
    <xf numFmtId="0" fontId="18" fillId="0" borderId="16" xfId="11" applyFont="1" applyBorder="1" applyAlignment="1">
      <alignment vertical="top" wrapText="1"/>
    </xf>
    <xf numFmtId="0" fontId="31" fillId="0" borderId="31" xfId="4" applyFont="1" applyBorder="1" applyAlignment="1">
      <alignment horizontal="center" vertical="top"/>
    </xf>
    <xf numFmtId="0" fontId="31" fillId="0" borderId="33" xfId="4" applyFont="1" applyBorder="1" applyAlignment="1">
      <alignment horizontal="center" vertical="top" wrapText="1"/>
    </xf>
    <xf numFmtId="0" fontId="18" fillId="11" borderId="5" xfId="4" applyFont="1" applyFill="1" applyBorder="1" applyAlignment="1">
      <alignment horizontal="center" vertical="top"/>
    </xf>
    <xf numFmtId="0" fontId="18" fillId="0" borderId="5" xfId="11" applyFont="1" applyBorder="1" applyAlignment="1">
      <alignment vertical="top" wrapText="1"/>
    </xf>
    <xf numFmtId="49" fontId="57" fillId="4" borderId="5" xfId="4" applyNumberFormat="1" applyFont="1" applyFill="1" applyBorder="1" applyAlignment="1">
      <alignment horizontal="center" vertical="center" textRotation="90"/>
    </xf>
    <xf numFmtId="49" fontId="16" fillId="11" borderId="34" xfId="4" applyNumberFormat="1" applyFont="1" applyFill="1" applyBorder="1" applyAlignment="1">
      <alignment horizontal="center" vertical="top" wrapText="1"/>
    </xf>
    <xf numFmtId="0" fontId="58" fillId="4" borderId="43" xfId="4" applyFont="1" applyFill="1" applyBorder="1" applyAlignment="1">
      <alignment horizontal="center" vertical="top"/>
    </xf>
    <xf numFmtId="0" fontId="18" fillId="0" borderId="46" xfId="4" applyFont="1" applyBorder="1" applyAlignment="1">
      <alignment horizontal="center" vertical="top" wrapText="1"/>
    </xf>
    <xf numFmtId="0" fontId="18" fillId="0" borderId="11" xfId="4" applyFont="1" applyBorder="1" applyAlignment="1">
      <alignment vertical="top" wrapText="1"/>
    </xf>
    <xf numFmtId="0" fontId="16" fillId="4" borderId="9" xfId="4" applyFont="1" applyFill="1" applyBorder="1" applyAlignment="1">
      <alignment horizontal="center" vertical="top"/>
    </xf>
    <xf numFmtId="0" fontId="16" fillId="4" borderId="10" xfId="4" applyFont="1" applyFill="1" applyBorder="1" applyAlignment="1">
      <alignment horizontal="center" vertical="top"/>
    </xf>
    <xf numFmtId="0" fontId="16" fillId="4" borderId="11" xfId="4" applyFont="1" applyFill="1" applyBorder="1" applyAlignment="1">
      <alignment horizontal="center" vertical="top"/>
    </xf>
    <xf numFmtId="0" fontId="29" fillId="8" borderId="44" xfId="4" applyFont="1" applyFill="1" applyBorder="1" applyAlignment="1">
      <alignment vertical="top"/>
    </xf>
    <xf numFmtId="0" fontId="16" fillId="8" borderId="11" xfId="4" applyFont="1" applyFill="1" applyBorder="1" applyAlignment="1">
      <alignment vertical="top"/>
    </xf>
    <xf numFmtId="0" fontId="31" fillId="0" borderId="59" xfId="4" applyFont="1" applyBorder="1" applyAlignment="1">
      <alignment horizontal="center" vertical="top"/>
    </xf>
    <xf numFmtId="0" fontId="57" fillId="0" borderId="69" xfId="4" applyFont="1" applyBorder="1" applyAlignment="1">
      <alignment horizontal="center" vertical="center" wrapText="1"/>
    </xf>
    <xf numFmtId="0" fontId="18" fillId="0" borderId="58" xfId="4" applyFont="1" applyBorder="1" applyAlignment="1">
      <alignment vertical="center" wrapText="1"/>
    </xf>
    <xf numFmtId="0" fontId="16" fillId="4" borderId="2" xfId="4" applyFont="1" applyFill="1" applyBorder="1" applyAlignment="1">
      <alignment horizontal="center" vertical="top"/>
    </xf>
    <xf numFmtId="0" fontId="16" fillId="4" borderId="3" xfId="4" applyFont="1" applyFill="1" applyBorder="1" applyAlignment="1">
      <alignment horizontal="center" vertical="top"/>
    </xf>
    <xf numFmtId="0" fontId="16" fillId="4" borderId="4" xfId="4" applyFont="1" applyFill="1" applyBorder="1" applyAlignment="1">
      <alignment horizontal="center" vertical="top"/>
    </xf>
    <xf numFmtId="0" fontId="18" fillId="0" borderId="59" xfId="4" applyFont="1" applyBorder="1" applyAlignment="1">
      <alignment horizontal="center" vertical="top"/>
    </xf>
    <xf numFmtId="0" fontId="18" fillId="0" borderId="69" xfId="4" applyFont="1" applyBorder="1" applyAlignment="1">
      <alignment horizontal="center" vertical="center" wrapText="1"/>
    </xf>
    <xf numFmtId="0" fontId="16" fillId="4" borderId="16" xfId="4" applyFont="1" applyFill="1" applyBorder="1" applyAlignment="1">
      <alignment horizontal="center" vertical="top"/>
    </xf>
    <xf numFmtId="0" fontId="16" fillId="4" borderId="0" xfId="4" applyFont="1" applyFill="1" applyAlignment="1">
      <alignment horizontal="center" vertical="top"/>
    </xf>
    <xf numFmtId="0" fontId="16" fillId="4" borderId="17" xfId="4" applyFont="1" applyFill="1" applyBorder="1" applyAlignment="1">
      <alignment horizontal="center" vertical="top"/>
    </xf>
    <xf numFmtId="49" fontId="30" fillId="8" borderId="29" xfId="4" applyNumberFormat="1" applyFont="1" applyFill="1" applyBorder="1" applyAlignment="1">
      <alignment horizontal="center" vertical="top"/>
    </xf>
    <xf numFmtId="0" fontId="18" fillId="0" borderId="43" xfId="4" applyFont="1" applyBorder="1" applyAlignment="1">
      <alignment horizontal="center" vertical="top"/>
    </xf>
    <xf numFmtId="0" fontId="57" fillId="0" borderId="46" xfId="4" applyFont="1" applyBorder="1" applyAlignment="1">
      <alignment horizontal="center" vertical="center" wrapText="1"/>
    </xf>
    <xf numFmtId="0" fontId="18" fillId="0" borderId="45" xfId="4" applyFont="1" applyBorder="1" applyAlignment="1">
      <alignment vertical="center" wrapText="1"/>
    </xf>
    <xf numFmtId="0" fontId="16" fillId="4" borderId="42" xfId="4" applyFont="1" applyFill="1" applyBorder="1" applyAlignment="1">
      <alignment horizontal="center" vertical="top"/>
    </xf>
    <xf numFmtId="0" fontId="16" fillId="4" borderId="22" xfId="4" applyFont="1" applyFill="1" applyBorder="1" applyAlignment="1">
      <alignment horizontal="center" vertical="top"/>
    </xf>
    <xf numFmtId="0" fontId="16" fillId="4" borderId="38" xfId="4" applyFont="1" applyFill="1" applyBorder="1" applyAlignment="1">
      <alignment horizontal="center" vertical="top"/>
    </xf>
    <xf numFmtId="0" fontId="16" fillId="7" borderId="9" xfId="4" applyFont="1" applyFill="1" applyBorder="1" applyAlignment="1">
      <alignment vertical="top"/>
    </xf>
    <xf numFmtId="0" fontId="16" fillId="7" borderId="10" xfId="4" applyFont="1" applyFill="1" applyBorder="1" applyAlignment="1">
      <alignment vertical="top"/>
    </xf>
    <xf numFmtId="0" fontId="16" fillId="7" borderId="11" xfId="4" applyFont="1" applyFill="1" applyBorder="1" applyAlignment="1">
      <alignment vertical="top"/>
    </xf>
    <xf numFmtId="49" fontId="30" fillId="7" borderId="11" xfId="4" applyNumberFormat="1" applyFont="1" applyFill="1" applyBorder="1" applyAlignment="1">
      <alignment horizontal="center" vertical="top"/>
    </xf>
    <xf numFmtId="0" fontId="16" fillId="7" borderId="9" xfId="4" applyFont="1" applyFill="1" applyBorder="1" applyAlignment="1">
      <alignment horizontal="left" vertical="top" wrapText="1"/>
    </xf>
    <xf numFmtId="0" fontId="16" fillId="7" borderId="10" xfId="4" applyFont="1" applyFill="1" applyBorder="1" applyAlignment="1">
      <alignment horizontal="left" vertical="top" wrapText="1"/>
    </xf>
    <xf numFmtId="0" fontId="16" fillId="7" borderId="11" xfId="4" applyFont="1" applyFill="1" applyBorder="1" applyAlignment="1">
      <alignment horizontal="left" vertical="top" wrapText="1"/>
    </xf>
    <xf numFmtId="164" fontId="29" fillId="7" borderId="21" xfId="4" applyNumberFormat="1" applyFont="1" applyFill="1" applyBorder="1" applyAlignment="1">
      <alignment horizontal="center" vertical="top" wrapText="1"/>
    </xf>
    <xf numFmtId="0" fontId="16" fillId="7" borderId="9" xfId="4" applyFont="1" applyFill="1" applyBorder="1" applyAlignment="1">
      <alignment horizontal="right" vertical="top" wrapText="1"/>
    </xf>
    <xf numFmtId="0" fontId="16" fillId="7" borderId="10" xfId="4" applyFont="1" applyFill="1" applyBorder="1" applyAlignment="1">
      <alignment horizontal="right" vertical="top" wrapText="1"/>
    </xf>
    <xf numFmtId="0" fontId="16" fillId="7" borderId="11" xfId="4" applyFont="1" applyFill="1" applyBorder="1" applyAlignment="1">
      <alignment horizontal="right" vertical="top" wrapText="1"/>
    </xf>
    <xf numFmtId="0" fontId="39" fillId="8" borderId="9" xfId="4" applyFont="1" applyFill="1" applyBorder="1" applyAlignment="1">
      <alignment horizontal="center" vertical="top"/>
    </xf>
    <xf numFmtId="0" fontId="39" fillId="8" borderId="10" xfId="4" applyFont="1" applyFill="1" applyBorder="1" applyAlignment="1">
      <alignment horizontal="center" vertical="top"/>
    </xf>
    <xf numFmtId="0" fontId="39" fillId="8" borderId="11" xfId="4" applyFont="1" applyFill="1" applyBorder="1" applyAlignment="1">
      <alignment horizontal="center" vertical="top"/>
    </xf>
    <xf numFmtId="164" fontId="29" fillId="8" borderId="21" xfId="4" applyNumberFormat="1" applyFont="1" applyFill="1" applyBorder="1" applyAlignment="1">
      <alignment horizontal="center" vertical="top"/>
    </xf>
    <xf numFmtId="0" fontId="29" fillId="8" borderId="21" xfId="4" applyFont="1" applyFill="1" applyBorder="1" applyAlignment="1">
      <alignment horizontal="center" vertical="top"/>
    </xf>
    <xf numFmtId="49" fontId="29" fillId="8" borderId="21" xfId="4" applyNumberFormat="1" applyFont="1" applyFill="1" applyBorder="1" applyAlignment="1">
      <alignment horizontal="center" vertical="top"/>
    </xf>
    <xf numFmtId="0" fontId="18" fillId="4" borderId="44" xfId="4" applyFont="1" applyFill="1" applyBorder="1" applyAlignment="1">
      <alignment horizontal="center" vertical="top" wrapText="1"/>
    </xf>
    <xf numFmtId="0" fontId="18" fillId="4" borderId="45" xfId="4" applyFont="1" applyFill="1" applyBorder="1" applyAlignment="1">
      <alignment horizontal="left" vertical="top" wrapText="1"/>
    </xf>
    <xf numFmtId="0" fontId="21" fillId="11" borderId="1" xfId="4" applyFont="1" applyFill="1" applyBorder="1" applyAlignment="1">
      <alignment horizontal="center" vertical="center" textRotation="90" wrapText="1"/>
    </xf>
    <xf numFmtId="0" fontId="18" fillId="12" borderId="1" xfId="4" applyFont="1" applyFill="1" applyBorder="1" applyAlignment="1">
      <alignment horizontal="left" vertical="top" wrapText="1"/>
    </xf>
    <xf numFmtId="49" fontId="16" fillId="11" borderId="21" xfId="4" applyNumberFormat="1" applyFont="1" applyFill="1" applyBorder="1" applyAlignment="1">
      <alignment vertical="top"/>
    </xf>
    <xf numFmtId="49" fontId="29" fillId="13" borderId="1" xfId="4" applyNumberFormat="1" applyFont="1" applyFill="1" applyBorder="1" applyAlignment="1">
      <alignment horizontal="center" vertical="top"/>
    </xf>
    <xf numFmtId="49" fontId="30" fillId="9" borderId="4" xfId="4" applyNumberFormat="1" applyFont="1" applyFill="1" applyBorder="1" applyAlignment="1">
      <alignment horizontal="center" vertical="top"/>
    </xf>
    <xf numFmtId="0" fontId="18" fillId="4" borderId="28" xfId="4" applyFont="1" applyFill="1" applyBorder="1" applyAlignment="1">
      <alignment horizontal="center" vertical="center" wrapText="1"/>
    </xf>
    <xf numFmtId="49" fontId="18" fillId="4" borderId="30" xfId="4" applyNumberFormat="1" applyFont="1" applyFill="1" applyBorder="1" applyAlignment="1">
      <alignment horizontal="center" vertical="top"/>
    </xf>
    <xf numFmtId="0" fontId="21" fillId="11" borderId="29" xfId="4" applyFont="1" applyFill="1" applyBorder="1" applyAlignment="1">
      <alignment horizontal="center" vertical="center" textRotation="90" wrapText="1"/>
    </xf>
    <xf numFmtId="0" fontId="31" fillId="4" borderId="31" xfId="4" applyFont="1" applyFill="1" applyBorder="1" applyAlignment="1">
      <alignment horizontal="center" vertical="center"/>
    </xf>
    <xf numFmtId="0" fontId="18" fillId="4" borderId="32" xfId="4" applyFont="1" applyFill="1" applyBorder="1" applyAlignment="1">
      <alignment horizontal="center" vertical="center" wrapText="1"/>
    </xf>
    <xf numFmtId="0" fontId="18" fillId="4" borderId="8" xfId="4" applyFont="1" applyFill="1" applyBorder="1" applyAlignment="1">
      <alignment wrapText="1"/>
    </xf>
    <xf numFmtId="0" fontId="18" fillId="12" borderId="1" xfId="4" applyFont="1" applyFill="1" applyBorder="1" applyAlignment="1">
      <alignment vertical="top" wrapText="1"/>
    </xf>
    <xf numFmtId="49" fontId="16" fillId="12" borderId="29" xfId="4" applyNumberFormat="1" applyFont="1" applyFill="1" applyBorder="1" applyAlignment="1">
      <alignment vertical="top"/>
    </xf>
    <xf numFmtId="49" fontId="16" fillId="11" borderId="1" xfId="4" applyNumberFormat="1" applyFont="1" applyFill="1" applyBorder="1" applyAlignment="1">
      <alignment vertical="top"/>
    </xf>
    <xf numFmtId="0" fontId="39" fillId="4" borderId="25" xfId="4" applyFont="1" applyFill="1" applyBorder="1" applyAlignment="1">
      <alignment horizontal="center" vertical="center"/>
    </xf>
    <xf numFmtId="0" fontId="39" fillId="4" borderId="50" xfId="4" applyFont="1" applyFill="1" applyBorder="1" applyAlignment="1">
      <alignment horizontal="left" vertical="top"/>
    </xf>
    <xf numFmtId="164" fontId="29" fillId="11" borderId="70" xfId="4" applyNumberFormat="1" applyFont="1" applyFill="1" applyBorder="1" applyAlignment="1">
      <alignment horizontal="center" vertical="top"/>
    </xf>
    <xf numFmtId="0" fontId="31" fillId="4" borderId="28" xfId="4" applyFont="1" applyFill="1" applyBorder="1" applyAlignment="1">
      <alignment horizontal="center" vertical="center" wrapText="1"/>
    </xf>
    <xf numFmtId="164" fontId="31" fillId="11" borderId="15" xfId="4" applyNumberFormat="1" applyFont="1" applyFill="1" applyBorder="1" applyAlignment="1">
      <alignment horizontal="center" vertical="top"/>
    </xf>
    <xf numFmtId="0" fontId="31" fillId="4" borderId="27" xfId="4" applyFont="1" applyFill="1" applyBorder="1" applyAlignment="1">
      <alignment horizontal="center" vertical="center" wrapText="1"/>
    </xf>
    <xf numFmtId="0" fontId="18" fillId="4" borderId="15" xfId="4" applyFont="1" applyFill="1" applyBorder="1" applyAlignment="1">
      <alignment wrapText="1"/>
    </xf>
    <xf numFmtId="164" fontId="31" fillId="11" borderId="20" xfId="4" applyNumberFormat="1" applyFont="1" applyFill="1" applyBorder="1" applyAlignment="1">
      <alignment horizontal="center" vertical="top"/>
    </xf>
    <xf numFmtId="0" fontId="31" fillId="4" borderId="33" xfId="4" applyFont="1" applyFill="1" applyBorder="1" applyAlignment="1">
      <alignment horizontal="center" vertical="top" wrapText="1"/>
    </xf>
    <xf numFmtId="164" fontId="31" fillId="11" borderId="8" xfId="4" applyNumberFormat="1" applyFont="1" applyFill="1" applyBorder="1" applyAlignment="1">
      <alignment horizontal="center" vertical="top"/>
    </xf>
    <xf numFmtId="1" fontId="31" fillId="4" borderId="23" xfId="4" applyNumberFormat="1" applyFont="1" applyFill="1" applyBorder="1" applyAlignment="1">
      <alignment horizontal="center" vertical="top"/>
    </xf>
    <xf numFmtId="0" fontId="18" fillId="4" borderId="24" xfId="4" applyFont="1" applyFill="1" applyBorder="1" applyAlignment="1">
      <alignment horizontal="center" vertical="center"/>
    </xf>
    <xf numFmtId="0" fontId="18" fillId="4" borderId="50" xfId="4" applyFont="1" applyFill="1" applyBorder="1" applyAlignment="1">
      <alignment horizontal="left" vertical="top"/>
    </xf>
    <xf numFmtId="164" fontId="29" fillId="4" borderId="78" xfId="4" applyNumberFormat="1" applyFont="1" applyFill="1" applyBorder="1" applyAlignment="1">
      <alignment horizontal="center" vertical="top"/>
    </xf>
    <xf numFmtId="49" fontId="18" fillId="4" borderId="1" xfId="4" applyNumberFormat="1" applyFont="1" applyFill="1" applyBorder="1" applyAlignment="1">
      <alignment vertical="top"/>
    </xf>
    <xf numFmtId="0" fontId="3" fillId="4" borderId="79" xfId="4" applyFill="1" applyBorder="1" applyAlignment="1">
      <alignment horizontal="center" vertical="top" wrapText="1"/>
    </xf>
    <xf numFmtId="49" fontId="16" fillId="12" borderId="1" xfId="4" applyNumberFormat="1" applyFont="1" applyFill="1" applyBorder="1" applyAlignment="1">
      <alignment vertical="top"/>
    </xf>
    <xf numFmtId="49" fontId="16" fillId="11" borderId="44" xfId="4" applyNumberFormat="1" applyFont="1" applyFill="1" applyBorder="1" applyAlignment="1">
      <alignment vertical="top" wrapText="1"/>
    </xf>
    <xf numFmtId="49" fontId="29" fillId="13" borderId="21" xfId="4" applyNumberFormat="1" applyFont="1" applyFill="1" applyBorder="1" applyAlignment="1">
      <alignment vertical="top"/>
    </xf>
    <xf numFmtId="49" fontId="30" fillId="9" borderId="11" xfId="4" applyNumberFormat="1" applyFont="1" applyFill="1" applyBorder="1" applyAlignment="1">
      <alignment vertical="top"/>
    </xf>
    <xf numFmtId="1" fontId="31" fillId="4" borderId="31" xfId="4" applyNumberFormat="1" applyFont="1" applyFill="1" applyBorder="1" applyAlignment="1">
      <alignment horizontal="center" vertical="top"/>
    </xf>
    <xf numFmtId="0" fontId="18" fillId="4" borderId="32" xfId="4" applyFont="1" applyFill="1" applyBorder="1" applyAlignment="1">
      <alignment horizontal="center" vertical="center"/>
    </xf>
    <xf numFmtId="0" fontId="18" fillId="4" borderId="41" xfId="4" applyFont="1" applyFill="1" applyBorder="1" applyAlignment="1">
      <alignment horizontal="left" vertical="top"/>
    </xf>
    <xf numFmtId="164" fontId="29" fillId="4" borderId="80" xfId="4" applyNumberFormat="1" applyFont="1" applyFill="1" applyBorder="1" applyAlignment="1">
      <alignment horizontal="center" vertical="top"/>
    </xf>
    <xf numFmtId="49" fontId="18" fillId="4" borderId="5" xfId="4" applyNumberFormat="1" applyFont="1" applyFill="1" applyBorder="1" applyAlignment="1">
      <alignment horizontal="center" vertical="top"/>
    </xf>
    <xf numFmtId="49" fontId="18" fillId="4" borderId="34" xfId="4" applyNumberFormat="1" applyFont="1" applyFill="1" applyBorder="1" applyAlignment="1">
      <alignment vertical="top"/>
    </xf>
    <xf numFmtId="49" fontId="16" fillId="11" borderId="54" xfId="4" applyNumberFormat="1" applyFont="1" applyFill="1" applyBorder="1" applyAlignment="1">
      <alignment vertical="top" wrapText="1"/>
    </xf>
    <xf numFmtId="49" fontId="29" fillId="13" borderId="30" xfId="4" applyNumberFormat="1" applyFont="1" applyFill="1" applyBorder="1" applyAlignment="1">
      <alignment vertical="top"/>
    </xf>
    <xf numFmtId="49" fontId="30" fillId="9" borderId="20" xfId="4" applyNumberFormat="1" applyFont="1" applyFill="1" applyBorder="1" applyAlignment="1">
      <alignment vertical="top"/>
    </xf>
    <xf numFmtId="1" fontId="31" fillId="4" borderId="43" xfId="4" applyNumberFormat="1" applyFont="1" applyFill="1" applyBorder="1" applyAlignment="1">
      <alignment horizontal="center" vertical="top"/>
    </xf>
    <xf numFmtId="0" fontId="18" fillId="4" borderId="46" xfId="4" applyFont="1" applyFill="1" applyBorder="1" applyAlignment="1">
      <alignment horizontal="center" vertical="center"/>
    </xf>
    <xf numFmtId="0" fontId="18" fillId="4" borderId="45" xfId="4" applyFont="1" applyFill="1" applyBorder="1" applyAlignment="1">
      <alignment horizontal="left" vertical="top"/>
    </xf>
    <xf numFmtId="164" fontId="59" fillId="4" borderId="80" xfId="4" applyNumberFormat="1" applyFont="1" applyFill="1" applyBorder="1" applyAlignment="1">
      <alignment horizontal="center" vertical="top"/>
    </xf>
    <xf numFmtId="0" fontId="3" fillId="0" borderId="21" xfId="4" applyBorder="1"/>
    <xf numFmtId="49" fontId="18" fillId="4" borderId="21" xfId="4" applyNumberFormat="1" applyFont="1" applyFill="1" applyBorder="1" applyAlignment="1">
      <alignment vertical="top"/>
    </xf>
    <xf numFmtId="0" fontId="3" fillId="4" borderId="80" xfId="4" applyFill="1" applyBorder="1" applyAlignment="1">
      <alignment horizontal="center" vertical="top" wrapText="1"/>
    </xf>
    <xf numFmtId="49" fontId="16" fillId="12" borderId="21" xfId="4" applyNumberFormat="1" applyFont="1" applyFill="1" applyBorder="1" applyAlignment="1">
      <alignment vertical="top"/>
    </xf>
    <xf numFmtId="0" fontId="26" fillId="4" borderId="59" xfId="4" applyFont="1" applyFill="1" applyBorder="1" applyAlignment="1">
      <alignment horizontal="center" vertical="top"/>
    </xf>
    <xf numFmtId="0" fontId="18" fillId="4" borderId="24" xfId="4" applyFont="1" applyFill="1" applyBorder="1" applyAlignment="1">
      <alignment horizontal="center" vertical="center" wrapText="1"/>
    </xf>
    <xf numFmtId="0" fontId="18" fillId="4" borderId="70" xfId="4" applyFont="1" applyFill="1" applyBorder="1" applyAlignment="1">
      <alignment vertical="top" wrapText="1"/>
    </xf>
    <xf numFmtId="49" fontId="18" fillId="4" borderId="1" xfId="4" applyNumberFormat="1" applyFont="1" applyFill="1" applyBorder="1" applyAlignment="1">
      <alignment horizontal="center" vertical="top"/>
    </xf>
    <xf numFmtId="49" fontId="16" fillId="12" borderId="1" xfId="4" applyNumberFormat="1" applyFont="1" applyFill="1" applyBorder="1" applyAlignment="1">
      <alignment horizontal="left" vertical="top"/>
    </xf>
    <xf numFmtId="49" fontId="16" fillId="11" borderId="62" xfId="4" applyNumberFormat="1" applyFont="1" applyFill="1" applyBorder="1" applyAlignment="1">
      <alignment vertical="top" wrapText="1"/>
    </xf>
    <xf numFmtId="0" fontId="18" fillId="0" borderId="40" xfId="4" applyFont="1" applyBorder="1" applyAlignment="1">
      <alignment horizontal="center" vertical="top"/>
    </xf>
    <xf numFmtId="0" fontId="18" fillId="4" borderId="55" xfId="4" applyFont="1" applyFill="1" applyBorder="1" applyAlignment="1">
      <alignment horizontal="center" vertical="top" wrapText="1"/>
    </xf>
    <xf numFmtId="164" fontId="59" fillId="4" borderId="66" xfId="4" applyNumberFormat="1" applyFont="1" applyFill="1" applyBorder="1" applyAlignment="1">
      <alignment horizontal="center" vertical="top"/>
    </xf>
    <xf numFmtId="49" fontId="18" fillId="4" borderId="29" xfId="4" applyNumberFormat="1" applyFont="1" applyFill="1" applyBorder="1" applyAlignment="1">
      <alignment horizontal="center" vertical="top"/>
    </xf>
    <xf numFmtId="49" fontId="18" fillId="4" borderId="29" xfId="4" applyNumberFormat="1" applyFont="1" applyFill="1" applyBorder="1" applyAlignment="1">
      <alignment vertical="top"/>
    </xf>
    <xf numFmtId="0" fontId="3" fillId="4" borderId="81" xfId="4" applyFill="1" applyBorder="1" applyAlignment="1">
      <alignment horizontal="center" vertical="top" wrapText="1"/>
    </xf>
    <xf numFmtId="49" fontId="16" fillId="12" borderId="34" xfId="4" applyNumberFormat="1" applyFont="1" applyFill="1" applyBorder="1" applyAlignment="1">
      <alignment horizontal="left" vertical="top"/>
    </xf>
    <xf numFmtId="49" fontId="16" fillId="11" borderId="53" xfId="4" applyNumberFormat="1" applyFont="1" applyFill="1" applyBorder="1" applyAlignment="1">
      <alignment vertical="top" wrapText="1"/>
    </xf>
    <xf numFmtId="9" fontId="39" fillId="4" borderId="13" xfId="4" applyNumberFormat="1" applyFont="1" applyFill="1" applyBorder="1" applyAlignment="1">
      <alignment horizontal="center" vertical="top"/>
    </xf>
    <xf numFmtId="0" fontId="39" fillId="4" borderId="27" xfId="4" applyFont="1" applyFill="1" applyBorder="1" applyAlignment="1">
      <alignment horizontal="center" vertical="center"/>
    </xf>
    <xf numFmtId="0" fontId="39" fillId="4" borderId="15" xfId="4" applyFont="1" applyFill="1" applyBorder="1" applyAlignment="1">
      <alignment horizontal="left" vertical="top"/>
    </xf>
    <xf numFmtId="164" fontId="29" fillId="11" borderId="63" xfId="4" applyNumberFormat="1" applyFont="1" applyFill="1" applyBorder="1" applyAlignment="1">
      <alignment horizontal="center" vertical="top"/>
    </xf>
    <xf numFmtId="0" fontId="29" fillId="11" borderId="52" xfId="4" applyFont="1" applyFill="1" applyBorder="1" applyAlignment="1">
      <alignment horizontal="center" vertical="top"/>
    </xf>
    <xf numFmtId="0" fontId="18" fillId="0" borderId="30" xfId="11" applyFont="1" applyBorder="1" applyAlignment="1">
      <alignment horizontal="left" vertical="top" wrapText="1"/>
    </xf>
    <xf numFmtId="0" fontId="39" fillId="4" borderId="18" xfId="4" applyFont="1" applyFill="1" applyBorder="1" applyAlignment="1">
      <alignment horizontal="center" vertical="top"/>
    </xf>
    <xf numFmtId="0" fontId="18" fillId="0" borderId="52" xfId="11" applyFont="1" applyBorder="1" applyAlignment="1">
      <alignment horizontal="left" vertical="top" wrapText="1"/>
    </xf>
    <xf numFmtId="0" fontId="31" fillId="0" borderId="6" xfId="4" applyFont="1" applyBorder="1" applyAlignment="1">
      <alignment horizontal="center" vertical="top"/>
    </xf>
    <xf numFmtId="0" fontId="31" fillId="0" borderId="32" xfId="4" applyFont="1" applyBorder="1" applyAlignment="1">
      <alignment horizontal="center" vertical="top" wrapText="1"/>
    </xf>
    <xf numFmtId="0" fontId="31" fillId="0" borderId="8" xfId="4" applyFont="1" applyBorder="1" applyAlignment="1">
      <alignment horizontal="left" vertical="top" wrapText="1"/>
    </xf>
    <xf numFmtId="0" fontId="31" fillId="4" borderId="68" xfId="4" applyFont="1" applyFill="1" applyBorder="1" applyAlignment="1">
      <alignment horizontal="center" vertical="center"/>
    </xf>
    <xf numFmtId="0" fontId="31" fillId="4" borderId="17" xfId="4" applyFont="1" applyFill="1" applyBorder="1" applyAlignment="1">
      <alignment horizontal="left" vertical="top"/>
    </xf>
    <xf numFmtId="0" fontId="16" fillId="12" borderId="16" xfId="4" applyFont="1" applyFill="1" applyBorder="1" applyAlignment="1">
      <alignment vertical="top" wrapText="1"/>
    </xf>
    <xf numFmtId="49" fontId="29" fillId="12" borderId="1" xfId="4" applyNumberFormat="1" applyFont="1" applyFill="1" applyBorder="1" applyAlignment="1">
      <alignment horizontal="left" vertical="top"/>
    </xf>
    <xf numFmtId="0" fontId="32" fillId="11" borderId="29" xfId="4" applyFont="1" applyFill="1" applyBorder="1" applyAlignment="1">
      <alignment horizontal="center" vertical="top" wrapText="1"/>
    </xf>
    <xf numFmtId="49" fontId="30" fillId="9" borderId="17" xfId="4" applyNumberFormat="1" applyFont="1" applyFill="1" applyBorder="1" applyAlignment="1">
      <alignment horizontal="center" vertical="top"/>
    </xf>
    <xf numFmtId="0" fontId="18" fillId="12" borderId="16" xfId="4" applyFont="1" applyFill="1" applyBorder="1" applyAlignment="1">
      <alignment vertical="top" wrapText="1"/>
    </xf>
    <xf numFmtId="49" fontId="29" fillId="12" borderId="34" xfId="4" applyNumberFormat="1" applyFont="1" applyFill="1" applyBorder="1" applyAlignment="1">
      <alignment horizontal="left" vertical="top"/>
    </xf>
    <xf numFmtId="49" fontId="29" fillId="11" borderId="29" xfId="4" applyNumberFormat="1" applyFont="1" applyFill="1" applyBorder="1" applyAlignment="1">
      <alignment horizontal="center" vertical="top"/>
    </xf>
    <xf numFmtId="0" fontId="31" fillId="4" borderId="15" xfId="4" applyFont="1" applyFill="1" applyBorder="1" applyAlignment="1">
      <alignment horizontal="left" vertical="top"/>
    </xf>
    <xf numFmtId="0" fontId="32" fillId="11" borderId="1" xfId="4" applyFont="1" applyFill="1" applyBorder="1" applyAlignment="1">
      <alignment horizontal="center" vertical="top" wrapText="1"/>
    </xf>
    <xf numFmtId="0" fontId="31" fillId="4" borderId="15" xfId="4" applyFont="1" applyFill="1" applyBorder="1" applyAlignment="1">
      <alignment wrapText="1"/>
    </xf>
    <xf numFmtId="0" fontId="31" fillId="0" borderId="69" xfId="4" applyFont="1" applyBorder="1" applyAlignment="1">
      <alignment horizontal="center" vertical="center" wrapText="1"/>
    </xf>
    <xf numFmtId="0" fontId="31" fillId="0" borderId="58" xfId="4" applyFont="1" applyBorder="1" applyAlignment="1">
      <alignment vertical="center" wrapText="1"/>
    </xf>
    <xf numFmtId="0" fontId="31" fillId="0" borderId="43" xfId="4" applyFont="1" applyBorder="1" applyAlignment="1">
      <alignment horizontal="center" vertical="top"/>
    </xf>
    <xf numFmtId="0" fontId="31" fillId="0" borderId="46" xfId="4" applyFont="1" applyBorder="1" applyAlignment="1">
      <alignment horizontal="center" vertical="center" wrapText="1"/>
    </xf>
    <xf numFmtId="0" fontId="31" fillId="0" borderId="45" xfId="4" applyFont="1" applyBorder="1" applyAlignment="1">
      <alignment vertical="center" wrapText="1"/>
    </xf>
    <xf numFmtId="0" fontId="29" fillId="8" borderId="9" xfId="4" applyFont="1" applyFill="1" applyBorder="1" applyAlignment="1">
      <alignment vertical="top"/>
    </xf>
    <xf numFmtId="0" fontId="29" fillId="8" borderId="10" xfId="4" applyFont="1" applyFill="1" applyBorder="1" applyAlignment="1">
      <alignment vertical="top"/>
    </xf>
    <xf numFmtId="0" fontId="29" fillId="0" borderId="22" xfId="4" applyFont="1" applyBorder="1" applyAlignment="1">
      <alignment horizontal="left" vertical="top"/>
    </xf>
    <xf numFmtId="0" fontId="27" fillId="0" borderId="22" xfId="4" applyFont="1" applyBorder="1" applyAlignment="1">
      <alignment horizontal="left" vertical="top"/>
    </xf>
    <xf numFmtId="0" fontId="28" fillId="0" borderId="22" xfId="4" applyFont="1" applyBorder="1" applyAlignment="1">
      <alignment horizontal="left" vertical="top"/>
    </xf>
    <xf numFmtId="0" fontId="27" fillId="0" borderId="38" xfId="4" applyFont="1" applyBorder="1" applyAlignment="1">
      <alignment vertical="top"/>
    </xf>
    <xf numFmtId="49" fontId="29" fillId="7" borderId="38" xfId="4" applyNumberFormat="1" applyFont="1" applyFill="1" applyBorder="1" applyAlignment="1">
      <alignment horizontal="center" vertical="top" wrapText="1"/>
    </xf>
    <xf numFmtId="0" fontId="29" fillId="9" borderId="42" xfId="4" applyFont="1" applyFill="1" applyBorder="1" applyAlignment="1">
      <alignment horizontal="left" vertical="top"/>
    </xf>
    <xf numFmtId="0" fontId="3" fillId="7" borderId="22" xfId="4" applyFill="1" applyBorder="1"/>
    <xf numFmtId="0" fontId="29" fillId="9" borderId="22" xfId="4" applyFont="1" applyFill="1" applyBorder="1" applyAlignment="1">
      <alignment horizontal="left" vertical="top"/>
    </xf>
    <xf numFmtId="0" fontId="27" fillId="9" borderId="22" xfId="4" applyFont="1" applyFill="1" applyBorder="1" applyAlignment="1">
      <alignment horizontal="left" vertical="top"/>
    </xf>
    <xf numFmtId="0" fontId="28" fillId="9" borderId="22" xfId="4" applyFont="1" applyFill="1" applyBorder="1" applyAlignment="1">
      <alignment horizontal="left" vertical="top"/>
    </xf>
    <xf numFmtId="0" fontId="27" fillId="7" borderId="0" xfId="4" applyFont="1" applyFill="1" applyAlignment="1">
      <alignment vertical="top"/>
    </xf>
    <xf numFmtId="0" fontId="11" fillId="0" borderId="59" xfId="4" applyFont="1" applyBorder="1" applyAlignment="1">
      <alignment horizontal="center" vertical="center" textRotation="90"/>
    </xf>
    <xf numFmtId="0" fontId="18" fillId="0" borderId="1" xfId="5" applyFont="1" applyBorder="1" applyAlignment="1">
      <alignment horizontal="center" vertical="center" wrapText="1"/>
    </xf>
    <xf numFmtId="0" fontId="18" fillId="0" borderId="29" xfId="5" applyFont="1" applyBorder="1" applyAlignment="1">
      <alignment horizontal="center" vertical="center" wrapText="1"/>
    </xf>
    <xf numFmtId="0" fontId="11" fillId="11" borderId="1" xfId="4" applyFont="1" applyFill="1" applyBorder="1" applyAlignment="1">
      <alignment horizontal="center" vertical="center" textRotation="90" wrapText="1"/>
    </xf>
    <xf numFmtId="0" fontId="11" fillId="12" borderId="1" xfId="4" applyFont="1" applyFill="1" applyBorder="1" applyAlignment="1">
      <alignment horizontal="center" vertical="center" textRotation="90" wrapText="1"/>
    </xf>
    <xf numFmtId="0" fontId="11" fillId="0" borderId="56" xfId="4" applyFont="1" applyBorder="1" applyAlignment="1">
      <alignment horizontal="center" vertical="center" textRotation="90"/>
    </xf>
    <xf numFmtId="0" fontId="11" fillId="11" borderId="29" xfId="4" applyFont="1" applyFill="1" applyBorder="1" applyAlignment="1">
      <alignment horizontal="center" vertical="center" textRotation="90" wrapText="1"/>
    </xf>
    <xf numFmtId="0" fontId="11" fillId="12" borderId="29" xfId="4" applyFont="1" applyFill="1" applyBorder="1" applyAlignment="1">
      <alignment horizontal="center" vertical="center" textRotation="90" wrapText="1"/>
    </xf>
    <xf numFmtId="0" fontId="18" fillId="0" borderId="34" xfId="5" applyFont="1" applyBorder="1" applyAlignment="1">
      <alignment horizontal="center" vertical="center" wrapText="1"/>
    </xf>
    <xf numFmtId="0" fontId="11" fillId="11" borderId="34" xfId="4" applyFont="1" applyFill="1" applyBorder="1" applyAlignment="1">
      <alignment horizontal="center" vertical="center" textRotation="90" wrapText="1"/>
    </xf>
    <xf numFmtId="0" fontId="11" fillId="12" borderId="34" xfId="4" applyFont="1" applyFill="1" applyBorder="1" applyAlignment="1">
      <alignment horizontal="center" vertical="center" textRotation="90" wrapText="1"/>
    </xf>
    <xf numFmtId="0" fontId="18" fillId="0" borderId="3" xfId="5" applyFont="1" applyBorder="1" applyAlignment="1">
      <alignment horizontal="center" vertical="top"/>
    </xf>
    <xf numFmtId="0" fontId="52" fillId="0" borderId="3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7" fillId="0" borderId="0" xfId="5" applyFont="1" applyAlignment="1">
      <alignment vertical="top"/>
    </xf>
    <xf numFmtId="0" fontId="57" fillId="0" borderId="0" xfId="5" applyFont="1" applyAlignment="1">
      <alignment vertical="center"/>
    </xf>
    <xf numFmtId="0" fontId="19" fillId="0" borderId="0" xfId="5" applyFont="1" applyAlignment="1">
      <alignment vertical="top"/>
    </xf>
    <xf numFmtId="0" fontId="57" fillId="0" borderId="29" xfId="5" applyFont="1" applyBorder="1" applyAlignment="1">
      <alignment vertical="top"/>
    </xf>
    <xf numFmtId="0" fontId="18" fillId="0" borderId="0" xfId="0" applyFont="1" applyAlignment="1">
      <alignment vertical="center" wrapText="1"/>
    </xf>
    <xf numFmtId="164" fontId="57" fillId="0" borderId="0" xfId="5" applyNumberFormat="1" applyFont="1" applyAlignment="1">
      <alignment vertical="top"/>
    </xf>
    <xf numFmtId="0" fontId="60" fillId="0" borderId="0" xfId="5" applyFont="1" applyAlignment="1">
      <alignment vertical="top"/>
    </xf>
    <xf numFmtId="164" fontId="60" fillId="0" borderId="0" xfId="5" applyNumberFormat="1" applyFont="1" applyAlignment="1">
      <alignment vertical="top"/>
    </xf>
    <xf numFmtId="49" fontId="57" fillId="0" borderId="0" xfId="5" applyNumberFormat="1" applyFont="1" applyAlignment="1">
      <alignment horizontal="center" vertical="top"/>
    </xf>
    <xf numFmtId="0" fontId="57" fillId="0" borderId="0" xfId="5" applyFont="1" applyAlignment="1">
      <alignment horizontal="center" vertical="top"/>
    </xf>
    <xf numFmtId="164" fontId="19" fillId="0" borderId="0" xfId="5" applyNumberFormat="1" applyFont="1" applyAlignment="1">
      <alignment horizontal="center" vertical="top" wrapText="1"/>
    </xf>
    <xf numFmtId="0" fontId="19" fillId="0" borderId="0" xfId="5" applyFont="1" applyAlignment="1">
      <alignment horizontal="left" vertical="top" wrapText="1"/>
    </xf>
    <xf numFmtId="0" fontId="19" fillId="0" borderId="0" xfId="5" applyFont="1" applyAlignment="1">
      <alignment horizontal="left" vertical="center" wrapText="1"/>
    </xf>
    <xf numFmtId="0" fontId="56" fillId="0" borderId="0" xfId="5" applyFont="1" applyAlignment="1">
      <alignment horizontal="left" vertical="top" wrapText="1"/>
    </xf>
    <xf numFmtId="2" fontId="18" fillId="0" borderId="0" xfId="5" applyNumberFormat="1" applyFont="1" applyAlignment="1">
      <alignment vertical="top"/>
    </xf>
    <xf numFmtId="0" fontId="26" fillId="0" borderId="0" xfId="5" applyFont="1" applyAlignment="1">
      <alignment vertical="top"/>
    </xf>
    <xf numFmtId="0" fontId="19" fillId="0" borderId="0" xfId="5" applyFont="1" applyAlignment="1">
      <alignment horizontal="left" vertical="top" wrapText="1"/>
    </xf>
    <xf numFmtId="0" fontId="18" fillId="0" borderId="0" xfId="5" applyFont="1" applyAlignment="1">
      <alignment horizontal="center" vertical="top"/>
    </xf>
    <xf numFmtId="0" fontId="18" fillId="0" borderId="0" xfId="5" applyFont="1" applyAlignment="1">
      <alignment horizontal="center" vertical="top"/>
    </xf>
    <xf numFmtId="4" fontId="61" fillId="0" borderId="0" xfId="5" applyNumberFormat="1" applyFont="1" applyAlignment="1">
      <alignment horizontal="center" vertical="top" wrapText="1"/>
    </xf>
    <xf numFmtId="4" fontId="61" fillId="0" borderId="0" xfId="5" applyNumberFormat="1" applyFont="1" applyAlignment="1">
      <alignment horizontal="center" vertical="top" wrapText="1"/>
    </xf>
    <xf numFmtId="4" fontId="19" fillId="0" borderId="0" xfId="5" applyNumberFormat="1" applyFont="1" applyAlignment="1">
      <alignment horizontal="center" vertical="top" wrapText="1"/>
    </xf>
    <xf numFmtId="166" fontId="19" fillId="0" borderId="0" xfId="5" applyNumberFormat="1" applyFont="1" applyAlignment="1">
      <alignment horizontal="center" vertical="top" wrapText="1"/>
    </xf>
    <xf numFmtId="166" fontId="19" fillId="0" borderId="0" xfId="5" applyNumberFormat="1" applyFont="1" applyAlignment="1">
      <alignment horizontal="center" vertical="top" wrapText="1"/>
    </xf>
    <xf numFmtId="166" fontId="56" fillId="0" borderId="0" xfId="5" applyNumberFormat="1" applyFont="1" applyAlignment="1">
      <alignment horizontal="center" vertical="top" wrapText="1"/>
    </xf>
    <xf numFmtId="166" fontId="56" fillId="0" borderId="0" xfId="5" applyNumberFormat="1" applyFont="1" applyAlignment="1">
      <alignment horizontal="center" vertical="top" wrapText="1"/>
    </xf>
    <xf numFmtId="166" fontId="18" fillId="0" borderId="0" xfId="5" applyNumberFormat="1" applyFont="1" applyAlignment="1">
      <alignment vertical="top"/>
    </xf>
    <xf numFmtId="166" fontId="61" fillId="0" borderId="0" xfId="5" applyNumberFormat="1" applyFont="1" applyAlignment="1">
      <alignment vertical="top" wrapText="1"/>
    </xf>
    <xf numFmtId="4" fontId="61" fillId="0" borderId="0" xfId="5" applyNumberFormat="1" applyFont="1" applyAlignment="1">
      <alignment vertical="top" wrapText="1"/>
    </xf>
    <xf numFmtId="4" fontId="56" fillId="0" borderId="0" xfId="5" applyNumberFormat="1" applyFont="1" applyAlignment="1">
      <alignment horizontal="center" vertical="top" wrapText="1"/>
    </xf>
    <xf numFmtId="166" fontId="16" fillId="0" borderId="0" xfId="5" applyNumberFormat="1" applyFont="1" applyAlignment="1">
      <alignment vertical="center" wrapText="1"/>
    </xf>
    <xf numFmtId="166" fontId="16" fillId="0" borderId="0" xfId="5" applyNumberFormat="1" applyFont="1" applyAlignment="1">
      <alignment horizontal="center" vertical="center" wrapText="1"/>
    </xf>
    <xf numFmtId="0" fontId="18" fillId="0" borderId="0" xfId="5" applyFont="1" applyAlignment="1">
      <alignment horizontal="right" vertical="top"/>
    </xf>
    <xf numFmtId="0" fontId="18" fillId="0" borderId="0" xfId="5" applyFont="1" applyAlignment="1">
      <alignment horizontal="right" vertical="top"/>
    </xf>
    <xf numFmtId="49" fontId="16" fillId="0" borderId="0" xfId="5" applyNumberFormat="1" applyFont="1" applyAlignment="1">
      <alignment horizontal="right" vertical="top"/>
    </xf>
    <xf numFmtId="0" fontId="47" fillId="0" borderId="2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left" vertical="center" wrapText="1"/>
    </xf>
    <xf numFmtId="0" fontId="47" fillId="0" borderId="6" xfId="0" applyFont="1" applyBorder="1" applyAlignment="1">
      <alignment horizontal="left" vertical="center" wrapText="1"/>
    </xf>
    <xf numFmtId="0" fontId="47" fillId="0" borderId="7" xfId="0" applyFont="1" applyBorder="1" applyAlignment="1">
      <alignment horizontal="left" vertical="center" wrapText="1"/>
    </xf>
    <xf numFmtId="0" fontId="47" fillId="0" borderId="8" xfId="0" applyFont="1" applyBorder="1" applyAlignment="1">
      <alignment horizontal="left" vertical="center" wrapText="1"/>
    </xf>
    <xf numFmtId="164" fontId="17" fillId="3" borderId="1" xfId="5" applyNumberFormat="1" applyFont="1" applyFill="1" applyBorder="1" applyAlignment="1">
      <alignment horizontal="center" vertical="top" wrapText="1"/>
    </xf>
    <xf numFmtId="0" fontId="37" fillId="3" borderId="2" xfId="0" applyFont="1" applyFill="1" applyBorder="1" applyAlignment="1">
      <alignment horizontal="left" vertical="center" wrapText="1"/>
    </xf>
    <xf numFmtId="0" fontId="37" fillId="3" borderId="3" xfId="0" applyFont="1" applyFill="1" applyBorder="1" applyAlignment="1">
      <alignment horizontal="left" vertical="center" wrapText="1"/>
    </xf>
    <xf numFmtId="0" fontId="37" fillId="3" borderId="4" xfId="0" applyFont="1" applyFill="1" applyBorder="1" applyAlignment="1">
      <alignment horizontal="left" vertical="center" wrapText="1"/>
    </xf>
    <xf numFmtId="164" fontId="18" fillId="0" borderId="0" xfId="5" applyNumberFormat="1" applyFont="1" applyAlignment="1">
      <alignment horizontal="center" vertical="top" wrapText="1"/>
    </xf>
    <xf numFmtId="164" fontId="18" fillId="0" borderId="30" xfId="5" applyNumberFormat="1" applyFont="1" applyBorder="1" applyAlignment="1">
      <alignment horizontal="center" vertical="top" wrapText="1"/>
    </xf>
    <xf numFmtId="0" fontId="18" fillId="4" borderId="13" xfId="0" applyFont="1" applyFill="1" applyBorder="1" applyAlignment="1">
      <alignment horizontal="left" vertical="top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5" xfId="0" applyFont="1" applyFill="1" applyBorder="1" applyAlignment="1">
      <alignment horizontal="left" vertical="top" wrapText="1"/>
    </xf>
    <xf numFmtId="164" fontId="18" fillId="0" borderId="12" xfId="5" applyNumberFormat="1" applyFont="1" applyBorder="1" applyAlignment="1">
      <alignment horizontal="center" vertical="top" wrapText="1"/>
    </xf>
    <xf numFmtId="0" fontId="63" fillId="0" borderId="13" xfId="0" applyFont="1" applyBorder="1" applyAlignment="1">
      <alignment horizontal="left" vertical="top" wrapText="1"/>
    </xf>
    <xf numFmtId="0" fontId="18" fillId="4" borderId="16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164" fontId="16" fillId="0" borderId="5" xfId="5" applyNumberFormat="1" applyFont="1" applyBorder="1" applyAlignment="1">
      <alignment horizontal="center" vertical="top" wrapText="1"/>
    </xf>
    <xf numFmtId="0" fontId="3" fillId="0" borderId="6" xfId="5" applyBorder="1" applyAlignment="1">
      <alignment horizontal="left" vertical="top" wrapText="1"/>
    </xf>
    <xf numFmtId="0" fontId="3" fillId="0" borderId="7" xfId="5" applyBorder="1" applyAlignment="1">
      <alignment horizontal="left" vertical="top" wrapText="1"/>
    </xf>
    <xf numFmtId="0" fontId="31" fillId="0" borderId="7" xfId="5" applyFont="1" applyBorder="1" applyAlignment="1">
      <alignment horizontal="left" vertical="top" wrapText="1"/>
    </xf>
    <xf numFmtId="0" fontId="31" fillId="0" borderId="8" xfId="5" applyFont="1" applyBorder="1" applyAlignment="1">
      <alignment horizontal="left" vertical="top" wrapText="1"/>
    </xf>
    <xf numFmtId="164" fontId="16" fillId="5" borderId="21" xfId="5" applyNumberFormat="1" applyFont="1" applyFill="1" applyBorder="1" applyAlignment="1">
      <alignment horizontal="center" vertical="top" wrapText="1"/>
    </xf>
    <xf numFmtId="0" fontId="16" fillId="5" borderId="9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 vertical="center" wrapText="1"/>
    </xf>
    <xf numFmtId="0" fontId="26" fillId="0" borderId="0" xfId="5" applyFont="1" applyAlignment="1">
      <alignment horizontal="left" vertical="top" wrapText="1"/>
    </xf>
    <xf numFmtId="164" fontId="16" fillId="0" borderId="30" xfId="5" applyNumberFormat="1" applyFont="1" applyBorder="1" applyAlignment="1">
      <alignment horizontal="center" vertical="top" wrapText="1"/>
    </xf>
    <xf numFmtId="0" fontId="18" fillId="0" borderId="1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164" fontId="16" fillId="0" borderId="52" xfId="5" applyNumberFormat="1" applyFont="1" applyBorder="1" applyAlignment="1">
      <alignment horizontal="center" vertical="top" wrapText="1"/>
    </xf>
    <xf numFmtId="164" fontId="17" fillId="0" borderId="12" xfId="5" applyNumberFormat="1" applyFont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164" fontId="17" fillId="5" borderId="5" xfId="5" applyNumberFormat="1" applyFont="1" applyFill="1" applyBorder="1" applyAlignment="1">
      <alignment horizontal="center" vertical="top" wrapText="1"/>
    </xf>
    <xf numFmtId="164" fontId="16" fillId="0" borderId="0" xfId="5" applyNumberFormat="1" applyFont="1" applyAlignment="1">
      <alignment horizontal="center" vertical="top"/>
    </xf>
    <xf numFmtId="49" fontId="18" fillId="0" borderId="0" xfId="5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top"/>
    </xf>
    <xf numFmtId="49" fontId="18" fillId="0" borderId="0" xfId="0" applyNumberFormat="1" applyFont="1" applyAlignment="1">
      <alignment vertical="top"/>
    </xf>
    <xf numFmtId="49" fontId="18" fillId="0" borderId="22" xfId="0" applyNumberFormat="1" applyFont="1" applyBorder="1" applyAlignment="1">
      <alignment vertical="top"/>
    </xf>
    <xf numFmtId="49" fontId="18" fillId="0" borderId="22" xfId="0" applyNumberFormat="1" applyFont="1" applyBorder="1" applyAlignment="1">
      <alignment vertical="top" textRotation="90"/>
    </xf>
    <xf numFmtId="164" fontId="16" fillId="3" borderId="9" xfId="5" applyNumberFormat="1" applyFont="1" applyFill="1" applyBorder="1" applyAlignment="1">
      <alignment horizontal="center" vertical="top"/>
    </xf>
    <xf numFmtId="164" fontId="16" fillId="3" borderId="10" xfId="5" applyNumberFormat="1" applyFont="1" applyFill="1" applyBorder="1" applyAlignment="1">
      <alignment horizontal="center" vertical="top"/>
    </xf>
    <xf numFmtId="164" fontId="16" fillId="3" borderId="11" xfId="5" applyNumberFormat="1" applyFont="1" applyFill="1" applyBorder="1" applyAlignment="1">
      <alignment horizontal="center" vertical="top"/>
    </xf>
    <xf numFmtId="164" fontId="17" fillId="3" borderId="45" xfId="5" applyNumberFormat="1" applyFont="1" applyFill="1" applyBorder="1" applyAlignment="1">
      <alignment horizontal="center" vertical="center"/>
    </xf>
    <xf numFmtId="49" fontId="16" fillId="3" borderId="9" xfId="5" applyNumberFormat="1" applyFont="1" applyFill="1" applyBorder="1" applyAlignment="1">
      <alignment horizontal="right" vertical="top"/>
    </xf>
    <xf numFmtId="49" fontId="16" fillId="3" borderId="10" xfId="5" applyNumberFormat="1" applyFont="1" applyFill="1" applyBorder="1" applyAlignment="1">
      <alignment horizontal="right" vertical="top"/>
    </xf>
    <xf numFmtId="49" fontId="16" fillId="3" borderId="80" xfId="5" applyNumberFormat="1" applyFont="1" applyFill="1" applyBorder="1" applyAlignment="1">
      <alignment horizontal="right" vertical="top"/>
    </xf>
    <xf numFmtId="49" fontId="16" fillId="3" borderId="21" xfId="5" applyNumberFormat="1" applyFont="1" applyFill="1" applyBorder="1" applyAlignment="1">
      <alignment horizontal="center" vertical="top"/>
    </xf>
    <xf numFmtId="164" fontId="16" fillId="18" borderId="9" xfId="5" applyNumberFormat="1" applyFont="1" applyFill="1" applyBorder="1" applyAlignment="1">
      <alignment horizontal="center" vertical="top"/>
    </xf>
    <xf numFmtId="164" fontId="16" fillId="18" borderId="10" xfId="5" applyNumberFormat="1" applyFont="1" applyFill="1" applyBorder="1" applyAlignment="1">
      <alignment horizontal="center" vertical="top"/>
    </xf>
    <xf numFmtId="164" fontId="16" fillId="18" borderId="11" xfId="5" applyNumberFormat="1" applyFont="1" applyFill="1" applyBorder="1" applyAlignment="1">
      <alignment horizontal="center" vertical="top"/>
    </xf>
    <xf numFmtId="164" fontId="17" fillId="18" borderId="45" xfId="5" applyNumberFormat="1" applyFont="1" applyFill="1" applyBorder="1" applyAlignment="1">
      <alignment horizontal="center" vertical="center"/>
    </xf>
    <xf numFmtId="49" fontId="16" fillId="18" borderId="9" xfId="5" applyNumberFormat="1" applyFont="1" applyFill="1" applyBorder="1" applyAlignment="1">
      <alignment horizontal="right" vertical="top"/>
    </xf>
    <xf numFmtId="49" fontId="16" fillId="18" borderId="10" xfId="5" applyNumberFormat="1" applyFont="1" applyFill="1" applyBorder="1" applyAlignment="1">
      <alignment horizontal="right" vertical="top"/>
    </xf>
    <xf numFmtId="49" fontId="16" fillId="18" borderId="80" xfId="5" applyNumberFormat="1" applyFont="1" applyFill="1" applyBorder="1" applyAlignment="1">
      <alignment horizontal="right" vertical="top"/>
    </xf>
    <xf numFmtId="49" fontId="16" fillId="18" borderId="21" xfId="5" applyNumberFormat="1" applyFont="1" applyFill="1" applyBorder="1" applyAlignment="1">
      <alignment horizontal="center" vertical="top"/>
    </xf>
    <xf numFmtId="164" fontId="16" fillId="13" borderId="9" xfId="5" applyNumberFormat="1" applyFont="1" applyFill="1" applyBorder="1" applyAlignment="1">
      <alignment horizontal="center" vertical="top"/>
    </xf>
    <xf numFmtId="164" fontId="16" fillId="13" borderId="10" xfId="5" applyNumberFormat="1" applyFont="1" applyFill="1" applyBorder="1" applyAlignment="1">
      <alignment horizontal="center" vertical="top"/>
    </xf>
    <xf numFmtId="164" fontId="16" fillId="13" borderId="11" xfId="5" applyNumberFormat="1" applyFont="1" applyFill="1" applyBorder="1" applyAlignment="1">
      <alignment horizontal="center" vertical="top"/>
    </xf>
    <xf numFmtId="164" fontId="16" fillId="13" borderId="45" xfId="5" applyNumberFormat="1" applyFont="1" applyFill="1" applyBorder="1" applyAlignment="1">
      <alignment horizontal="center" vertical="center"/>
    </xf>
    <xf numFmtId="49" fontId="16" fillId="13" borderId="9" xfId="5" applyNumberFormat="1" applyFont="1" applyFill="1" applyBorder="1" applyAlignment="1">
      <alignment horizontal="right" vertical="top"/>
    </xf>
    <xf numFmtId="49" fontId="16" fillId="13" borderId="10" xfId="5" applyNumberFormat="1" applyFont="1" applyFill="1" applyBorder="1" applyAlignment="1">
      <alignment horizontal="right" vertical="top"/>
    </xf>
    <xf numFmtId="49" fontId="16" fillId="13" borderId="21" xfId="5" applyNumberFormat="1" applyFont="1" applyFill="1" applyBorder="1" applyAlignment="1">
      <alignment horizontal="center" vertical="top"/>
    </xf>
    <xf numFmtId="0" fontId="18" fillId="0" borderId="16" xfId="5" applyFont="1" applyBorder="1" applyAlignment="1">
      <alignment vertical="top"/>
    </xf>
    <xf numFmtId="0" fontId="18" fillId="0" borderId="3" xfId="5" applyFont="1" applyBorder="1" applyAlignment="1">
      <alignment vertical="top"/>
    </xf>
    <xf numFmtId="0" fontId="18" fillId="0" borderId="4" xfId="5" applyFont="1" applyBorder="1" applyAlignment="1">
      <alignment vertical="top"/>
    </xf>
    <xf numFmtId="164" fontId="16" fillId="17" borderId="4" xfId="5" applyNumberFormat="1" applyFont="1" applyFill="1" applyBorder="1" applyAlignment="1">
      <alignment horizontal="center" vertical="center"/>
    </xf>
    <xf numFmtId="0" fontId="16" fillId="17" borderId="21" xfId="0" applyFont="1" applyFill="1" applyBorder="1" applyAlignment="1">
      <alignment horizontal="center" vertical="top"/>
    </xf>
    <xf numFmtId="49" fontId="18" fillId="0" borderId="3" xfId="5" applyNumberFormat="1" applyFont="1" applyBorder="1" applyAlignment="1">
      <alignment horizontal="left" vertical="top"/>
    </xf>
    <xf numFmtId="49" fontId="16" fillId="0" borderId="3" xfId="5" applyNumberFormat="1" applyFont="1" applyBorder="1" applyAlignment="1">
      <alignment vertical="top"/>
    </xf>
    <xf numFmtId="49" fontId="18" fillId="0" borderId="3" xfId="5" applyNumberFormat="1" applyFont="1" applyBorder="1" applyAlignment="1">
      <alignment horizontal="center" vertical="center" textRotation="90"/>
    </xf>
    <xf numFmtId="49" fontId="16" fillId="11" borderId="3" xfId="5" applyNumberFormat="1" applyFont="1" applyFill="1" applyBorder="1" applyAlignment="1">
      <alignment horizontal="center" vertical="center" textRotation="90"/>
    </xf>
    <xf numFmtId="0" fontId="18" fillId="12" borderId="3" xfId="0" applyFont="1" applyFill="1" applyBorder="1" applyAlignment="1">
      <alignment horizontal="left" vertical="top" wrapText="1"/>
    </xf>
    <xf numFmtId="49" fontId="16" fillId="0" borderId="3" xfId="5" applyNumberFormat="1" applyFont="1" applyBorder="1" applyAlignment="1">
      <alignment horizontal="center" vertical="top"/>
    </xf>
    <xf numFmtId="49" fontId="16" fillId="12" borderId="3" xfId="5" applyNumberFormat="1" applyFont="1" applyFill="1" applyBorder="1" applyAlignment="1">
      <alignment horizontal="center" vertical="top"/>
    </xf>
    <xf numFmtId="49" fontId="16" fillId="11" borderId="3" xfId="5" applyNumberFormat="1" applyFont="1" applyFill="1" applyBorder="1" applyAlignment="1">
      <alignment horizontal="center" vertical="top"/>
    </xf>
    <xf numFmtId="49" fontId="16" fillId="8" borderId="1" xfId="5" applyNumberFormat="1" applyFont="1" applyFill="1" applyBorder="1" applyAlignment="1">
      <alignment horizontal="center" vertical="top"/>
    </xf>
    <xf numFmtId="49" fontId="16" fillId="18" borderId="1" xfId="5" applyNumberFormat="1" applyFont="1" applyFill="1" applyBorder="1" applyAlignment="1">
      <alignment horizontal="center" vertical="top"/>
    </xf>
    <xf numFmtId="164" fontId="16" fillId="0" borderId="4" xfId="5" applyNumberFormat="1" applyFont="1" applyBorder="1" applyAlignment="1">
      <alignment horizontal="center" vertical="center"/>
    </xf>
    <xf numFmtId="0" fontId="16" fillId="0" borderId="21" xfId="5" applyFont="1" applyBorder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18" fillId="0" borderId="69" xfId="5" applyFont="1" applyBorder="1" applyAlignment="1">
      <alignment horizontal="center" vertical="top"/>
    </xf>
    <xf numFmtId="0" fontId="18" fillId="0" borderId="58" xfId="5" applyFont="1" applyBorder="1" applyAlignment="1">
      <alignment horizontal="left" vertical="top" wrapText="1"/>
    </xf>
    <xf numFmtId="49" fontId="18" fillId="0" borderId="1" xfId="5" applyNumberFormat="1" applyFont="1" applyBorder="1" applyAlignment="1">
      <alignment horizontal="left" vertical="top"/>
    </xf>
    <xf numFmtId="49" fontId="16" fillId="0" borderId="2" xfId="5" applyNumberFormat="1" applyFont="1" applyBorder="1" applyAlignment="1">
      <alignment vertical="top"/>
    </xf>
    <xf numFmtId="49" fontId="18" fillId="0" borderId="1" xfId="5" applyNumberFormat="1" applyFont="1" applyBorder="1" applyAlignment="1">
      <alignment horizontal="center" vertical="center" textRotation="90"/>
    </xf>
    <xf numFmtId="49" fontId="16" fillId="11" borderId="1" xfId="5" applyNumberFormat="1" applyFont="1" applyFill="1" applyBorder="1" applyAlignment="1">
      <alignment horizontal="center" vertical="center" textRotation="90"/>
    </xf>
    <xf numFmtId="0" fontId="18" fillId="12" borderId="1" xfId="5" applyFont="1" applyFill="1" applyBorder="1" applyAlignment="1">
      <alignment horizontal="left" vertical="top" wrapText="1"/>
    </xf>
    <xf numFmtId="49" fontId="16" fillId="0" borderId="1" xfId="5" applyNumberFormat="1" applyFont="1" applyBorder="1" applyAlignment="1">
      <alignment horizontal="center" vertical="top"/>
    </xf>
    <xf numFmtId="49" fontId="16" fillId="12" borderId="1" xfId="5" applyNumberFormat="1" applyFont="1" applyFill="1" applyBorder="1" applyAlignment="1">
      <alignment horizontal="center" vertical="top"/>
    </xf>
    <xf numFmtId="49" fontId="16" fillId="11" borderId="4" xfId="5" applyNumberFormat="1" applyFont="1" applyFill="1" applyBorder="1" applyAlignment="1">
      <alignment horizontal="center" vertical="top"/>
    </xf>
    <xf numFmtId="49" fontId="16" fillId="8" borderId="1" xfId="5" applyNumberFormat="1" applyFont="1" applyFill="1" applyBorder="1" applyAlignment="1">
      <alignment horizontal="center" vertical="top"/>
    </xf>
    <xf numFmtId="49" fontId="16" fillId="18" borderId="1" xfId="5" applyNumberFormat="1" applyFont="1" applyFill="1" applyBorder="1" applyAlignment="1">
      <alignment horizontal="center" vertical="top"/>
    </xf>
    <xf numFmtId="0" fontId="18" fillId="0" borderId="16" xfId="5" applyFont="1" applyBorder="1" applyAlignment="1">
      <alignment horizontal="center" vertical="top"/>
    </xf>
    <xf numFmtId="0" fontId="18" fillId="0" borderId="68" xfId="5" applyFont="1" applyBorder="1" applyAlignment="1">
      <alignment horizontal="center" vertical="top"/>
    </xf>
    <xf numFmtId="0" fontId="18" fillId="0" borderId="57" xfId="5" applyFont="1" applyBorder="1" applyAlignment="1">
      <alignment horizontal="left" vertical="top" wrapText="1"/>
    </xf>
    <xf numFmtId="49" fontId="18" fillId="0" borderId="29" xfId="5" applyNumberFormat="1" applyFont="1" applyBorder="1" applyAlignment="1">
      <alignment horizontal="left" vertical="top"/>
    </xf>
    <xf numFmtId="49" fontId="16" fillId="0" borderId="16" xfId="5" applyNumberFormat="1" applyFont="1" applyBorder="1" applyAlignment="1">
      <alignment vertical="top"/>
    </xf>
    <xf numFmtId="49" fontId="18" fillId="0" borderId="29" xfId="5" applyNumberFormat="1" applyFont="1" applyBorder="1" applyAlignment="1">
      <alignment horizontal="center" vertical="center" textRotation="90"/>
    </xf>
    <xf numFmtId="49" fontId="16" fillId="11" borderId="29" xfId="5" applyNumberFormat="1" applyFont="1" applyFill="1" applyBorder="1" applyAlignment="1">
      <alignment horizontal="center" vertical="center" textRotation="90"/>
    </xf>
    <xf numFmtId="0" fontId="18" fillId="12" borderId="29" xfId="5" applyFont="1" applyFill="1" applyBorder="1" applyAlignment="1">
      <alignment horizontal="left" vertical="top" wrapText="1"/>
    </xf>
    <xf numFmtId="49" fontId="16" fillId="0" borderId="29" xfId="5" applyNumberFormat="1" applyFont="1" applyBorder="1" applyAlignment="1">
      <alignment horizontal="center" vertical="top"/>
    </xf>
    <xf numFmtId="49" fontId="16" fillId="12" borderId="29" xfId="5" applyNumberFormat="1" applyFont="1" applyFill="1" applyBorder="1" applyAlignment="1">
      <alignment horizontal="center" vertical="top"/>
    </xf>
    <xf numFmtId="49" fontId="16" fillId="11" borderId="17" xfId="5" applyNumberFormat="1" applyFont="1" applyFill="1" applyBorder="1" applyAlignment="1">
      <alignment horizontal="center" vertical="top"/>
    </xf>
    <xf numFmtId="49" fontId="16" fillId="8" borderId="29" xfId="5" applyNumberFormat="1" applyFont="1" applyFill="1" applyBorder="1" applyAlignment="1">
      <alignment horizontal="center" vertical="top"/>
    </xf>
    <xf numFmtId="49" fontId="16" fillId="18" borderId="29" xfId="5" applyNumberFormat="1" applyFont="1" applyFill="1" applyBorder="1" applyAlignment="1">
      <alignment horizontal="center" vertical="top"/>
    </xf>
    <xf numFmtId="0" fontId="18" fillId="0" borderId="42" xfId="5" applyFont="1" applyBorder="1" applyAlignment="1">
      <alignment horizontal="center" vertical="top"/>
    </xf>
    <xf numFmtId="0" fontId="18" fillId="0" borderId="73" xfId="5" applyFont="1" applyBorder="1" applyAlignment="1">
      <alignment horizontal="center" vertical="top"/>
    </xf>
    <xf numFmtId="0" fontId="18" fillId="0" borderId="61" xfId="5" applyFont="1" applyBorder="1" applyAlignment="1">
      <alignment horizontal="left" vertical="top" wrapText="1"/>
    </xf>
    <xf numFmtId="49" fontId="18" fillId="0" borderId="34" xfId="5" applyNumberFormat="1" applyFont="1" applyBorder="1" applyAlignment="1">
      <alignment horizontal="left" vertical="top"/>
    </xf>
    <xf numFmtId="49" fontId="16" fillId="0" borderId="42" xfId="5" applyNumberFormat="1" applyFont="1" applyBorder="1" applyAlignment="1">
      <alignment vertical="top"/>
    </xf>
    <xf numFmtId="0" fontId="18" fillId="12" borderId="34" xfId="5" applyFont="1" applyFill="1" applyBorder="1" applyAlignment="1">
      <alignment horizontal="left" vertical="top" wrapText="1"/>
    </xf>
    <xf numFmtId="49" fontId="16" fillId="0" borderId="34" xfId="5" applyNumberFormat="1" applyFont="1" applyBorder="1" applyAlignment="1">
      <alignment horizontal="center" vertical="top"/>
    </xf>
    <xf numFmtId="49" fontId="16" fillId="12" borderId="34" xfId="5" applyNumberFormat="1" applyFont="1" applyFill="1" applyBorder="1" applyAlignment="1">
      <alignment horizontal="center" vertical="top"/>
    </xf>
    <xf numFmtId="49" fontId="16" fillId="11" borderId="38" xfId="5" applyNumberFormat="1" applyFont="1" applyFill="1" applyBorder="1" applyAlignment="1">
      <alignment horizontal="center" vertical="top"/>
    </xf>
    <xf numFmtId="49" fontId="16" fillId="8" borderId="34" xfId="5" applyNumberFormat="1" applyFont="1" applyFill="1" applyBorder="1" applyAlignment="1">
      <alignment horizontal="center" vertical="top"/>
    </xf>
    <xf numFmtId="49" fontId="16" fillId="18" borderId="34" xfId="5" applyNumberFormat="1" applyFont="1" applyFill="1" applyBorder="1" applyAlignment="1">
      <alignment vertical="top"/>
    </xf>
    <xf numFmtId="0" fontId="18" fillId="12" borderId="1" xfId="0" applyFont="1" applyFill="1" applyBorder="1" applyAlignment="1">
      <alignment horizontal="left" vertical="top" wrapText="1"/>
    </xf>
    <xf numFmtId="49" fontId="16" fillId="0" borderId="1" xfId="5" applyNumberFormat="1" applyFont="1" applyBorder="1" applyAlignment="1">
      <alignment horizontal="center" vertical="top"/>
    </xf>
    <xf numFmtId="0" fontId="18" fillId="12" borderId="29" xfId="0" applyFont="1" applyFill="1" applyBorder="1" applyAlignment="1">
      <alignment horizontal="left" vertical="top" wrapText="1"/>
    </xf>
    <xf numFmtId="49" fontId="16" fillId="0" borderId="29" xfId="5" applyNumberFormat="1" applyFont="1" applyBorder="1" applyAlignment="1">
      <alignment horizontal="center" vertical="top"/>
    </xf>
    <xf numFmtId="0" fontId="18" fillId="12" borderId="34" xfId="0" applyFont="1" applyFill="1" applyBorder="1" applyAlignment="1">
      <alignment horizontal="left" vertical="top" wrapText="1"/>
    </xf>
    <xf numFmtId="49" fontId="16" fillId="0" borderId="34" xfId="5" applyNumberFormat="1" applyFont="1" applyBorder="1" applyAlignment="1">
      <alignment horizontal="center" vertical="top"/>
    </xf>
    <xf numFmtId="49" fontId="16" fillId="0" borderId="2" xfId="5" applyNumberFormat="1" applyFont="1" applyBorder="1" applyAlignment="1">
      <alignment horizontal="center" vertical="top"/>
    </xf>
    <xf numFmtId="49" fontId="16" fillId="0" borderId="16" xfId="5" applyNumberFormat="1" applyFont="1" applyBorder="1" applyAlignment="1">
      <alignment horizontal="center" vertical="top"/>
    </xf>
    <xf numFmtId="49" fontId="18" fillId="0" borderId="34" xfId="5" applyNumberFormat="1" applyFont="1" applyBorder="1" applyAlignment="1">
      <alignment horizontal="center" vertical="center" textRotation="90"/>
    </xf>
    <xf numFmtId="49" fontId="16" fillId="11" borderId="34" xfId="5" applyNumberFormat="1" applyFont="1" applyFill="1" applyBorder="1" applyAlignment="1">
      <alignment horizontal="center" vertical="center" textRotation="90"/>
    </xf>
    <xf numFmtId="49" fontId="16" fillId="0" borderId="42" xfId="5" applyNumberFormat="1" applyFont="1" applyBorder="1" applyAlignment="1">
      <alignment horizontal="center" vertical="top"/>
    </xf>
    <xf numFmtId="0" fontId="18" fillId="0" borderId="62" xfId="5" applyFont="1" applyBorder="1" applyAlignment="1">
      <alignment vertical="top"/>
    </xf>
    <xf numFmtId="0" fontId="18" fillId="0" borderId="58" xfId="5" applyFont="1" applyBorder="1" applyAlignment="1">
      <alignment vertical="top"/>
    </xf>
    <xf numFmtId="49" fontId="16" fillId="11" borderId="4" xfId="5" applyNumberFormat="1" applyFont="1" applyFill="1" applyBorder="1" applyAlignment="1">
      <alignment horizontal="center" vertical="center" textRotation="90"/>
    </xf>
    <xf numFmtId="0" fontId="18" fillId="12" borderId="3" xfId="0" applyFont="1" applyFill="1" applyBorder="1" applyAlignment="1">
      <alignment horizontal="left" vertical="top" wrapText="1"/>
    </xf>
    <xf numFmtId="0" fontId="18" fillId="0" borderId="54" xfId="5" applyFont="1" applyBorder="1" applyAlignment="1">
      <alignment vertical="top"/>
    </xf>
    <xf numFmtId="0" fontId="18" fillId="0" borderId="57" xfId="5" applyFont="1" applyBorder="1" applyAlignment="1">
      <alignment vertical="top"/>
    </xf>
    <xf numFmtId="0" fontId="16" fillId="0" borderId="4" xfId="2" applyNumberFormat="1" applyFont="1" applyBorder="1" applyAlignment="1">
      <alignment horizontal="center" vertical="center"/>
    </xf>
    <xf numFmtId="49" fontId="16" fillId="11" borderId="17" xfId="5" applyNumberFormat="1" applyFont="1" applyFill="1" applyBorder="1" applyAlignment="1">
      <alignment horizontal="center" vertical="center" textRotation="90"/>
    </xf>
    <xf numFmtId="0" fontId="18" fillId="12" borderId="0" xfId="0" applyFont="1" applyFill="1" applyAlignment="1">
      <alignment horizontal="left" vertical="top" wrapText="1"/>
    </xf>
    <xf numFmtId="0" fontId="18" fillId="0" borderId="18" xfId="5" applyFont="1" applyBorder="1" applyAlignment="1">
      <alignment horizontal="center" vertical="top"/>
    </xf>
    <xf numFmtId="0" fontId="18" fillId="0" borderId="55" xfId="5" applyFont="1" applyBorder="1" applyAlignment="1">
      <alignment horizontal="center" vertical="top"/>
    </xf>
    <xf numFmtId="0" fontId="18" fillId="0" borderId="48" xfId="5" applyFont="1" applyBorder="1" applyAlignment="1">
      <alignment vertical="top"/>
    </xf>
    <xf numFmtId="0" fontId="18" fillId="0" borderId="13" xfId="5" applyFont="1" applyBorder="1" applyAlignment="1">
      <alignment horizontal="center" vertical="top"/>
    </xf>
    <xf numFmtId="0" fontId="18" fillId="0" borderId="28" xfId="5" applyFont="1" applyBorder="1" applyAlignment="1">
      <alignment horizontal="center" vertical="top"/>
    </xf>
    <xf numFmtId="0" fontId="18" fillId="0" borderId="39" xfId="5" applyFont="1" applyBorder="1" applyAlignment="1">
      <alignment vertical="top"/>
    </xf>
    <xf numFmtId="0" fontId="18" fillId="12" borderId="22" xfId="0" applyFont="1" applyFill="1" applyBorder="1" applyAlignment="1">
      <alignment horizontal="left" vertical="top" wrapText="1"/>
    </xf>
    <xf numFmtId="0" fontId="18" fillId="0" borderId="16" xfId="5" applyFont="1" applyBorder="1" applyAlignment="1">
      <alignment horizontal="center" vertical="top"/>
    </xf>
    <xf numFmtId="0" fontId="18" fillId="0" borderId="54" xfId="5" applyFont="1" applyBorder="1" applyAlignment="1">
      <alignment horizontal="center" vertical="top"/>
    </xf>
    <xf numFmtId="0" fontId="18" fillId="0" borderId="13" xfId="5" applyFont="1" applyBorder="1" applyAlignment="1">
      <alignment vertical="top"/>
    </xf>
    <xf numFmtId="0" fontId="18" fillId="0" borderId="28" xfId="5" applyFont="1" applyBorder="1" applyAlignment="1">
      <alignment vertical="top"/>
    </xf>
    <xf numFmtId="49" fontId="16" fillId="11" borderId="38" xfId="5" applyNumberFormat="1" applyFont="1" applyFill="1" applyBorder="1" applyAlignment="1">
      <alignment horizontal="center" vertical="center" textRotation="90"/>
    </xf>
    <xf numFmtId="0" fontId="18" fillId="0" borderId="2" xfId="5" applyFont="1" applyBorder="1" applyAlignment="1">
      <alignment horizontal="center" vertical="top"/>
    </xf>
    <xf numFmtId="0" fontId="18" fillId="0" borderId="62" xfId="5" applyFont="1" applyBorder="1" applyAlignment="1">
      <alignment horizontal="center" vertical="top"/>
    </xf>
    <xf numFmtId="49" fontId="16" fillId="0" borderId="1" xfId="5" applyNumberFormat="1" applyFont="1" applyBorder="1" applyAlignment="1">
      <alignment vertical="top"/>
    </xf>
    <xf numFmtId="49" fontId="16" fillId="11" borderId="1" xfId="5" applyNumberFormat="1" applyFont="1" applyFill="1" applyBorder="1" applyAlignment="1">
      <alignment vertical="center" textRotation="90"/>
    </xf>
    <xf numFmtId="49" fontId="16" fillId="0" borderId="29" xfId="5" applyNumberFormat="1" applyFont="1" applyBorder="1" applyAlignment="1">
      <alignment vertical="top"/>
    </xf>
    <xf numFmtId="49" fontId="16" fillId="11" borderId="29" xfId="5" applyNumberFormat="1" applyFont="1" applyFill="1" applyBorder="1" applyAlignment="1">
      <alignment vertical="center" textRotation="90"/>
    </xf>
    <xf numFmtId="0" fontId="18" fillId="0" borderId="26" xfId="5" applyFont="1" applyBorder="1" applyAlignment="1">
      <alignment horizontal="center" vertical="top"/>
    </xf>
    <xf numFmtId="0" fontId="18" fillId="0" borderId="39" xfId="5" applyFont="1" applyBorder="1" applyAlignment="1">
      <alignment horizontal="right" vertical="top"/>
    </xf>
    <xf numFmtId="0" fontId="18" fillId="0" borderId="6" xfId="5" applyFont="1" applyBorder="1" applyAlignment="1">
      <alignment horizontal="center" vertical="top"/>
    </xf>
    <xf numFmtId="0" fontId="18" fillId="0" borderId="41" xfId="5" applyFont="1" applyBorder="1" applyAlignment="1">
      <alignment vertical="top"/>
    </xf>
    <xf numFmtId="49" fontId="16" fillId="0" borderId="34" xfId="5" applyNumberFormat="1" applyFont="1" applyBorder="1" applyAlignment="1">
      <alignment vertical="top"/>
    </xf>
    <xf numFmtId="0" fontId="18" fillId="0" borderId="2" xfId="5" applyFont="1" applyBorder="1" applyAlignment="1">
      <alignment vertical="top"/>
    </xf>
    <xf numFmtId="49" fontId="16" fillId="12" borderId="1" xfId="5" applyNumberFormat="1" applyFont="1" applyFill="1" applyBorder="1" applyAlignment="1">
      <alignment vertical="top"/>
    </xf>
    <xf numFmtId="49" fontId="16" fillId="11" borderId="1" xfId="5" applyNumberFormat="1" applyFont="1" applyFill="1" applyBorder="1" applyAlignment="1">
      <alignment vertical="top"/>
    </xf>
    <xf numFmtId="49" fontId="16" fillId="8" borderId="1" xfId="5" applyNumberFormat="1" applyFont="1" applyFill="1" applyBorder="1" applyAlignment="1">
      <alignment vertical="top"/>
    </xf>
    <xf numFmtId="49" fontId="16" fillId="18" borderId="1" xfId="5" applyNumberFormat="1" applyFont="1" applyFill="1" applyBorder="1" applyAlignment="1">
      <alignment vertical="top"/>
    </xf>
    <xf numFmtId="49" fontId="16" fillId="12" borderId="29" xfId="5" applyNumberFormat="1" applyFont="1" applyFill="1" applyBorder="1" applyAlignment="1">
      <alignment vertical="top"/>
    </xf>
    <xf numFmtId="49" fontId="16" fillId="11" borderId="29" xfId="5" applyNumberFormat="1" applyFont="1" applyFill="1" applyBorder="1" applyAlignment="1">
      <alignment vertical="top"/>
    </xf>
    <xf numFmtId="49" fontId="16" fillId="8" borderId="29" xfId="5" applyNumberFormat="1" applyFont="1" applyFill="1" applyBorder="1" applyAlignment="1">
      <alignment vertical="top"/>
    </xf>
    <xf numFmtId="49" fontId="16" fillId="18" borderId="29" xfId="5" applyNumberFormat="1" applyFont="1" applyFill="1" applyBorder="1" applyAlignment="1">
      <alignment vertical="top"/>
    </xf>
    <xf numFmtId="0" fontId="18" fillId="0" borderId="33" xfId="5" applyFont="1" applyBorder="1" applyAlignment="1">
      <alignment horizontal="center" vertical="top"/>
    </xf>
    <xf numFmtId="164" fontId="16" fillId="0" borderId="11" xfId="5" applyNumberFormat="1" applyFont="1" applyBorder="1" applyAlignment="1">
      <alignment horizontal="center" vertical="center"/>
    </xf>
    <xf numFmtId="49" fontId="16" fillId="12" borderId="34" xfId="5" applyNumberFormat="1" applyFont="1" applyFill="1" applyBorder="1" applyAlignment="1">
      <alignment vertical="top"/>
    </xf>
    <xf numFmtId="49" fontId="16" fillId="11" borderId="34" xfId="5" applyNumberFormat="1" applyFont="1" applyFill="1" applyBorder="1" applyAlignment="1">
      <alignment vertical="top"/>
    </xf>
    <xf numFmtId="49" fontId="16" fillId="8" borderId="34" xfId="5" applyNumberFormat="1" applyFont="1" applyFill="1" applyBorder="1" applyAlignment="1">
      <alignment vertical="top"/>
    </xf>
    <xf numFmtId="49" fontId="16" fillId="0" borderId="4" xfId="5" applyNumberFormat="1" applyFont="1" applyBorder="1" applyAlignment="1">
      <alignment horizontal="center" vertical="top"/>
    </xf>
    <xf numFmtId="0" fontId="18" fillId="0" borderId="18" xfId="5" applyFont="1" applyBorder="1" applyAlignment="1">
      <alignment vertical="top"/>
    </xf>
    <xf numFmtId="0" fontId="18" fillId="0" borderId="48" xfId="5" applyFont="1" applyBorder="1" applyAlignment="1">
      <alignment horizontal="left" vertical="top" wrapText="1"/>
    </xf>
    <xf numFmtId="49" fontId="16" fillId="0" borderId="17" xfId="5" applyNumberFormat="1" applyFont="1" applyBorder="1" applyAlignment="1">
      <alignment horizontal="center" vertical="top"/>
    </xf>
    <xf numFmtId="0" fontId="18" fillId="0" borderId="42" xfId="5" applyFont="1" applyBorder="1" applyAlignment="1">
      <alignment horizontal="center" vertical="top"/>
    </xf>
    <xf numFmtId="0" fontId="18" fillId="0" borderId="53" xfId="5" applyFont="1" applyBorder="1" applyAlignment="1">
      <alignment horizontal="center" vertical="top"/>
    </xf>
    <xf numFmtId="49" fontId="16" fillId="0" borderId="38" xfId="5" applyNumberFormat="1" applyFont="1" applyBorder="1" applyAlignment="1">
      <alignment horizontal="center" vertical="top"/>
    </xf>
    <xf numFmtId="49" fontId="18" fillId="0" borderId="17" xfId="5" applyNumberFormat="1" applyFont="1" applyBorder="1" applyAlignment="1">
      <alignment horizontal="center" vertical="center" textRotation="90"/>
    </xf>
    <xf numFmtId="0" fontId="18" fillId="12" borderId="47" xfId="0" applyFont="1" applyFill="1" applyBorder="1" applyAlignment="1">
      <alignment horizontal="left" vertical="top" wrapText="1"/>
    </xf>
    <xf numFmtId="49" fontId="16" fillId="11" borderId="1" xfId="5" applyNumberFormat="1" applyFont="1" applyFill="1" applyBorder="1" applyAlignment="1">
      <alignment horizontal="center" vertical="top"/>
    </xf>
    <xf numFmtId="0" fontId="18" fillId="12" borderId="12" xfId="0" applyFont="1" applyFill="1" applyBorder="1" applyAlignment="1">
      <alignment horizontal="left" vertical="top" wrapText="1"/>
    </xf>
    <xf numFmtId="49" fontId="16" fillId="11" borderId="29" xfId="5" applyNumberFormat="1" applyFont="1" applyFill="1" applyBorder="1" applyAlignment="1">
      <alignment horizontal="center" vertical="top"/>
    </xf>
    <xf numFmtId="0" fontId="18" fillId="12" borderId="5" xfId="0" applyFont="1" applyFill="1" applyBorder="1" applyAlignment="1">
      <alignment horizontal="left" vertical="top" wrapText="1"/>
    </xf>
    <xf numFmtId="49" fontId="16" fillId="11" borderId="34" xfId="5" applyNumberFormat="1" applyFont="1" applyFill="1" applyBorder="1" applyAlignment="1">
      <alignment horizontal="center" vertical="top"/>
    </xf>
    <xf numFmtId="49" fontId="16" fillId="18" borderId="34" xfId="5" applyNumberFormat="1" applyFont="1" applyFill="1" applyBorder="1" applyAlignment="1">
      <alignment horizontal="center" vertical="top"/>
    </xf>
    <xf numFmtId="49" fontId="18" fillId="0" borderId="1" xfId="0" applyNumberFormat="1" applyFont="1" applyBorder="1" applyAlignment="1">
      <alignment horizontal="left" vertical="top" wrapText="1"/>
    </xf>
    <xf numFmtId="49" fontId="18" fillId="0" borderId="29" xfId="0" applyNumberFormat="1" applyFont="1" applyBorder="1" applyAlignment="1">
      <alignment horizontal="left" vertical="top" wrapText="1"/>
    </xf>
    <xf numFmtId="49" fontId="18" fillId="0" borderId="34" xfId="0" applyNumberFormat="1" applyFont="1" applyBorder="1" applyAlignment="1">
      <alignment horizontal="left" vertical="top" wrapText="1"/>
    </xf>
    <xf numFmtId="49" fontId="18" fillId="0" borderId="1" xfId="5" applyNumberFormat="1" applyFont="1" applyBorder="1" applyAlignment="1">
      <alignment horizontal="left" vertical="top" wrapText="1"/>
    </xf>
    <xf numFmtId="0" fontId="18" fillId="0" borderId="48" xfId="5" applyFont="1" applyBorder="1" applyAlignment="1">
      <alignment horizontal="left" vertical="top"/>
    </xf>
    <xf numFmtId="49" fontId="18" fillId="0" borderId="29" xfId="5" applyNumberFormat="1" applyFont="1" applyBorder="1" applyAlignment="1">
      <alignment horizontal="left" vertical="top" wrapText="1"/>
    </xf>
    <xf numFmtId="0" fontId="18" fillId="0" borderId="61" xfId="5" applyFont="1" applyBorder="1" applyAlignment="1">
      <alignment horizontal="left" vertical="top"/>
    </xf>
    <xf numFmtId="49" fontId="18" fillId="0" borderId="34" xfId="5" applyNumberFormat="1" applyFont="1" applyBorder="1" applyAlignment="1">
      <alignment horizontal="left" vertical="top" wrapText="1"/>
    </xf>
    <xf numFmtId="0" fontId="18" fillId="12" borderId="47" xfId="5" applyFont="1" applyFill="1" applyBorder="1" applyAlignment="1">
      <alignment horizontal="left" vertical="top" wrapText="1"/>
    </xf>
    <xf numFmtId="0" fontId="16" fillId="0" borderId="18" xfId="5" applyFont="1" applyBorder="1" applyAlignment="1">
      <alignment horizontal="center" vertical="top"/>
    </xf>
    <xf numFmtId="0" fontId="18" fillId="12" borderId="12" xfId="5" applyFont="1" applyFill="1" applyBorder="1" applyAlignment="1">
      <alignment horizontal="left" vertical="top" wrapText="1"/>
    </xf>
    <xf numFmtId="0" fontId="18" fillId="0" borderId="61" xfId="5" applyFont="1" applyBorder="1" applyAlignment="1">
      <alignment vertical="top" wrapText="1"/>
    </xf>
    <xf numFmtId="164" fontId="17" fillId="0" borderId="11" xfId="5" applyNumberFormat="1" applyFont="1" applyBorder="1" applyAlignment="1">
      <alignment horizontal="center" vertical="center"/>
    </xf>
    <xf numFmtId="49" fontId="18" fillId="0" borderId="38" xfId="5" applyNumberFormat="1" applyFont="1" applyBorder="1" applyAlignment="1">
      <alignment horizontal="center" vertical="center" textRotation="90"/>
    </xf>
    <xf numFmtId="0" fontId="18" fillId="12" borderId="5" xfId="5" applyFont="1" applyFill="1" applyBorder="1" applyAlignment="1">
      <alignment horizontal="left" vertical="top" wrapText="1"/>
    </xf>
    <xf numFmtId="0" fontId="18" fillId="0" borderId="23" xfId="5" applyFont="1" applyBorder="1" applyAlignment="1">
      <alignment vertical="top"/>
    </xf>
    <xf numFmtId="0" fontId="18" fillId="0" borderId="25" xfId="5" applyFont="1" applyBorder="1" applyAlignment="1">
      <alignment vertical="top"/>
    </xf>
    <xf numFmtId="0" fontId="18" fillId="0" borderId="50" xfId="5" applyFont="1" applyBorder="1" applyAlignment="1">
      <alignment vertical="top"/>
    </xf>
    <xf numFmtId="49" fontId="18" fillId="0" borderId="2" xfId="5" applyNumberFormat="1" applyFont="1" applyBorder="1" applyAlignment="1">
      <alignment horizontal="center" vertical="top"/>
    </xf>
    <xf numFmtId="49" fontId="16" fillId="0" borderId="47" xfId="5" applyNumberFormat="1" applyFont="1" applyBorder="1" applyAlignment="1">
      <alignment horizontal="center" vertical="center"/>
    </xf>
    <xf numFmtId="49" fontId="18" fillId="0" borderId="4" xfId="5" applyNumberFormat="1" applyFont="1" applyBorder="1" applyAlignment="1">
      <alignment horizontal="center" vertical="center" textRotation="90"/>
    </xf>
    <xf numFmtId="0" fontId="18" fillId="12" borderId="4" xfId="0" applyFont="1" applyFill="1" applyBorder="1" applyAlignment="1">
      <alignment horizontal="left" vertical="top" wrapText="1"/>
    </xf>
    <xf numFmtId="0" fontId="18" fillId="0" borderId="26" xfId="5" applyFont="1" applyBorder="1" applyAlignment="1">
      <alignment vertical="top"/>
    </xf>
    <xf numFmtId="49" fontId="18" fillId="0" borderId="16" xfId="5" applyNumberFormat="1" applyFont="1" applyBorder="1" applyAlignment="1">
      <alignment horizontal="center" vertical="top"/>
    </xf>
    <xf numFmtId="49" fontId="16" fillId="0" borderId="12" xfId="5" applyNumberFormat="1" applyFont="1" applyBorder="1" applyAlignment="1">
      <alignment horizontal="center" vertical="center"/>
    </xf>
    <xf numFmtId="0" fontId="18" fillId="12" borderId="17" xfId="0" applyFont="1" applyFill="1" applyBorder="1" applyAlignment="1">
      <alignment horizontal="left" vertical="top" wrapText="1"/>
    </xf>
    <xf numFmtId="0" fontId="18" fillId="0" borderId="31" xfId="5" applyFont="1" applyBorder="1" applyAlignment="1">
      <alignment horizontal="center" vertical="top"/>
    </xf>
    <xf numFmtId="0" fontId="18" fillId="0" borderId="33" xfId="5" applyFont="1" applyBorder="1" applyAlignment="1">
      <alignment vertical="top"/>
    </xf>
    <xf numFmtId="164" fontId="16" fillId="0" borderId="4" xfId="5" applyNumberFormat="1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49" fontId="18" fillId="0" borderId="42" xfId="5" applyNumberFormat="1" applyFont="1" applyBorder="1" applyAlignment="1">
      <alignment horizontal="center" vertical="top"/>
    </xf>
    <xf numFmtId="0" fontId="18" fillId="12" borderId="38" xfId="0" applyFont="1" applyFill="1" applyBorder="1" applyAlignment="1">
      <alignment horizontal="left" vertical="top" wrapText="1"/>
    </xf>
    <xf numFmtId="49" fontId="18" fillId="0" borderId="2" xfId="5" applyNumberFormat="1" applyFont="1" applyBorder="1" applyAlignment="1">
      <alignment horizontal="left" vertical="top"/>
    </xf>
    <xf numFmtId="49" fontId="16" fillId="0" borderId="12" xfId="5" applyNumberFormat="1" applyFont="1" applyBorder="1" applyAlignment="1">
      <alignment horizontal="center" vertical="top"/>
    </xf>
    <xf numFmtId="49" fontId="16" fillId="13" borderId="1" xfId="5" applyNumberFormat="1" applyFont="1" applyFill="1" applyBorder="1" applyAlignment="1">
      <alignment horizontal="center" vertical="top"/>
    </xf>
    <xf numFmtId="49" fontId="18" fillId="0" borderId="16" xfId="5" applyNumberFormat="1" applyFont="1" applyBorder="1" applyAlignment="1">
      <alignment horizontal="left" vertical="top"/>
    </xf>
    <xf numFmtId="49" fontId="16" fillId="13" borderId="29" xfId="5" applyNumberFormat="1" applyFont="1" applyFill="1" applyBorder="1" applyAlignment="1">
      <alignment horizontal="center" vertical="top"/>
    </xf>
    <xf numFmtId="49" fontId="16" fillId="13" borderId="34" xfId="5" applyNumberFormat="1" applyFont="1" applyFill="1" applyBorder="1" applyAlignment="1">
      <alignment horizontal="center" vertical="top"/>
    </xf>
    <xf numFmtId="0" fontId="16" fillId="0" borderId="1" xfId="5" applyFont="1" applyBorder="1" applyAlignment="1">
      <alignment horizontal="center" vertical="top" wrapText="1"/>
    </xf>
    <xf numFmtId="164" fontId="16" fillId="0" borderId="5" xfId="5" applyNumberFormat="1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top" wrapText="1"/>
    </xf>
    <xf numFmtId="49" fontId="18" fillId="0" borderId="71" xfId="5" applyNumberFormat="1" applyFont="1" applyBorder="1" applyAlignment="1">
      <alignment horizontal="left" vertical="top"/>
    </xf>
    <xf numFmtId="49" fontId="18" fillId="0" borderId="18" xfId="5" applyNumberFormat="1" applyFont="1" applyBorder="1" applyAlignment="1">
      <alignment horizontal="left" vertical="top"/>
    </xf>
    <xf numFmtId="49" fontId="18" fillId="0" borderId="42" xfId="5" applyNumberFormat="1" applyFont="1" applyBorder="1" applyAlignment="1">
      <alignment horizontal="left" vertical="top"/>
    </xf>
    <xf numFmtId="49" fontId="16" fillId="0" borderId="5" xfId="5" applyNumberFormat="1" applyFont="1" applyBorder="1" applyAlignment="1">
      <alignment horizontal="center" vertical="top"/>
    </xf>
    <xf numFmtId="0" fontId="47" fillId="0" borderId="0" xfId="0" applyFont="1" applyAlignment="1">
      <alignment horizontal="left" vertical="top"/>
    </xf>
    <xf numFmtId="164" fontId="16" fillId="17" borderId="17" xfId="5" applyNumberFormat="1" applyFont="1" applyFill="1" applyBorder="1" applyAlignment="1">
      <alignment horizontal="center" vertical="center"/>
    </xf>
    <xf numFmtId="0" fontId="16" fillId="17" borderId="34" xfId="0" applyFont="1" applyFill="1" applyBorder="1" applyAlignment="1">
      <alignment horizontal="center" vertical="top"/>
    </xf>
    <xf numFmtId="0" fontId="63" fillId="0" borderId="1" xfId="0" applyFont="1" applyBorder="1" applyAlignment="1">
      <alignment horizontal="left" vertical="top"/>
    </xf>
    <xf numFmtId="49" fontId="16" fillId="0" borderId="29" xfId="5" applyNumberFormat="1" applyFont="1" applyBorder="1" applyAlignment="1">
      <alignment vertical="center"/>
    </xf>
    <xf numFmtId="0" fontId="47" fillId="0" borderId="0" xfId="0" applyFont="1" applyAlignment="1">
      <alignment horizontal="left" vertical="top" wrapText="1"/>
    </xf>
    <xf numFmtId="0" fontId="63" fillId="0" borderId="29" xfId="0" applyFont="1" applyBorder="1" applyAlignment="1">
      <alignment horizontal="left" vertical="top"/>
    </xf>
    <xf numFmtId="49" fontId="16" fillId="0" borderId="34" xfId="5" applyNumberFormat="1" applyFont="1" applyBorder="1" applyAlignment="1">
      <alignment horizontal="left" vertical="top"/>
    </xf>
    <xf numFmtId="49" fontId="16" fillId="0" borderId="34" xfId="5" applyNumberFormat="1" applyFont="1" applyBorder="1" applyAlignment="1">
      <alignment vertical="center"/>
    </xf>
    <xf numFmtId="0" fontId="18" fillId="4" borderId="13" xfId="0" applyFont="1" applyFill="1" applyBorder="1" applyAlignment="1">
      <alignment horizontal="center" vertical="center" wrapText="1"/>
    </xf>
    <xf numFmtId="164" fontId="18" fillId="4" borderId="28" xfId="0" applyNumberFormat="1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left" vertical="top" wrapText="1"/>
    </xf>
    <xf numFmtId="164" fontId="16" fillId="17" borderId="21" xfId="5" applyNumberFormat="1" applyFont="1" applyFill="1" applyBorder="1" applyAlignment="1">
      <alignment horizontal="center" vertical="center"/>
    </xf>
    <xf numFmtId="0" fontId="63" fillId="0" borderId="29" xfId="0" applyFont="1" applyBorder="1" applyAlignment="1">
      <alignment horizontal="left" vertical="top" wrapText="1"/>
    </xf>
    <xf numFmtId="49" fontId="16" fillId="11" borderId="16" xfId="5" applyNumberFormat="1" applyFont="1" applyFill="1" applyBorder="1" applyAlignment="1">
      <alignment horizontal="center" vertical="top"/>
    </xf>
    <xf numFmtId="49" fontId="16" fillId="13" borderId="17" xfId="5" applyNumberFormat="1" applyFont="1" applyFill="1" applyBorder="1" applyAlignment="1">
      <alignment horizontal="center" vertical="top"/>
    </xf>
    <xf numFmtId="0" fontId="18" fillId="4" borderId="18" xfId="0" applyFont="1" applyFill="1" applyBorder="1" applyAlignment="1">
      <alignment horizontal="center" vertical="center" wrapText="1"/>
    </xf>
    <xf numFmtId="164" fontId="18" fillId="4" borderId="55" xfId="0" applyNumberFormat="1" applyFont="1" applyFill="1" applyBorder="1" applyAlignment="1">
      <alignment horizontal="center" vertical="center" wrapText="1"/>
    </xf>
    <xf numFmtId="0" fontId="18" fillId="4" borderId="48" xfId="0" applyFont="1" applyFill="1" applyBorder="1" applyAlignment="1">
      <alignment horizontal="left" vertical="top" wrapText="1"/>
    </xf>
    <xf numFmtId="164" fontId="16" fillId="0" borderId="29" xfId="5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49" fontId="16" fillId="0" borderId="29" xfId="5" applyNumberFormat="1" applyFont="1" applyBorder="1" applyAlignment="1">
      <alignment horizontal="left" vertical="top" wrapText="1"/>
    </xf>
    <xf numFmtId="0" fontId="16" fillId="0" borderId="5" xfId="5" applyFont="1" applyBorder="1" applyAlignment="1">
      <alignment horizontal="center" vertical="center" wrapText="1"/>
    </xf>
    <xf numFmtId="49" fontId="16" fillId="11" borderId="42" xfId="5" applyNumberFormat="1" applyFont="1" applyFill="1" applyBorder="1" applyAlignment="1">
      <alignment horizontal="center" vertical="top"/>
    </xf>
    <xf numFmtId="49" fontId="16" fillId="13" borderId="38" xfId="5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center" wrapText="1"/>
    </xf>
    <xf numFmtId="164" fontId="18" fillId="19" borderId="62" xfId="0" applyNumberFormat="1" applyFont="1" applyFill="1" applyBorder="1" applyAlignment="1">
      <alignment horizontal="center" vertical="center" wrapText="1"/>
    </xf>
    <xf numFmtId="0" fontId="18" fillId="0" borderId="58" xfId="0" applyFont="1" applyBorder="1" applyAlignment="1">
      <alignment vertical="top" wrapText="1"/>
    </xf>
    <xf numFmtId="49" fontId="16" fillId="0" borderId="1" xfId="5" applyNumberFormat="1" applyFont="1" applyBorder="1" applyAlignment="1">
      <alignment vertical="center"/>
    </xf>
    <xf numFmtId="49" fontId="16" fillId="11" borderId="59" xfId="5" applyNumberFormat="1" applyFont="1" applyFill="1" applyBorder="1" applyAlignment="1">
      <alignment horizontal="center" vertical="top"/>
    </xf>
    <xf numFmtId="49" fontId="16" fillId="13" borderId="58" xfId="5" applyNumberFormat="1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164" fontId="18" fillId="19" borderId="55" xfId="0" applyNumberFormat="1" applyFont="1" applyFill="1" applyBorder="1" applyAlignment="1">
      <alignment horizontal="center" vertical="center" wrapText="1"/>
    </xf>
    <xf numFmtId="0" fontId="18" fillId="0" borderId="57" xfId="0" applyFont="1" applyBorder="1" applyAlignment="1">
      <alignment horizontal="left" vertical="top" wrapText="1"/>
    </xf>
    <xf numFmtId="164" fontId="16" fillId="0" borderId="21" xfId="5" applyNumberFormat="1" applyFont="1" applyBorder="1" applyAlignment="1">
      <alignment horizontal="center" vertical="center"/>
    </xf>
    <xf numFmtId="49" fontId="16" fillId="11" borderId="56" xfId="5" applyNumberFormat="1" applyFont="1" applyFill="1" applyBorder="1" applyAlignment="1">
      <alignment horizontal="center" vertical="top"/>
    </xf>
    <xf numFmtId="49" fontId="16" fillId="13" borderId="57" xfId="5" applyNumberFormat="1" applyFont="1" applyFill="1" applyBorder="1" applyAlignment="1">
      <alignment horizontal="center" vertical="top"/>
    </xf>
    <xf numFmtId="0" fontId="18" fillId="0" borderId="42" xfId="0" applyFont="1" applyBorder="1" applyAlignment="1">
      <alignment horizontal="center" vertical="center" wrapText="1"/>
    </xf>
    <xf numFmtId="164" fontId="18" fillId="19" borderId="53" xfId="0" applyNumberFormat="1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top" wrapText="1"/>
    </xf>
    <xf numFmtId="49" fontId="16" fillId="11" borderId="60" xfId="5" applyNumberFormat="1" applyFont="1" applyFill="1" applyBorder="1" applyAlignment="1">
      <alignment horizontal="center" vertical="top"/>
    </xf>
    <xf numFmtId="49" fontId="16" fillId="13" borderId="61" xfId="5" applyNumberFormat="1" applyFont="1" applyFill="1" applyBorder="1" applyAlignment="1">
      <alignment horizontal="center" vertical="top"/>
    </xf>
    <xf numFmtId="0" fontId="18" fillId="0" borderId="16" xfId="0" applyFont="1" applyBorder="1" applyAlignment="1">
      <alignment horizontal="center" vertical="center" wrapText="1"/>
    </xf>
    <xf numFmtId="164" fontId="18" fillId="19" borderId="54" xfId="0" applyNumberFormat="1" applyFont="1" applyFill="1" applyBorder="1" applyAlignment="1">
      <alignment horizontal="center" vertical="center" wrapText="1"/>
    </xf>
    <xf numFmtId="0" fontId="18" fillId="0" borderId="57" xfId="0" applyFont="1" applyBorder="1" applyAlignment="1">
      <alignment horizontal="left" vertical="center" wrapText="1"/>
    </xf>
    <xf numFmtId="164" fontId="16" fillId="17" borderId="29" xfId="5" applyNumberFormat="1" applyFont="1" applyFill="1" applyBorder="1" applyAlignment="1">
      <alignment horizontal="center" vertical="center"/>
    </xf>
    <xf numFmtId="0" fontId="16" fillId="17" borderId="5" xfId="0" applyFont="1" applyFill="1" applyBorder="1" applyAlignment="1">
      <alignment horizontal="center" vertical="top"/>
    </xf>
    <xf numFmtId="0" fontId="18" fillId="12" borderId="1" xfId="0" applyFont="1" applyFill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center" wrapText="1"/>
    </xf>
    <xf numFmtId="164" fontId="18" fillId="19" borderId="55" xfId="0" applyNumberFormat="1" applyFont="1" applyFill="1" applyBorder="1" applyAlignment="1">
      <alignment horizontal="center" vertical="center" wrapText="1"/>
    </xf>
    <xf numFmtId="0" fontId="18" fillId="0" borderId="48" xfId="0" applyFont="1" applyBorder="1" applyAlignment="1">
      <alignment horizontal="left" vertical="center" wrapText="1"/>
    </xf>
    <xf numFmtId="0" fontId="18" fillId="12" borderId="29" xfId="0" applyFont="1" applyFill="1" applyBorder="1" applyAlignment="1">
      <alignment horizontal="center" vertical="top" wrapText="1"/>
    </xf>
    <xf numFmtId="0" fontId="18" fillId="0" borderId="48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164" fontId="18" fillId="19" borderId="25" xfId="0" applyNumberFormat="1" applyFont="1" applyFill="1" applyBorder="1" applyAlignment="1">
      <alignment horizontal="center" vertical="center" wrapText="1"/>
    </xf>
    <xf numFmtId="0" fontId="18" fillId="0" borderId="50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center" vertical="center" wrapText="1"/>
    </xf>
    <xf numFmtId="164" fontId="18" fillId="19" borderId="33" xfId="0" applyNumberFormat="1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top" wrapText="1"/>
    </xf>
    <xf numFmtId="164" fontId="17" fillId="0" borderId="5" xfId="5" applyNumberFormat="1" applyFont="1" applyBorder="1" applyAlignment="1">
      <alignment horizontal="center" vertical="center"/>
    </xf>
    <xf numFmtId="0" fontId="18" fillId="12" borderId="38" xfId="0" applyFont="1" applyFill="1" applyBorder="1" applyAlignment="1">
      <alignment vertical="top" wrapText="1"/>
    </xf>
    <xf numFmtId="0" fontId="18" fillId="0" borderId="59" xfId="0" applyFont="1" applyBorder="1" applyAlignment="1">
      <alignment horizontal="center" vertical="center" wrapText="1"/>
    </xf>
    <xf numFmtId="164" fontId="18" fillId="19" borderId="62" xfId="0" applyNumberFormat="1" applyFont="1" applyFill="1" applyBorder="1" applyAlignment="1">
      <alignment horizontal="center" vertical="center" wrapText="1"/>
    </xf>
    <xf numFmtId="0" fontId="18" fillId="0" borderId="58" xfId="0" applyFont="1" applyBorder="1" applyAlignment="1">
      <alignment horizontal="left" vertical="top" wrapText="1"/>
    </xf>
    <xf numFmtId="49" fontId="16" fillId="0" borderId="1" xfId="5" applyNumberFormat="1" applyFont="1" applyBorder="1" applyAlignment="1">
      <alignment horizontal="left" vertical="top"/>
    </xf>
    <xf numFmtId="0" fontId="18" fillId="0" borderId="56" xfId="0" applyFont="1" applyBorder="1" applyAlignment="1">
      <alignment horizontal="center" vertical="center" wrapText="1"/>
    </xf>
    <xf numFmtId="164" fontId="18" fillId="19" borderId="54" xfId="0" applyNumberFormat="1" applyFont="1" applyFill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top" wrapText="1"/>
    </xf>
    <xf numFmtId="49" fontId="16" fillId="0" borderId="29" xfId="5" applyNumberFormat="1" applyFont="1" applyBorder="1" applyAlignment="1">
      <alignment horizontal="left" vertical="top"/>
    </xf>
    <xf numFmtId="0" fontId="18" fillId="0" borderId="60" xfId="0" applyFont="1" applyBorder="1" applyAlignment="1">
      <alignment horizontal="center" vertical="center" wrapText="1"/>
    </xf>
    <xf numFmtId="164" fontId="16" fillId="11" borderId="1" xfId="5" applyNumberFormat="1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top"/>
    </xf>
    <xf numFmtId="49" fontId="16" fillId="0" borderId="1" xfId="5" applyNumberFormat="1" applyFont="1" applyBorder="1" applyAlignment="1">
      <alignment horizontal="center" vertical="top" wrapText="1"/>
    </xf>
    <xf numFmtId="0" fontId="16" fillId="11" borderId="2" xfId="0" applyFont="1" applyFill="1" applyBorder="1" applyAlignment="1">
      <alignment horizontal="left" vertical="top" wrapText="1"/>
    </xf>
    <xf numFmtId="0" fontId="16" fillId="11" borderId="3" xfId="0" applyFont="1" applyFill="1" applyBorder="1" applyAlignment="1">
      <alignment horizontal="left" vertical="top" wrapText="1"/>
    </xf>
    <xf numFmtId="0" fontId="16" fillId="11" borderId="4" xfId="0" applyFont="1" applyFill="1" applyBorder="1" applyAlignment="1">
      <alignment horizontal="left" vertical="top" wrapText="1"/>
    </xf>
    <xf numFmtId="49" fontId="16" fillId="13" borderId="62" xfId="5" applyNumberFormat="1" applyFont="1" applyFill="1" applyBorder="1" applyAlignment="1">
      <alignment horizontal="center" vertical="top"/>
    </xf>
    <xf numFmtId="0" fontId="16" fillId="11" borderId="1" xfId="5" applyFont="1" applyFill="1" applyBorder="1" applyAlignment="1">
      <alignment horizontal="center" vertical="center" wrapText="1"/>
    </xf>
    <xf numFmtId="49" fontId="16" fillId="0" borderId="29" xfId="5" applyNumberFormat="1" applyFont="1" applyBorder="1" applyAlignment="1">
      <alignment horizontal="center" vertical="top" wrapText="1"/>
    </xf>
    <xf numFmtId="0" fontId="16" fillId="11" borderId="16" xfId="0" applyFont="1" applyFill="1" applyBorder="1" applyAlignment="1">
      <alignment horizontal="left" vertical="top" wrapText="1"/>
    </xf>
    <xf numFmtId="0" fontId="16" fillId="11" borderId="0" xfId="0" applyFont="1" applyFill="1" applyAlignment="1">
      <alignment horizontal="left" vertical="top" wrapText="1"/>
    </xf>
    <xf numFmtId="0" fontId="16" fillId="11" borderId="17" xfId="0" applyFont="1" applyFill="1" applyBorder="1" applyAlignment="1">
      <alignment horizontal="left" vertical="top" wrapText="1"/>
    </xf>
    <xf numFmtId="49" fontId="16" fillId="13" borderId="54" xfId="5" applyNumberFormat="1" applyFont="1" applyFill="1" applyBorder="1" applyAlignment="1">
      <alignment horizontal="center" vertical="top"/>
    </xf>
    <xf numFmtId="0" fontId="18" fillId="0" borderId="68" xfId="5" applyFont="1" applyBorder="1" applyAlignment="1">
      <alignment vertical="top"/>
    </xf>
    <xf numFmtId="0" fontId="18" fillId="4" borderId="0" xfId="0" applyFont="1" applyFill="1" applyAlignment="1">
      <alignment horizontal="left" vertical="top" wrapText="1"/>
    </xf>
    <xf numFmtId="0" fontId="18" fillId="0" borderId="68" xfId="5" applyFont="1" applyBorder="1" applyAlignment="1">
      <alignment horizontal="center" vertical="top"/>
    </xf>
    <xf numFmtId="0" fontId="18" fillId="0" borderId="42" xfId="5" applyFont="1" applyBorder="1" applyAlignment="1">
      <alignment vertical="top"/>
    </xf>
    <xf numFmtId="0" fontId="18" fillId="0" borderId="73" xfId="5" applyFont="1" applyBorder="1" applyAlignment="1">
      <alignment vertical="top"/>
    </xf>
    <xf numFmtId="0" fontId="18" fillId="0" borderId="22" xfId="5" applyFont="1" applyBorder="1" applyAlignment="1">
      <alignment vertical="top"/>
    </xf>
    <xf numFmtId="164" fontId="16" fillId="11" borderId="21" xfId="5" applyNumberFormat="1" applyFont="1" applyFill="1" applyBorder="1" applyAlignment="1">
      <alignment horizontal="center" vertical="center"/>
    </xf>
    <xf numFmtId="0" fontId="16" fillId="11" borderId="21" xfId="5" applyFont="1" applyFill="1" applyBorder="1" applyAlignment="1">
      <alignment horizontal="center" vertical="center" wrapText="1"/>
    </xf>
    <xf numFmtId="49" fontId="16" fillId="0" borderId="34" xfId="5" applyNumberFormat="1" applyFont="1" applyBorder="1" applyAlignment="1">
      <alignment horizontal="center" vertical="top" wrapText="1"/>
    </xf>
    <xf numFmtId="0" fontId="16" fillId="11" borderId="42" xfId="0" applyFont="1" applyFill="1" applyBorder="1" applyAlignment="1">
      <alignment horizontal="left" vertical="top" wrapText="1"/>
    </xf>
    <xf numFmtId="0" fontId="16" fillId="11" borderId="22" xfId="0" applyFont="1" applyFill="1" applyBorder="1" applyAlignment="1">
      <alignment horizontal="left" vertical="top" wrapText="1"/>
    </xf>
    <xf numFmtId="0" fontId="16" fillId="11" borderId="38" xfId="0" applyFont="1" applyFill="1" applyBorder="1" applyAlignment="1">
      <alignment horizontal="left" vertical="top" wrapText="1"/>
    </xf>
    <xf numFmtId="49" fontId="16" fillId="13" borderId="53" xfId="5" applyNumberFormat="1" applyFont="1" applyFill="1" applyBorder="1" applyAlignment="1">
      <alignment horizontal="center" vertical="top"/>
    </xf>
    <xf numFmtId="164" fontId="16" fillId="17" borderId="1" xfId="5" applyNumberFormat="1" applyFont="1" applyFill="1" applyBorder="1" applyAlignment="1">
      <alignment horizontal="center" vertical="center"/>
    </xf>
    <xf numFmtId="0" fontId="16" fillId="17" borderId="47" xfId="0" applyFont="1" applyFill="1" applyBorder="1" applyAlignment="1">
      <alignment horizontal="center" vertical="top"/>
    </xf>
    <xf numFmtId="49" fontId="18" fillId="0" borderId="29" xfId="0" applyNumberFormat="1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16" fillId="12" borderId="1" xfId="0" applyFont="1" applyFill="1" applyBorder="1" applyAlignment="1">
      <alignment horizontal="center" vertical="top" wrapText="1"/>
    </xf>
    <xf numFmtId="49" fontId="16" fillId="13" borderId="16" xfId="5" applyNumberFormat="1" applyFont="1" applyFill="1" applyBorder="1" applyAlignment="1">
      <alignment vertical="top"/>
    </xf>
    <xf numFmtId="0" fontId="16" fillId="0" borderId="21" xfId="5" applyFont="1" applyBorder="1" applyAlignment="1">
      <alignment horizontal="center" wrapText="1"/>
    </xf>
    <xf numFmtId="49" fontId="18" fillId="0" borderId="34" xfId="0" applyNumberFormat="1" applyFont="1" applyBorder="1" applyAlignment="1">
      <alignment horizontal="center" vertical="top" wrapText="1"/>
    </xf>
    <xf numFmtId="0" fontId="16" fillId="0" borderId="34" xfId="0" applyFont="1" applyBorder="1" applyAlignment="1">
      <alignment horizontal="center" vertical="top" wrapText="1"/>
    </xf>
    <xf numFmtId="49" fontId="16" fillId="13" borderId="42" xfId="5" applyNumberFormat="1" applyFont="1" applyFill="1" applyBorder="1" applyAlignment="1">
      <alignment vertical="top"/>
    </xf>
    <xf numFmtId="0" fontId="18" fillId="0" borderId="69" xfId="5" applyFont="1" applyBorder="1" applyAlignment="1">
      <alignment vertical="top"/>
    </xf>
    <xf numFmtId="0" fontId="16" fillId="11" borderId="2" xfId="0" applyFont="1" applyFill="1" applyBorder="1" applyAlignment="1">
      <alignment horizontal="center" vertical="top" wrapText="1"/>
    </xf>
    <xf numFmtId="0" fontId="16" fillId="11" borderId="3" xfId="0" applyFont="1" applyFill="1" applyBorder="1" applyAlignment="1">
      <alignment horizontal="center" vertical="top" wrapText="1"/>
    </xf>
    <xf numFmtId="0" fontId="16" fillId="11" borderId="4" xfId="0" applyFont="1" applyFill="1" applyBorder="1" applyAlignment="1">
      <alignment horizontal="center" vertical="top" wrapText="1"/>
    </xf>
    <xf numFmtId="0" fontId="18" fillId="0" borderId="40" xfId="0" applyFont="1" applyBorder="1" applyAlignment="1">
      <alignment horizontal="center" wrapText="1"/>
    </xf>
    <xf numFmtId="164" fontId="18" fillId="19" borderId="55" xfId="0" applyNumberFormat="1" applyFont="1" applyFill="1" applyBorder="1" applyAlignment="1">
      <alignment horizontal="center" wrapText="1"/>
    </xf>
    <xf numFmtId="0" fontId="18" fillId="0" borderId="48" xfId="0" applyFont="1" applyBorder="1" applyAlignment="1">
      <alignment vertical="center" wrapText="1"/>
    </xf>
    <xf numFmtId="0" fontId="16" fillId="11" borderId="1" xfId="5" applyFont="1" applyFill="1" applyBorder="1" applyAlignment="1">
      <alignment horizontal="center" wrapText="1"/>
    </xf>
    <xf numFmtId="0" fontId="16" fillId="11" borderId="16" xfId="0" applyFont="1" applyFill="1" applyBorder="1" applyAlignment="1">
      <alignment horizontal="center" vertical="top" wrapText="1"/>
    </xf>
    <xf numFmtId="0" fontId="16" fillId="11" borderId="0" xfId="0" applyFont="1" applyFill="1" applyAlignment="1">
      <alignment horizontal="center" vertical="top" wrapText="1"/>
    </xf>
    <xf numFmtId="0" fontId="16" fillId="11" borderId="17" xfId="0" applyFont="1" applyFill="1" applyBorder="1" applyAlignment="1">
      <alignment horizontal="center" vertical="top" wrapText="1"/>
    </xf>
    <xf numFmtId="0" fontId="18" fillId="0" borderId="38" xfId="5" applyFont="1" applyBorder="1" applyAlignment="1">
      <alignment vertical="top"/>
    </xf>
    <xf numFmtId="0" fontId="16" fillId="11" borderId="21" xfId="5" applyFont="1" applyFill="1" applyBorder="1" applyAlignment="1">
      <alignment horizontal="center" wrapText="1"/>
    </xf>
    <xf numFmtId="0" fontId="16" fillId="11" borderId="42" xfId="0" applyFont="1" applyFill="1" applyBorder="1" applyAlignment="1">
      <alignment horizontal="center" vertical="top" wrapText="1"/>
    </xf>
    <xf numFmtId="0" fontId="16" fillId="11" borderId="22" xfId="0" applyFont="1" applyFill="1" applyBorder="1" applyAlignment="1">
      <alignment horizontal="center" vertical="top" wrapText="1"/>
    </xf>
    <xf numFmtId="0" fontId="16" fillId="11" borderId="38" xfId="0" applyFont="1" applyFill="1" applyBorder="1" applyAlignment="1">
      <alignment horizontal="center" vertical="top" wrapText="1"/>
    </xf>
    <xf numFmtId="49" fontId="16" fillId="12" borderId="1" xfId="5" applyNumberFormat="1" applyFont="1" applyFill="1" applyBorder="1" applyAlignment="1">
      <alignment horizontal="center" vertical="top"/>
    </xf>
    <xf numFmtId="49" fontId="16" fillId="11" borderId="1" xfId="5" applyNumberFormat="1" applyFont="1" applyFill="1" applyBorder="1" applyAlignment="1">
      <alignment horizontal="center" vertical="top"/>
    </xf>
    <xf numFmtId="49" fontId="16" fillId="13" borderId="2" xfId="5" applyNumberFormat="1" applyFont="1" applyFill="1" applyBorder="1" applyAlignment="1">
      <alignment horizontal="center" vertical="top"/>
    </xf>
    <xf numFmtId="164" fontId="18" fillId="0" borderId="21" xfId="5" applyNumberFormat="1" applyFont="1" applyBorder="1" applyAlignment="1">
      <alignment horizontal="center" vertical="center"/>
    </xf>
    <xf numFmtId="0" fontId="18" fillId="0" borderId="38" xfId="5" applyFont="1" applyBorder="1" applyAlignment="1">
      <alignment horizontal="center" vertical="top"/>
    </xf>
    <xf numFmtId="49" fontId="16" fillId="0" borderId="0" xfId="5" applyNumberFormat="1" applyFont="1" applyAlignment="1">
      <alignment horizontal="center" vertical="top"/>
    </xf>
    <xf numFmtId="49" fontId="16" fillId="12" borderId="34" xfId="5" applyNumberFormat="1" applyFont="1" applyFill="1" applyBorder="1" applyAlignment="1">
      <alignment horizontal="center" vertical="top"/>
    </xf>
    <xf numFmtId="49" fontId="16" fillId="11" borderId="29" xfId="5" applyNumberFormat="1" applyFont="1" applyFill="1" applyBorder="1" applyAlignment="1">
      <alignment horizontal="center" vertical="top"/>
    </xf>
    <xf numFmtId="49" fontId="16" fillId="13" borderId="16" xfId="5" applyNumberFormat="1" applyFont="1" applyFill="1" applyBorder="1" applyAlignment="1">
      <alignment horizontal="center" vertical="top"/>
    </xf>
    <xf numFmtId="49" fontId="16" fillId="18" borderId="29" xfId="5" applyNumberFormat="1" applyFont="1" applyFill="1" applyBorder="1" applyAlignment="1">
      <alignment horizontal="center" vertical="top"/>
    </xf>
    <xf numFmtId="0" fontId="18" fillId="0" borderId="24" xfId="5" applyFont="1" applyBorder="1" applyAlignment="1">
      <alignment vertical="top"/>
    </xf>
    <xf numFmtId="0" fontId="16" fillId="11" borderId="47" xfId="0" applyFont="1" applyFill="1" applyBorder="1" applyAlignment="1">
      <alignment horizontal="center" vertical="center"/>
    </xf>
    <xf numFmtId="49" fontId="16" fillId="13" borderId="2" xfId="5" applyNumberFormat="1" applyFont="1" applyFill="1" applyBorder="1" applyAlignment="1">
      <alignment horizontal="center" vertical="top"/>
    </xf>
    <xf numFmtId="0" fontId="18" fillId="0" borderId="27" xfId="5" applyFont="1" applyBorder="1" applyAlignment="1">
      <alignment vertical="top"/>
    </xf>
    <xf numFmtId="49" fontId="16" fillId="13" borderId="16" xfId="5" applyNumberFormat="1" applyFont="1" applyFill="1" applyBorder="1" applyAlignment="1">
      <alignment horizontal="center" vertical="top"/>
    </xf>
    <xf numFmtId="0" fontId="18" fillId="0" borderId="26" xfId="0" applyFont="1" applyBorder="1" applyAlignment="1">
      <alignment horizontal="center" wrapText="1"/>
    </xf>
    <xf numFmtId="164" fontId="18" fillId="19" borderId="28" xfId="0" applyNumberFormat="1" applyFont="1" applyFill="1" applyBorder="1" applyAlignment="1">
      <alignment horizontal="center" wrapText="1"/>
    </xf>
    <xf numFmtId="0" fontId="18" fillId="0" borderId="39" xfId="0" applyFont="1" applyBorder="1" applyAlignment="1">
      <alignment vertical="top" wrapText="1"/>
    </xf>
    <xf numFmtId="0" fontId="18" fillId="0" borderId="31" xfId="0" applyFont="1" applyBorder="1" applyAlignment="1">
      <alignment horizontal="center"/>
    </xf>
    <xf numFmtId="164" fontId="18" fillId="19" borderId="33" xfId="0" applyNumberFormat="1" applyFont="1" applyFill="1" applyBorder="1" applyAlignment="1">
      <alignment horizontal="center" wrapText="1"/>
    </xf>
    <xf numFmtId="0" fontId="18" fillId="0" borderId="41" xfId="0" applyFont="1" applyBorder="1" applyAlignment="1">
      <alignment vertical="top" wrapText="1"/>
    </xf>
    <xf numFmtId="49" fontId="16" fillId="13" borderId="42" xfId="5" applyNumberFormat="1" applyFont="1" applyFill="1" applyBorder="1" applyAlignment="1">
      <alignment horizontal="center" vertical="top"/>
    </xf>
    <xf numFmtId="0" fontId="48" fillId="0" borderId="43" xfId="5" applyFont="1" applyBorder="1" applyAlignment="1">
      <alignment vertical="top"/>
    </xf>
    <xf numFmtId="0" fontId="18" fillId="0" borderId="44" xfId="5" applyFont="1" applyBorder="1" applyAlignment="1">
      <alignment vertical="top"/>
    </xf>
    <xf numFmtId="0" fontId="18" fillId="0" borderId="45" xfId="5" applyFont="1" applyBorder="1" applyAlignment="1">
      <alignment vertical="top"/>
    </xf>
    <xf numFmtId="0" fontId="16" fillId="11" borderId="1" xfId="5" applyFont="1" applyFill="1" applyBorder="1" applyAlignment="1">
      <alignment horizontal="center" vertical="center" textRotation="90" wrapText="1"/>
    </xf>
    <xf numFmtId="0" fontId="18" fillId="0" borderId="11" xfId="5" applyFont="1" applyBorder="1" applyAlignment="1">
      <alignment horizontal="center" vertical="top"/>
    </xf>
    <xf numFmtId="0" fontId="16" fillId="11" borderId="29" xfId="5" applyFont="1" applyFill="1" applyBorder="1" applyAlignment="1">
      <alignment horizontal="center" vertical="center" textRotation="90" wrapText="1"/>
    </xf>
    <xf numFmtId="49" fontId="16" fillId="11" borderId="34" xfId="5" applyNumberFormat="1" applyFont="1" applyFill="1" applyBorder="1" applyAlignment="1">
      <alignment horizontal="center" vertical="top"/>
    </xf>
    <xf numFmtId="49" fontId="16" fillId="13" borderId="42" xfId="5" applyNumberFormat="1" applyFont="1" applyFill="1" applyBorder="1" applyAlignment="1">
      <alignment horizontal="center" vertical="top"/>
    </xf>
    <xf numFmtId="49" fontId="16" fillId="18" borderId="34" xfId="5" applyNumberFormat="1" applyFont="1" applyFill="1" applyBorder="1" applyAlignment="1">
      <alignment horizontal="center" vertical="top"/>
    </xf>
    <xf numFmtId="0" fontId="48" fillId="0" borderId="23" xfId="5" applyFont="1" applyBorder="1" applyAlignment="1">
      <alignment vertical="top"/>
    </xf>
    <xf numFmtId="0" fontId="48" fillId="0" borderId="26" xfId="5" applyFont="1" applyBorder="1" applyAlignment="1">
      <alignment vertical="top"/>
    </xf>
    <xf numFmtId="0" fontId="18" fillId="0" borderId="40" xfId="0" applyFont="1" applyBorder="1" applyAlignment="1">
      <alignment horizontal="center" vertical="center" wrapText="1"/>
    </xf>
    <xf numFmtId="0" fontId="18" fillId="19" borderId="55" xfId="0" applyFont="1" applyFill="1" applyBorder="1" applyAlignment="1">
      <alignment horizontal="center" vertical="center" wrapText="1"/>
    </xf>
    <xf numFmtId="0" fontId="18" fillId="0" borderId="31" xfId="5" applyFont="1" applyBorder="1" applyAlignment="1">
      <alignment vertical="top"/>
    </xf>
    <xf numFmtId="0" fontId="18" fillId="0" borderId="32" xfId="5" applyFont="1" applyBorder="1" applyAlignment="1">
      <alignment vertical="top"/>
    </xf>
    <xf numFmtId="0" fontId="16" fillId="11" borderId="34" xfId="5" applyFont="1" applyFill="1" applyBorder="1" applyAlignment="1">
      <alignment horizontal="center" vertical="center" textRotation="90" wrapText="1"/>
    </xf>
    <xf numFmtId="49" fontId="18" fillId="0" borderId="43" xfId="0" applyNumberFormat="1" applyFont="1" applyBorder="1" applyAlignment="1">
      <alignment horizontal="center" vertical="center"/>
    </xf>
    <xf numFmtId="49" fontId="18" fillId="0" borderId="46" xfId="0" applyNumberFormat="1" applyFont="1" applyBorder="1" applyAlignment="1">
      <alignment horizontal="center" vertical="center"/>
    </xf>
    <xf numFmtId="0" fontId="18" fillId="0" borderId="11" xfId="7" applyFont="1" applyBorder="1" applyAlignment="1">
      <alignment vertical="top" wrapText="1"/>
    </xf>
    <xf numFmtId="49" fontId="16" fillId="0" borderId="9" xfId="5" applyNumberFormat="1" applyFont="1" applyBorder="1" applyAlignment="1">
      <alignment horizontal="center" vertical="top"/>
    </xf>
    <xf numFmtId="49" fontId="16" fillId="0" borderId="10" xfId="5" applyNumberFormat="1" applyFont="1" applyBorder="1" applyAlignment="1">
      <alignment horizontal="center" vertical="top"/>
    </xf>
    <xf numFmtId="49" fontId="16" fillId="0" borderId="11" xfId="5" applyNumberFormat="1" applyFont="1" applyBorder="1" applyAlignment="1">
      <alignment horizontal="center" vertical="top"/>
    </xf>
    <xf numFmtId="49" fontId="16" fillId="13" borderId="11" xfId="5" applyNumberFormat="1" applyFont="1" applyFill="1" applyBorder="1" applyAlignment="1">
      <alignment horizontal="center" vertical="top"/>
    </xf>
    <xf numFmtId="0" fontId="16" fillId="8" borderId="9" xfId="0" applyFont="1" applyFill="1" applyBorder="1" applyAlignment="1">
      <alignment vertical="top"/>
    </xf>
    <xf numFmtId="0" fontId="16" fillId="8" borderId="10" xfId="0" applyFont="1" applyFill="1" applyBorder="1" applyAlignment="1">
      <alignment vertical="top"/>
    </xf>
    <xf numFmtId="0" fontId="16" fillId="8" borderId="10" xfId="0" applyFont="1" applyFill="1" applyBorder="1" applyAlignment="1">
      <alignment horizontal="center" vertical="top"/>
    </xf>
    <xf numFmtId="0" fontId="16" fillId="8" borderId="10" xfId="0" applyFont="1" applyFill="1" applyBorder="1" applyAlignment="1">
      <alignment vertical="center"/>
    </xf>
    <xf numFmtId="0" fontId="16" fillId="8" borderId="11" xfId="0" applyFont="1" applyFill="1" applyBorder="1" applyAlignment="1">
      <alignment vertical="top"/>
    </xf>
    <xf numFmtId="49" fontId="16" fillId="13" borderId="9" xfId="0" applyNumberFormat="1" applyFont="1" applyFill="1" applyBorder="1" applyAlignment="1">
      <alignment horizontal="center" vertical="top"/>
    </xf>
    <xf numFmtId="49" fontId="16" fillId="18" borderId="21" xfId="0" applyNumberFormat="1" applyFont="1" applyFill="1" applyBorder="1" applyAlignment="1">
      <alignment horizontal="center" vertical="top"/>
    </xf>
    <xf numFmtId="164" fontId="16" fillId="13" borderId="2" xfId="5" applyNumberFormat="1" applyFont="1" applyFill="1" applyBorder="1" applyAlignment="1">
      <alignment horizontal="center" vertical="top"/>
    </xf>
    <xf numFmtId="164" fontId="16" fillId="13" borderId="3" xfId="5" applyNumberFormat="1" applyFont="1" applyFill="1" applyBorder="1" applyAlignment="1">
      <alignment horizontal="center" vertical="top"/>
    </xf>
    <xf numFmtId="164" fontId="16" fillId="13" borderId="4" xfId="5" applyNumberFormat="1" applyFont="1" applyFill="1" applyBorder="1" applyAlignment="1">
      <alignment horizontal="center" vertical="top"/>
    </xf>
    <xf numFmtId="164" fontId="17" fillId="13" borderId="58" xfId="5" applyNumberFormat="1" applyFont="1" applyFill="1" applyBorder="1" applyAlignment="1">
      <alignment horizontal="center" vertical="top"/>
    </xf>
    <xf numFmtId="164" fontId="16" fillId="17" borderId="4" xfId="5" applyNumberFormat="1" applyFont="1" applyFill="1" applyBorder="1" applyAlignment="1">
      <alignment horizontal="center" vertical="top"/>
    </xf>
    <xf numFmtId="0" fontId="63" fillId="0" borderId="1" xfId="0" applyFont="1" applyBorder="1" applyAlignment="1">
      <alignment horizontal="left" vertical="top" wrapText="1"/>
    </xf>
    <xf numFmtId="0" fontId="18" fillId="12" borderId="1" xfId="0" applyFont="1" applyFill="1" applyBorder="1" applyAlignment="1">
      <alignment vertical="top" wrapText="1"/>
    </xf>
    <xf numFmtId="49" fontId="16" fillId="11" borderId="2" xfId="5" applyNumberFormat="1" applyFont="1" applyFill="1" applyBorder="1" applyAlignment="1">
      <alignment horizontal="center" vertical="top"/>
    </xf>
    <xf numFmtId="0" fontId="18" fillId="0" borderId="52" xfId="0" applyFont="1" applyBorder="1" applyAlignment="1">
      <alignment horizontal="center" vertical="top"/>
    </xf>
    <xf numFmtId="0" fontId="18" fillId="12" borderId="29" xfId="0" applyFont="1" applyFill="1" applyBorder="1" applyAlignment="1">
      <alignment vertical="top" wrapText="1"/>
    </xf>
    <xf numFmtId="164" fontId="16" fillId="0" borderId="12" xfId="5" applyNumberFormat="1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18" fillId="0" borderId="31" xfId="0" applyFont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vertical="center" wrapText="1"/>
    </xf>
    <xf numFmtId="164" fontId="16" fillId="0" borderId="5" xfId="5" applyNumberFormat="1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49" fontId="16" fillId="0" borderId="34" xfId="5" applyNumberFormat="1" applyFont="1" applyBorder="1" applyAlignment="1">
      <alignment horizontal="left" vertical="top" wrapText="1"/>
    </xf>
    <xf numFmtId="0" fontId="18" fillId="12" borderId="34" xfId="0" applyFont="1" applyFill="1" applyBorder="1" applyAlignment="1">
      <alignment vertical="top" wrapText="1"/>
    </xf>
    <xf numFmtId="164" fontId="16" fillId="17" borderId="21" xfId="5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31" xfId="0" applyFont="1" applyBorder="1" applyAlignment="1">
      <alignment horizontal="center" vertical="center"/>
    </xf>
    <xf numFmtId="0" fontId="18" fillId="4" borderId="41" xfId="0" applyFont="1" applyFill="1" applyBorder="1" applyAlignment="1">
      <alignment horizontal="left" vertical="top" wrapText="1"/>
    </xf>
    <xf numFmtId="2" fontId="16" fillId="0" borderId="4" xfId="5" applyNumberFormat="1" applyFont="1" applyBorder="1" applyAlignment="1">
      <alignment horizontal="center" vertical="top"/>
    </xf>
    <xf numFmtId="0" fontId="18" fillId="0" borderId="26" xfId="0" applyFont="1" applyBorder="1" applyAlignment="1">
      <alignment horizontal="center" vertical="center" wrapText="1"/>
    </xf>
    <xf numFmtId="164" fontId="18" fillId="0" borderId="27" xfId="0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left" vertical="top" wrapText="1"/>
    </xf>
    <xf numFmtId="0" fontId="48" fillId="0" borderId="0" xfId="0" applyFont="1" applyAlignment="1">
      <alignment horizontal="center" vertical="center" wrapText="1"/>
    </xf>
    <xf numFmtId="0" fontId="18" fillId="0" borderId="31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top" wrapText="1"/>
    </xf>
    <xf numFmtId="164" fontId="16" fillId="11" borderId="4" xfId="5" applyNumberFormat="1" applyFont="1" applyFill="1" applyBorder="1" applyAlignment="1">
      <alignment horizontal="center" vertical="top"/>
    </xf>
    <xf numFmtId="0" fontId="16" fillId="11" borderId="21" xfId="0" applyFont="1" applyFill="1" applyBorder="1" applyAlignment="1">
      <alignment horizontal="center" vertical="top"/>
    </xf>
    <xf numFmtId="2" fontId="16" fillId="11" borderId="4" xfId="5" applyNumberFormat="1" applyFont="1" applyFill="1" applyBorder="1" applyAlignment="1">
      <alignment horizontal="center" vertical="top"/>
    </xf>
    <xf numFmtId="0" fontId="18" fillId="11" borderId="52" xfId="0" applyFont="1" applyFill="1" applyBorder="1" applyAlignment="1">
      <alignment horizontal="center" vertical="top"/>
    </xf>
    <xf numFmtId="164" fontId="16" fillId="11" borderId="12" xfId="5" applyNumberFormat="1" applyFont="1" applyFill="1" applyBorder="1" applyAlignment="1">
      <alignment horizontal="center" vertical="top"/>
    </xf>
    <xf numFmtId="0" fontId="18" fillId="11" borderId="12" xfId="0" applyFont="1" applyFill="1" applyBorder="1" applyAlignment="1">
      <alignment horizontal="center" vertical="top"/>
    </xf>
    <xf numFmtId="164" fontId="16" fillId="11" borderId="5" xfId="5" applyNumberFormat="1" applyFont="1" applyFill="1" applyBorder="1" applyAlignment="1">
      <alignment horizontal="center" vertical="top"/>
    </xf>
    <xf numFmtId="0" fontId="18" fillId="11" borderId="5" xfId="0" applyFont="1" applyFill="1" applyBorder="1" applyAlignment="1">
      <alignment horizontal="center" vertical="top"/>
    </xf>
    <xf numFmtId="9" fontId="18" fillId="12" borderId="1" xfId="2" applyFont="1" applyFill="1" applyBorder="1" applyAlignment="1">
      <alignment horizontal="left" vertical="top" wrapText="1"/>
    </xf>
    <xf numFmtId="9" fontId="18" fillId="12" borderId="29" xfId="2" applyFont="1" applyFill="1" applyBorder="1" applyAlignment="1">
      <alignment horizontal="left" vertical="top" wrapText="1"/>
    </xf>
    <xf numFmtId="0" fontId="18" fillId="0" borderId="35" xfId="0" applyFont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vertical="top" wrapText="1"/>
    </xf>
    <xf numFmtId="0" fontId="18" fillId="0" borderId="60" xfId="0" applyFont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 wrapText="1"/>
    </xf>
    <xf numFmtId="0" fontId="18" fillId="4" borderId="41" xfId="0" applyFont="1" applyFill="1" applyBorder="1" applyAlignment="1">
      <alignment vertical="top" wrapText="1"/>
    </xf>
    <xf numFmtId="9" fontId="18" fillId="12" borderId="34" xfId="2" applyFont="1" applyFill="1" applyBorder="1" applyAlignment="1">
      <alignment horizontal="left" vertical="top" wrapText="1"/>
    </xf>
    <xf numFmtId="0" fontId="18" fillId="0" borderId="40" xfId="5" applyFont="1" applyBorder="1" applyAlignment="1">
      <alignment vertical="top"/>
    </xf>
    <xf numFmtId="0" fontId="18" fillId="0" borderId="49" xfId="5" applyFont="1" applyBorder="1" applyAlignment="1">
      <alignment vertical="top"/>
    </xf>
    <xf numFmtId="0" fontId="18" fillId="0" borderId="29" xfId="0" applyFont="1" applyBorder="1" applyAlignment="1">
      <alignment horizontal="center" vertical="top"/>
    </xf>
    <xf numFmtId="164" fontId="17" fillId="0" borderId="30" xfId="5" applyNumberFormat="1" applyFont="1" applyBorder="1" applyAlignment="1">
      <alignment horizontal="center" vertical="top"/>
    </xf>
    <xf numFmtId="0" fontId="18" fillId="0" borderId="30" xfId="0" applyFont="1" applyBorder="1" applyAlignment="1">
      <alignment horizontal="center" vertical="top"/>
    </xf>
    <xf numFmtId="0" fontId="18" fillId="4" borderId="31" xfId="0" applyFont="1" applyFill="1" applyBorder="1" applyAlignment="1">
      <alignment horizontal="center" vertical="top"/>
    </xf>
    <xf numFmtId="0" fontId="18" fillId="0" borderId="6" xfId="0" applyFont="1" applyBorder="1" applyAlignment="1">
      <alignment horizontal="center" vertical="center" wrapText="1"/>
    </xf>
    <xf numFmtId="164" fontId="17" fillId="0" borderId="8" xfId="5" applyNumberFormat="1" applyFont="1" applyBorder="1" applyAlignment="1">
      <alignment horizontal="center" vertical="top"/>
    </xf>
    <xf numFmtId="164" fontId="17" fillId="0" borderId="12" xfId="5" applyNumberFormat="1" applyFont="1" applyBorder="1" applyAlignment="1">
      <alignment horizontal="center" vertical="top"/>
    </xf>
    <xf numFmtId="0" fontId="18" fillId="4" borderId="42" xfId="0" applyFont="1" applyFill="1" applyBorder="1" applyAlignment="1">
      <alignment horizontal="center" vertical="top"/>
    </xf>
    <xf numFmtId="164" fontId="17" fillId="0" borderId="5" xfId="5" applyNumberFormat="1" applyFont="1" applyBorder="1" applyAlignment="1">
      <alignment horizontal="center" vertical="top"/>
    </xf>
    <xf numFmtId="164" fontId="16" fillId="11" borderId="21" xfId="5" applyNumberFormat="1" applyFont="1" applyFill="1" applyBorder="1" applyAlignment="1">
      <alignment horizontal="center" vertical="top"/>
    </xf>
    <xf numFmtId="0" fontId="16" fillId="11" borderId="1" xfId="0" applyFont="1" applyFill="1" applyBorder="1" applyAlignment="1">
      <alignment horizontal="center" vertical="top"/>
    </xf>
    <xf numFmtId="49" fontId="18" fillId="0" borderId="4" xfId="0" applyNumberFormat="1" applyFont="1" applyBorder="1" applyAlignment="1">
      <alignment horizontal="center" vertical="top" wrapText="1"/>
    </xf>
    <xf numFmtId="0" fontId="18" fillId="11" borderId="21" xfId="0" applyFont="1" applyFill="1" applyBorder="1" applyAlignment="1">
      <alignment horizontal="center" vertical="top"/>
    </xf>
    <xf numFmtId="49" fontId="18" fillId="0" borderId="17" xfId="0" applyNumberFormat="1" applyFont="1" applyBorder="1" applyAlignment="1">
      <alignment horizontal="center" vertical="top" wrapText="1"/>
    </xf>
    <xf numFmtId="0" fontId="18" fillId="0" borderId="39" xfId="5" applyFont="1" applyBorder="1" applyAlignment="1">
      <alignment horizontal="left" vertical="top"/>
    </xf>
    <xf numFmtId="164" fontId="17" fillId="11" borderId="4" xfId="5" applyNumberFormat="1" applyFont="1" applyFill="1" applyBorder="1" applyAlignment="1">
      <alignment horizontal="center" vertical="top"/>
    </xf>
    <xf numFmtId="0" fontId="18" fillId="4" borderId="31" xfId="0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vertical="center" wrapText="1"/>
    </xf>
    <xf numFmtId="0" fontId="18" fillId="4" borderId="41" xfId="0" applyFont="1" applyFill="1" applyBorder="1" applyAlignment="1">
      <alignment vertical="center" wrapText="1"/>
    </xf>
    <xf numFmtId="164" fontId="17" fillId="11" borderId="11" xfId="5" applyNumberFormat="1" applyFont="1" applyFill="1" applyBorder="1" applyAlignment="1">
      <alignment horizontal="center" vertical="top"/>
    </xf>
    <xf numFmtId="49" fontId="18" fillId="0" borderId="38" xfId="0" applyNumberFormat="1" applyFont="1" applyBorder="1" applyAlignment="1">
      <alignment horizontal="center" vertical="top" wrapText="1"/>
    </xf>
    <xf numFmtId="164" fontId="18" fillId="4" borderId="69" xfId="0" applyNumberFormat="1" applyFont="1" applyFill="1" applyBorder="1" applyAlignment="1">
      <alignment vertical="center" wrapText="1"/>
    </xf>
    <xf numFmtId="0" fontId="18" fillId="4" borderId="58" xfId="0" applyFont="1" applyFill="1" applyBorder="1" applyAlignment="1">
      <alignment vertical="center" wrapText="1"/>
    </xf>
    <xf numFmtId="0" fontId="16" fillId="20" borderId="21" xfId="0" applyFont="1" applyFill="1" applyBorder="1" applyAlignment="1">
      <alignment horizontal="center" vertical="top"/>
    </xf>
    <xf numFmtId="0" fontId="18" fillId="12" borderId="2" xfId="0" applyFont="1" applyFill="1" applyBorder="1" applyAlignment="1">
      <alignment horizontal="left" vertical="top" wrapText="1"/>
    </xf>
    <xf numFmtId="49" fontId="16" fillId="13" borderId="2" xfId="5" applyNumberFormat="1" applyFont="1" applyFill="1" applyBorder="1" applyAlignment="1">
      <alignment vertical="top"/>
    </xf>
    <xf numFmtId="164" fontId="16" fillId="0" borderId="4" xfId="5" applyNumberFormat="1" applyFont="1" applyBorder="1" applyAlignment="1">
      <alignment vertical="top"/>
    </xf>
    <xf numFmtId="0" fontId="18" fillId="12" borderId="16" xfId="0" applyFont="1" applyFill="1" applyBorder="1" applyAlignment="1">
      <alignment horizontal="left" vertical="top" wrapText="1"/>
    </xf>
    <xf numFmtId="0" fontId="18" fillId="0" borderId="40" xfId="5" applyFont="1" applyBorder="1" applyAlignment="1">
      <alignment horizontal="center" vertical="center"/>
    </xf>
    <xf numFmtId="164" fontId="18" fillId="4" borderId="49" xfId="0" applyNumberFormat="1" applyFont="1" applyFill="1" applyBorder="1" applyAlignment="1">
      <alignment horizontal="center" vertical="center" wrapText="1"/>
    </xf>
    <xf numFmtId="0" fontId="18" fillId="0" borderId="60" xfId="5" applyFont="1" applyBorder="1" applyAlignment="1">
      <alignment horizontal="center" vertical="center"/>
    </xf>
    <xf numFmtId="164" fontId="18" fillId="4" borderId="73" xfId="0" applyNumberFormat="1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left" vertical="top" wrapText="1"/>
    </xf>
    <xf numFmtId="0" fontId="18" fillId="12" borderId="42" xfId="0" applyFont="1" applyFill="1" applyBorder="1" applyAlignment="1">
      <alignment horizontal="left" vertical="top" wrapText="1"/>
    </xf>
    <xf numFmtId="164" fontId="16" fillId="11" borderId="1" xfId="5" applyNumberFormat="1" applyFont="1" applyFill="1" applyBorder="1" applyAlignment="1">
      <alignment horizontal="center" vertical="top"/>
    </xf>
    <xf numFmtId="0" fontId="18" fillId="4" borderId="59" xfId="0" applyFont="1" applyFill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12" borderId="1" xfId="0" applyFont="1" applyFill="1" applyBorder="1" applyAlignment="1">
      <alignment vertical="top" wrapText="1"/>
    </xf>
    <xf numFmtId="0" fontId="18" fillId="4" borderId="56" xfId="0" applyFont="1" applyFill="1" applyBorder="1" applyAlignment="1">
      <alignment vertical="center" wrapText="1"/>
    </xf>
    <xf numFmtId="164" fontId="18" fillId="4" borderId="68" xfId="0" applyNumberFormat="1" applyFont="1" applyFill="1" applyBorder="1" applyAlignment="1">
      <alignment vertical="center" wrapText="1"/>
    </xf>
    <xf numFmtId="0" fontId="18" fillId="4" borderId="57" xfId="0" applyFont="1" applyFill="1" applyBorder="1" applyAlignment="1">
      <alignment vertical="center" wrapText="1"/>
    </xf>
    <xf numFmtId="164" fontId="18" fillId="0" borderId="4" xfId="5" applyNumberFormat="1" applyFont="1" applyBorder="1" applyAlignment="1">
      <alignment horizontal="center" vertical="top"/>
    </xf>
    <xf numFmtId="0" fontId="18" fillId="0" borderId="17" xfId="5" applyFont="1" applyBorder="1" applyAlignment="1">
      <alignment horizontal="center" vertical="top"/>
    </xf>
    <xf numFmtId="164" fontId="18" fillId="0" borderId="5" xfId="5" applyNumberFormat="1" applyFont="1" applyBorder="1" applyAlignment="1">
      <alignment horizontal="center" vertical="top"/>
    </xf>
    <xf numFmtId="0" fontId="18" fillId="0" borderId="5" xfId="5" applyFont="1" applyBorder="1" applyAlignment="1">
      <alignment horizontal="center" vertical="top"/>
    </xf>
    <xf numFmtId="0" fontId="18" fillId="4" borderId="26" xfId="0" applyFont="1" applyFill="1" applyBorder="1" applyAlignment="1">
      <alignment vertical="center" wrapText="1"/>
    </xf>
    <xf numFmtId="164" fontId="18" fillId="4" borderId="27" xfId="0" applyNumberFormat="1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vertical="center" wrapText="1"/>
    </xf>
    <xf numFmtId="0" fontId="18" fillId="4" borderId="40" xfId="0" applyFont="1" applyFill="1" applyBorder="1" applyAlignment="1">
      <alignment horizontal="center" vertical="top" wrapText="1"/>
    </xf>
    <xf numFmtId="164" fontId="18" fillId="4" borderId="49" xfId="0" applyNumberFormat="1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top" wrapText="1"/>
    </xf>
    <xf numFmtId="164" fontId="18" fillId="4" borderId="36" xfId="0" applyNumberFormat="1" applyFont="1" applyFill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left" vertical="top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16" fillId="11" borderId="11" xfId="5" applyNumberFormat="1" applyFont="1" applyFill="1" applyBorder="1" applyAlignment="1">
      <alignment horizontal="center" vertical="top"/>
    </xf>
    <xf numFmtId="49" fontId="16" fillId="0" borderId="1" xfId="5" applyNumberFormat="1" applyFont="1" applyBorder="1" applyAlignment="1">
      <alignment horizontal="center" vertical="center"/>
    </xf>
    <xf numFmtId="49" fontId="16" fillId="0" borderId="29" xfId="5" applyNumberFormat="1" applyFont="1" applyBorder="1" applyAlignment="1">
      <alignment horizontal="center" vertical="center"/>
    </xf>
    <xf numFmtId="164" fontId="16" fillId="0" borderId="15" xfId="5" applyNumberFormat="1" applyFont="1" applyBorder="1" applyAlignment="1">
      <alignment horizontal="center" vertical="top"/>
    </xf>
    <xf numFmtId="164" fontId="18" fillId="0" borderId="32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164" fontId="16" fillId="0" borderId="8" xfId="5" applyNumberFormat="1" applyFont="1" applyBorder="1" applyAlignment="1">
      <alignment horizontal="center" vertical="top"/>
    </xf>
    <xf numFmtId="165" fontId="16" fillId="17" borderId="4" xfId="1" applyFont="1" applyFill="1" applyBorder="1" applyAlignment="1">
      <alignment horizontal="center" vertical="top"/>
    </xf>
    <xf numFmtId="165" fontId="16" fillId="0" borderId="4" xfId="1" applyFont="1" applyFill="1" applyBorder="1" applyAlignment="1">
      <alignment horizontal="center" vertical="top"/>
    </xf>
    <xf numFmtId="165" fontId="16" fillId="0" borderId="15" xfId="1" applyFont="1" applyFill="1" applyBorder="1" applyAlignment="1">
      <alignment horizontal="center" vertical="top"/>
    </xf>
    <xf numFmtId="167" fontId="16" fillId="0" borderId="8" xfId="1" applyNumberFormat="1" applyFont="1" applyFill="1" applyBorder="1" applyAlignment="1">
      <alignment horizontal="center" vertical="top"/>
    </xf>
    <xf numFmtId="0" fontId="18" fillId="0" borderId="35" xfId="5" applyFont="1" applyBorder="1" applyAlignment="1">
      <alignment vertical="top"/>
    </xf>
    <xf numFmtId="0" fontId="18" fillId="0" borderId="36" xfId="5" applyFont="1" applyBorder="1" applyAlignment="1">
      <alignment vertical="top"/>
    </xf>
    <xf numFmtId="0" fontId="18" fillId="0" borderId="37" xfId="5" applyFont="1" applyBorder="1" applyAlignment="1">
      <alignment vertical="top"/>
    </xf>
    <xf numFmtId="165" fontId="16" fillId="17" borderId="17" xfId="1" applyFont="1" applyFill="1" applyBorder="1" applyAlignment="1">
      <alignment horizontal="center" vertical="top"/>
    </xf>
    <xf numFmtId="0" fontId="16" fillId="0" borderId="4" xfId="1" applyNumberFormat="1" applyFont="1" applyFill="1" applyBorder="1" applyAlignment="1">
      <alignment horizontal="center" vertical="top"/>
    </xf>
    <xf numFmtId="0" fontId="18" fillId="0" borderId="60" xfId="0" applyFont="1" applyBorder="1" applyAlignment="1">
      <alignment horizontal="center" vertical="center" wrapText="1"/>
    </xf>
    <xf numFmtId="164" fontId="18" fillId="0" borderId="73" xfId="0" applyNumberFormat="1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165" fontId="16" fillId="0" borderId="12" xfId="1" applyFont="1" applyFill="1" applyBorder="1" applyAlignment="1">
      <alignment horizontal="center" vertical="top"/>
    </xf>
    <xf numFmtId="0" fontId="18" fillId="0" borderId="40" xfId="0" applyFont="1" applyBorder="1" applyAlignment="1">
      <alignment horizontal="center" vertical="top" wrapText="1"/>
    </xf>
    <xf numFmtId="164" fontId="18" fillId="0" borderId="49" xfId="0" applyNumberFormat="1" applyFont="1" applyBorder="1" applyAlignment="1">
      <alignment horizontal="center" vertical="top" wrapText="1"/>
    </xf>
    <xf numFmtId="0" fontId="18" fillId="0" borderId="20" xfId="0" applyFont="1" applyBorder="1" applyAlignment="1">
      <alignment vertical="top" wrapText="1"/>
    </xf>
    <xf numFmtId="165" fontId="16" fillId="0" borderId="30" xfId="1" applyFont="1" applyFill="1" applyBorder="1" applyAlignment="1">
      <alignment horizontal="center" vertical="top"/>
    </xf>
    <xf numFmtId="0" fontId="18" fillId="0" borderId="82" xfId="5" applyFont="1" applyBorder="1" applyAlignment="1">
      <alignment vertical="top"/>
    </xf>
    <xf numFmtId="0" fontId="18" fillId="0" borderId="70" xfId="5" applyFont="1" applyBorder="1" applyAlignment="1">
      <alignment vertical="top"/>
    </xf>
    <xf numFmtId="0" fontId="18" fillId="0" borderId="15" xfId="5" applyFont="1" applyBorder="1" applyAlignment="1">
      <alignment vertical="top"/>
    </xf>
    <xf numFmtId="2" fontId="16" fillId="0" borderId="1" xfId="5" applyNumberFormat="1" applyFont="1" applyBorder="1" applyAlignment="1">
      <alignment horizontal="center" vertical="top"/>
    </xf>
    <xf numFmtId="164" fontId="18" fillId="0" borderId="49" xfId="0" applyNumberFormat="1" applyFont="1" applyBorder="1" applyAlignment="1">
      <alignment horizontal="center" vertical="top" wrapText="1"/>
    </xf>
    <xf numFmtId="0" fontId="18" fillId="0" borderId="48" xfId="0" applyFont="1" applyBorder="1" applyAlignment="1">
      <alignment horizontal="left" vertical="top" wrapText="1"/>
    </xf>
    <xf numFmtId="0" fontId="18" fillId="0" borderId="42" xfId="0" applyFont="1" applyBorder="1" applyAlignment="1">
      <alignment horizontal="center" vertical="top" wrapText="1"/>
    </xf>
    <xf numFmtId="164" fontId="18" fillId="0" borderId="73" xfId="0" applyNumberFormat="1" applyFont="1" applyBorder="1" applyAlignment="1">
      <alignment horizontal="center" vertical="top" wrapText="1"/>
    </xf>
    <xf numFmtId="49" fontId="16" fillId="0" borderId="34" xfId="5" applyNumberFormat="1" applyFont="1" applyBorder="1" applyAlignment="1">
      <alignment horizontal="center" vertical="center"/>
    </xf>
    <xf numFmtId="0" fontId="18" fillId="0" borderId="56" xfId="5" applyFont="1" applyBorder="1" applyAlignment="1">
      <alignment vertical="top"/>
    </xf>
    <xf numFmtId="0" fontId="18" fillId="0" borderId="37" xfId="0" applyFont="1" applyBorder="1" applyAlignment="1">
      <alignment vertical="center" wrapText="1"/>
    </xf>
    <xf numFmtId="0" fontId="18" fillId="0" borderId="6" xfId="5" applyFont="1" applyBorder="1" applyAlignment="1">
      <alignment vertical="top"/>
    </xf>
    <xf numFmtId="0" fontId="18" fillId="0" borderId="8" xfId="5" applyFont="1" applyBorder="1" applyAlignment="1">
      <alignment vertical="top"/>
    </xf>
    <xf numFmtId="164" fontId="16" fillId="11" borderId="29" xfId="5" applyNumberFormat="1" applyFont="1" applyFill="1" applyBorder="1" applyAlignment="1">
      <alignment horizontal="center" vertical="top"/>
    </xf>
    <xf numFmtId="0" fontId="18" fillId="11" borderId="29" xfId="0" applyFont="1" applyFill="1" applyBorder="1" applyAlignment="1">
      <alignment horizontal="center" vertical="top"/>
    </xf>
    <xf numFmtId="0" fontId="18" fillId="4" borderId="57" xfId="0" applyFont="1" applyFill="1" applyBorder="1" applyAlignment="1">
      <alignment horizontal="left" vertical="top" wrapText="1"/>
    </xf>
    <xf numFmtId="164" fontId="17" fillId="17" borderId="1" xfId="5" applyNumberFormat="1" applyFont="1" applyFill="1" applyBorder="1" applyAlignment="1">
      <alignment horizontal="center" vertical="top"/>
    </xf>
    <xf numFmtId="49" fontId="18" fillId="0" borderId="1" xfId="5" applyNumberFormat="1" applyFont="1" applyBorder="1" applyAlignment="1">
      <alignment horizontal="center" vertical="top"/>
    </xf>
    <xf numFmtId="49" fontId="18" fillId="0" borderId="29" xfId="5" applyNumberFormat="1" applyFont="1" applyBorder="1" applyAlignment="1">
      <alignment horizontal="center" vertical="center" textRotation="90"/>
    </xf>
    <xf numFmtId="0" fontId="16" fillId="11" borderId="29" xfId="5" applyFont="1" applyFill="1" applyBorder="1" applyAlignment="1">
      <alignment horizontal="center" vertical="center" textRotation="90" wrapText="1"/>
    </xf>
    <xf numFmtId="0" fontId="18" fillId="12" borderId="1" xfId="0" applyFont="1" applyFill="1" applyBorder="1" applyAlignment="1">
      <alignment horizontal="left" vertical="top" wrapText="1"/>
    </xf>
    <xf numFmtId="49" fontId="16" fillId="13" borderId="0" xfId="5" applyNumberFormat="1" applyFont="1" applyFill="1" applyAlignment="1">
      <alignment vertical="top"/>
    </xf>
    <xf numFmtId="164" fontId="16" fillId="0" borderId="1" xfId="5" applyNumberFormat="1" applyFont="1" applyBorder="1" applyAlignment="1">
      <alignment horizontal="center" vertical="top"/>
    </xf>
    <xf numFmtId="49" fontId="18" fillId="0" borderId="29" xfId="5" applyNumberFormat="1" applyFont="1" applyBorder="1" applyAlignment="1">
      <alignment horizontal="center" vertical="top"/>
    </xf>
    <xf numFmtId="0" fontId="18" fillId="12" borderId="52" xfId="0" applyFont="1" applyFill="1" applyBorder="1" applyAlignment="1">
      <alignment horizontal="left" vertical="top" wrapText="1"/>
    </xf>
    <xf numFmtId="49" fontId="16" fillId="12" borderId="29" xfId="5" applyNumberFormat="1" applyFont="1" applyFill="1" applyBorder="1" applyAlignment="1">
      <alignment horizontal="center" vertical="top"/>
    </xf>
    <xf numFmtId="0" fontId="18" fillId="0" borderId="73" xfId="5" applyFont="1" applyBorder="1" applyAlignment="1">
      <alignment horizontal="center" vertical="top"/>
    </xf>
    <xf numFmtId="49" fontId="18" fillId="0" borderId="34" xfId="5" applyNumberFormat="1" applyFont="1" applyBorder="1" applyAlignment="1">
      <alignment horizontal="center" vertical="top"/>
    </xf>
    <xf numFmtId="49" fontId="16" fillId="13" borderId="22" xfId="5" applyNumberFormat="1" applyFont="1" applyFill="1" applyBorder="1" applyAlignment="1">
      <alignment vertical="top"/>
    </xf>
    <xf numFmtId="164" fontId="16" fillId="17" borderId="1" xfId="5" applyNumberFormat="1" applyFont="1" applyFill="1" applyBorder="1" applyAlignment="1">
      <alignment horizontal="center" vertical="top"/>
    </xf>
    <xf numFmtId="49" fontId="16" fillId="13" borderId="3" xfId="5" applyNumberFormat="1" applyFont="1" applyFill="1" applyBorder="1" applyAlignment="1">
      <alignment vertical="top"/>
    </xf>
    <xf numFmtId="0" fontId="18" fillId="12" borderId="29" xfId="0" applyFont="1" applyFill="1" applyBorder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0" fontId="18" fillId="12" borderId="34" xfId="0" applyFont="1" applyFill="1" applyBorder="1" applyAlignment="1">
      <alignment horizontal="left" vertical="top" wrapText="1"/>
    </xf>
    <xf numFmtId="0" fontId="18" fillId="4" borderId="58" xfId="0" applyFont="1" applyFill="1" applyBorder="1" applyAlignment="1">
      <alignment horizontal="left" vertical="top" wrapText="1"/>
    </xf>
    <xf numFmtId="0" fontId="18" fillId="4" borderId="57" xfId="0" applyFont="1" applyFill="1" applyBorder="1" applyAlignment="1">
      <alignment horizontal="left" vertical="top" wrapText="1"/>
    </xf>
    <xf numFmtId="0" fontId="18" fillId="0" borderId="49" xfId="5" applyFont="1" applyBorder="1" applyAlignment="1">
      <alignment horizontal="center" vertical="top"/>
    </xf>
    <xf numFmtId="0" fontId="18" fillId="12" borderId="23" xfId="0" applyFont="1" applyFill="1" applyBorder="1" applyAlignment="1">
      <alignment horizontal="left" vertical="top" wrapText="1"/>
    </xf>
    <xf numFmtId="0" fontId="18" fillId="0" borderId="57" xfId="5" applyFont="1" applyBorder="1" applyAlignment="1">
      <alignment vertical="top" wrapText="1"/>
    </xf>
    <xf numFmtId="0" fontId="18" fillId="12" borderId="26" xfId="0" applyFont="1" applyFill="1" applyBorder="1" applyAlignment="1">
      <alignment horizontal="left" vertical="top" wrapText="1"/>
    </xf>
    <xf numFmtId="0" fontId="18" fillId="0" borderId="32" xfId="5" applyFont="1" applyBorder="1" applyAlignment="1">
      <alignment horizontal="center" vertical="top"/>
    </xf>
    <xf numFmtId="0" fontId="18" fillId="0" borderId="41" xfId="5" applyFont="1" applyBorder="1" applyAlignment="1">
      <alignment vertical="top" wrapText="1"/>
    </xf>
    <xf numFmtId="0" fontId="18" fillId="12" borderId="31" xfId="0" applyFont="1" applyFill="1" applyBorder="1" applyAlignment="1">
      <alignment horizontal="left" vertical="top" wrapText="1"/>
    </xf>
    <xf numFmtId="0" fontId="18" fillId="0" borderId="69" xfId="5" applyFont="1" applyBorder="1" applyAlignment="1">
      <alignment horizontal="center" vertical="top"/>
    </xf>
    <xf numFmtId="49" fontId="16" fillId="0" borderId="1" xfId="5" applyNumberFormat="1" applyFont="1" applyBorder="1" applyAlignment="1">
      <alignment horizontal="left" vertical="top"/>
    </xf>
    <xf numFmtId="0" fontId="26" fillId="12" borderId="36" xfId="0" applyFont="1" applyFill="1" applyBorder="1" applyAlignment="1">
      <alignment horizontal="left" vertical="top" wrapText="1"/>
    </xf>
    <xf numFmtId="49" fontId="16" fillId="0" borderId="29" xfId="5" applyNumberFormat="1" applyFont="1" applyBorder="1" applyAlignment="1">
      <alignment horizontal="left" vertical="top"/>
    </xf>
    <xf numFmtId="0" fontId="26" fillId="12" borderId="27" xfId="0" applyFont="1" applyFill="1" applyBorder="1" applyAlignment="1">
      <alignment horizontal="left" vertical="top" wrapText="1"/>
    </xf>
    <xf numFmtId="0" fontId="16" fillId="20" borderId="1" xfId="0" applyFont="1" applyFill="1" applyBorder="1" applyAlignment="1">
      <alignment horizontal="center" vertical="top"/>
    </xf>
    <xf numFmtId="0" fontId="64" fillId="0" borderId="1" xfId="0" applyFont="1" applyBorder="1" applyAlignment="1">
      <alignment horizontal="left" vertical="top" wrapText="1"/>
    </xf>
    <xf numFmtId="0" fontId="64" fillId="0" borderId="29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center" vertical="top" wrapText="1"/>
    </xf>
    <xf numFmtId="164" fontId="18" fillId="0" borderId="33" xfId="0" applyNumberFormat="1" applyFont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center" wrapText="1"/>
    </xf>
    <xf numFmtId="164" fontId="16" fillId="0" borderId="29" xfId="5" applyNumberFormat="1" applyFont="1" applyBorder="1" applyAlignment="1">
      <alignment horizontal="center" vertical="top"/>
    </xf>
    <xf numFmtId="164" fontId="18" fillId="4" borderId="33" xfId="0" applyNumberFormat="1" applyFont="1" applyFill="1" applyBorder="1" applyAlignment="1">
      <alignment horizontal="center" vertical="center" wrapText="1"/>
    </xf>
    <xf numFmtId="0" fontId="18" fillId="4" borderId="41" xfId="0" applyFont="1" applyFill="1" applyBorder="1" applyAlignment="1">
      <alignment horizontal="left" vertical="center" wrapText="1"/>
    </xf>
    <xf numFmtId="164" fontId="16" fillId="0" borderId="34" xfId="5" applyNumberFormat="1" applyFont="1" applyBorder="1" applyAlignment="1">
      <alignment horizontal="center" vertical="top"/>
    </xf>
    <xf numFmtId="0" fontId="18" fillId="0" borderId="34" xfId="0" applyFont="1" applyBorder="1" applyAlignment="1">
      <alignment horizontal="center" vertical="top"/>
    </xf>
    <xf numFmtId="0" fontId="16" fillId="11" borderId="2" xfId="5" applyFont="1" applyFill="1" applyBorder="1" applyAlignment="1">
      <alignment horizontal="center" vertical="center" textRotation="90" wrapText="1"/>
    </xf>
    <xf numFmtId="49" fontId="16" fillId="0" borderId="17" xfId="5" applyNumberFormat="1" applyFont="1" applyBorder="1" applyAlignment="1">
      <alignment horizontal="center" vertical="top"/>
    </xf>
    <xf numFmtId="164" fontId="16" fillId="4" borderId="29" xfId="5" applyNumberFormat="1" applyFont="1" applyFill="1" applyBorder="1" applyAlignment="1">
      <alignment horizontal="center" vertical="top"/>
    </xf>
    <xf numFmtId="0" fontId="16" fillId="11" borderId="16" xfId="5" applyFont="1" applyFill="1" applyBorder="1" applyAlignment="1">
      <alignment horizontal="center" vertical="center" textRotation="90" wrapText="1"/>
    </xf>
    <xf numFmtId="0" fontId="16" fillId="11" borderId="42" xfId="5" applyFont="1" applyFill="1" applyBorder="1" applyAlignment="1">
      <alignment horizontal="center" vertical="center" textRotation="90" wrapText="1"/>
    </xf>
    <xf numFmtId="0" fontId="16" fillId="17" borderId="1" xfId="0" applyFont="1" applyFill="1" applyBorder="1" applyAlignment="1">
      <alignment horizontal="center" vertical="top"/>
    </xf>
    <xf numFmtId="164" fontId="16" fillId="4" borderId="12" xfId="5" applyNumberFormat="1" applyFont="1" applyFill="1" applyBorder="1" applyAlignment="1">
      <alignment horizontal="center" vertical="top"/>
    </xf>
    <xf numFmtId="0" fontId="18" fillId="0" borderId="6" xfId="0" applyFont="1" applyBorder="1" applyAlignment="1">
      <alignment horizontal="center" vertical="top" wrapText="1"/>
    </xf>
    <xf numFmtId="0" fontId="18" fillId="0" borderId="41" xfId="0" applyFont="1" applyBorder="1" applyAlignment="1">
      <alignment vertical="top"/>
    </xf>
    <xf numFmtId="0" fontId="18" fillId="5" borderId="59" xfId="5" applyFont="1" applyFill="1" applyBorder="1" applyAlignment="1">
      <alignment vertical="top"/>
    </xf>
    <xf numFmtId="49" fontId="16" fillId="0" borderId="2" xfId="5" applyNumberFormat="1" applyFont="1" applyBorder="1" applyAlignment="1">
      <alignment horizontal="center" vertical="top"/>
    </xf>
    <xf numFmtId="0" fontId="18" fillId="5" borderId="40" xfId="5" applyFont="1" applyFill="1" applyBorder="1" applyAlignment="1">
      <alignment vertical="top"/>
    </xf>
    <xf numFmtId="49" fontId="16" fillId="0" borderId="16" xfId="5" applyNumberFormat="1" applyFont="1" applyBorder="1" applyAlignment="1">
      <alignment horizontal="center" vertical="top"/>
    </xf>
    <xf numFmtId="0" fontId="18" fillId="5" borderId="6" xfId="0" applyFont="1" applyFill="1" applyBorder="1" applyAlignment="1">
      <alignment horizontal="center" vertical="top" wrapText="1"/>
    </xf>
    <xf numFmtId="0" fontId="18" fillId="0" borderId="33" xfId="0" applyFont="1" applyBorder="1" applyAlignment="1">
      <alignment horizontal="center" vertical="top" wrapText="1"/>
    </xf>
    <xf numFmtId="49" fontId="16" fillId="0" borderId="42" xfId="5" applyNumberFormat="1" applyFont="1" applyBorder="1" applyAlignment="1">
      <alignment horizontal="center" vertical="top"/>
    </xf>
    <xf numFmtId="0" fontId="18" fillId="5" borderId="35" xfId="5" applyFont="1" applyFill="1" applyBorder="1" applyAlignment="1">
      <alignment vertical="top"/>
    </xf>
    <xf numFmtId="0" fontId="18" fillId="5" borderId="26" xfId="5" applyFont="1" applyFill="1" applyBorder="1" applyAlignment="1">
      <alignment vertical="top"/>
    </xf>
    <xf numFmtId="49" fontId="16" fillId="0" borderId="14" xfId="5" applyNumberFormat="1" applyFont="1" applyBorder="1" applyAlignment="1">
      <alignment horizontal="center" vertical="top"/>
    </xf>
    <xf numFmtId="0" fontId="18" fillId="5" borderId="56" xfId="0" applyFont="1" applyFill="1" applyBorder="1" applyAlignment="1">
      <alignment horizontal="center" vertical="top" wrapText="1"/>
    </xf>
    <xf numFmtId="164" fontId="18" fillId="4" borderId="54" xfId="0" applyNumberFormat="1" applyFont="1" applyFill="1" applyBorder="1" applyAlignment="1">
      <alignment horizontal="center" vertical="center" wrapText="1"/>
    </xf>
    <xf numFmtId="164" fontId="16" fillId="4" borderId="30" xfId="5" applyNumberFormat="1" applyFont="1" applyFill="1" applyBorder="1" applyAlignment="1">
      <alignment horizontal="center" vertical="top"/>
    </xf>
    <xf numFmtId="49" fontId="16" fillId="0" borderId="19" xfId="5" applyNumberFormat="1" applyFont="1" applyBorder="1" applyAlignment="1">
      <alignment horizontal="center" vertical="top"/>
    </xf>
    <xf numFmtId="0" fontId="18" fillId="0" borderId="60" xfId="0" applyFont="1" applyBorder="1" applyAlignment="1">
      <alignment horizontal="center" vertical="top" wrapText="1"/>
    </xf>
    <xf numFmtId="164" fontId="18" fillId="0" borderId="53" xfId="0" applyNumberFormat="1" applyFont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top" wrapText="1"/>
    </xf>
    <xf numFmtId="0" fontId="18" fillId="0" borderId="23" xfId="5" applyFont="1" applyBorder="1" applyAlignment="1">
      <alignment horizontal="center" vertical="top"/>
    </xf>
    <xf numFmtId="0" fontId="18" fillId="0" borderId="24" xfId="5" applyFont="1" applyBorder="1" applyAlignment="1">
      <alignment horizontal="center" vertical="top"/>
    </xf>
    <xf numFmtId="0" fontId="18" fillId="0" borderId="50" xfId="5" applyFont="1" applyBorder="1" applyAlignment="1">
      <alignment horizontal="left" vertical="top"/>
    </xf>
    <xf numFmtId="0" fontId="18" fillId="0" borderId="27" xfId="5" applyFont="1" applyBorder="1" applyAlignment="1">
      <alignment horizontal="center" vertical="top"/>
    </xf>
    <xf numFmtId="164" fontId="18" fillId="4" borderId="53" xfId="0" applyNumberFormat="1" applyFont="1" applyFill="1" applyBorder="1" applyAlignment="1">
      <alignment horizontal="center" vertical="center" wrapText="1"/>
    </xf>
    <xf numFmtId="49" fontId="16" fillId="12" borderId="1" xfId="5" applyNumberFormat="1" applyFont="1" applyFill="1" applyBorder="1" applyAlignment="1">
      <alignment horizontal="left" vertical="top"/>
    </xf>
    <xf numFmtId="49" fontId="16" fillId="12" borderId="29" xfId="5" applyNumberFormat="1" applyFont="1" applyFill="1" applyBorder="1" applyAlignment="1">
      <alignment horizontal="left" vertical="top"/>
    </xf>
    <xf numFmtId="49" fontId="16" fillId="0" borderId="34" xfId="5" applyNumberFormat="1" applyFont="1" applyBorder="1" applyAlignment="1">
      <alignment horizontal="left" vertical="top"/>
    </xf>
    <xf numFmtId="49" fontId="16" fillId="12" borderId="34" xfId="5" applyNumberFormat="1" applyFont="1" applyFill="1" applyBorder="1" applyAlignment="1">
      <alignment horizontal="left" vertical="top"/>
    </xf>
    <xf numFmtId="49" fontId="18" fillId="0" borderId="1" xfId="5" applyNumberFormat="1" applyFont="1" applyBorder="1" applyAlignment="1">
      <alignment vertical="top"/>
    </xf>
    <xf numFmtId="0" fontId="18" fillId="0" borderId="47" xfId="0" applyFont="1" applyBorder="1" applyAlignment="1">
      <alignment horizontal="center" vertical="top"/>
    </xf>
    <xf numFmtId="49" fontId="18" fillId="0" borderId="29" xfId="5" applyNumberFormat="1" applyFont="1" applyBorder="1" applyAlignment="1">
      <alignment vertical="top"/>
    </xf>
    <xf numFmtId="49" fontId="18" fillId="0" borderId="34" xfId="5" applyNumberFormat="1" applyFont="1" applyBorder="1" applyAlignment="1">
      <alignment vertical="top"/>
    </xf>
    <xf numFmtId="0" fontId="18" fillId="0" borderId="40" xfId="5" applyFont="1" applyBorder="1" applyAlignment="1">
      <alignment horizontal="center" vertical="top"/>
    </xf>
    <xf numFmtId="164" fontId="17" fillId="17" borderId="21" xfId="5" applyNumberFormat="1" applyFont="1" applyFill="1" applyBorder="1" applyAlignment="1">
      <alignment horizontal="center" vertical="top"/>
    </xf>
    <xf numFmtId="49" fontId="16" fillId="0" borderId="4" xfId="5" applyNumberFormat="1" applyFont="1" applyBorder="1" applyAlignment="1">
      <alignment horizontal="center" vertical="top"/>
    </xf>
    <xf numFmtId="49" fontId="16" fillId="0" borderId="38" xfId="5" applyNumberFormat="1" applyFont="1" applyBorder="1" applyAlignment="1">
      <alignment horizontal="center" vertical="top"/>
    </xf>
    <xf numFmtId="164" fontId="17" fillId="0" borderId="4" xfId="5" applyNumberFormat="1" applyFont="1" applyBorder="1" applyAlignment="1">
      <alignment horizontal="center" vertical="top"/>
    </xf>
    <xf numFmtId="164" fontId="18" fillId="0" borderId="49" xfId="0" applyNumberFormat="1" applyFont="1" applyBorder="1" applyAlignment="1">
      <alignment horizontal="center" vertical="center" wrapText="1"/>
    </xf>
    <xf numFmtId="0" fontId="18" fillId="0" borderId="48" xfId="0" applyFont="1" applyBorder="1" applyAlignment="1">
      <alignment horizontal="left" vertical="top" wrapText="1"/>
    </xf>
    <xf numFmtId="164" fontId="18" fillId="0" borderId="12" xfId="5" applyNumberFormat="1" applyFont="1" applyBorder="1" applyAlignment="1">
      <alignment horizontal="center" vertical="top"/>
    </xf>
    <xf numFmtId="164" fontId="16" fillId="0" borderId="27" xfId="5" applyNumberFormat="1" applyFont="1" applyBorder="1" applyAlignment="1">
      <alignment horizontal="center" vertical="top"/>
    </xf>
    <xf numFmtId="0" fontId="16" fillId="11" borderId="38" xfId="5" applyFont="1" applyFill="1" applyBorder="1" applyAlignment="1">
      <alignment horizontal="center" vertical="center" textRotation="90" wrapText="1"/>
    </xf>
    <xf numFmtId="49" fontId="18" fillId="0" borderId="82" xfId="5" applyNumberFormat="1" applyFont="1" applyBorder="1" applyAlignment="1">
      <alignment horizontal="center" vertical="top"/>
    </xf>
    <xf numFmtId="0" fontId="16" fillId="11" borderId="4" xfId="5" applyFont="1" applyFill="1" applyBorder="1" applyAlignment="1">
      <alignment horizontal="center" vertical="center" textRotation="90" wrapText="1"/>
    </xf>
    <xf numFmtId="49" fontId="18" fillId="0" borderId="14" xfId="5" applyNumberFormat="1" applyFont="1" applyBorder="1" applyAlignment="1">
      <alignment horizontal="center" vertical="top"/>
    </xf>
    <xf numFmtId="0" fontId="16" fillId="11" borderId="17" xfId="5" applyFont="1" applyFill="1" applyBorder="1" applyAlignment="1">
      <alignment horizontal="center" vertical="center" textRotation="90" wrapText="1"/>
    </xf>
    <xf numFmtId="49" fontId="18" fillId="0" borderId="7" xfId="5" applyNumberFormat="1" applyFont="1" applyBorder="1" applyAlignment="1">
      <alignment horizontal="center" vertical="top"/>
    </xf>
    <xf numFmtId="49" fontId="18" fillId="0" borderId="70" xfId="5" applyNumberFormat="1" applyFont="1" applyBorder="1" applyAlignment="1">
      <alignment horizontal="center" vertical="top"/>
    </xf>
    <xf numFmtId="49" fontId="18" fillId="0" borderId="15" xfId="5" applyNumberFormat="1" applyFont="1" applyBorder="1" applyAlignment="1">
      <alignment horizontal="center" vertical="top"/>
    </xf>
    <xf numFmtId="49" fontId="18" fillId="0" borderId="8" xfId="5" applyNumberFormat="1" applyFont="1" applyBorder="1" applyAlignment="1">
      <alignment horizontal="center" vertical="top"/>
    </xf>
    <xf numFmtId="0" fontId="18" fillId="0" borderId="59" xfId="5" applyFont="1" applyBorder="1" applyAlignment="1">
      <alignment horizontal="center" vertical="top"/>
    </xf>
    <xf numFmtId="164" fontId="17" fillId="0" borderId="21" xfId="5" applyNumberFormat="1" applyFont="1" applyBorder="1" applyAlignment="1">
      <alignment horizontal="center" vertical="top"/>
    </xf>
    <xf numFmtId="0" fontId="18" fillId="4" borderId="48" xfId="0" applyFont="1" applyFill="1" applyBorder="1" applyAlignment="1">
      <alignment vertical="top" wrapText="1"/>
    </xf>
    <xf numFmtId="164" fontId="18" fillId="4" borderId="7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left" vertical="center" wrapText="1"/>
    </xf>
    <xf numFmtId="164" fontId="16" fillId="0" borderId="30" xfId="5" applyNumberFormat="1" applyFont="1" applyBorder="1" applyAlignment="1">
      <alignment horizontal="center" vertical="top"/>
    </xf>
    <xf numFmtId="2" fontId="18" fillId="0" borderId="42" xfId="0" applyNumberFormat="1" applyFont="1" applyBorder="1" applyAlignment="1">
      <alignment horizontal="center" vertical="center" wrapText="1"/>
    </xf>
    <xf numFmtId="0" fontId="18" fillId="0" borderId="35" xfId="5" applyFont="1" applyBorder="1" applyAlignment="1">
      <alignment horizontal="center" vertical="top"/>
    </xf>
    <xf numFmtId="0" fontId="18" fillId="0" borderId="36" xfId="5" applyFont="1" applyBorder="1" applyAlignment="1">
      <alignment horizontal="center" vertical="top"/>
    </xf>
    <xf numFmtId="164" fontId="16" fillId="17" borderId="17" xfId="5" applyNumberFormat="1" applyFont="1" applyFill="1" applyBorder="1" applyAlignment="1">
      <alignment horizontal="center" vertical="top"/>
    </xf>
    <xf numFmtId="0" fontId="65" fillId="0" borderId="2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left" vertical="center" wrapText="1"/>
    </xf>
    <xf numFmtId="164" fontId="17" fillId="4" borderId="5" xfId="5" applyNumberFormat="1" applyFont="1" applyFill="1" applyBorder="1" applyAlignment="1">
      <alignment horizontal="center" vertical="top"/>
    </xf>
    <xf numFmtId="164" fontId="17" fillId="11" borderId="21" xfId="5" applyNumberFormat="1" applyFont="1" applyFill="1" applyBorder="1" applyAlignment="1">
      <alignment horizontal="center" vertical="top"/>
    </xf>
    <xf numFmtId="49" fontId="16" fillId="11" borderId="3" xfId="5" applyNumberFormat="1" applyFont="1" applyFill="1" applyBorder="1" applyAlignment="1">
      <alignment horizontal="center" vertical="top"/>
    </xf>
    <xf numFmtId="0" fontId="18" fillId="0" borderId="40" xfId="0" applyFont="1" applyBorder="1" applyAlignment="1">
      <alignment vertical="center" wrapText="1"/>
    </xf>
    <xf numFmtId="164" fontId="18" fillId="0" borderId="49" xfId="0" applyNumberFormat="1" applyFont="1" applyBorder="1" applyAlignment="1">
      <alignment vertical="center" wrapText="1"/>
    </xf>
    <xf numFmtId="49" fontId="16" fillId="11" borderId="0" xfId="5" applyNumberFormat="1" applyFont="1" applyFill="1" applyAlignment="1">
      <alignment horizontal="center" vertical="top"/>
    </xf>
    <xf numFmtId="49" fontId="16" fillId="11" borderId="0" xfId="5" applyNumberFormat="1" applyFont="1" applyFill="1" applyAlignment="1">
      <alignment horizontal="center" vertical="top"/>
    </xf>
    <xf numFmtId="0" fontId="18" fillId="0" borderId="56" xfId="0" applyFont="1" applyBorder="1" applyAlignment="1">
      <alignment vertical="center" wrapText="1"/>
    </xf>
    <xf numFmtId="164" fontId="18" fillId="0" borderId="68" xfId="0" applyNumberFormat="1" applyFont="1" applyBorder="1" applyAlignment="1">
      <alignment vertical="center" wrapText="1"/>
    </xf>
    <xf numFmtId="0" fontId="18" fillId="0" borderId="57" xfId="0" applyFont="1" applyBorder="1" applyAlignment="1">
      <alignment vertical="center" wrapText="1"/>
    </xf>
    <xf numFmtId="0" fontId="16" fillId="11" borderId="52" xfId="0" applyFont="1" applyFill="1" applyBorder="1" applyAlignment="1">
      <alignment horizontal="center" vertical="top"/>
    </xf>
    <xf numFmtId="49" fontId="18" fillId="0" borderId="30" xfId="0" applyNumberFormat="1" applyFont="1" applyBorder="1" applyAlignment="1">
      <alignment horizontal="center" vertical="top" wrapText="1"/>
    </xf>
    <xf numFmtId="0" fontId="18" fillId="0" borderId="60" xfId="0" applyFont="1" applyBorder="1" applyAlignment="1">
      <alignment vertical="center" wrapText="1"/>
    </xf>
    <xf numFmtId="164" fontId="18" fillId="0" borderId="73" xfId="0" applyNumberFormat="1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49" fontId="16" fillId="11" borderId="22" xfId="5" applyNumberFormat="1" applyFont="1" applyFill="1" applyBorder="1" applyAlignment="1">
      <alignment horizontal="center" vertical="top"/>
    </xf>
    <xf numFmtId="49" fontId="16" fillId="11" borderId="22" xfId="5" applyNumberFormat="1" applyFont="1" applyFill="1" applyBorder="1" applyAlignment="1">
      <alignment horizontal="center" vertical="top"/>
    </xf>
    <xf numFmtId="0" fontId="18" fillId="0" borderId="43" xfId="0" applyFont="1" applyBorder="1" applyAlignment="1">
      <alignment horizontal="center" vertical="center" wrapText="1"/>
    </xf>
    <xf numFmtId="164" fontId="18" fillId="4" borderId="46" xfId="0" applyNumberFormat="1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 wrapText="1"/>
    </xf>
    <xf numFmtId="49" fontId="16" fillId="13" borderId="10" xfId="5" applyNumberFormat="1" applyFont="1" applyFill="1" applyBorder="1" applyAlignment="1">
      <alignment horizontal="center" vertical="top"/>
    </xf>
    <xf numFmtId="0" fontId="16" fillId="8" borderId="9" xfId="0" applyFont="1" applyFill="1" applyBorder="1" applyAlignment="1">
      <alignment horizontal="left" vertical="top" wrapText="1"/>
    </xf>
    <xf numFmtId="0" fontId="16" fillId="8" borderId="10" xfId="0" applyFont="1" applyFill="1" applyBorder="1" applyAlignment="1">
      <alignment horizontal="left" vertical="top" wrapText="1"/>
    </xf>
    <xf numFmtId="0" fontId="16" fillId="8" borderId="11" xfId="0" applyFont="1" applyFill="1" applyBorder="1" applyAlignment="1">
      <alignment horizontal="left" vertical="top" wrapText="1"/>
    </xf>
    <xf numFmtId="49" fontId="16" fillId="13" borderId="9" xfId="5" applyNumberFormat="1" applyFont="1" applyFill="1" applyBorder="1" applyAlignment="1">
      <alignment horizontal="center" vertical="top"/>
    </xf>
    <xf numFmtId="49" fontId="18" fillId="0" borderId="56" xfId="7" applyNumberFormat="1" applyFont="1" applyBorder="1" applyAlignment="1">
      <alignment horizontal="center" vertical="top"/>
    </xf>
    <xf numFmtId="49" fontId="18" fillId="0" borderId="54" xfId="7" applyNumberFormat="1" applyFont="1" applyBorder="1" applyAlignment="1">
      <alignment vertical="top" wrapText="1"/>
    </xf>
    <xf numFmtId="0" fontId="18" fillId="4" borderId="68" xfId="7" applyFont="1" applyFill="1" applyBorder="1" applyAlignment="1">
      <alignment horizontal="left" vertical="top" wrapText="1"/>
    </xf>
    <xf numFmtId="49" fontId="16" fillId="0" borderId="0" xfId="5" applyNumberFormat="1" applyFont="1" applyAlignment="1">
      <alignment horizontal="center" vertical="top"/>
    </xf>
    <xf numFmtId="49" fontId="16" fillId="13" borderId="3" xfId="5" applyNumberFormat="1" applyFont="1" applyFill="1" applyBorder="1" applyAlignment="1">
      <alignment horizontal="center" vertical="top"/>
    </xf>
    <xf numFmtId="49" fontId="16" fillId="18" borderId="9" xfId="5" applyNumberFormat="1" applyFont="1" applyFill="1" applyBorder="1" applyAlignment="1">
      <alignment vertical="top"/>
    </xf>
    <xf numFmtId="49" fontId="16" fillId="18" borderId="10" xfId="5" applyNumberFormat="1" applyFont="1" applyFill="1" applyBorder="1" applyAlignment="1">
      <alignment vertical="top"/>
    </xf>
    <xf numFmtId="49" fontId="16" fillId="18" borderId="10" xfId="5" applyNumberFormat="1" applyFont="1" applyFill="1" applyBorder="1" applyAlignment="1">
      <alignment vertical="center"/>
    </xf>
    <xf numFmtId="49" fontId="16" fillId="18" borderId="11" xfId="5" applyNumberFormat="1" applyFont="1" applyFill="1" applyBorder="1" applyAlignment="1">
      <alignment vertical="top"/>
    </xf>
    <xf numFmtId="164" fontId="16" fillId="18" borderId="45" xfId="5" applyNumberFormat="1" applyFont="1" applyFill="1" applyBorder="1" applyAlignment="1">
      <alignment horizontal="center" vertical="center"/>
    </xf>
    <xf numFmtId="164" fontId="16" fillId="13" borderId="45" xfId="5" applyNumberFormat="1" applyFont="1" applyFill="1" applyBorder="1" applyAlignment="1">
      <alignment horizontal="center" vertical="top"/>
    </xf>
    <xf numFmtId="0" fontId="18" fillId="0" borderId="55" xfId="5" applyFont="1" applyBorder="1" applyAlignment="1">
      <alignment vertical="top"/>
    </xf>
    <xf numFmtId="0" fontId="18" fillId="0" borderId="6" xfId="5" applyFont="1" applyBorder="1" applyAlignment="1">
      <alignment horizontal="center"/>
    </xf>
    <xf numFmtId="0" fontId="18" fillId="11" borderId="30" xfId="0" applyFont="1" applyFill="1" applyBorder="1" applyAlignment="1">
      <alignment horizontal="center" vertical="top"/>
    </xf>
    <xf numFmtId="49" fontId="16" fillId="13" borderId="4" xfId="5" applyNumberFormat="1" applyFont="1" applyFill="1" applyBorder="1" applyAlignment="1">
      <alignment vertical="top"/>
    </xf>
    <xf numFmtId="49" fontId="16" fillId="13" borderId="17" xfId="5" applyNumberFormat="1" applyFont="1" applyFill="1" applyBorder="1" applyAlignment="1">
      <alignment vertical="top"/>
    </xf>
    <xf numFmtId="0" fontId="18" fillId="0" borderId="48" xfId="5" applyFont="1" applyBorder="1" applyAlignment="1">
      <alignment vertical="top" wrapText="1"/>
    </xf>
    <xf numFmtId="0" fontId="18" fillId="0" borderId="6" xfId="5" applyFont="1" applyBorder="1" applyAlignment="1">
      <alignment horizontal="center" vertical="center"/>
    </xf>
    <xf numFmtId="0" fontId="18" fillId="12" borderId="34" xfId="0" applyFont="1" applyFill="1" applyBorder="1" applyAlignment="1">
      <alignment vertical="top"/>
    </xf>
    <xf numFmtId="0" fontId="18" fillId="12" borderId="54" xfId="0" applyFont="1" applyFill="1" applyBorder="1" applyAlignment="1">
      <alignment horizontal="left" vertical="top" wrapText="1"/>
    </xf>
    <xf numFmtId="0" fontId="66" fillId="0" borderId="18" xfId="0" applyFont="1" applyBorder="1" applyAlignment="1">
      <alignment horizontal="center"/>
    </xf>
    <xf numFmtId="0" fontId="18" fillId="0" borderId="49" xfId="5" applyFont="1" applyBorder="1" applyAlignment="1">
      <alignment horizontal="center" vertical="center"/>
    </xf>
    <xf numFmtId="0" fontId="66" fillId="0" borderId="71" xfId="0" applyFont="1" applyBorder="1" applyAlignment="1">
      <alignment horizontal="center"/>
    </xf>
    <xf numFmtId="0" fontId="18" fillId="0" borderId="36" xfId="5" applyFont="1" applyBorder="1" applyAlignment="1">
      <alignment horizontal="center" vertical="center"/>
    </xf>
    <xf numFmtId="0" fontId="18" fillId="0" borderId="37" xfId="5" applyFont="1" applyBorder="1" applyAlignment="1">
      <alignment horizontal="left" vertical="top" wrapText="1"/>
    </xf>
    <xf numFmtId="0" fontId="67" fillId="0" borderId="0" xfId="0" applyFont="1"/>
    <xf numFmtId="0" fontId="18" fillId="12" borderId="51" xfId="0" applyFont="1" applyFill="1" applyBorder="1" applyAlignment="1">
      <alignment horizontal="left" vertical="top" wrapText="1"/>
    </xf>
    <xf numFmtId="168" fontId="16" fillId="0" borderId="4" xfId="5" applyNumberFormat="1" applyFont="1" applyBorder="1" applyAlignment="1">
      <alignment horizontal="center" vertical="top"/>
    </xf>
    <xf numFmtId="0" fontId="18" fillId="12" borderId="0" xfId="5" applyFont="1" applyFill="1" applyAlignment="1">
      <alignment vertical="top"/>
    </xf>
    <xf numFmtId="49" fontId="18" fillId="0" borderId="29" xfId="0" applyNumberFormat="1" applyFont="1" applyBorder="1" applyAlignment="1">
      <alignment horizontal="left" vertical="top"/>
    </xf>
    <xf numFmtId="49" fontId="18" fillId="0" borderId="34" xfId="0" applyNumberFormat="1" applyFont="1" applyBorder="1" applyAlignment="1">
      <alignment horizontal="left" vertical="top"/>
    </xf>
    <xf numFmtId="0" fontId="18" fillId="0" borderId="23" xfId="5" applyFont="1" applyBorder="1" applyAlignment="1">
      <alignment horizontal="center" vertical="center"/>
    </xf>
    <xf numFmtId="0" fontId="18" fillId="0" borderId="40" xfId="5" applyFont="1" applyBorder="1" applyAlignment="1">
      <alignment horizontal="center" vertical="center"/>
    </xf>
    <xf numFmtId="0" fontId="18" fillId="0" borderId="26" xfId="5" applyFont="1" applyBorder="1" applyAlignment="1">
      <alignment horizontal="center" vertical="center"/>
    </xf>
    <xf numFmtId="2" fontId="16" fillId="0" borderId="5" xfId="5" applyNumberFormat="1" applyFont="1" applyBorder="1" applyAlignment="1">
      <alignment horizontal="center" vertical="top"/>
    </xf>
    <xf numFmtId="0" fontId="48" fillId="0" borderId="23" xfId="5" applyFont="1" applyBorder="1" applyAlignment="1">
      <alignment horizontal="center" vertical="center"/>
    </xf>
    <xf numFmtId="0" fontId="48" fillId="0" borderId="26" xfId="5" applyFont="1" applyBorder="1" applyAlignment="1">
      <alignment horizontal="center" vertical="center"/>
    </xf>
    <xf numFmtId="0" fontId="18" fillId="0" borderId="27" xfId="5" applyFont="1" applyBorder="1" applyAlignment="1">
      <alignment horizontal="center" vertical="center"/>
    </xf>
    <xf numFmtId="0" fontId="18" fillId="0" borderId="24" xfId="5" applyFont="1" applyBorder="1" applyAlignment="1">
      <alignment horizontal="center" vertical="center"/>
    </xf>
    <xf numFmtId="0" fontId="18" fillId="0" borderId="39" xfId="0" applyFont="1" applyBorder="1" applyAlignment="1">
      <alignment vertical="center"/>
    </xf>
    <xf numFmtId="0" fontId="18" fillId="0" borderId="41" xfId="0" applyFont="1" applyBorder="1" applyAlignment="1">
      <alignment vertical="center"/>
    </xf>
    <xf numFmtId="0" fontId="18" fillId="0" borderId="26" xfId="0" applyFont="1" applyBorder="1" applyAlignment="1">
      <alignment horizontal="center" vertical="top" wrapText="1"/>
    </xf>
    <xf numFmtId="164" fontId="18" fillId="0" borderId="27" xfId="0" applyNumberFormat="1" applyFont="1" applyBorder="1" applyAlignment="1">
      <alignment horizontal="center" vertical="top" wrapText="1"/>
    </xf>
    <xf numFmtId="0" fontId="18" fillId="0" borderId="39" xfId="0" applyFont="1" applyBorder="1" applyAlignment="1">
      <alignment horizontal="left" vertical="top"/>
    </xf>
    <xf numFmtId="0" fontId="18" fillId="0" borderId="31" xfId="0" applyFont="1" applyBorder="1" applyAlignment="1">
      <alignment horizontal="center" vertical="top" wrapText="1"/>
    </xf>
    <xf numFmtId="164" fontId="18" fillId="0" borderId="32" xfId="0" applyNumberFormat="1" applyFont="1" applyBorder="1" applyAlignment="1">
      <alignment horizontal="center" vertical="top" wrapText="1"/>
    </xf>
    <xf numFmtId="0" fontId="18" fillId="0" borderId="41" xfId="0" applyFont="1" applyBorder="1" applyAlignment="1">
      <alignment horizontal="left" vertical="top"/>
    </xf>
    <xf numFmtId="0" fontId="18" fillId="0" borderId="39" xfId="0" applyFont="1" applyBorder="1" applyAlignment="1">
      <alignment vertical="center" wrapText="1"/>
    </xf>
    <xf numFmtId="0" fontId="18" fillId="0" borderId="26" xfId="0" applyFont="1" applyBorder="1" applyAlignment="1">
      <alignment horizontal="center" vertical="top" wrapText="1"/>
    </xf>
    <xf numFmtId="0" fontId="18" fillId="0" borderId="39" xfId="0" applyFont="1" applyBorder="1" applyAlignment="1">
      <alignment horizontal="left" vertical="center" wrapText="1"/>
    </xf>
    <xf numFmtId="164" fontId="16" fillId="11" borderId="11" xfId="5" applyNumberFormat="1" applyFont="1" applyFill="1" applyBorder="1" applyAlignment="1">
      <alignment vertical="top"/>
    </xf>
    <xf numFmtId="0" fontId="16" fillId="11" borderId="21" xfId="5" applyFont="1" applyFill="1" applyBorder="1" applyAlignment="1">
      <alignment horizontal="right" wrapText="1"/>
    </xf>
    <xf numFmtId="0" fontId="56" fillId="11" borderId="29" xfId="5" applyFont="1" applyFill="1" applyBorder="1" applyAlignment="1">
      <alignment horizontal="center" vertical="center" textRotation="90" wrapText="1"/>
    </xf>
    <xf numFmtId="0" fontId="68" fillId="12" borderId="1" xfId="0" applyFont="1" applyFill="1" applyBorder="1" applyAlignment="1">
      <alignment vertical="top" wrapText="1"/>
    </xf>
    <xf numFmtId="0" fontId="18" fillId="21" borderId="57" xfId="0" applyFont="1" applyFill="1" applyBorder="1" applyAlignment="1">
      <alignment horizontal="left" vertical="center" wrapText="1"/>
    </xf>
    <xf numFmtId="0" fontId="18" fillId="21" borderId="32" xfId="0" applyFont="1" applyFill="1" applyBorder="1" applyAlignment="1">
      <alignment vertical="center" wrapText="1"/>
    </xf>
    <xf numFmtId="0" fontId="18" fillId="21" borderId="61" xfId="0" applyFont="1" applyFill="1" applyBorder="1" applyAlignment="1">
      <alignment horizontal="left" vertical="center" wrapText="1"/>
    </xf>
    <xf numFmtId="0" fontId="18" fillId="0" borderId="59" xfId="5" applyFont="1" applyBorder="1" applyAlignment="1">
      <alignment vertical="top"/>
    </xf>
    <xf numFmtId="0" fontId="56" fillId="11" borderId="1" xfId="5" applyFont="1" applyFill="1" applyBorder="1" applyAlignment="1">
      <alignment horizontal="center" vertical="center" textRotation="90" wrapText="1"/>
    </xf>
    <xf numFmtId="0" fontId="56" fillId="11" borderId="34" xfId="5" applyFont="1" applyFill="1" applyBorder="1" applyAlignment="1">
      <alignment horizontal="center" vertical="center" textRotation="90" wrapText="1"/>
    </xf>
    <xf numFmtId="0" fontId="18" fillId="0" borderId="26" xfId="0" applyFont="1" applyBorder="1" applyAlignment="1">
      <alignment horizontal="center" vertical="center" wrapText="1"/>
    </xf>
    <xf numFmtId="164" fontId="18" fillId="19" borderId="27" xfId="0" applyNumberFormat="1" applyFont="1" applyFill="1" applyBorder="1" applyAlignment="1">
      <alignment horizontal="center" vertical="center" wrapText="1"/>
    </xf>
    <xf numFmtId="164" fontId="18" fillId="19" borderId="39" xfId="0" applyNumberFormat="1" applyFont="1" applyFill="1" applyBorder="1" applyAlignment="1">
      <alignment horizontal="left" vertical="top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164" fontId="18" fillId="19" borderId="41" xfId="0" applyNumberFormat="1" applyFont="1" applyFill="1" applyBorder="1" applyAlignment="1">
      <alignment horizontal="left" vertical="top" wrapText="1"/>
    </xf>
    <xf numFmtId="0" fontId="18" fillId="0" borderId="26" xfId="0" applyFont="1" applyBorder="1" applyAlignment="1">
      <alignment vertical="center" wrapText="1"/>
    </xf>
    <xf numFmtId="164" fontId="18" fillId="19" borderId="27" xfId="0" applyNumberFormat="1" applyFont="1" applyFill="1" applyBorder="1" applyAlignment="1">
      <alignment vertical="center" wrapText="1"/>
    </xf>
    <xf numFmtId="164" fontId="18" fillId="19" borderId="39" xfId="0" applyNumberFormat="1" applyFont="1" applyFill="1" applyBorder="1" applyAlignment="1">
      <alignment vertical="top" wrapText="1"/>
    </xf>
    <xf numFmtId="164" fontId="18" fillId="0" borderId="32" xfId="0" applyNumberFormat="1" applyFont="1" applyBorder="1" applyAlignment="1">
      <alignment vertical="center" wrapText="1"/>
    </xf>
    <xf numFmtId="164" fontId="18" fillId="0" borderId="41" xfId="0" applyNumberFormat="1" applyFont="1" applyBorder="1" applyAlignment="1">
      <alignment vertical="top" wrapText="1"/>
    </xf>
    <xf numFmtId="164" fontId="16" fillId="0" borderId="11" xfId="5" applyNumberFormat="1" applyFont="1" applyBorder="1" applyAlignment="1">
      <alignment horizontal="center" vertical="top"/>
    </xf>
    <xf numFmtId="164" fontId="18" fillId="19" borderId="41" xfId="0" applyNumberFormat="1" applyFont="1" applyFill="1" applyBorder="1" applyAlignment="1">
      <alignment vertical="top" wrapText="1"/>
    </xf>
    <xf numFmtId="49" fontId="16" fillId="12" borderId="2" xfId="5" applyNumberFormat="1" applyFont="1" applyFill="1" applyBorder="1" applyAlignment="1">
      <alignment horizontal="center" vertical="top"/>
    </xf>
    <xf numFmtId="49" fontId="16" fillId="12" borderId="16" xfId="5" applyNumberFormat="1" applyFont="1" applyFill="1" applyBorder="1" applyAlignment="1">
      <alignment horizontal="center" vertical="top"/>
    </xf>
    <xf numFmtId="49" fontId="16" fillId="12" borderId="42" xfId="5" applyNumberFormat="1" applyFont="1" applyFill="1" applyBorder="1" applyAlignment="1">
      <alignment horizontal="center" vertical="top"/>
    </xf>
    <xf numFmtId="0" fontId="69" fillId="0" borderId="59" xfId="0" applyFont="1" applyBorder="1" applyAlignment="1">
      <alignment horizontal="center" vertical="center"/>
    </xf>
    <xf numFmtId="0" fontId="69" fillId="0" borderId="69" xfId="0" applyFont="1" applyBorder="1" applyAlignment="1">
      <alignment horizontal="center" vertical="center"/>
    </xf>
    <xf numFmtId="164" fontId="43" fillId="0" borderId="58" xfId="0" applyNumberFormat="1" applyFont="1" applyBorder="1" applyAlignment="1">
      <alignment vertical="top" wrapText="1"/>
    </xf>
    <xf numFmtId="164" fontId="18" fillId="19" borderId="49" xfId="0" applyNumberFormat="1" applyFont="1" applyFill="1" applyBorder="1" applyAlignment="1">
      <alignment horizontal="center" vertical="center" wrapText="1"/>
    </xf>
    <xf numFmtId="164" fontId="18" fillId="0" borderId="48" xfId="0" applyNumberFormat="1" applyFont="1" applyBorder="1" applyAlignment="1">
      <alignment horizontal="left" vertical="top" wrapText="1"/>
    </xf>
    <xf numFmtId="164" fontId="18" fillId="0" borderId="61" xfId="0" applyNumberFormat="1" applyFont="1" applyBorder="1" applyAlignment="1">
      <alignment horizontal="left" vertical="top" wrapText="1"/>
    </xf>
    <xf numFmtId="164" fontId="18" fillId="19" borderId="58" xfId="0" applyNumberFormat="1" applyFont="1" applyFill="1" applyBorder="1" applyAlignment="1">
      <alignment horizontal="left" vertical="top" wrapText="1"/>
    </xf>
    <xf numFmtId="164" fontId="18" fillId="19" borderId="57" xfId="0" applyNumberFormat="1" applyFont="1" applyFill="1" applyBorder="1" applyAlignment="1">
      <alignment horizontal="left" vertical="top" wrapText="1"/>
    </xf>
    <xf numFmtId="164" fontId="18" fillId="19" borderId="61" xfId="0" applyNumberFormat="1" applyFont="1" applyFill="1" applyBorder="1" applyAlignment="1">
      <alignment horizontal="left" vertical="top" wrapText="1"/>
    </xf>
    <xf numFmtId="0" fontId="70" fillId="0" borderId="1" xfId="0" applyFont="1" applyBorder="1" applyAlignment="1">
      <alignment horizontal="left" vertical="top"/>
    </xf>
    <xf numFmtId="0" fontId="70" fillId="0" borderId="29" xfId="0" applyFont="1" applyBorder="1" applyAlignment="1">
      <alignment horizontal="left" vertical="top"/>
    </xf>
    <xf numFmtId="0" fontId="18" fillId="0" borderId="27" xfId="0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top"/>
    </xf>
    <xf numFmtId="0" fontId="18" fillId="0" borderId="13" xfId="0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top"/>
    </xf>
    <xf numFmtId="0" fontId="18" fillId="0" borderId="71" xfId="5" applyFont="1" applyBorder="1" applyAlignment="1">
      <alignment vertical="top"/>
    </xf>
    <xf numFmtId="0" fontId="18" fillId="0" borderId="63" xfId="5" applyFont="1" applyBorder="1" applyAlignment="1">
      <alignment vertical="top"/>
    </xf>
    <xf numFmtId="0" fontId="18" fillId="0" borderId="17" xfId="5" applyFont="1" applyBorder="1" applyAlignment="1">
      <alignment vertical="top"/>
    </xf>
    <xf numFmtId="164" fontId="18" fillId="19" borderId="27" xfId="0" applyNumberFormat="1" applyFont="1" applyFill="1" applyBorder="1" applyAlignment="1">
      <alignment horizontal="center" vertical="center" wrapText="1"/>
    </xf>
    <xf numFmtId="164" fontId="18" fillId="19" borderId="15" xfId="0" applyNumberFormat="1" applyFont="1" applyFill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/>
    </xf>
    <xf numFmtId="0" fontId="18" fillId="0" borderId="11" xfId="0" applyFont="1" applyBorder="1" applyAlignment="1">
      <alignment vertical="top" wrapText="1"/>
    </xf>
    <xf numFmtId="0" fontId="18" fillId="0" borderId="21" xfId="0" applyFont="1" applyBorder="1" applyAlignment="1">
      <alignment horizontal="center" vertical="top"/>
    </xf>
    <xf numFmtId="0" fontId="18" fillId="0" borderId="20" xfId="5" applyFont="1" applyBorder="1" applyAlignment="1">
      <alignment vertical="top"/>
    </xf>
    <xf numFmtId="0" fontId="18" fillId="0" borderId="40" xfId="0" applyFont="1" applyBorder="1" applyAlignment="1">
      <alignment horizontal="center" vertical="center" wrapText="1"/>
    </xf>
    <xf numFmtId="164" fontId="18" fillId="19" borderId="49" xfId="0" applyNumberFormat="1" applyFont="1" applyFill="1" applyBorder="1" applyAlignment="1">
      <alignment horizontal="center" vertical="center" wrapText="1"/>
    </xf>
    <xf numFmtId="164" fontId="18" fillId="19" borderId="48" xfId="0" applyNumberFormat="1" applyFont="1" applyFill="1" applyBorder="1" applyAlignment="1">
      <alignment horizontal="left" vertical="top" wrapText="1"/>
    </xf>
    <xf numFmtId="164" fontId="18" fillId="19" borderId="7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left" vertical="top" wrapText="1"/>
    </xf>
    <xf numFmtId="0" fontId="56" fillId="11" borderId="2" xfId="5" applyFont="1" applyFill="1" applyBorder="1" applyAlignment="1">
      <alignment horizontal="center" vertical="center" textRotation="90" wrapText="1"/>
    </xf>
    <xf numFmtId="49" fontId="16" fillId="11" borderId="2" xfId="5" applyNumberFormat="1" applyFont="1" applyFill="1" applyBorder="1" applyAlignment="1">
      <alignment horizontal="center" vertical="top"/>
    </xf>
    <xf numFmtId="0" fontId="18" fillId="11" borderId="29" xfId="5" applyFont="1" applyFill="1" applyBorder="1" applyAlignment="1">
      <alignment horizontal="center" vertical="top"/>
    </xf>
    <xf numFmtId="49" fontId="18" fillId="0" borderId="17" xfId="0" applyNumberFormat="1" applyFont="1" applyBorder="1" applyAlignment="1">
      <alignment horizontal="left" vertical="top" wrapText="1"/>
    </xf>
    <xf numFmtId="0" fontId="56" fillId="11" borderId="16" xfId="5" applyFont="1" applyFill="1" applyBorder="1" applyAlignment="1">
      <alignment horizontal="center" vertical="center" textRotation="90" wrapText="1"/>
    </xf>
    <xf numFmtId="49" fontId="16" fillId="11" borderId="16" xfId="5" applyNumberFormat="1" applyFont="1" applyFill="1" applyBorder="1" applyAlignment="1">
      <alignment horizontal="left" vertical="top" wrapText="1"/>
    </xf>
    <xf numFmtId="2" fontId="16" fillId="11" borderId="12" xfId="5" applyNumberFormat="1" applyFont="1" applyFill="1" applyBorder="1" applyAlignment="1">
      <alignment horizontal="center" vertical="top"/>
    </xf>
    <xf numFmtId="0" fontId="18" fillId="11" borderId="30" xfId="5" applyFont="1" applyFill="1" applyBorder="1" applyAlignment="1">
      <alignment horizontal="center" vertical="top"/>
    </xf>
    <xf numFmtId="0" fontId="18" fillId="11" borderId="5" xfId="5" applyFont="1" applyFill="1" applyBorder="1" applyAlignment="1">
      <alignment horizontal="center" vertical="top"/>
    </xf>
    <xf numFmtId="49" fontId="18" fillId="0" borderId="38" xfId="0" applyNumberFormat="1" applyFont="1" applyBorder="1" applyAlignment="1">
      <alignment horizontal="left" vertical="top" wrapText="1"/>
    </xf>
    <xf numFmtId="0" fontId="56" fillId="11" borderId="42" xfId="5" applyFont="1" applyFill="1" applyBorder="1" applyAlignment="1">
      <alignment horizontal="center" vertical="center" textRotation="90" wrapText="1"/>
    </xf>
    <xf numFmtId="49" fontId="16" fillId="11" borderId="42" xfId="5" applyNumberFormat="1" applyFont="1" applyFill="1" applyBorder="1" applyAlignment="1">
      <alignment horizontal="left" vertical="top" wrapText="1"/>
    </xf>
    <xf numFmtId="0" fontId="16" fillId="17" borderId="21" xfId="5" applyFont="1" applyFill="1" applyBorder="1" applyAlignment="1">
      <alignment horizontal="center" wrapText="1"/>
    </xf>
    <xf numFmtId="164" fontId="16" fillId="0" borderId="17" xfId="5" applyNumberFormat="1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8" fillId="0" borderId="60" xfId="5" applyFont="1" applyBorder="1" applyAlignment="1">
      <alignment vertical="top"/>
    </xf>
    <xf numFmtId="0" fontId="18" fillId="0" borderId="53" xfId="5" applyFont="1" applyBorder="1" applyAlignment="1">
      <alignment vertical="top"/>
    </xf>
    <xf numFmtId="0" fontId="18" fillId="0" borderId="61" xfId="5" applyFont="1" applyBorder="1" applyAlignment="1">
      <alignment vertical="top"/>
    </xf>
    <xf numFmtId="164" fontId="16" fillId="11" borderId="17" xfId="5" applyNumberFormat="1" applyFont="1" applyFill="1" applyBorder="1" applyAlignment="1">
      <alignment horizontal="center" vertical="top"/>
    </xf>
    <xf numFmtId="0" fontId="47" fillId="0" borderId="6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top" wrapText="1"/>
    </xf>
    <xf numFmtId="164" fontId="16" fillId="11" borderId="8" xfId="5" applyNumberFormat="1" applyFont="1" applyFill="1" applyBorder="1" applyAlignment="1">
      <alignment horizontal="center" vertical="top"/>
    </xf>
    <xf numFmtId="0" fontId="18" fillId="0" borderId="23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50" xfId="0" applyFont="1" applyBorder="1" applyAlignment="1">
      <alignment vertical="top" wrapText="1"/>
    </xf>
    <xf numFmtId="49" fontId="16" fillId="0" borderId="3" xfId="5" applyNumberFormat="1" applyFont="1" applyBorder="1" applyAlignment="1">
      <alignment horizontal="center" vertical="top"/>
    </xf>
    <xf numFmtId="0" fontId="26" fillId="0" borderId="0" xfId="5" applyFont="1" applyAlignment="1">
      <alignment horizontal="center" vertical="top"/>
    </xf>
    <xf numFmtId="0" fontId="18" fillId="0" borderId="49" xfId="0" applyFont="1" applyBorder="1" applyAlignment="1">
      <alignment horizontal="center" vertical="top" wrapText="1"/>
    </xf>
    <xf numFmtId="0" fontId="18" fillId="0" borderId="48" xfId="0" applyFont="1" applyBorder="1" applyAlignment="1">
      <alignment vertical="top" wrapText="1"/>
    </xf>
    <xf numFmtId="0" fontId="5" fillId="8" borderId="9" xfId="0" applyFont="1" applyFill="1" applyBorder="1" applyAlignment="1">
      <alignment vertical="top" wrapText="1"/>
    </xf>
    <xf numFmtId="0" fontId="5" fillId="8" borderId="10" xfId="0" applyFont="1" applyFill="1" applyBorder="1" applyAlignment="1">
      <alignment vertical="top" wrapText="1"/>
    </xf>
    <xf numFmtId="0" fontId="16" fillId="8" borderId="10" xfId="0" applyFont="1" applyFill="1" applyBorder="1" applyAlignment="1">
      <alignment vertical="top" wrapText="1"/>
    </xf>
    <xf numFmtId="0" fontId="16" fillId="8" borderId="10" xfId="0" applyFont="1" applyFill="1" applyBorder="1" applyAlignment="1">
      <alignment vertical="center" wrapText="1"/>
    </xf>
    <xf numFmtId="49" fontId="16" fillId="13" borderId="9" xfId="5" applyNumberFormat="1" applyFont="1" applyFill="1" applyBorder="1" applyAlignment="1">
      <alignment vertical="top"/>
    </xf>
    <xf numFmtId="49" fontId="16" fillId="18" borderId="21" xfId="5" applyNumberFormat="1" applyFont="1" applyFill="1" applyBorder="1" applyAlignment="1">
      <alignment vertical="top"/>
    </xf>
    <xf numFmtId="49" fontId="18" fillId="12" borderId="3" xfId="5" applyNumberFormat="1" applyFont="1" applyFill="1" applyBorder="1" applyAlignment="1">
      <alignment horizontal="left" vertical="top" wrapText="1"/>
    </xf>
    <xf numFmtId="49" fontId="18" fillId="12" borderId="0" xfId="5" applyNumberFormat="1" applyFont="1" applyFill="1" applyAlignment="1">
      <alignment horizontal="left" vertical="top" wrapText="1"/>
    </xf>
    <xf numFmtId="0" fontId="18" fillId="0" borderId="20" xfId="5" applyFont="1" applyBorder="1" applyAlignment="1">
      <alignment horizontal="center" vertical="top"/>
    </xf>
    <xf numFmtId="49" fontId="18" fillId="12" borderId="22" xfId="5" applyNumberFormat="1" applyFont="1" applyFill="1" applyBorder="1" applyAlignment="1">
      <alignment horizontal="left" vertical="top" wrapText="1"/>
    </xf>
    <xf numFmtId="49" fontId="16" fillId="8" borderId="3" xfId="5" applyNumberFormat="1" applyFont="1" applyFill="1" applyBorder="1" applyAlignment="1">
      <alignment vertical="top"/>
    </xf>
    <xf numFmtId="0" fontId="43" fillId="0" borderId="13" xfId="0" applyFont="1" applyBorder="1" applyAlignment="1">
      <alignment horizontal="center" vertical="top"/>
    </xf>
    <xf numFmtId="164" fontId="43" fillId="19" borderId="27" xfId="0" applyNumberFormat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top" wrapText="1"/>
    </xf>
    <xf numFmtId="164" fontId="18" fillId="11" borderId="47" xfId="5" applyNumberFormat="1" applyFont="1" applyFill="1" applyBorder="1" applyAlignment="1">
      <alignment horizontal="center" vertical="top"/>
    </xf>
    <xf numFmtId="0" fontId="18" fillId="11" borderId="4" xfId="5" applyFont="1" applyFill="1" applyBorder="1" applyAlignment="1">
      <alignment horizontal="center" vertical="top"/>
    </xf>
    <xf numFmtId="49" fontId="16" fillId="8" borderId="0" xfId="5" applyNumberFormat="1" applyFont="1" applyFill="1" applyAlignment="1">
      <alignment vertical="top"/>
    </xf>
    <xf numFmtId="0" fontId="18" fillId="0" borderId="40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justify" vertical="center"/>
    </xf>
    <xf numFmtId="164" fontId="18" fillId="11" borderId="52" xfId="5" applyNumberFormat="1" applyFont="1" applyFill="1" applyBorder="1" applyAlignment="1">
      <alignment horizontal="center" vertical="top"/>
    </xf>
    <xf numFmtId="0" fontId="18" fillId="11" borderId="20" xfId="5" applyFont="1" applyFill="1" applyBorder="1" applyAlignment="1">
      <alignment horizontal="center" vertical="top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15" xfId="0" applyFont="1" applyBorder="1" applyAlignment="1">
      <alignment wrapText="1"/>
    </xf>
    <xf numFmtId="0" fontId="43" fillId="0" borderId="31" xfId="0" applyFont="1" applyBorder="1" applyAlignment="1">
      <alignment horizontal="left" vertical="top" wrapText="1"/>
    </xf>
    <xf numFmtId="164" fontId="43" fillId="19" borderId="32" xfId="0" applyNumberFormat="1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horizontal="justify" vertical="center"/>
    </xf>
    <xf numFmtId="164" fontId="18" fillId="11" borderId="34" xfId="5" applyNumberFormat="1" applyFont="1" applyFill="1" applyBorder="1" applyAlignment="1">
      <alignment horizontal="center" vertical="top"/>
    </xf>
    <xf numFmtId="0" fontId="18" fillId="11" borderId="8" xfId="5" applyFont="1" applyFill="1" applyBorder="1" applyAlignment="1">
      <alignment horizontal="center" vertical="top"/>
    </xf>
    <xf numFmtId="49" fontId="16" fillId="8" borderId="22" xfId="5" applyNumberFormat="1" applyFont="1" applyFill="1" applyBorder="1" applyAlignment="1">
      <alignment vertical="top"/>
    </xf>
    <xf numFmtId="164" fontId="18" fillId="17" borderId="21" xfId="5" applyNumberFormat="1" applyFont="1" applyFill="1" applyBorder="1" applyAlignment="1">
      <alignment horizontal="center" vertical="top"/>
    </xf>
    <xf numFmtId="0" fontId="52" fillId="17" borderId="21" xfId="0" applyFont="1" applyFill="1" applyBorder="1" applyAlignment="1">
      <alignment horizontal="center" vertical="top"/>
    </xf>
    <xf numFmtId="49" fontId="16" fillId="11" borderId="79" xfId="5" applyNumberFormat="1" applyFont="1" applyFill="1" applyBorder="1" applyAlignment="1">
      <alignment vertical="top"/>
    </xf>
    <xf numFmtId="49" fontId="16" fillId="8" borderId="62" xfId="5" applyNumberFormat="1" applyFont="1" applyFill="1" applyBorder="1" applyAlignment="1">
      <alignment vertical="top"/>
    </xf>
    <xf numFmtId="164" fontId="18" fillId="0" borderId="29" xfId="5" applyNumberFormat="1" applyFont="1" applyBorder="1" applyAlignment="1">
      <alignment horizontal="center" vertical="top"/>
    </xf>
    <xf numFmtId="49" fontId="16" fillId="11" borderId="77" xfId="5" applyNumberFormat="1" applyFont="1" applyFill="1" applyBorder="1" applyAlignment="1">
      <alignment vertical="top"/>
    </xf>
    <xf numFmtId="49" fontId="16" fillId="8" borderId="54" xfId="5" applyNumberFormat="1" applyFont="1" applyFill="1" applyBorder="1" applyAlignment="1">
      <alignment vertical="top"/>
    </xf>
    <xf numFmtId="164" fontId="18" fillId="0" borderId="27" xfId="0" applyNumberFormat="1" applyFont="1" applyBorder="1" applyAlignment="1">
      <alignment vertical="center" wrapText="1"/>
    </xf>
    <xf numFmtId="164" fontId="18" fillId="0" borderId="30" xfId="5" applyNumberFormat="1" applyFont="1" applyBorder="1" applyAlignment="1">
      <alignment horizontal="center" vertical="top"/>
    </xf>
    <xf numFmtId="164" fontId="43" fillId="4" borderId="32" xfId="0" applyNumberFormat="1" applyFont="1" applyFill="1" applyBorder="1" applyAlignment="1">
      <alignment vertical="center" wrapText="1"/>
    </xf>
    <xf numFmtId="0" fontId="43" fillId="4" borderId="41" xfId="0" applyFont="1" applyFill="1" applyBorder="1" applyAlignment="1">
      <alignment wrapText="1"/>
    </xf>
    <xf numFmtId="0" fontId="18" fillId="0" borderId="8" xfId="5" applyFont="1" applyBorder="1" applyAlignment="1">
      <alignment horizontal="center" vertical="top"/>
    </xf>
    <xf numFmtId="49" fontId="16" fillId="11" borderId="81" xfId="5" applyNumberFormat="1" applyFont="1" applyFill="1" applyBorder="1" applyAlignment="1">
      <alignment vertical="top"/>
    </xf>
    <xf numFmtId="49" fontId="16" fillId="8" borderId="53" xfId="5" applyNumberFormat="1" applyFont="1" applyFill="1" applyBorder="1" applyAlignment="1">
      <alignment vertical="top"/>
    </xf>
    <xf numFmtId="164" fontId="43" fillId="4" borderId="24" xfId="0" applyNumberFormat="1" applyFont="1" applyFill="1" applyBorder="1" applyAlignment="1">
      <alignment vertical="center" wrapText="1"/>
    </xf>
    <xf numFmtId="0" fontId="18" fillId="4" borderId="50" xfId="0" applyFont="1" applyFill="1" applyBorder="1" applyAlignment="1">
      <alignment wrapText="1"/>
    </xf>
    <xf numFmtId="164" fontId="18" fillId="11" borderId="1" xfId="5" applyNumberFormat="1" applyFont="1" applyFill="1" applyBorder="1" applyAlignment="1">
      <alignment horizontal="center" vertical="top"/>
    </xf>
    <xf numFmtId="0" fontId="52" fillId="11" borderId="4" xfId="0" applyFont="1" applyFill="1" applyBorder="1" applyAlignment="1">
      <alignment horizontal="center" vertical="top"/>
    </xf>
    <xf numFmtId="49" fontId="16" fillId="11" borderId="2" xfId="5" applyNumberFormat="1" applyFont="1" applyFill="1" applyBorder="1" applyAlignment="1">
      <alignment horizontal="left" vertical="top" wrapText="1"/>
    </xf>
    <xf numFmtId="49" fontId="16" fillId="11" borderId="3" xfId="5" applyNumberFormat="1" applyFont="1" applyFill="1" applyBorder="1" applyAlignment="1">
      <alignment horizontal="left" vertical="top" wrapText="1"/>
    </xf>
    <xf numFmtId="49" fontId="16" fillId="11" borderId="4" xfId="5" applyNumberFormat="1" applyFont="1" applyFill="1" applyBorder="1" applyAlignment="1">
      <alignment horizontal="left" vertical="top" wrapText="1"/>
    </xf>
    <xf numFmtId="164" fontId="43" fillId="4" borderId="49" xfId="0" applyNumberFormat="1" applyFont="1" applyFill="1" applyBorder="1" applyAlignment="1">
      <alignment vertical="center" wrapText="1"/>
    </xf>
    <xf numFmtId="0" fontId="18" fillId="4" borderId="48" xfId="0" applyFont="1" applyFill="1" applyBorder="1" applyAlignment="1">
      <alignment wrapText="1"/>
    </xf>
    <xf numFmtId="164" fontId="18" fillId="11" borderId="5" xfId="5" applyNumberFormat="1" applyFont="1" applyFill="1" applyBorder="1" applyAlignment="1">
      <alignment horizontal="center" vertical="top"/>
    </xf>
    <xf numFmtId="49" fontId="16" fillId="11" borderId="0" xfId="5" applyNumberFormat="1" applyFont="1" applyFill="1" applyAlignment="1">
      <alignment horizontal="left" vertical="top" wrapText="1"/>
    </xf>
    <xf numFmtId="49" fontId="16" fillId="11" borderId="17" xfId="5" applyNumberFormat="1" applyFont="1" applyFill="1" applyBorder="1" applyAlignment="1">
      <alignment horizontal="left" vertical="top" wrapText="1"/>
    </xf>
    <xf numFmtId="164" fontId="43" fillId="4" borderId="27" xfId="0" applyNumberFormat="1" applyFont="1" applyFill="1" applyBorder="1" applyAlignment="1">
      <alignment vertical="center" wrapText="1"/>
    </xf>
    <xf numFmtId="0" fontId="18" fillId="4" borderId="39" xfId="0" applyFont="1" applyFill="1" applyBorder="1" applyAlignment="1">
      <alignment wrapText="1"/>
    </xf>
    <xf numFmtId="164" fontId="18" fillId="11" borderId="29" xfId="5" applyNumberFormat="1" applyFont="1" applyFill="1" applyBorder="1" applyAlignment="1">
      <alignment horizontal="center" vertical="top"/>
    </xf>
    <xf numFmtId="0" fontId="18" fillId="11" borderId="17" xfId="5" applyFont="1" applyFill="1" applyBorder="1" applyAlignment="1">
      <alignment horizontal="center" vertical="top"/>
    </xf>
    <xf numFmtId="0" fontId="18" fillId="0" borderId="38" xfId="0" applyFont="1" applyBorder="1" applyAlignment="1">
      <alignment vertical="top" wrapText="1"/>
    </xf>
    <xf numFmtId="49" fontId="16" fillId="11" borderId="22" xfId="5" applyNumberFormat="1" applyFont="1" applyFill="1" applyBorder="1" applyAlignment="1">
      <alignment horizontal="left" vertical="top" wrapText="1"/>
    </xf>
    <xf numFmtId="49" fontId="16" fillId="11" borderId="38" xfId="5" applyNumberFormat="1" applyFont="1" applyFill="1" applyBorder="1" applyAlignment="1">
      <alignment horizontal="left" vertical="top" wrapText="1"/>
    </xf>
    <xf numFmtId="164" fontId="18" fillId="17" borderId="10" xfId="5" applyNumberFormat="1" applyFont="1" applyFill="1" applyBorder="1" applyAlignment="1">
      <alignment horizontal="center" vertical="top"/>
    </xf>
    <xf numFmtId="49" fontId="18" fillId="0" borderId="4" xfId="5" applyNumberFormat="1" applyFont="1" applyBorder="1" applyAlignment="1">
      <alignment horizontal="center" vertical="top"/>
    </xf>
    <xf numFmtId="49" fontId="16" fillId="11" borderId="2" xfId="5" applyNumberFormat="1" applyFont="1" applyFill="1" applyBorder="1" applyAlignment="1">
      <alignment horizontal="center" vertical="center" textRotation="90"/>
    </xf>
    <xf numFmtId="49" fontId="16" fillId="13" borderId="62" xfId="5" applyNumberFormat="1" applyFont="1" applyFill="1" applyBorder="1" applyAlignment="1">
      <alignment vertical="top"/>
    </xf>
    <xf numFmtId="164" fontId="18" fillId="0" borderId="0" xfId="5" applyNumberFormat="1" applyFont="1" applyAlignment="1">
      <alignment horizontal="center" vertical="top"/>
    </xf>
    <xf numFmtId="49" fontId="18" fillId="0" borderId="29" xfId="5" applyNumberFormat="1" applyFont="1" applyBorder="1" applyAlignment="1">
      <alignment horizontal="center" vertical="top"/>
    </xf>
    <xf numFmtId="49" fontId="18" fillId="0" borderId="17" xfId="5" applyNumberFormat="1" applyFont="1" applyBorder="1" applyAlignment="1">
      <alignment horizontal="center" vertical="top"/>
    </xf>
    <xf numFmtId="49" fontId="16" fillId="11" borderId="16" xfId="5" applyNumberFormat="1" applyFont="1" applyFill="1" applyBorder="1" applyAlignment="1">
      <alignment horizontal="center" vertical="center" textRotation="90"/>
    </xf>
    <xf numFmtId="49" fontId="16" fillId="13" borderId="54" xfId="5" applyNumberFormat="1" applyFont="1" applyFill="1" applyBorder="1" applyAlignment="1">
      <alignment vertical="top"/>
    </xf>
    <xf numFmtId="0" fontId="16" fillId="0" borderId="4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wrapText="1"/>
    </xf>
    <xf numFmtId="0" fontId="18" fillId="0" borderId="12" xfId="5" applyFont="1" applyBorder="1" applyAlignment="1">
      <alignment horizontal="center" vertical="top"/>
    </xf>
    <xf numFmtId="0" fontId="43" fillId="0" borderId="13" xfId="0" applyFont="1" applyBorder="1" applyAlignment="1">
      <alignment horizontal="center" vertical="center" wrapText="1"/>
    </xf>
    <xf numFmtId="0" fontId="72" fillId="0" borderId="27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49" fontId="16" fillId="11" borderId="42" xfId="5" applyNumberFormat="1" applyFont="1" applyFill="1" applyBorder="1" applyAlignment="1">
      <alignment horizontal="center" vertical="center" textRotation="90"/>
    </xf>
    <xf numFmtId="49" fontId="16" fillId="13" borderId="53" xfId="5" applyNumberFormat="1" applyFont="1" applyFill="1" applyBorder="1" applyAlignment="1">
      <alignment vertical="top"/>
    </xf>
    <xf numFmtId="0" fontId="43" fillId="0" borderId="59" xfId="0" applyFont="1" applyBorder="1" applyAlignment="1">
      <alignment horizontal="center" vertical="center" wrapText="1"/>
    </xf>
    <xf numFmtId="164" fontId="43" fillId="19" borderId="69" xfId="0" applyNumberFormat="1" applyFont="1" applyFill="1" applyBorder="1" applyAlignment="1">
      <alignment horizontal="center" vertical="center" wrapText="1"/>
    </xf>
    <xf numFmtId="164" fontId="18" fillId="19" borderId="58" xfId="0" applyNumberFormat="1" applyFont="1" applyFill="1" applyBorder="1" applyAlignment="1">
      <alignment horizontal="left" vertical="center" wrapText="1"/>
    </xf>
    <xf numFmtId="164" fontId="18" fillId="11" borderId="2" xfId="5" applyNumberFormat="1" applyFont="1" applyFill="1" applyBorder="1" applyAlignment="1">
      <alignment horizontal="center" vertical="top"/>
    </xf>
    <xf numFmtId="0" fontId="52" fillId="11" borderId="1" xfId="0" applyFont="1" applyFill="1" applyBorder="1" applyAlignment="1">
      <alignment horizontal="center" vertical="top"/>
    </xf>
    <xf numFmtId="49" fontId="18" fillId="0" borderId="30" xfId="0" applyNumberFormat="1" applyFont="1" applyBorder="1" applyAlignment="1">
      <alignment horizontal="center" vertical="top" wrapText="1"/>
    </xf>
    <xf numFmtId="49" fontId="18" fillId="11" borderId="3" xfId="5" applyNumberFormat="1" applyFont="1" applyFill="1" applyBorder="1" applyAlignment="1">
      <alignment horizontal="center" vertical="top"/>
    </xf>
    <xf numFmtId="49" fontId="18" fillId="11" borderId="4" xfId="5" applyNumberFormat="1" applyFont="1" applyFill="1" applyBorder="1" applyAlignment="1">
      <alignment vertical="top"/>
    </xf>
    <xf numFmtId="0" fontId="43" fillId="0" borderId="26" xfId="0" applyFont="1" applyBorder="1" applyAlignment="1">
      <alignment horizontal="center" vertical="center" wrapText="1"/>
    </xf>
    <xf numFmtId="164" fontId="18" fillId="19" borderId="39" xfId="0" applyNumberFormat="1" applyFont="1" applyFill="1" applyBorder="1" applyAlignment="1">
      <alignment horizontal="left" vertical="center" wrapText="1"/>
    </xf>
    <xf numFmtId="164" fontId="18" fillId="11" borderId="14" xfId="5" applyNumberFormat="1" applyFont="1" applyFill="1" applyBorder="1" applyAlignment="1">
      <alignment horizontal="center" vertical="top"/>
    </xf>
    <xf numFmtId="49" fontId="18" fillId="11" borderId="12" xfId="5" applyNumberFormat="1" applyFont="1" applyFill="1" applyBorder="1" applyAlignment="1">
      <alignment horizontal="center" vertical="top"/>
    </xf>
    <xf numFmtId="49" fontId="18" fillId="0" borderId="29" xfId="0" applyNumberFormat="1" applyFont="1" applyBorder="1" applyAlignment="1">
      <alignment horizontal="center" vertical="top" wrapText="1"/>
    </xf>
    <xf numFmtId="49" fontId="18" fillId="11" borderId="0" xfId="5" applyNumberFormat="1" applyFont="1" applyFill="1" applyAlignment="1">
      <alignment horizontal="center" vertical="top"/>
    </xf>
    <xf numFmtId="49" fontId="18" fillId="11" borderId="17" xfId="5" applyNumberFormat="1" applyFont="1" applyFill="1" applyBorder="1" applyAlignment="1">
      <alignment vertical="top"/>
    </xf>
    <xf numFmtId="0" fontId="18" fillId="11" borderId="12" xfId="5" applyFont="1" applyFill="1" applyBorder="1" applyAlignment="1">
      <alignment horizontal="center" vertical="top"/>
    </xf>
    <xf numFmtId="0" fontId="43" fillId="0" borderId="31" xfId="0" applyFont="1" applyBorder="1" applyAlignment="1">
      <alignment horizontal="center" vertical="center" wrapText="1"/>
    </xf>
    <xf numFmtId="164" fontId="18" fillId="11" borderId="7" xfId="5" applyNumberFormat="1" applyFont="1" applyFill="1" applyBorder="1" applyAlignment="1">
      <alignment horizontal="center" vertical="top"/>
    </xf>
    <xf numFmtId="49" fontId="18" fillId="11" borderId="22" xfId="5" applyNumberFormat="1" applyFont="1" applyFill="1" applyBorder="1" applyAlignment="1">
      <alignment horizontal="center" vertical="top"/>
    </xf>
    <xf numFmtId="49" fontId="18" fillId="11" borderId="38" xfId="5" applyNumberFormat="1" applyFont="1" applyFill="1" applyBorder="1" applyAlignment="1">
      <alignment vertical="top"/>
    </xf>
    <xf numFmtId="49" fontId="18" fillId="0" borderId="1" xfId="0" applyNumberFormat="1" applyFont="1" applyBorder="1" applyAlignment="1">
      <alignment vertical="top" wrapText="1"/>
    </xf>
    <xf numFmtId="49" fontId="18" fillId="0" borderId="1" xfId="5" applyNumberFormat="1" applyFont="1" applyBorder="1" applyAlignment="1">
      <alignment horizontal="center" vertical="top"/>
    </xf>
    <xf numFmtId="49" fontId="18" fillId="12" borderId="1" xfId="5" applyNumberFormat="1" applyFont="1" applyFill="1" applyBorder="1" applyAlignment="1">
      <alignment horizontal="center" vertical="top"/>
    </xf>
    <xf numFmtId="49" fontId="16" fillId="11" borderId="3" xfId="5" applyNumberFormat="1" applyFont="1" applyFill="1" applyBorder="1" applyAlignment="1">
      <alignment vertical="top"/>
    </xf>
    <xf numFmtId="164" fontId="18" fillId="0" borderId="34" xfId="5" applyNumberFormat="1" applyFont="1" applyBorder="1" applyAlignment="1">
      <alignment horizontal="center" vertical="top"/>
    </xf>
    <xf numFmtId="49" fontId="18" fillId="0" borderId="29" xfId="0" applyNumberFormat="1" applyFont="1" applyBorder="1" applyAlignment="1">
      <alignment vertical="top" wrapText="1"/>
    </xf>
    <xf numFmtId="49" fontId="18" fillId="0" borderId="34" xfId="5" applyNumberFormat="1" applyFont="1" applyBorder="1" applyAlignment="1">
      <alignment horizontal="center" vertical="top"/>
    </xf>
    <xf numFmtId="49" fontId="16" fillId="11" borderId="22" xfId="5" applyNumberFormat="1" applyFont="1" applyFill="1" applyBorder="1" applyAlignment="1">
      <alignment vertical="top"/>
    </xf>
    <xf numFmtId="49" fontId="16" fillId="13" borderId="22" xfId="5" applyNumberFormat="1" applyFont="1" applyFill="1" applyBorder="1" applyAlignment="1">
      <alignment horizontal="center" vertical="top"/>
    </xf>
    <xf numFmtId="0" fontId="18" fillId="0" borderId="26" xfId="0" applyFont="1" applyBorder="1" applyAlignment="1">
      <alignment horizontal="center" vertical="top"/>
    </xf>
    <xf numFmtId="0" fontId="18" fillId="0" borderId="27" xfId="0" applyFont="1" applyBorder="1" applyAlignment="1">
      <alignment horizontal="center" vertical="top" wrapText="1"/>
    </xf>
    <xf numFmtId="164" fontId="18" fillId="11" borderId="17" xfId="5" applyNumberFormat="1" applyFont="1" applyFill="1" applyBorder="1" applyAlignment="1">
      <alignment horizontal="center" vertical="top"/>
    </xf>
    <xf numFmtId="164" fontId="18" fillId="11" borderId="15" xfId="5" applyNumberFormat="1" applyFont="1" applyFill="1" applyBorder="1" applyAlignment="1">
      <alignment horizontal="center" vertical="top"/>
    </xf>
    <xf numFmtId="0" fontId="18" fillId="0" borderId="31" xfId="0" applyFont="1" applyBorder="1" applyAlignment="1">
      <alignment horizontal="center" vertical="top"/>
    </xf>
    <xf numFmtId="0" fontId="18" fillId="4" borderId="32" xfId="0" applyFont="1" applyFill="1" applyBorder="1" applyAlignment="1">
      <alignment horizontal="center" vertical="center" wrapText="1"/>
    </xf>
    <xf numFmtId="164" fontId="18" fillId="11" borderId="38" xfId="5" applyNumberFormat="1" applyFont="1" applyFill="1" applyBorder="1" applyAlignment="1">
      <alignment horizontal="center" vertical="top"/>
    </xf>
    <xf numFmtId="49" fontId="18" fillId="0" borderId="34" xfId="0" applyNumberFormat="1" applyFont="1" applyBorder="1" applyAlignment="1">
      <alignment vertical="top" wrapText="1"/>
    </xf>
    <xf numFmtId="0" fontId="18" fillId="0" borderId="43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4" borderId="45" xfId="0" applyFont="1" applyFill="1" applyBorder="1" applyAlignment="1">
      <alignment horizontal="left" vertical="top" wrapText="1"/>
    </xf>
    <xf numFmtId="49" fontId="16" fillId="0" borderId="9" xfId="5" applyNumberFormat="1" applyFont="1" applyBorder="1" applyAlignment="1">
      <alignment vertical="top"/>
    </xf>
    <xf numFmtId="49" fontId="16" fillId="0" borderId="10" xfId="5" applyNumberFormat="1" applyFont="1" applyBorder="1" applyAlignment="1">
      <alignment vertical="top"/>
    </xf>
    <xf numFmtId="49" fontId="16" fillId="0" borderId="10" xfId="5" applyNumberFormat="1" applyFont="1" applyBorder="1" applyAlignment="1">
      <alignment vertical="center"/>
    </xf>
    <xf numFmtId="49" fontId="16" fillId="0" borderId="11" xfId="5" applyNumberFormat="1" applyFont="1" applyBorder="1" applyAlignment="1">
      <alignment vertical="top"/>
    </xf>
    <xf numFmtId="49" fontId="16" fillId="13" borderId="10" xfId="5" applyNumberFormat="1" applyFont="1" applyFill="1" applyBorder="1" applyAlignment="1">
      <alignment vertical="top"/>
    </xf>
    <xf numFmtId="49" fontId="16" fillId="13" borderId="10" xfId="5" applyNumberFormat="1" applyFont="1" applyFill="1" applyBorder="1" applyAlignment="1">
      <alignment vertical="center"/>
    </xf>
    <xf numFmtId="49" fontId="5" fillId="13" borderId="10" xfId="5" applyNumberFormat="1" applyFont="1" applyFill="1" applyBorder="1" applyAlignment="1">
      <alignment vertical="top"/>
    </xf>
    <xf numFmtId="49" fontId="16" fillId="13" borderId="11" xfId="5" applyNumberFormat="1" applyFont="1" applyFill="1" applyBorder="1" applyAlignment="1">
      <alignment vertical="top"/>
    </xf>
    <xf numFmtId="0" fontId="18" fillId="4" borderId="43" xfId="0" applyFont="1" applyFill="1" applyBorder="1" applyAlignment="1">
      <alignment horizontal="center" vertical="center"/>
    </xf>
    <xf numFmtId="0" fontId="18" fillId="0" borderId="45" xfId="0" applyFont="1" applyBorder="1" applyAlignment="1">
      <alignment vertical="top"/>
    </xf>
    <xf numFmtId="0" fontId="5" fillId="0" borderId="9" xfId="5" applyFont="1" applyBorder="1" applyAlignment="1">
      <alignment horizontal="center" vertical="top" wrapText="1"/>
    </xf>
    <xf numFmtId="0" fontId="5" fillId="0" borderId="10" xfId="5" applyFont="1" applyBorder="1" applyAlignment="1">
      <alignment horizontal="center" vertical="top" wrapText="1"/>
    </xf>
    <xf numFmtId="0" fontId="5" fillId="0" borderId="11" xfId="5" applyFont="1" applyBorder="1" applyAlignment="1">
      <alignment horizontal="center" vertical="top" wrapText="1"/>
    </xf>
    <xf numFmtId="49" fontId="16" fillId="18" borderId="21" xfId="5" applyNumberFormat="1" applyFont="1" applyFill="1" applyBorder="1" applyAlignment="1">
      <alignment horizontal="center" vertical="top" wrapText="1"/>
    </xf>
    <xf numFmtId="0" fontId="16" fillId="18" borderId="9" xfId="5" applyFont="1" applyFill="1" applyBorder="1" applyAlignment="1">
      <alignment horizontal="left" vertical="top" wrapText="1"/>
    </xf>
    <xf numFmtId="0" fontId="16" fillId="18" borderId="10" xfId="5" applyFont="1" applyFill="1" applyBorder="1" applyAlignment="1">
      <alignment horizontal="left" vertical="top" wrapText="1"/>
    </xf>
    <xf numFmtId="0" fontId="16" fillId="18" borderId="11" xfId="5" applyFont="1" applyFill="1" applyBorder="1" applyAlignment="1">
      <alignment horizontal="left" vertical="top" wrapText="1"/>
    </xf>
    <xf numFmtId="0" fontId="18" fillId="0" borderId="9" xfId="5" applyFont="1" applyBorder="1" applyAlignment="1">
      <alignment vertical="top"/>
    </xf>
    <xf numFmtId="0" fontId="18" fillId="0" borderId="46" xfId="5" applyFont="1" applyBorder="1" applyAlignment="1">
      <alignment vertical="top"/>
    </xf>
    <xf numFmtId="164" fontId="18" fillId="0" borderId="11" xfId="5" applyNumberFormat="1" applyFont="1" applyBorder="1" applyAlignment="1">
      <alignment horizontal="center" vertical="top"/>
    </xf>
    <xf numFmtId="49" fontId="16" fillId="11" borderId="2" xfId="5" applyNumberFormat="1" applyFont="1" applyFill="1" applyBorder="1" applyAlignment="1">
      <alignment vertical="top"/>
    </xf>
    <xf numFmtId="0" fontId="43" fillId="0" borderId="13" xfId="0" applyFont="1" applyBorder="1" applyAlignment="1">
      <alignment horizontal="left" vertical="top" wrapText="1"/>
    </xf>
    <xf numFmtId="0" fontId="18" fillId="0" borderId="48" xfId="0" applyFont="1" applyBorder="1" applyAlignment="1">
      <alignment horizontal="left" vertical="top"/>
    </xf>
    <xf numFmtId="164" fontId="16" fillId="11" borderId="52" xfId="5" applyNumberFormat="1" applyFont="1" applyFill="1" applyBorder="1" applyAlignment="1">
      <alignment horizontal="center" vertical="top"/>
    </xf>
    <xf numFmtId="0" fontId="18" fillId="11" borderId="71" xfId="0" applyFont="1" applyFill="1" applyBorder="1" applyAlignment="1">
      <alignment horizontal="center" vertical="top"/>
    </xf>
    <xf numFmtId="49" fontId="16" fillId="11" borderId="16" xfId="5" applyNumberFormat="1" applyFont="1" applyFill="1" applyBorder="1" applyAlignment="1">
      <alignment vertical="top"/>
    </xf>
    <xf numFmtId="0" fontId="18" fillId="0" borderId="6" xfId="0" applyFont="1" applyBorder="1" applyAlignment="1">
      <alignment horizontal="left" vertical="top" wrapText="1"/>
    </xf>
    <xf numFmtId="0" fontId="18" fillId="11" borderId="6" xfId="0" applyFont="1" applyFill="1" applyBorder="1" applyAlignment="1">
      <alignment horizontal="center" vertical="top"/>
    </xf>
    <xf numFmtId="0" fontId="16" fillId="17" borderId="21" xfId="5" applyFont="1" applyFill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left" vertical="top" wrapText="1"/>
    </xf>
    <xf numFmtId="49" fontId="18" fillId="0" borderId="29" xfId="0" applyNumberFormat="1" applyFont="1" applyBorder="1" applyAlignment="1">
      <alignment horizontal="left" vertical="top" wrapText="1"/>
    </xf>
    <xf numFmtId="49" fontId="16" fillId="12" borderId="0" xfId="5" applyNumberFormat="1" applyFont="1" applyFill="1" applyAlignment="1">
      <alignment horizontal="center" vertical="top"/>
    </xf>
    <xf numFmtId="49" fontId="16" fillId="11" borderId="16" xfId="5" applyNumberFormat="1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center" wrapText="1"/>
    </xf>
    <xf numFmtId="0" fontId="19" fillId="0" borderId="69" xfId="0" applyFont="1" applyBorder="1" applyAlignment="1">
      <alignment vertical="center" wrapText="1"/>
    </xf>
    <xf numFmtId="0" fontId="19" fillId="0" borderId="58" xfId="0" applyFont="1" applyBorder="1" applyAlignment="1">
      <alignment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9" fillId="0" borderId="61" xfId="0" applyFont="1" applyBorder="1" applyAlignment="1">
      <alignment vertical="center" wrapText="1"/>
    </xf>
    <xf numFmtId="164" fontId="16" fillId="0" borderId="21" xfId="5" applyNumberFormat="1" applyFont="1" applyBorder="1" applyAlignment="1">
      <alignment horizontal="center" vertical="top"/>
    </xf>
    <xf numFmtId="49" fontId="18" fillId="0" borderId="34" xfId="0" applyNumberFormat="1" applyFont="1" applyBorder="1" applyAlignment="1">
      <alignment horizontal="left" vertical="top" wrapText="1"/>
    </xf>
    <xf numFmtId="49" fontId="16" fillId="12" borderId="22" xfId="5" applyNumberFormat="1" applyFont="1" applyFill="1" applyBorder="1" applyAlignment="1">
      <alignment horizontal="center" vertical="top"/>
    </xf>
    <xf numFmtId="49" fontId="16" fillId="11" borderId="42" xfId="5" applyNumberFormat="1" applyFont="1" applyFill="1" applyBorder="1" applyAlignment="1">
      <alignment vertical="top"/>
    </xf>
    <xf numFmtId="49" fontId="16" fillId="12" borderId="2" xfId="5" applyNumberFormat="1" applyFont="1" applyFill="1" applyBorder="1" applyAlignment="1">
      <alignment horizontal="center" vertical="top"/>
    </xf>
    <xf numFmtId="49" fontId="16" fillId="12" borderId="16" xfId="5" applyNumberFormat="1" applyFont="1" applyFill="1" applyBorder="1" applyAlignment="1">
      <alignment horizontal="center" vertical="top"/>
    </xf>
    <xf numFmtId="164" fontId="18" fillId="19" borderId="32" xfId="0" applyNumberFormat="1" applyFont="1" applyFill="1" applyBorder="1" applyAlignment="1">
      <alignment horizontal="center" vertical="top" wrapText="1"/>
    </xf>
    <xf numFmtId="0" fontId="18" fillId="4" borderId="9" xfId="0" applyFont="1" applyFill="1" applyBorder="1" applyAlignment="1">
      <alignment horizontal="center" vertical="center"/>
    </xf>
    <xf numFmtId="164" fontId="18" fillId="19" borderId="46" xfId="0" applyNumberFormat="1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left" vertical="top" wrapText="1"/>
    </xf>
    <xf numFmtId="49" fontId="18" fillId="4" borderId="9" xfId="0" applyNumberFormat="1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vertical="top" wrapText="1"/>
    </xf>
    <xf numFmtId="49" fontId="16" fillId="0" borderId="22" xfId="5" applyNumberFormat="1" applyFont="1" applyBorder="1" applyAlignment="1">
      <alignment horizontal="center" vertical="top"/>
    </xf>
    <xf numFmtId="0" fontId="18" fillId="8" borderId="9" xfId="5" applyFont="1" applyFill="1" applyBorder="1" applyAlignment="1">
      <alignment vertical="top"/>
    </xf>
    <xf numFmtId="0" fontId="18" fillId="8" borderId="10" xfId="5" applyFont="1" applyFill="1" applyBorder="1" applyAlignment="1">
      <alignment vertical="top"/>
    </xf>
    <xf numFmtId="49" fontId="52" fillId="8" borderId="10" xfId="0" applyNumberFormat="1" applyFont="1" applyFill="1" applyBorder="1" applyAlignment="1">
      <alignment vertical="top" wrapText="1"/>
    </xf>
    <xf numFmtId="49" fontId="52" fillId="8" borderId="10" xfId="0" applyNumberFormat="1" applyFont="1" applyFill="1" applyBorder="1" applyAlignment="1">
      <alignment vertical="center" wrapText="1"/>
    </xf>
    <xf numFmtId="49" fontId="16" fillId="13" borderId="44" xfId="5" applyNumberFormat="1" applyFont="1" applyFill="1" applyBorder="1" applyAlignment="1">
      <alignment horizontal="center" vertical="top"/>
    </xf>
    <xf numFmtId="49" fontId="18" fillId="0" borderId="2" xfId="5" applyNumberFormat="1" applyFont="1" applyBorder="1" applyAlignment="1">
      <alignment horizontal="center" vertical="center" textRotation="90"/>
    </xf>
    <xf numFmtId="49" fontId="18" fillId="0" borderId="16" xfId="5" applyNumberFormat="1" applyFont="1" applyBorder="1" applyAlignment="1">
      <alignment horizontal="center" vertical="center" textRotation="90"/>
    </xf>
    <xf numFmtId="0" fontId="18" fillId="0" borderId="69" xfId="0" applyFont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left" vertical="top" wrapText="1"/>
    </xf>
    <xf numFmtId="49" fontId="18" fillId="0" borderId="42" xfId="5" applyNumberFormat="1" applyFont="1" applyBorder="1" applyAlignment="1">
      <alignment horizontal="center" vertical="center" textRotation="90"/>
    </xf>
    <xf numFmtId="49" fontId="18" fillId="0" borderId="2" xfId="0" applyNumberFormat="1" applyFont="1" applyBorder="1" applyAlignment="1">
      <alignment horizontal="center" vertical="top" wrapText="1"/>
    </xf>
    <xf numFmtId="49" fontId="18" fillId="0" borderId="82" xfId="0" applyNumberFormat="1" applyFont="1" applyBorder="1" applyAlignment="1">
      <alignment horizontal="center" vertical="top" wrapText="1"/>
    </xf>
    <xf numFmtId="49" fontId="18" fillId="0" borderId="24" xfId="0" applyNumberFormat="1" applyFont="1" applyBorder="1" applyAlignment="1">
      <alignment horizontal="center" vertical="center" wrapText="1"/>
    </xf>
    <xf numFmtId="0" fontId="18" fillId="0" borderId="50" xfId="0" applyFont="1" applyBorder="1" applyAlignment="1">
      <alignment horizontal="left" vertical="top" wrapText="1"/>
    </xf>
    <xf numFmtId="0" fontId="18" fillId="0" borderId="46" xfId="0" applyFont="1" applyBorder="1" applyAlignment="1">
      <alignment horizontal="center" vertical="center" wrapText="1"/>
    </xf>
    <xf numFmtId="49" fontId="52" fillId="8" borderId="9" xfId="0" applyNumberFormat="1" applyFont="1" applyFill="1" applyBorder="1" applyAlignment="1">
      <alignment vertical="top" wrapText="1"/>
    </xf>
    <xf numFmtId="49" fontId="5" fillId="8" borderId="10" xfId="0" applyNumberFormat="1" applyFont="1" applyFill="1" applyBorder="1" applyAlignment="1">
      <alignment vertical="top" wrapText="1"/>
    </xf>
    <xf numFmtId="49" fontId="5" fillId="8" borderId="10" xfId="0" applyNumberFormat="1" applyFont="1" applyFill="1" applyBorder="1" applyAlignment="1">
      <alignment vertical="center" wrapText="1"/>
    </xf>
    <xf numFmtId="0" fontId="16" fillId="8" borderId="11" xfId="0" applyFont="1" applyFill="1" applyBorder="1" applyAlignment="1">
      <alignment vertical="center"/>
    </xf>
    <xf numFmtId="49" fontId="5" fillId="13" borderId="9" xfId="0" applyNumberFormat="1" applyFont="1" applyFill="1" applyBorder="1" applyAlignment="1">
      <alignment horizontal="center" vertical="top"/>
    </xf>
    <xf numFmtId="49" fontId="5" fillId="18" borderId="21" xfId="0" applyNumberFormat="1" applyFont="1" applyFill="1" applyBorder="1" applyAlignment="1">
      <alignment horizontal="center" vertical="top"/>
    </xf>
    <xf numFmtId="0" fontId="18" fillId="0" borderId="8" xfId="5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 vertical="center" wrapText="1"/>
    </xf>
    <xf numFmtId="0" fontId="18" fillId="0" borderId="37" xfId="0" applyFont="1" applyBorder="1" applyAlignment="1">
      <alignment horizontal="left" vertical="top" wrapText="1"/>
    </xf>
    <xf numFmtId="0" fontId="18" fillId="11" borderId="20" xfId="5" applyFont="1" applyFill="1" applyBorder="1" applyAlignment="1">
      <alignment horizontal="center" vertical="center"/>
    </xf>
    <xf numFmtId="0" fontId="18" fillId="11" borderId="8" xfId="5" applyFont="1" applyFill="1" applyBorder="1" applyAlignment="1">
      <alignment horizontal="center" vertical="center"/>
    </xf>
    <xf numFmtId="0" fontId="18" fillId="0" borderId="9" xfId="5" applyFont="1" applyBorder="1" applyAlignment="1">
      <alignment horizontal="center" vertical="top"/>
    </xf>
    <xf numFmtId="164" fontId="18" fillId="19" borderId="44" xfId="0" applyNumberFormat="1" applyFont="1" applyFill="1" applyBorder="1" applyAlignment="1">
      <alignment horizontal="center" vertical="center" wrapText="1"/>
    </xf>
    <xf numFmtId="0" fontId="74" fillId="8" borderId="9" xfId="0" applyFont="1" applyFill="1" applyBorder="1" applyAlignment="1">
      <alignment vertical="top" wrapText="1"/>
    </xf>
    <xf numFmtId="0" fontId="74" fillId="8" borderId="10" xfId="0" applyFont="1" applyFill="1" applyBorder="1" applyAlignment="1">
      <alignment vertical="top" wrapText="1"/>
    </xf>
    <xf numFmtId="0" fontId="42" fillId="8" borderId="10" xfId="0" applyFont="1" applyFill="1" applyBorder="1" applyAlignment="1">
      <alignment vertical="top" wrapText="1"/>
    </xf>
    <xf numFmtId="0" fontId="42" fillId="8" borderId="10" xfId="0" applyFont="1" applyFill="1" applyBorder="1" applyAlignment="1">
      <alignment vertical="center" wrapText="1"/>
    </xf>
    <xf numFmtId="49" fontId="16" fillId="13" borderId="80" xfId="5" applyNumberFormat="1" applyFont="1" applyFill="1" applyBorder="1" applyAlignment="1">
      <alignment horizontal="right" vertical="top"/>
    </xf>
    <xf numFmtId="0" fontId="52" fillId="11" borderId="21" xfId="0" applyFont="1" applyFill="1" applyBorder="1" applyAlignment="1">
      <alignment horizontal="center" vertical="top"/>
    </xf>
    <xf numFmtId="49" fontId="16" fillId="12" borderId="16" xfId="5" applyNumberFormat="1" applyFont="1" applyFill="1" applyBorder="1" applyAlignment="1">
      <alignment vertical="top"/>
    </xf>
    <xf numFmtId="0" fontId="18" fillId="0" borderId="38" xfId="5" applyFont="1" applyBorder="1" applyAlignment="1">
      <alignment horizontal="center" vertical="center"/>
    </xf>
    <xf numFmtId="164" fontId="16" fillId="11" borderId="34" xfId="5" applyNumberFormat="1" applyFont="1" applyFill="1" applyBorder="1" applyAlignment="1">
      <alignment horizontal="center" vertical="top"/>
    </xf>
    <xf numFmtId="0" fontId="16" fillId="11" borderId="34" xfId="5" applyFont="1" applyFill="1" applyBorder="1" applyAlignment="1">
      <alignment horizontal="center" vertical="top" wrapText="1"/>
    </xf>
    <xf numFmtId="49" fontId="16" fillId="8" borderId="4" xfId="5" applyNumberFormat="1" applyFont="1" applyFill="1" applyBorder="1" applyAlignment="1">
      <alignment horizontal="center" vertical="top"/>
    </xf>
    <xf numFmtId="0" fontId="43" fillId="0" borderId="59" xfId="0" applyFont="1" applyBorder="1" applyAlignment="1">
      <alignment horizontal="center" vertical="top"/>
    </xf>
    <xf numFmtId="164" fontId="18" fillId="19" borderId="24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164" fontId="18" fillId="11" borderId="63" xfId="5" applyNumberFormat="1" applyFont="1" applyFill="1" applyBorder="1" applyAlignment="1">
      <alignment horizontal="center" vertical="top"/>
    </xf>
    <xf numFmtId="49" fontId="16" fillId="8" borderId="17" xfId="5" applyNumberFormat="1" applyFont="1" applyFill="1" applyBorder="1" applyAlignment="1">
      <alignment horizontal="center" vertical="top"/>
    </xf>
    <xf numFmtId="0" fontId="43" fillId="0" borderId="40" xfId="0" applyFont="1" applyBorder="1" applyAlignment="1">
      <alignment horizontal="left" vertical="top" wrapText="1"/>
    </xf>
    <xf numFmtId="164" fontId="18" fillId="19" borderId="49" xfId="0" applyNumberFormat="1" applyFont="1" applyFill="1" applyBorder="1" applyAlignment="1">
      <alignment horizontal="center" vertical="top" wrapText="1"/>
    </xf>
    <xf numFmtId="0" fontId="18" fillId="0" borderId="20" xfId="0" applyFont="1" applyBorder="1" applyAlignment="1">
      <alignment horizontal="justify" vertical="center"/>
    </xf>
    <xf numFmtId="164" fontId="18" fillId="19" borderId="46" xfId="0" applyNumberFormat="1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justify" vertical="center"/>
    </xf>
    <xf numFmtId="164" fontId="18" fillId="11" borderId="11" xfId="5" applyNumberFormat="1" applyFont="1" applyFill="1" applyBorder="1" applyAlignment="1">
      <alignment horizontal="center" vertical="top"/>
    </xf>
    <xf numFmtId="0" fontId="18" fillId="11" borderId="11" xfId="5" applyFont="1" applyFill="1" applyBorder="1" applyAlignment="1">
      <alignment horizontal="center" vertical="top"/>
    </xf>
    <xf numFmtId="49" fontId="16" fillId="8" borderId="38" xfId="5" applyNumberFormat="1" applyFont="1" applyFill="1" applyBorder="1" applyAlignment="1">
      <alignment horizontal="center" vertical="top"/>
    </xf>
    <xf numFmtId="2" fontId="16" fillId="11" borderId="21" xfId="5" applyNumberFormat="1" applyFont="1" applyFill="1" applyBorder="1" applyAlignment="1">
      <alignment horizontal="center" vertical="top"/>
    </xf>
    <xf numFmtId="49" fontId="16" fillId="11" borderId="4" xfId="5" applyNumberFormat="1" applyFont="1" applyFill="1" applyBorder="1" applyAlignment="1">
      <alignment vertical="top"/>
    </xf>
    <xf numFmtId="49" fontId="16" fillId="8" borderId="2" xfId="5" applyNumberFormat="1" applyFont="1" applyFill="1" applyBorder="1" applyAlignment="1">
      <alignment vertical="top"/>
    </xf>
    <xf numFmtId="0" fontId="16" fillId="11" borderId="11" xfId="0" applyFont="1" applyFill="1" applyBorder="1" applyAlignment="1">
      <alignment horizontal="center" vertical="top"/>
    </xf>
    <xf numFmtId="49" fontId="16" fillId="11" borderId="17" xfId="5" applyNumberFormat="1" applyFont="1" applyFill="1" applyBorder="1" applyAlignment="1">
      <alignment vertical="top"/>
    </xf>
    <xf numFmtId="49" fontId="16" fillId="8" borderId="16" xfId="5" applyNumberFormat="1" applyFont="1" applyFill="1" applyBorder="1" applyAlignment="1">
      <alignment vertical="top"/>
    </xf>
    <xf numFmtId="49" fontId="16" fillId="11" borderId="38" xfId="5" applyNumberFormat="1" applyFont="1" applyFill="1" applyBorder="1" applyAlignment="1">
      <alignment vertical="top"/>
    </xf>
    <xf numFmtId="49" fontId="16" fillId="8" borderId="42" xfId="5" applyNumberFormat="1" applyFont="1" applyFill="1" applyBorder="1" applyAlignment="1">
      <alignment vertical="top"/>
    </xf>
    <xf numFmtId="0" fontId="52" fillId="17" borderId="11" xfId="0" applyFont="1" applyFill="1" applyBorder="1" applyAlignment="1">
      <alignment horizontal="center" vertical="top"/>
    </xf>
    <xf numFmtId="0" fontId="16" fillId="12" borderId="1" xfId="4" applyFont="1" applyFill="1" applyBorder="1" applyAlignment="1">
      <alignment horizontal="left" vertical="top" wrapText="1"/>
    </xf>
    <xf numFmtId="164" fontId="18" fillId="0" borderId="1" xfId="5" applyNumberFormat="1" applyFont="1" applyBorder="1" applyAlignment="1">
      <alignment horizontal="center" vertical="top"/>
    </xf>
    <xf numFmtId="0" fontId="16" fillId="12" borderId="29" xfId="4" applyFont="1" applyFill="1" applyBorder="1" applyAlignment="1">
      <alignment horizontal="left" vertical="top" wrapText="1"/>
    </xf>
    <xf numFmtId="0" fontId="18" fillId="0" borderId="2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19" xfId="5" applyFont="1" applyBorder="1" applyAlignment="1">
      <alignment horizontal="center" vertical="top"/>
    </xf>
    <xf numFmtId="0" fontId="18" fillId="0" borderId="3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49" fontId="18" fillId="0" borderId="34" xfId="0" applyNumberFormat="1" applyFont="1" applyBorder="1" applyAlignment="1">
      <alignment vertical="top"/>
    </xf>
    <xf numFmtId="0" fontId="16" fillId="12" borderId="34" xfId="4" applyFont="1" applyFill="1" applyBorder="1" applyAlignment="1">
      <alignment horizontal="left" vertical="top" wrapText="1"/>
    </xf>
    <xf numFmtId="164" fontId="18" fillId="0" borderId="17" xfId="5" applyNumberFormat="1" applyFont="1" applyBorder="1" applyAlignment="1">
      <alignment horizontal="center" vertical="top"/>
    </xf>
    <xf numFmtId="0" fontId="18" fillId="0" borderId="49" xfId="0" applyFont="1" applyBorder="1" applyAlignment="1">
      <alignment horizontal="center" vertical="center" wrapText="1"/>
    </xf>
    <xf numFmtId="49" fontId="18" fillId="0" borderId="17" xfId="5" applyNumberFormat="1" applyFont="1" applyBorder="1" applyAlignment="1">
      <alignment vertical="top"/>
    </xf>
    <xf numFmtId="0" fontId="18" fillId="12" borderId="16" xfId="0" applyFont="1" applyFill="1" applyBorder="1" applyAlignment="1">
      <alignment vertical="top" wrapText="1"/>
    </xf>
    <xf numFmtId="49" fontId="18" fillId="0" borderId="30" xfId="5" applyNumberFormat="1" applyFont="1" applyBorder="1" applyAlignment="1">
      <alignment vertical="top"/>
    </xf>
    <xf numFmtId="0" fontId="18" fillId="21" borderId="27" xfId="0" applyFont="1" applyFill="1" applyBorder="1" applyAlignment="1">
      <alignment horizontal="center" vertical="center" wrapText="1"/>
    </xf>
    <xf numFmtId="0" fontId="18" fillId="21" borderId="19" xfId="0" applyFont="1" applyFill="1" applyBorder="1" applyAlignment="1">
      <alignment horizontal="left" vertical="center" wrapText="1"/>
    </xf>
    <xf numFmtId="0" fontId="18" fillId="21" borderId="32" xfId="0" applyFont="1" applyFill="1" applyBorder="1" applyAlignment="1">
      <alignment horizontal="center" vertical="center" wrapText="1"/>
    </xf>
    <xf numFmtId="0" fontId="18" fillId="21" borderId="22" xfId="0" applyFont="1" applyFill="1" applyBorder="1" applyAlignment="1">
      <alignment horizontal="left" vertical="center" wrapText="1"/>
    </xf>
    <xf numFmtId="0" fontId="18" fillId="0" borderId="7" xfId="5" applyFont="1" applyBorder="1" applyAlignment="1">
      <alignment horizontal="center" vertical="top"/>
    </xf>
    <xf numFmtId="0" fontId="18" fillId="12" borderId="42" xfId="0" applyFont="1" applyFill="1" applyBorder="1" applyAlignment="1">
      <alignment vertical="top" wrapText="1"/>
    </xf>
    <xf numFmtId="2" fontId="18" fillId="0" borderId="17" xfId="5" applyNumberFormat="1" applyFont="1" applyBorder="1" applyAlignment="1">
      <alignment horizontal="center" vertical="top"/>
    </xf>
    <xf numFmtId="164" fontId="18" fillId="19" borderId="48" xfId="0" applyNumberFormat="1" applyFont="1" applyFill="1" applyBorder="1" applyAlignment="1">
      <alignment horizontal="left" vertical="center" wrapText="1"/>
    </xf>
    <xf numFmtId="164" fontId="18" fillId="0" borderId="20" xfId="5" applyNumberFormat="1" applyFont="1" applyBorder="1" applyAlignment="1">
      <alignment horizontal="center" vertical="top"/>
    </xf>
    <xf numFmtId="164" fontId="18" fillId="19" borderId="61" xfId="0" applyNumberFormat="1" applyFont="1" applyFill="1" applyBorder="1" applyAlignment="1">
      <alignment horizontal="left" vertical="center" wrapText="1"/>
    </xf>
    <xf numFmtId="164" fontId="18" fillId="0" borderId="8" xfId="5" applyNumberFormat="1" applyFont="1" applyBorder="1" applyAlignment="1">
      <alignment horizontal="center" vertical="top"/>
    </xf>
    <xf numFmtId="0" fontId="18" fillId="0" borderId="43" xfId="5" applyFont="1" applyBorder="1" applyAlignment="1">
      <alignment vertical="top"/>
    </xf>
    <xf numFmtId="164" fontId="18" fillId="17" borderId="11" xfId="5" applyNumberFormat="1" applyFont="1" applyFill="1" applyBorder="1" applyAlignment="1">
      <alignment horizontal="center" vertical="top"/>
    </xf>
    <xf numFmtId="0" fontId="43" fillId="12" borderId="2" xfId="5" applyFont="1" applyFill="1" applyBorder="1" applyAlignment="1">
      <alignment vertical="top" wrapText="1"/>
    </xf>
    <xf numFmtId="0" fontId="18" fillId="0" borderId="70" xfId="5" applyFont="1" applyBorder="1" applyAlignment="1">
      <alignment horizontal="left" vertical="top"/>
    </xf>
    <xf numFmtId="0" fontId="18" fillId="0" borderId="40" xfId="3" applyFont="1" applyFill="1" applyBorder="1" applyAlignment="1">
      <alignment horizontal="center" vertical="top"/>
    </xf>
    <xf numFmtId="0" fontId="18" fillId="4" borderId="49" xfId="3" applyFont="1" applyFill="1" applyBorder="1" applyAlignment="1">
      <alignment horizontal="center" vertical="top"/>
    </xf>
    <xf numFmtId="0" fontId="18" fillId="4" borderId="48" xfId="3" applyFont="1" applyFill="1" applyBorder="1" applyAlignment="1">
      <alignment vertical="top" wrapText="1"/>
    </xf>
    <xf numFmtId="0" fontId="18" fillId="0" borderId="32" xfId="0" applyFont="1" applyBorder="1" applyAlignment="1">
      <alignment horizontal="center" vertical="top" wrapText="1"/>
    </xf>
    <xf numFmtId="0" fontId="18" fillId="0" borderId="59" xfId="0" applyFont="1" applyBorder="1" applyAlignment="1">
      <alignment horizontal="center" vertical="top"/>
    </xf>
    <xf numFmtId="0" fontId="18" fillId="0" borderId="69" xfId="0" applyFont="1" applyBorder="1" applyAlignment="1">
      <alignment horizontal="center" vertical="top" wrapText="1"/>
    </xf>
    <xf numFmtId="0" fontId="70" fillId="0" borderId="1" xfId="0" applyFont="1" applyBorder="1" applyAlignment="1">
      <alignment vertical="top"/>
    </xf>
    <xf numFmtId="0" fontId="26" fillId="12" borderId="1" xfId="4" applyFont="1" applyFill="1" applyBorder="1" applyAlignment="1">
      <alignment horizontal="left" vertical="top" wrapText="1"/>
    </xf>
    <xf numFmtId="0" fontId="18" fillId="0" borderId="40" xfId="0" applyFont="1" applyBorder="1" applyAlignment="1">
      <alignment horizontal="center" vertical="top"/>
    </xf>
    <xf numFmtId="0" fontId="70" fillId="0" borderId="29" xfId="0" applyFont="1" applyBorder="1" applyAlignment="1">
      <alignment vertical="top"/>
    </xf>
    <xf numFmtId="0" fontId="26" fillId="12" borderId="29" xfId="4" applyFont="1" applyFill="1" applyBorder="1" applyAlignment="1">
      <alignment horizontal="left" vertical="top" wrapText="1"/>
    </xf>
    <xf numFmtId="164" fontId="18" fillId="4" borderId="12" xfId="5" applyNumberFormat="1" applyFont="1" applyFill="1" applyBorder="1" applyAlignment="1">
      <alignment horizontal="center" vertical="top"/>
    </xf>
    <xf numFmtId="0" fontId="18" fillId="0" borderId="15" xfId="5" applyFont="1" applyBorder="1" applyAlignment="1">
      <alignment horizontal="center" vertical="top"/>
    </xf>
    <xf numFmtId="49" fontId="18" fillId="0" borderId="29" xfId="0" applyNumberFormat="1" applyFont="1" applyBorder="1" applyAlignment="1">
      <alignment vertical="top"/>
    </xf>
    <xf numFmtId="0" fontId="26" fillId="12" borderId="34" xfId="4" applyFont="1" applyFill="1" applyBorder="1" applyAlignment="1">
      <alignment horizontal="left" vertical="top" wrapText="1"/>
    </xf>
    <xf numFmtId="0" fontId="18" fillId="0" borderId="16" xfId="0" applyFont="1" applyBorder="1" applyAlignment="1">
      <alignment horizontal="center" vertical="top"/>
    </xf>
    <xf numFmtId="0" fontId="18" fillId="0" borderId="17" xfId="0" applyFont="1" applyBorder="1" applyAlignment="1">
      <alignment vertical="top" wrapText="1"/>
    </xf>
    <xf numFmtId="164" fontId="18" fillId="17" borderId="30" xfId="5" applyNumberFormat="1" applyFont="1" applyFill="1" applyBorder="1" applyAlignment="1">
      <alignment horizontal="center"/>
    </xf>
    <xf numFmtId="0" fontId="18" fillId="12" borderId="2" xfId="4" applyFont="1" applyFill="1" applyBorder="1" applyAlignment="1">
      <alignment horizontal="left" vertical="top" wrapText="1"/>
    </xf>
    <xf numFmtId="0" fontId="18" fillId="0" borderId="13" xfId="0" applyFont="1" applyBorder="1" applyAlignment="1">
      <alignment horizontal="center" vertical="top"/>
    </xf>
    <xf numFmtId="0" fontId="18" fillId="0" borderId="15" xfId="0" applyFont="1" applyBorder="1" applyAlignment="1">
      <alignment vertical="top" wrapText="1"/>
    </xf>
    <xf numFmtId="164" fontId="18" fillId="0" borderId="12" xfId="5" applyNumberFormat="1" applyFont="1" applyBorder="1" applyAlignment="1">
      <alignment horizontal="center"/>
    </xf>
    <xf numFmtId="0" fontId="18" fillId="12" borderId="16" xfId="4" applyFont="1" applyFill="1" applyBorder="1" applyAlignment="1">
      <alignment horizontal="left" vertical="top" wrapText="1"/>
    </xf>
    <xf numFmtId="164" fontId="18" fillId="4" borderId="12" xfId="5" applyNumberFormat="1" applyFont="1" applyFill="1" applyBorder="1" applyAlignment="1">
      <alignment horizontal="center"/>
    </xf>
    <xf numFmtId="0" fontId="17" fillId="0" borderId="0" xfId="5" applyFont="1" applyAlignment="1">
      <alignment vertical="top"/>
    </xf>
    <xf numFmtId="164" fontId="18" fillId="0" borderId="5" xfId="5" applyNumberFormat="1" applyFont="1" applyBorder="1" applyAlignment="1">
      <alignment horizontal="center"/>
    </xf>
    <xf numFmtId="0" fontId="18" fillId="12" borderId="42" xfId="4" applyFont="1" applyFill="1" applyBorder="1" applyAlignment="1">
      <alignment horizontal="left" vertical="top" wrapText="1"/>
    </xf>
    <xf numFmtId="164" fontId="18" fillId="0" borderId="5" xfId="5" applyNumberFormat="1" applyFont="1" applyBorder="1" applyAlignment="1">
      <alignment vertical="top"/>
    </xf>
    <xf numFmtId="49" fontId="16" fillId="0" borderId="34" xfId="5" applyNumberFormat="1" applyFont="1" applyBorder="1" applyAlignment="1">
      <alignment horizontal="center" vertical="top" wrapText="1"/>
    </xf>
    <xf numFmtId="49" fontId="16" fillId="11" borderId="9" xfId="5" applyNumberFormat="1" applyFont="1" applyFill="1" applyBorder="1" applyAlignment="1">
      <alignment vertical="top" wrapText="1"/>
    </xf>
    <xf numFmtId="49" fontId="16" fillId="11" borderId="10" xfId="5" applyNumberFormat="1" applyFont="1" applyFill="1" applyBorder="1" applyAlignment="1">
      <alignment vertical="top" wrapText="1"/>
    </xf>
    <xf numFmtId="49" fontId="16" fillId="11" borderId="11" xfId="5" applyNumberFormat="1" applyFont="1" applyFill="1" applyBorder="1" applyAlignment="1">
      <alignment vertical="top" wrapText="1"/>
    </xf>
    <xf numFmtId="0" fontId="18" fillId="4" borderId="50" xfId="0" applyFont="1" applyFill="1" applyBorder="1" applyAlignment="1">
      <alignment horizontal="left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justify" vertical="center"/>
    </xf>
    <xf numFmtId="165" fontId="16" fillId="13" borderId="10" xfId="5" applyNumberFormat="1" applyFont="1" applyFill="1" applyBorder="1" applyAlignment="1">
      <alignment vertical="top"/>
    </xf>
    <xf numFmtId="164" fontId="17" fillId="13" borderId="11" xfId="5" applyNumberFormat="1" applyFont="1" applyFill="1" applyBorder="1" applyAlignment="1">
      <alignment horizontal="center" vertical="top"/>
    </xf>
    <xf numFmtId="0" fontId="16" fillId="11" borderId="11" xfId="5" applyFont="1" applyFill="1" applyBorder="1" applyAlignment="1">
      <alignment horizontal="right" wrapText="1"/>
    </xf>
    <xf numFmtId="49" fontId="16" fillId="8" borderId="0" xfId="5" applyNumberFormat="1" applyFont="1" applyFill="1" applyAlignment="1">
      <alignment horizontal="center" vertical="top"/>
    </xf>
    <xf numFmtId="165" fontId="17" fillId="11" borderId="11" xfId="1" applyFont="1" applyFill="1" applyBorder="1" applyAlignment="1">
      <alignment horizontal="center" vertical="top"/>
    </xf>
    <xf numFmtId="0" fontId="18" fillId="0" borderId="43" xfId="5" applyFont="1" applyBorder="1" applyAlignment="1">
      <alignment horizontal="center" vertical="top"/>
    </xf>
    <xf numFmtId="164" fontId="16" fillId="17" borderId="11" xfId="5" applyNumberFormat="1" applyFont="1" applyFill="1" applyBorder="1" applyAlignment="1">
      <alignment horizontal="center" vertical="top"/>
    </xf>
    <xf numFmtId="49" fontId="18" fillId="0" borderId="2" xfId="5" applyNumberFormat="1" applyFont="1" applyBorder="1" applyAlignment="1">
      <alignment horizontal="center" vertical="top"/>
    </xf>
    <xf numFmtId="49" fontId="18" fillId="0" borderId="0" xfId="5" applyNumberFormat="1" applyFont="1" applyAlignment="1">
      <alignment horizontal="center" vertical="center" textRotation="90"/>
    </xf>
    <xf numFmtId="0" fontId="56" fillId="11" borderId="1" xfId="5" applyFont="1" applyFill="1" applyBorder="1" applyAlignment="1">
      <alignment horizontal="center" vertical="center" textRotation="90" wrapText="1"/>
    </xf>
    <xf numFmtId="49" fontId="18" fillId="0" borderId="16" xfId="5" applyNumberFormat="1" applyFont="1" applyBorder="1" applyAlignment="1">
      <alignment horizontal="center" vertical="top"/>
    </xf>
    <xf numFmtId="0" fontId="56" fillId="11" borderId="29" xfId="5" applyFont="1" applyFill="1" applyBorder="1" applyAlignment="1">
      <alignment horizontal="center" vertical="center" textRotation="90" wrapText="1"/>
    </xf>
    <xf numFmtId="0" fontId="18" fillId="0" borderId="8" xfId="5" applyFont="1" applyBorder="1" applyAlignment="1">
      <alignment vertical="top" wrapText="1"/>
    </xf>
    <xf numFmtId="0" fontId="18" fillId="0" borderId="60" xfId="5" applyFont="1" applyBorder="1" applyAlignment="1">
      <alignment horizontal="center" vertical="top"/>
    </xf>
    <xf numFmtId="164" fontId="16" fillId="17" borderId="38" xfId="5" applyNumberFormat="1" applyFont="1" applyFill="1" applyBorder="1" applyAlignment="1">
      <alignment horizontal="center" vertical="top"/>
    </xf>
    <xf numFmtId="49" fontId="18" fillId="0" borderId="18" xfId="5" applyNumberFormat="1" applyFont="1" applyBorder="1" applyAlignment="1">
      <alignment horizontal="left" vertical="top"/>
    </xf>
    <xf numFmtId="49" fontId="16" fillId="0" borderId="30" xfId="5" applyNumberFormat="1" applyFont="1" applyBorder="1" applyAlignment="1">
      <alignment horizontal="center" vertical="top"/>
    </xf>
    <xf numFmtId="49" fontId="18" fillId="0" borderId="18" xfId="5" applyNumberFormat="1" applyFont="1" applyBorder="1" applyAlignment="1">
      <alignment horizontal="center" vertical="center" textRotation="90"/>
    </xf>
    <xf numFmtId="0" fontId="56" fillId="11" borderId="30" xfId="5" applyFont="1" applyFill="1" applyBorder="1" applyAlignment="1">
      <alignment horizontal="center" vertical="center" textRotation="90" wrapText="1"/>
    </xf>
    <xf numFmtId="0" fontId="18" fillId="0" borderId="56" xfId="5" applyFont="1" applyBorder="1" applyAlignment="1">
      <alignment horizontal="center" vertical="top"/>
    </xf>
    <xf numFmtId="49" fontId="18" fillId="0" borderId="16" xfId="5" applyNumberFormat="1" applyFont="1" applyBorder="1" applyAlignment="1">
      <alignment horizontal="left" vertical="top"/>
    </xf>
    <xf numFmtId="0" fontId="18" fillId="12" borderId="29" xfId="4" applyFont="1" applyFill="1" applyBorder="1" applyAlignment="1">
      <alignment horizontal="left" vertical="top" wrapText="1"/>
    </xf>
    <xf numFmtId="164" fontId="16" fillId="0" borderId="38" xfId="5" applyNumberFormat="1" applyFont="1" applyBorder="1" applyAlignment="1">
      <alignment horizontal="center" vertical="top"/>
    </xf>
    <xf numFmtId="164" fontId="16" fillId="17" borderId="10" xfId="5" applyNumberFormat="1" applyFont="1" applyFill="1" applyBorder="1" applyAlignment="1">
      <alignment horizontal="center" vertical="top"/>
    </xf>
    <xf numFmtId="49" fontId="18" fillId="0" borderId="1" xfId="5" applyNumberFormat="1" applyFont="1" applyBorder="1" applyAlignment="1">
      <alignment horizontal="left" vertical="top"/>
    </xf>
    <xf numFmtId="164" fontId="16" fillId="0" borderId="3" xfId="5" applyNumberFormat="1" applyFont="1" applyBorder="1" applyAlignment="1">
      <alignment horizontal="center" vertical="top"/>
    </xf>
    <xf numFmtId="0" fontId="18" fillId="0" borderId="29" xfId="5" applyFont="1" applyBorder="1" applyAlignment="1">
      <alignment horizontal="center" vertical="top"/>
    </xf>
    <xf numFmtId="49" fontId="18" fillId="0" borderId="29" xfId="5" applyNumberFormat="1" applyFont="1" applyBorder="1" applyAlignment="1">
      <alignment horizontal="left" vertical="top"/>
    </xf>
    <xf numFmtId="164" fontId="16" fillId="0" borderId="14" xfId="5" applyNumberFormat="1" applyFont="1" applyBorder="1" applyAlignment="1">
      <alignment horizontal="center" vertical="top"/>
    </xf>
    <xf numFmtId="0" fontId="18" fillId="0" borderId="0" xfId="5" applyFont="1" applyAlignment="1">
      <alignment horizontal="center" vertical="top" wrapText="1"/>
    </xf>
    <xf numFmtId="164" fontId="16" fillId="0" borderId="7" xfId="5" applyNumberFormat="1" applyFont="1" applyBorder="1" applyAlignment="1">
      <alignment horizontal="center" vertical="top"/>
    </xf>
    <xf numFmtId="0" fontId="18" fillId="0" borderId="40" xfId="0" applyFont="1" applyBorder="1" applyAlignment="1">
      <alignment horizontal="center" vertical="center"/>
    </xf>
    <xf numFmtId="9" fontId="18" fillId="0" borderId="17" xfId="2" applyFont="1" applyBorder="1" applyAlignment="1">
      <alignment horizontal="center" vertical="top"/>
    </xf>
    <xf numFmtId="0" fontId="18" fillId="4" borderId="39" xfId="0" applyFont="1" applyFill="1" applyBorder="1" applyAlignment="1">
      <alignment horizontal="left" vertical="top" wrapText="1"/>
    </xf>
    <xf numFmtId="164" fontId="18" fillId="0" borderId="15" xfId="5" applyNumberFormat="1" applyFont="1" applyBorder="1" applyAlignment="1">
      <alignment horizontal="center" vertical="top"/>
    </xf>
    <xf numFmtId="0" fontId="18" fillId="0" borderId="0" xfId="5" quotePrefix="1" applyFont="1" applyAlignment="1">
      <alignment horizontal="center" vertical="top"/>
    </xf>
    <xf numFmtId="0" fontId="26" fillId="0" borderId="0" xfId="5" quotePrefix="1" applyFont="1" applyAlignment="1">
      <alignment horizontal="center" vertical="top"/>
    </xf>
    <xf numFmtId="0" fontId="18" fillId="0" borderId="15" xfId="5" applyFont="1" applyBorder="1" applyAlignment="1">
      <alignment vertical="top" wrapText="1"/>
    </xf>
    <xf numFmtId="164" fontId="26" fillId="0" borderId="20" xfId="5" applyNumberFormat="1" applyFont="1" applyBorder="1" applyAlignment="1">
      <alignment horizontal="center" vertical="top"/>
    </xf>
    <xf numFmtId="164" fontId="18" fillId="0" borderId="8" xfId="5" applyNumberFormat="1" applyFont="1" applyBorder="1" applyAlignment="1">
      <alignment vertical="top"/>
    </xf>
    <xf numFmtId="49" fontId="18" fillId="0" borderId="5" xfId="0" applyNumberFormat="1" applyFont="1" applyBorder="1" applyAlignment="1">
      <alignment vertical="top" wrapText="1"/>
    </xf>
    <xf numFmtId="49" fontId="16" fillId="11" borderId="9" xfId="5" applyNumberFormat="1" applyFont="1" applyFill="1" applyBorder="1" applyAlignment="1">
      <alignment horizontal="left" vertical="top" wrapText="1"/>
    </xf>
    <xf numFmtId="49" fontId="16" fillId="11" borderId="10" xfId="5" applyNumberFormat="1" applyFont="1" applyFill="1" applyBorder="1" applyAlignment="1">
      <alignment horizontal="left" vertical="top" wrapText="1"/>
    </xf>
    <xf numFmtId="49" fontId="16" fillId="11" borderId="11" xfId="5" applyNumberFormat="1" applyFont="1" applyFill="1" applyBorder="1" applyAlignment="1">
      <alignment horizontal="left" vertical="top" wrapText="1"/>
    </xf>
    <xf numFmtId="49" fontId="16" fillId="8" borderId="22" xfId="5" applyNumberFormat="1" applyFont="1" applyFill="1" applyBorder="1" applyAlignment="1">
      <alignment horizontal="center" vertical="top"/>
    </xf>
    <xf numFmtId="0" fontId="18" fillId="0" borderId="56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6" fillId="0" borderId="2" xfId="5" applyFont="1" applyBorder="1" applyAlignment="1">
      <alignment horizontal="center" vertical="top" wrapText="1"/>
    </xf>
    <xf numFmtId="0" fontId="16" fillId="0" borderId="3" xfId="5" applyFont="1" applyBorder="1" applyAlignment="1">
      <alignment horizontal="center" vertical="top" wrapText="1"/>
    </xf>
    <xf numFmtId="0" fontId="16" fillId="0" borderId="4" xfId="5" applyFont="1" applyBorder="1" applyAlignment="1">
      <alignment horizontal="center" vertical="top" wrapText="1"/>
    </xf>
    <xf numFmtId="0" fontId="18" fillId="0" borderId="59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6" fillId="0" borderId="42" xfId="5" applyFont="1" applyBorder="1" applyAlignment="1">
      <alignment horizontal="center" vertical="top" wrapText="1"/>
    </xf>
    <xf numFmtId="0" fontId="16" fillId="0" borderId="22" xfId="5" applyFont="1" applyBorder="1" applyAlignment="1">
      <alignment horizontal="center" vertical="top" wrapText="1"/>
    </xf>
    <xf numFmtId="0" fontId="16" fillId="0" borderId="38" xfId="5" applyFont="1" applyBorder="1" applyAlignment="1">
      <alignment horizontal="center" vertical="top" wrapText="1"/>
    </xf>
    <xf numFmtId="0" fontId="16" fillId="8" borderId="9" xfId="5" applyFont="1" applyFill="1" applyBorder="1" applyAlignment="1">
      <alignment horizontal="left" vertical="top" wrapText="1"/>
    </xf>
    <xf numFmtId="0" fontId="16" fillId="8" borderId="10" xfId="5" applyFont="1" applyFill="1" applyBorder="1" applyAlignment="1">
      <alignment horizontal="left" vertical="top" wrapText="1"/>
    </xf>
    <xf numFmtId="0" fontId="16" fillId="8" borderId="11" xfId="5" applyFont="1" applyFill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center"/>
    </xf>
    <xf numFmtId="0" fontId="18" fillId="0" borderId="44" xfId="0" applyFont="1" applyBorder="1" applyAlignment="1">
      <alignment vertical="center" wrapText="1"/>
    </xf>
    <xf numFmtId="0" fontId="16" fillId="0" borderId="9" xfId="5" applyFont="1" applyBorder="1" applyAlignment="1">
      <alignment horizontal="center" vertical="top" wrapText="1"/>
    </xf>
    <xf numFmtId="0" fontId="16" fillId="0" borderId="10" xfId="5" applyFont="1" applyBorder="1" applyAlignment="1">
      <alignment horizontal="center" vertical="top" wrapText="1"/>
    </xf>
    <xf numFmtId="0" fontId="16" fillId="0" borderId="11" xfId="5" applyFont="1" applyBorder="1" applyAlignment="1">
      <alignment horizontal="center" vertical="top" wrapText="1"/>
    </xf>
    <xf numFmtId="49" fontId="16" fillId="18" borderId="1" xfId="5" applyNumberFormat="1" applyFont="1" applyFill="1" applyBorder="1" applyAlignment="1">
      <alignment horizontal="center" vertical="top" wrapText="1"/>
    </xf>
    <xf numFmtId="0" fontId="18" fillId="0" borderId="16" xfId="5" applyFont="1" applyBorder="1" applyAlignment="1">
      <alignment horizontal="center" vertical="center" textRotation="90"/>
    </xf>
    <xf numFmtId="0" fontId="18" fillId="0" borderId="1" xfId="5" applyFont="1" applyBorder="1" applyAlignment="1">
      <alignment horizontal="center" vertical="center" textRotation="90"/>
    </xf>
    <xf numFmtId="0" fontId="18" fillId="0" borderId="0" xfId="5" applyFont="1" applyAlignment="1">
      <alignment horizontal="center" vertical="center"/>
    </xf>
    <xf numFmtId="0" fontId="18" fillId="0" borderId="1" xfId="5" applyFont="1" applyBorder="1" applyAlignment="1">
      <alignment horizontal="center" vertical="center" textRotation="90" wrapText="1"/>
    </xf>
    <xf numFmtId="0" fontId="18" fillId="0" borderId="29" xfId="5" applyFont="1" applyBorder="1" applyAlignment="1">
      <alignment horizontal="center" vertical="center" textRotation="90" wrapText="1"/>
    </xf>
    <xf numFmtId="0" fontId="18" fillId="0" borderId="16" xfId="5" applyFont="1" applyBorder="1" applyAlignment="1">
      <alignment horizontal="center" vertical="center" textRotation="90" wrapText="1"/>
    </xf>
    <xf numFmtId="0" fontId="19" fillId="11" borderId="1" xfId="5" applyFont="1" applyFill="1" applyBorder="1" applyAlignment="1">
      <alignment horizontal="center" vertical="center" textRotation="90" wrapText="1"/>
    </xf>
    <xf numFmtId="0" fontId="18" fillId="0" borderId="0" xfId="5" applyFont="1" applyAlignment="1">
      <alignment horizontal="center" vertical="center" wrapText="1"/>
    </xf>
    <xf numFmtId="0" fontId="18" fillId="12" borderId="1" xfId="5" applyFont="1" applyFill="1" applyBorder="1" applyAlignment="1">
      <alignment horizontal="center" vertical="center" textRotation="90" wrapText="1"/>
    </xf>
    <xf numFmtId="0" fontId="18" fillId="11" borderId="0" xfId="5" applyFont="1" applyFill="1" applyAlignment="1">
      <alignment horizontal="center" vertical="center" textRotation="90" wrapText="1"/>
    </xf>
    <xf numFmtId="0" fontId="18" fillId="8" borderId="2" xfId="5" applyFont="1" applyFill="1" applyBorder="1" applyAlignment="1">
      <alignment horizontal="center" vertical="center" textRotation="90" wrapText="1"/>
    </xf>
    <xf numFmtId="0" fontId="18" fillId="18" borderId="1" xfId="5" applyFont="1" applyFill="1" applyBorder="1" applyAlignment="1">
      <alignment horizontal="center" vertical="center" textRotation="90" wrapText="1"/>
    </xf>
    <xf numFmtId="0" fontId="18" fillId="0" borderId="9" xfId="5" applyFont="1" applyBorder="1" applyAlignment="1">
      <alignment horizontal="center" vertical="center"/>
    </xf>
    <xf numFmtId="0" fontId="18" fillId="0" borderId="10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34" xfId="5" applyFont="1" applyBorder="1" applyAlignment="1">
      <alignment horizontal="center" vertical="center" textRotation="90" wrapText="1"/>
    </xf>
    <xf numFmtId="0" fontId="18" fillId="0" borderId="42" xfId="5" applyFont="1" applyBorder="1" applyAlignment="1">
      <alignment horizontal="center" vertical="center" textRotation="90" wrapText="1"/>
    </xf>
    <xf numFmtId="0" fontId="19" fillId="11" borderId="34" xfId="5" applyFont="1" applyFill="1" applyBorder="1" applyAlignment="1">
      <alignment horizontal="center" vertical="center" textRotation="90" wrapText="1"/>
    </xf>
    <xf numFmtId="0" fontId="18" fillId="0" borderId="22" xfId="5" applyFont="1" applyBorder="1" applyAlignment="1">
      <alignment horizontal="center" vertical="center" wrapText="1"/>
    </xf>
    <xf numFmtId="0" fontId="18" fillId="12" borderId="34" xfId="5" applyFont="1" applyFill="1" applyBorder="1" applyAlignment="1">
      <alignment horizontal="center" vertical="center" textRotation="90" wrapText="1"/>
    </xf>
    <xf numFmtId="0" fontId="18" fillId="11" borderId="22" xfId="5" applyFont="1" applyFill="1" applyBorder="1" applyAlignment="1">
      <alignment horizontal="center" vertical="center" textRotation="90" wrapText="1"/>
    </xf>
    <xf numFmtId="0" fontId="18" fillId="8" borderId="42" xfId="5" applyFont="1" applyFill="1" applyBorder="1" applyAlignment="1">
      <alignment horizontal="center" vertical="center" textRotation="90" wrapText="1"/>
    </xf>
    <xf numFmtId="0" fontId="18" fillId="18" borderId="34" xfId="5" applyFont="1" applyFill="1" applyBorder="1" applyAlignment="1">
      <alignment horizontal="center" vertical="center" textRotation="90" wrapText="1"/>
    </xf>
    <xf numFmtId="0" fontId="18" fillId="0" borderId="0" xfId="5" applyFont="1" applyAlignment="1">
      <alignment horizontal="center" vertical="top" wrapText="1"/>
    </xf>
    <xf numFmtId="0" fontId="18" fillId="0" borderId="0" xfId="5" applyFont="1" applyAlignment="1">
      <alignment vertical="center"/>
    </xf>
    <xf numFmtId="0" fontId="16" fillId="0" borderId="0" xfId="5" applyFont="1" applyAlignment="1">
      <alignment horizontal="center" vertical="center" wrapText="1"/>
    </xf>
    <xf numFmtId="0" fontId="53" fillId="0" borderId="0" xfId="5" applyFont="1" applyAlignment="1">
      <alignment vertical="top"/>
    </xf>
  </cellXfs>
  <cellStyles count="12">
    <cellStyle name="Geras" xfId="3" builtinId="26"/>
    <cellStyle name="Įprastas" xfId="0" builtinId="0"/>
    <cellStyle name="Įprastas 2" xfId="4" xr:uid="{0133EE34-E659-4554-BFA1-C4A2C1581A0A}"/>
    <cellStyle name="Įprastas 2 2" xfId="8" xr:uid="{9F99E97A-A4D5-4FB4-8E32-EDF148540D0F}"/>
    <cellStyle name="Įprastas 2 2 2 2" xfId="10" xr:uid="{09D7D5A9-2A5B-4F6E-B68E-FAB1C20FC9D3}"/>
    <cellStyle name="Įprastas 2 2 3" xfId="9" xr:uid="{1D10D581-1855-47A7-940E-79D50EA2D009}"/>
    <cellStyle name="Įprastas 3" xfId="7" xr:uid="{05AD3465-D9EF-4685-A6DF-576059337D85}"/>
    <cellStyle name="Įprastas 3 2" xfId="11" xr:uid="{9EBC7A44-A354-4DD4-8890-3D7D2E4FCD82}"/>
    <cellStyle name="Įprastas 4 2" xfId="5" xr:uid="{9FBB3843-E2D8-41D9-A265-7177FF6E336E}"/>
    <cellStyle name="Įprastas 5 2" xfId="6" xr:uid="{BA65C8E0-046B-4050-8C9B-D1D3E4130233}"/>
    <cellStyle name="Kablelis" xfId="1" builtinId="3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52069-11C2-45EE-9F63-D91EDBD3CC7F}">
  <dimension ref="A1:AG1083"/>
  <sheetViews>
    <sheetView zoomScale="80" zoomScaleNormal="80" zoomScaleSheetLayoutView="100" workbookViewId="0">
      <selection activeCell="AC9" sqref="AC9"/>
    </sheetView>
  </sheetViews>
  <sheetFormatPr defaultColWidth="9.140625" defaultRowHeight="14.25" x14ac:dyDescent="0.2"/>
  <cols>
    <col min="1" max="1" width="3.5703125" style="1" customWidth="1"/>
    <col min="2" max="2" width="3.140625" style="1" customWidth="1"/>
    <col min="3" max="3" width="3.7109375" style="1" customWidth="1"/>
    <col min="4" max="4" width="4" style="1" customWidth="1"/>
    <col min="5" max="5" width="3.5703125" style="1" customWidth="1"/>
    <col min="6" max="6" width="49" style="1" customWidth="1"/>
    <col min="7" max="7" width="5" style="1" customWidth="1"/>
    <col min="8" max="8" width="7.85546875" style="1" customWidth="1"/>
    <col min="9" max="9" width="6.140625" style="1" customWidth="1"/>
    <col min="10" max="10" width="41.42578125" style="1" customWidth="1"/>
    <col min="11" max="11" width="9.7109375" style="1" customWidth="1"/>
    <col min="12" max="12" width="18.140625" style="1" customWidth="1"/>
    <col min="13" max="13" width="42.85546875" style="2" customWidth="1"/>
    <col min="14" max="14" width="9.140625" style="2" customWidth="1"/>
    <col min="15" max="15" width="9.85546875" style="2" customWidth="1"/>
    <col min="16" max="16" width="3.5703125" style="1" hidden="1" customWidth="1"/>
    <col min="17" max="17" width="3" style="1" hidden="1" customWidth="1"/>
    <col min="18" max="19" width="8.85546875" style="1" hidden="1" customWidth="1"/>
    <col min="20" max="21" width="9.140625" style="1" hidden="1" customWidth="1"/>
    <col min="22" max="22" width="0.5703125" style="1" customWidth="1"/>
    <col min="23" max="23" width="0.140625" style="1" hidden="1" customWidth="1"/>
    <col min="24" max="24" width="9.140625" style="1" hidden="1" customWidth="1"/>
    <col min="25" max="25" width="8.28515625" style="1" hidden="1" customWidth="1"/>
    <col min="26" max="26" width="16.5703125" style="1" hidden="1" customWidth="1"/>
    <col min="27" max="16384" width="9.140625" style="1"/>
  </cols>
  <sheetData>
    <row r="1" spans="1:27" ht="12.75" customHeight="1" x14ac:dyDescent="0.2">
      <c r="L1" s="1512"/>
      <c r="M1" s="1513" t="s">
        <v>923</v>
      </c>
      <c r="N1" s="1513"/>
      <c r="O1" s="1513"/>
      <c r="Q1" s="1512"/>
      <c r="R1" s="1512"/>
      <c r="S1" s="1512"/>
    </row>
    <row r="2" spans="1:27" ht="52.5" customHeight="1" x14ac:dyDescent="0.2">
      <c r="L2" s="1512"/>
      <c r="M2" s="1513"/>
      <c r="N2" s="1513"/>
      <c r="O2" s="1513"/>
      <c r="Q2" s="1512"/>
      <c r="R2" s="1512"/>
      <c r="S2" s="1512"/>
    </row>
    <row r="3" spans="1:27" x14ac:dyDescent="0.2">
      <c r="A3" s="1511" t="s">
        <v>458</v>
      </c>
      <c r="B3" s="1511"/>
      <c r="C3" s="1511"/>
      <c r="D3" s="1511"/>
      <c r="E3" s="1511"/>
      <c r="F3" s="1511"/>
      <c r="G3" s="1511"/>
      <c r="H3" s="1511"/>
      <c r="I3" s="1511"/>
      <c r="J3" s="1511"/>
      <c r="K3" s="1511"/>
      <c r="L3" s="1511"/>
      <c r="M3" s="1511"/>
      <c r="N3" s="1511"/>
      <c r="O3" s="1511"/>
      <c r="P3" s="1511"/>
      <c r="Q3" s="1511"/>
    </row>
    <row r="4" spans="1:27" x14ac:dyDescent="0.2">
      <c r="A4" s="1510" t="s">
        <v>457</v>
      </c>
      <c r="B4" s="1510"/>
      <c r="C4" s="1510"/>
      <c r="D4" s="1510"/>
      <c r="E4" s="1510"/>
      <c r="F4" s="1510"/>
      <c r="G4" s="1510"/>
      <c r="H4" s="1510"/>
      <c r="I4" s="1510"/>
      <c r="J4" s="1510"/>
      <c r="K4" s="1510"/>
      <c r="L4" s="1510"/>
      <c r="M4" s="1510"/>
      <c r="N4" s="1510"/>
      <c r="O4" s="1510"/>
    </row>
    <row r="5" spans="1:27" x14ac:dyDescent="0.2">
      <c r="A5" s="1509" t="s">
        <v>456</v>
      </c>
      <c r="B5" s="1509"/>
      <c r="C5" s="1509"/>
      <c r="D5" s="1509"/>
      <c r="E5" s="1509"/>
      <c r="F5" s="1509"/>
      <c r="G5" s="1509"/>
      <c r="H5" s="1509"/>
      <c r="I5" s="1509"/>
      <c r="J5" s="1509"/>
      <c r="K5" s="1509"/>
      <c r="L5" s="1509"/>
      <c r="M5" s="1509"/>
      <c r="N5" s="1509"/>
      <c r="O5" s="1509"/>
      <c r="P5" s="1508"/>
      <c r="Q5" s="1508"/>
    </row>
    <row r="6" spans="1:27" ht="10.5" customHeight="1" thickBot="1" x14ac:dyDescent="0.25">
      <c r="A6" s="1507"/>
      <c r="B6" s="1507"/>
      <c r="C6" s="1507"/>
      <c r="D6" s="1507"/>
      <c r="E6" s="1507"/>
      <c r="F6" s="1507"/>
      <c r="G6" s="1507"/>
      <c r="H6" s="1507"/>
      <c r="I6" s="1507"/>
      <c r="J6" s="1507"/>
      <c r="K6" s="1507"/>
      <c r="L6" s="1507"/>
      <c r="M6" s="1506"/>
      <c r="N6" s="1505" t="s">
        <v>30</v>
      </c>
      <c r="O6" s="1505"/>
    </row>
    <row r="7" spans="1:27" ht="31.5" customHeight="1" thickBot="1" x14ac:dyDescent="0.25">
      <c r="A7" s="1504" t="s">
        <v>455</v>
      </c>
      <c r="B7" s="1503" t="s">
        <v>454</v>
      </c>
      <c r="C7" s="1502" t="s">
        <v>450</v>
      </c>
      <c r="D7" s="1501" t="s">
        <v>453</v>
      </c>
      <c r="E7" s="1500" t="s">
        <v>452</v>
      </c>
      <c r="F7" s="1499" t="s">
        <v>451</v>
      </c>
      <c r="G7" s="1498" t="s">
        <v>450</v>
      </c>
      <c r="H7" s="1495" t="s">
        <v>449</v>
      </c>
      <c r="I7" s="1497" t="s">
        <v>448</v>
      </c>
      <c r="J7" s="1496" t="s">
        <v>447</v>
      </c>
      <c r="K7" s="1495" t="s">
        <v>446</v>
      </c>
      <c r="L7" s="1494" t="s">
        <v>445</v>
      </c>
      <c r="M7" s="1493" t="s">
        <v>444</v>
      </c>
      <c r="N7" s="1492"/>
      <c r="O7" s="1491"/>
    </row>
    <row r="8" spans="1:27" ht="12.75" customHeight="1" x14ac:dyDescent="0.2">
      <c r="A8" s="1490"/>
      <c r="B8" s="1489"/>
      <c r="C8" s="1488"/>
      <c r="D8" s="1487"/>
      <c r="E8" s="1486"/>
      <c r="F8" s="1485"/>
      <c r="G8" s="1484"/>
      <c r="H8" s="1482"/>
      <c r="I8" s="1483"/>
      <c r="J8" s="1469"/>
      <c r="K8" s="1482"/>
      <c r="L8" s="1481"/>
      <c r="M8" s="1480" t="s">
        <v>443</v>
      </c>
      <c r="N8" s="1479" t="s">
        <v>442</v>
      </c>
      <c r="O8" s="1478" t="s">
        <v>441</v>
      </c>
      <c r="AA8" s="474"/>
    </row>
    <row r="9" spans="1:27" ht="151.9" customHeight="1" thickBot="1" x14ac:dyDescent="0.25">
      <c r="A9" s="1477"/>
      <c r="B9" s="1476"/>
      <c r="C9" s="1475"/>
      <c r="D9" s="1474"/>
      <c r="E9" s="1473"/>
      <c r="F9" s="1472"/>
      <c r="G9" s="1471"/>
      <c r="H9" s="1468"/>
      <c r="I9" s="1470"/>
      <c r="J9" s="1469"/>
      <c r="K9" s="1468"/>
      <c r="L9" s="1467"/>
      <c r="M9" s="1466"/>
      <c r="N9" s="1465"/>
      <c r="O9" s="1464"/>
      <c r="AA9" s="148"/>
    </row>
    <row r="10" spans="1:27" ht="15.75" thickBot="1" x14ac:dyDescent="0.25">
      <c r="A10" s="1463" t="s">
        <v>56</v>
      </c>
      <c r="B10" s="1462"/>
      <c r="C10" s="987" t="s">
        <v>440</v>
      </c>
      <c r="D10" s="1307"/>
      <c r="E10" s="1307"/>
      <c r="F10" s="1308"/>
      <c r="G10" s="1308"/>
      <c r="H10" s="1307"/>
      <c r="I10" s="1307"/>
      <c r="J10" s="521"/>
      <c r="K10" s="1307"/>
      <c r="L10" s="1307"/>
      <c r="M10" s="520"/>
      <c r="N10" s="520"/>
      <c r="O10" s="1306"/>
    </row>
    <row r="11" spans="1:27" ht="28.5" customHeight="1" thickBot="1" x14ac:dyDescent="0.25">
      <c r="A11" s="729"/>
      <c r="B11" s="728"/>
      <c r="C11" s="507"/>
      <c r="D11" s="507"/>
      <c r="E11" s="507"/>
      <c r="F11" s="727"/>
      <c r="G11" s="727"/>
      <c r="H11" s="507"/>
      <c r="I11" s="507"/>
      <c r="J11" s="507"/>
      <c r="K11" s="507"/>
      <c r="L11" s="507"/>
      <c r="M11" s="1461" t="s">
        <v>439</v>
      </c>
      <c r="N11" s="503" t="s">
        <v>47</v>
      </c>
      <c r="O11" s="502">
        <v>2</v>
      </c>
    </row>
    <row r="12" spans="1:27" ht="15" thickBot="1" x14ac:dyDescent="0.25">
      <c r="A12" s="722" t="s">
        <v>56</v>
      </c>
      <c r="B12" s="894" t="s">
        <v>56</v>
      </c>
      <c r="C12" s="724" t="s">
        <v>438</v>
      </c>
      <c r="D12" s="723"/>
      <c r="E12" s="511"/>
      <c r="F12" s="723"/>
      <c r="G12" s="723"/>
      <c r="H12" s="723"/>
      <c r="I12" s="723"/>
      <c r="J12" s="723"/>
      <c r="K12" s="723"/>
      <c r="L12" s="511"/>
      <c r="M12" s="723"/>
      <c r="N12" s="723"/>
      <c r="O12" s="510"/>
    </row>
    <row r="13" spans="1:27" ht="45.75" thickBot="1" x14ac:dyDescent="0.25">
      <c r="A13" s="722"/>
      <c r="B13" s="114"/>
      <c r="C13" s="508"/>
      <c r="D13" s="506"/>
      <c r="E13" s="506"/>
      <c r="F13" s="506"/>
      <c r="G13" s="506"/>
      <c r="H13" s="506"/>
      <c r="I13" s="506"/>
      <c r="J13" s="507"/>
      <c r="K13" s="506"/>
      <c r="L13" s="505"/>
      <c r="M13" s="504" t="s">
        <v>437</v>
      </c>
      <c r="N13" s="503" t="s">
        <v>47</v>
      </c>
      <c r="O13" s="502">
        <v>1</v>
      </c>
    </row>
    <row r="14" spans="1:27" ht="19.5" customHeight="1" x14ac:dyDescent="0.2">
      <c r="A14" s="290" t="s">
        <v>56</v>
      </c>
      <c r="B14" s="1372" t="s">
        <v>56</v>
      </c>
      <c r="C14" s="664" t="s">
        <v>56</v>
      </c>
      <c r="D14" s="1118"/>
      <c r="E14" s="1118"/>
      <c r="F14" s="294" t="s">
        <v>436</v>
      </c>
      <c r="G14" s="139" t="s">
        <v>415</v>
      </c>
      <c r="H14" s="138" t="s">
        <v>52</v>
      </c>
      <c r="I14" s="137" t="s">
        <v>51</v>
      </c>
      <c r="J14" s="689" t="s">
        <v>58</v>
      </c>
      <c r="K14" s="188" t="s">
        <v>49</v>
      </c>
      <c r="L14" s="811">
        <f>L22+L29+L35+L42+L50+L58</f>
        <v>0</v>
      </c>
      <c r="M14" s="1460" t="s">
        <v>57</v>
      </c>
      <c r="N14" s="186" t="s">
        <v>47</v>
      </c>
      <c r="O14" s="478">
        <v>1</v>
      </c>
    </row>
    <row r="15" spans="1:27" ht="15.75" customHeight="1" x14ac:dyDescent="0.2">
      <c r="A15" s="273"/>
      <c r="B15" s="1367"/>
      <c r="C15" s="664"/>
      <c r="D15" s="1118"/>
      <c r="E15" s="1118"/>
      <c r="F15" s="294"/>
      <c r="G15" s="139"/>
      <c r="H15" s="138"/>
      <c r="I15" s="137"/>
      <c r="J15" s="663"/>
      <c r="K15" s="188" t="s">
        <v>46</v>
      </c>
      <c r="L15" s="811">
        <f>L23+L30+L36+L43+L51+L59</f>
        <v>0</v>
      </c>
      <c r="M15" s="662"/>
      <c r="N15" s="424"/>
      <c r="O15" s="458"/>
    </row>
    <row r="16" spans="1:27" ht="24" customHeight="1" x14ac:dyDescent="0.2">
      <c r="A16" s="273"/>
      <c r="B16" s="1367"/>
      <c r="C16" s="664"/>
      <c r="D16" s="1118"/>
      <c r="E16" s="1118"/>
      <c r="F16" s="492"/>
      <c r="G16" s="139"/>
      <c r="H16" s="138"/>
      <c r="I16" s="137"/>
      <c r="J16" s="179"/>
      <c r="K16" s="183" t="s">
        <v>45</v>
      </c>
      <c r="L16" s="1166">
        <f>L24+L37+L44+L52+L60</f>
        <v>1304</v>
      </c>
      <c r="M16" s="1459" t="s">
        <v>435</v>
      </c>
      <c r="N16" s="459" t="s">
        <v>269</v>
      </c>
      <c r="O16" s="458">
        <v>1</v>
      </c>
    </row>
    <row r="17" spans="1:29" ht="22.5" customHeight="1" x14ac:dyDescent="0.2">
      <c r="A17" s="273"/>
      <c r="B17" s="1367"/>
      <c r="C17" s="664"/>
      <c r="D17" s="1118"/>
      <c r="E17" s="1118"/>
      <c r="F17" s="492"/>
      <c r="G17" s="139"/>
      <c r="H17" s="138"/>
      <c r="I17" s="137"/>
      <c r="J17" s="179"/>
      <c r="K17" s="183" t="s">
        <v>44</v>
      </c>
      <c r="L17" s="811">
        <f>L25+L38+L45+L53+L61</f>
        <v>0</v>
      </c>
      <c r="M17" s="973"/>
      <c r="N17" s="459"/>
      <c r="O17" s="458"/>
    </row>
    <row r="18" spans="1:29" ht="21.75" customHeight="1" x14ac:dyDescent="0.2">
      <c r="A18" s="273"/>
      <c r="B18" s="1367"/>
      <c r="C18" s="664"/>
      <c r="D18" s="1118"/>
      <c r="E18" s="1118"/>
      <c r="F18" s="492"/>
      <c r="G18" s="139"/>
      <c r="H18" s="138"/>
      <c r="I18" s="137"/>
      <c r="J18" s="179"/>
      <c r="K18" s="183" t="s">
        <v>43</v>
      </c>
      <c r="L18" s="811">
        <f>L26+L39+L46+L54+L62</f>
        <v>300</v>
      </c>
      <c r="M18" s="425"/>
      <c r="N18" s="459"/>
      <c r="O18" s="458"/>
    </row>
    <row r="19" spans="1:29" ht="21.75" customHeight="1" x14ac:dyDescent="0.2">
      <c r="A19" s="273"/>
      <c r="B19" s="1367"/>
      <c r="C19" s="664"/>
      <c r="D19" s="1118"/>
      <c r="E19" s="1118"/>
      <c r="F19" s="492"/>
      <c r="G19" s="139"/>
      <c r="H19" s="138"/>
      <c r="I19" s="137"/>
      <c r="J19" s="179"/>
      <c r="K19" s="810" t="s">
        <v>41</v>
      </c>
      <c r="L19" s="811">
        <f>L47+L55+L63</f>
        <v>0</v>
      </c>
      <c r="M19" s="392"/>
      <c r="N19" s="391"/>
      <c r="O19" s="475"/>
    </row>
    <row r="20" spans="1:29" ht="15.75" thickBot="1" x14ac:dyDescent="0.25">
      <c r="A20" s="273"/>
      <c r="B20" s="1367"/>
      <c r="C20" s="664"/>
      <c r="D20" s="1118"/>
      <c r="E20" s="1118"/>
      <c r="F20" s="492"/>
      <c r="G20" s="139"/>
      <c r="H20" s="138"/>
      <c r="I20" s="137"/>
      <c r="J20" s="179"/>
      <c r="K20" s="810" t="s">
        <v>42</v>
      </c>
      <c r="L20" s="1166">
        <f>L27+L48+L56+L64</f>
        <v>2128</v>
      </c>
      <c r="M20" s="392"/>
      <c r="N20" s="391"/>
      <c r="O20" s="475"/>
    </row>
    <row r="21" spans="1:29" ht="15.75" thickBot="1" x14ac:dyDescent="0.25">
      <c r="A21" s="213"/>
      <c r="B21" s="1364"/>
      <c r="C21" s="175"/>
      <c r="D21" s="174"/>
      <c r="E21" s="181"/>
      <c r="F21" s="489"/>
      <c r="G21" s="124"/>
      <c r="H21" s="123"/>
      <c r="I21" s="122"/>
      <c r="J21" s="447"/>
      <c r="K21" s="218" t="s">
        <v>33</v>
      </c>
      <c r="L21" s="323">
        <f>SUM(L14:L20)</f>
        <v>3732</v>
      </c>
      <c r="M21" s="385"/>
      <c r="N21" s="321"/>
      <c r="O21" s="426"/>
    </row>
    <row r="22" spans="1:29" ht="15" hidden="1" customHeight="1" x14ac:dyDescent="0.2">
      <c r="A22" s="1400" t="s">
        <v>56</v>
      </c>
      <c r="B22" s="1438" t="s">
        <v>56</v>
      </c>
      <c r="C22" s="1169" t="s">
        <v>56</v>
      </c>
      <c r="D22" s="666" t="s">
        <v>56</v>
      </c>
      <c r="E22" s="1322"/>
      <c r="F22" s="665" t="s">
        <v>434</v>
      </c>
      <c r="G22" s="160" t="s">
        <v>415</v>
      </c>
      <c r="H22" s="1458" t="s">
        <v>433</v>
      </c>
      <c r="I22" s="1457"/>
      <c r="J22" s="157" t="s">
        <v>432</v>
      </c>
      <c r="K22" s="347" t="s">
        <v>49</v>
      </c>
      <c r="L22" s="155"/>
      <c r="M22" s="187" t="s">
        <v>61</v>
      </c>
      <c r="N22" s="186" t="s">
        <v>47</v>
      </c>
      <c r="O22" s="478">
        <v>1</v>
      </c>
      <c r="AA22" s="148" t="s">
        <v>431</v>
      </c>
      <c r="AB22" s="148"/>
      <c r="AC22" s="148"/>
    </row>
    <row r="23" spans="1:29" ht="15" hidden="1" customHeight="1" x14ac:dyDescent="0.2">
      <c r="A23" s="434"/>
      <c r="B23" s="433"/>
      <c r="C23" s="657"/>
      <c r="D23" s="656"/>
      <c r="E23" s="437"/>
      <c r="F23" s="655"/>
      <c r="G23" s="139"/>
      <c r="H23" s="1455"/>
      <c r="I23" s="1454"/>
      <c r="J23" s="136"/>
      <c r="K23" s="481" t="s">
        <v>78</v>
      </c>
      <c r="L23" s="372">
        <v>0</v>
      </c>
      <c r="M23" s="425"/>
      <c r="N23" s="424"/>
      <c r="O23" s="458"/>
      <c r="AA23" s="148" t="s">
        <v>430</v>
      </c>
      <c r="AB23" s="148"/>
      <c r="AC23" s="148"/>
    </row>
    <row r="24" spans="1:29" ht="15.75" hidden="1" thickBot="1" x14ac:dyDescent="0.3">
      <c r="A24" s="659"/>
      <c r="B24" s="658"/>
      <c r="C24" s="657"/>
      <c r="D24" s="656"/>
      <c r="E24" s="437"/>
      <c r="F24" s="655"/>
      <c r="G24" s="139"/>
      <c r="H24" s="1455"/>
      <c r="I24" s="1454"/>
      <c r="J24" s="136"/>
      <c r="K24" s="344" t="s">
        <v>45</v>
      </c>
      <c r="L24" s="149">
        <v>0</v>
      </c>
      <c r="M24" s="423" t="s">
        <v>429</v>
      </c>
      <c r="N24" s="422" t="s">
        <v>47</v>
      </c>
      <c r="O24" s="458">
        <v>1</v>
      </c>
      <c r="P24" s="474" t="s">
        <v>428</v>
      </c>
      <c r="Q24" s="1">
        <v>12</v>
      </c>
      <c r="AA24" s="871" t="s">
        <v>427</v>
      </c>
      <c r="AB24" s="201"/>
    </row>
    <row r="25" spans="1:29" ht="12.75" hidden="1" customHeight="1" x14ac:dyDescent="0.2">
      <c r="A25" s="659"/>
      <c r="B25" s="658"/>
      <c r="C25" s="657"/>
      <c r="D25" s="656"/>
      <c r="E25" s="437"/>
      <c r="F25" s="655"/>
      <c r="G25" s="139"/>
      <c r="H25" s="1455"/>
      <c r="I25" s="1454"/>
      <c r="J25" s="179"/>
      <c r="K25" s="344" t="s">
        <v>44</v>
      </c>
      <c r="L25" s="406"/>
      <c r="M25" s="1456" t="s">
        <v>426</v>
      </c>
      <c r="N25" s="459"/>
      <c r="O25" s="458"/>
    </row>
    <row r="26" spans="1:29" ht="15.75" hidden="1" thickBot="1" x14ac:dyDescent="0.25">
      <c r="A26" s="659"/>
      <c r="B26" s="658"/>
      <c r="C26" s="657"/>
      <c r="D26" s="656"/>
      <c r="E26" s="437"/>
      <c r="F26" s="655"/>
      <c r="G26" s="139"/>
      <c r="H26" s="1455"/>
      <c r="I26" s="1454"/>
      <c r="J26" s="663"/>
      <c r="K26" s="344" t="s">
        <v>43</v>
      </c>
      <c r="L26" s="149"/>
      <c r="M26" s="425"/>
      <c r="N26" s="459"/>
      <c r="O26" s="458"/>
    </row>
    <row r="27" spans="1:29" ht="15.75" hidden="1" thickBot="1" x14ac:dyDescent="0.25">
      <c r="A27" s="659"/>
      <c r="B27" s="658"/>
      <c r="C27" s="657"/>
      <c r="D27" s="656"/>
      <c r="E27" s="437"/>
      <c r="F27" s="655"/>
      <c r="G27" s="139"/>
      <c r="H27" s="1455"/>
      <c r="I27" s="1454"/>
      <c r="J27" s="179"/>
      <c r="K27" s="383" t="s">
        <v>425</v>
      </c>
      <c r="L27" s="454">
        <v>0</v>
      </c>
      <c r="M27" s="806"/>
      <c r="N27" s="452"/>
      <c r="O27" s="451"/>
    </row>
    <row r="28" spans="1:29" ht="15.75" hidden="1" thickBot="1" x14ac:dyDescent="0.25">
      <c r="A28" s="653"/>
      <c r="B28" s="652"/>
      <c r="C28" s="651"/>
      <c r="D28" s="264"/>
      <c r="E28" s="430"/>
      <c r="F28" s="650"/>
      <c r="G28" s="124"/>
      <c r="H28" s="1453"/>
      <c r="I28" s="1452"/>
      <c r="J28" s="447"/>
      <c r="K28" s="218" t="s">
        <v>33</v>
      </c>
      <c r="L28" s="415">
        <f>SUM(L22:L27)</f>
        <v>0</v>
      </c>
      <c r="M28" s="385"/>
      <c r="N28" s="321"/>
      <c r="O28" s="426"/>
    </row>
    <row r="29" spans="1:29" ht="15" hidden="1" customHeight="1" x14ac:dyDescent="0.2">
      <c r="A29" s="1400" t="s">
        <v>56</v>
      </c>
      <c r="B29" s="1438" t="s">
        <v>56</v>
      </c>
      <c r="C29" s="1169" t="s">
        <v>56</v>
      </c>
      <c r="D29" s="666" t="s">
        <v>39</v>
      </c>
      <c r="E29" s="1322"/>
      <c r="F29" s="665" t="s">
        <v>424</v>
      </c>
      <c r="G29" s="160" t="s">
        <v>415</v>
      </c>
      <c r="H29" s="159" t="s">
        <v>52</v>
      </c>
      <c r="I29" s="1451" t="s">
        <v>423</v>
      </c>
      <c r="J29" s="157" t="s">
        <v>204</v>
      </c>
      <c r="K29" s="347" t="s">
        <v>49</v>
      </c>
      <c r="L29" s="409"/>
      <c r="M29" s="483"/>
      <c r="N29" s="648"/>
      <c r="O29" s="478"/>
      <c r="Y29" s="201"/>
    </row>
    <row r="30" spans="1:29" ht="15.75" hidden="1" thickBot="1" x14ac:dyDescent="0.3">
      <c r="A30" s="659"/>
      <c r="B30" s="658"/>
      <c r="C30" s="657"/>
      <c r="D30" s="656"/>
      <c r="E30" s="437"/>
      <c r="F30" s="655"/>
      <c r="G30" s="139"/>
      <c r="H30" s="138"/>
      <c r="I30" s="1450"/>
      <c r="J30" s="136"/>
      <c r="K30" s="344" t="s">
        <v>45</v>
      </c>
      <c r="L30" s="149">
        <v>0</v>
      </c>
      <c r="M30" s="671"/>
      <c r="N30" s="670"/>
      <c r="O30" s="458"/>
      <c r="Y30" s="201"/>
      <c r="AA30" s="201"/>
      <c r="AB30" s="201"/>
    </row>
    <row r="31" spans="1:29" ht="15.75" hidden="1" thickBot="1" x14ac:dyDescent="0.25">
      <c r="A31" s="659"/>
      <c r="B31" s="658"/>
      <c r="C31" s="657"/>
      <c r="D31" s="656"/>
      <c r="E31" s="437"/>
      <c r="F31" s="655"/>
      <c r="G31" s="139"/>
      <c r="H31" s="138"/>
      <c r="I31" s="1450"/>
      <c r="J31" s="179"/>
      <c r="K31" s="344" t="s">
        <v>44</v>
      </c>
      <c r="L31" s="406"/>
      <c r="M31" s="425" t="s">
        <v>422</v>
      </c>
      <c r="N31" s="459" t="s">
        <v>47</v>
      </c>
      <c r="O31" s="458">
        <v>1</v>
      </c>
    </row>
    <row r="32" spans="1:29" ht="15.75" hidden="1" thickBot="1" x14ac:dyDescent="0.25">
      <c r="A32" s="659"/>
      <c r="B32" s="658"/>
      <c r="C32" s="657"/>
      <c r="D32" s="656"/>
      <c r="E32" s="437"/>
      <c r="F32" s="655"/>
      <c r="G32" s="139"/>
      <c r="H32" s="138"/>
      <c r="I32" s="1450"/>
      <c r="J32" s="179"/>
      <c r="K32" s="344" t="s">
        <v>43</v>
      </c>
      <c r="L32" s="406"/>
      <c r="M32" s="425"/>
      <c r="N32" s="459"/>
      <c r="O32" s="458"/>
    </row>
    <row r="33" spans="1:30" ht="15.75" hidden="1" thickBot="1" x14ac:dyDescent="0.25">
      <c r="A33" s="659"/>
      <c r="B33" s="658"/>
      <c r="C33" s="657"/>
      <c r="D33" s="656"/>
      <c r="E33" s="437"/>
      <c r="F33" s="655"/>
      <c r="G33" s="139"/>
      <c r="H33" s="138"/>
      <c r="I33" s="1450"/>
      <c r="J33" s="407" t="s">
        <v>260</v>
      </c>
      <c r="K33" s="383" t="s">
        <v>41</v>
      </c>
      <c r="L33" s="654"/>
      <c r="M33" s="453"/>
      <c r="N33" s="452"/>
      <c r="O33" s="451"/>
    </row>
    <row r="34" spans="1:30" ht="15.75" hidden="1" thickBot="1" x14ac:dyDescent="0.25">
      <c r="A34" s="653"/>
      <c r="B34" s="652"/>
      <c r="C34" s="651"/>
      <c r="D34" s="264"/>
      <c r="E34" s="430"/>
      <c r="F34" s="650"/>
      <c r="G34" s="124"/>
      <c r="H34" s="123"/>
      <c r="I34" s="1449"/>
      <c r="J34" s="447"/>
      <c r="K34" s="218" t="s">
        <v>33</v>
      </c>
      <c r="L34" s="415">
        <f>SUM(L29:L33)</f>
        <v>0</v>
      </c>
      <c r="M34" s="385"/>
      <c r="N34" s="321"/>
      <c r="O34" s="426"/>
    </row>
    <row r="35" spans="1:30" ht="15" hidden="1" customHeight="1" x14ac:dyDescent="0.2">
      <c r="A35" s="1400" t="s">
        <v>56</v>
      </c>
      <c r="B35" s="1438" t="s">
        <v>56</v>
      </c>
      <c r="C35" s="1169" t="s">
        <v>56</v>
      </c>
      <c r="D35" s="666" t="s">
        <v>97</v>
      </c>
      <c r="E35" s="1322"/>
      <c r="F35" s="665" t="s">
        <v>421</v>
      </c>
      <c r="G35" s="160" t="s">
        <v>415</v>
      </c>
      <c r="H35" s="159" t="s">
        <v>52</v>
      </c>
      <c r="I35" s="158" t="s">
        <v>196</v>
      </c>
      <c r="J35" s="157" t="s">
        <v>185</v>
      </c>
      <c r="K35" s="347" t="s">
        <v>49</v>
      </c>
      <c r="L35" s="155">
        <v>0</v>
      </c>
      <c r="M35" s="187" t="s">
        <v>418</v>
      </c>
      <c r="N35" s="186" t="s">
        <v>47</v>
      </c>
      <c r="O35" s="1448">
        <v>0</v>
      </c>
      <c r="Y35" s="48"/>
    </row>
    <row r="36" spans="1:30" ht="15" hidden="1" customHeight="1" x14ac:dyDescent="0.2">
      <c r="A36" s="434"/>
      <c r="B36" s="433"/>
      <c r="C36" s="657"/>
      <c r="D36" s="656"/>
      <c r="E36" s="437"/>
      <c r="F36" s="655"/>
      <c r="G36" s="139"/>
      <c r="H36" s="138"/>
      <c r="I36" s="137"/>
      <c r="J36" s="136"/>
      <c r="K36" s="481" t="s">
        <v>78</v>
      </c>
      <c r="L36" s="149"/>
      <c r="M36" s="425"/>
      <c r="N36" s="424"/>
      <c r="O36" s="1447"/>
      <c r="Y36" s="48"/>
    </row>
    <row r="37" spans="1:30" ht="15.75" hidden="1" thickBot="1" x14ac:dyDescent="0.3">
      <c r="A37" s="659"/>
      <c r="B37" s="658"/>
      <c r="C37" s="657"/>
      <c r="D37" s="656"/>
      <c r="E37" s="437"/>
      <c r="F37" s="655"/>
      <c r="G37" s="139"/>
      <c r="H37" s="138"/>
      <c r="I37" s="137"/>
      <c r="J37" s="136"/>
      <c r="K37" s="344" t="s">
        <v>45</v>
      </c>
      <c r="L37" s="149">
        <v>0</v>
      </c>
      <c r="M37" s="423" t="s">
        <v>420</v>
      </c>
      <c r="N37" s="400" t="s">
        <v>47</v>
      </c>
      <c r="O37" s="1446">
        <v>0</v>
      </c>
      <c r="Y37" s="48"/>
    </row>
    <row r="38" spans="1:30" ht="15.75" hidden="1" thickBot="1" x14ac:dyDescent="0.3">
      <c r="A38" s="659"/>
      <c r="B38" s="658"/>
      <c r="C38" s="657"/>
      <c r="D38" s="656"/>
      <c r="E38" s="437"/>
      <c r="F38" s="655"/>
      <c r="G38" s="139"/>
      <c r="H38" s="138"/>
      <c r="I38" s="137"/>
      <c r="J38" s="179"/>
      <c r="K38" s="344" t="s">
        <v>44</v>
      </c>
      <c r="L38" s="149"/>
      <c r="M38" s="1445"/>
      <c r="N38" s="1444"/>
      <c r="O38" s="1443"/>
      <c r="Y38" s="48"/>
      <c r="AA38" s="148" t="s">
        <v>135</v>
      </c>
    </row>
    <row r="39" spans="1:30" ht="15.75" hidden="1" thickBot="1" x14ac:dyDescent="0.25">
      <c r="A39" s="659"/>
      <c r="B39" s="658"/>
      <c r="C39" s="657"/>
      <c r="D39" s="656"/>
      <c r="E39" s="437"/>
      <c r="F39" s="655"/>
      <c r="G39" s="139"/>
      <c r="H39" s="138"/>
      <c r="I39" s="137"/>
      <c r="J39" s="407"/>
      <c r="K39" s="344" t="s">
        <v>43</v>
      </c>
      <c r="L39" s="402">
        <v>0</v>
      </c>
      <c r="M39" s="1112"/>
      <c r="N39" s="1442"/>
      <c r="O39" s="1441"/>
      <c r="Y39" s="48"/>
    </row>
    <row r="40" spans="1:30" ht="15.75" hidden="1" thickBot="1" x14ac:dyDescent="0.25">
      <c r="A40" s="659"/>
      <c r="B40" s="658"/>
      <c r="C40" s="657"/>
      <c r="D40" s="656"/>
      <c r="E40" s="437"/>
      <c r="F40" s="655"/>
      <c r="G40" s="139"/>
      <c r="H40" s="138"/>
      <c r="I40" s="137"/>
      <c r="J40" s="179"/>
      <c r="K40" s="383" t="s">
        <v>41</v>
      </c>
      <c r="L40" s="654"/>
      <c r="M40" s="453"/>
      <c r="N40" s="452"/>
      <c r="O40" s="451"/>
    </row>
    <row r="41" spans="1:30" ht="13.9" hidden="1" customHeight="1" thickBot="1" x14ac:dyDescent="0.25">
      <c r="A41" s="653"/>
      <c r="B41" s="652"/>
      <c r="C41" s="651"/>
      <c r="D41" s="264"/>
      <c r="E41" s="430"/>
      <c r="F41" s="650"/>
      <c r="G41" s="124"/>
      <c r="H41" s="123"/>
      <c r="I41" s="122"/>
      <c r="J41" s="447"/>
      <c r="K41" s="218" t="s">
        <v>33</v>
      </c>
      <c r="L41" s="415">
        <f>SUM(L35:L40)</f>
        <v>0</v>
      </c>
      <c r="M41" s="385"/>
      <c r="N41" s="321"/>
      <c r="O41" s="386"/>
    </row>
    <row r="42" spans="1:30" ht="15" customHeight="1" x14ac:dyDescent="0.2">
      <c r="A42" s="1400" t="s">
        <v>56</v>
      </c>
      <c r="B42" s="1438" t="s">
        <v>56</v>
      </c>
      <c r="C42" s="1169" t="s">
        <v>56</v>
      </c>
      <c r="D42" s="666" t="s">
        <v>96</v>
      </c>
      <c r="E42" s="1322"/>
      <c r="F42" s="161" t="s">
        <v>419</v>
      </c>
      <c r="G42" s="160" t="s">
        <v>415</v>
      </c>
      <c r="H42" s="159" t="s">
        <v>52</v>
      </c>
      <c r="I42" s="158" t="s">
        <v>51</v>
      </c>
      <c r="J42" s="277" t="s">
        <v>58</v>
      </c>
      <c r="K42" s="347" t="s">
        <v>49</v>
      </c>
      <c r="L42" s="409"/>
      <c r="M42" s="187" t="s">
        <v>418</v>
      </c>
      <c r="N42" s="186" t="s">
        <v>47</v>
      </c>
      <c r="O42" s="408"/>
    </row>
    <row r="43" spans="1:30" ht="15" customHeight="1" x14ac:dyDescent="0.2">
      <c r="A43" s="434"/>
      <c r="B43" s="433"/>
      <c r="C43" s="657"/>
      <c r="D43" s="656"/>
      <c r="E43" s="437"/>
      <c r="F43" s="140"/>
      <c r="G43" s="139"/>
      <c r="H43" s="138"/>
      <c r="I43" s="137"/>
      <c r="J43" s="277" t="s">
        <v>417</v>
      </c>
      <c r="K43" s="244" t="s">
        <v>46</v>
      </c>
      <c r="L43" s="406"/>
      <c r="M43" s="425"/>
      <c r="N43" s="424"/>
      <c r="O43" s="403"/>
    </row>
    <row r="44" spans="1:30" ht="15" x14ac:dyDescent="0.25">
      <c r="A44" s="659"/>
      <c r="B44" s="658"/>
      <c r="C44" s="657"/>
      <c r="D44" s="656"/>
      <c r="E44" s="437"/>
      <c r="F44" s="140"/>
      <c r="G44" s="139"/>
      <c r="H44" s="138"/>
      <c r="I44" s="137"/>
      <c r="J44" s="407"/>
      <c r="K44" s="344" t="s">
        <v>45</v>
      </c>
      <c r="L44" s="406">
        <v>1051</v>
      </c>
      <c r="M44" s="423"/>
      <c r="N44" s="422"/>
      <c r="O44" s="458"/>
      <c r="AA44" s="148"/>
    </row>
    <row r="45" spans="1:30" ht="15" x14ac:dyDescent="0.25">
      <c r="A45" s="659"/>
      <c r="B45" s="658"/>
      <c r="C45" s="657"/>
      <c r="D45" s="656"/>
      <c r="E45" s="437"/>
      <c r="F45" s="140"/>
      <c r="G45" s="139"/>
      <c r="H45" s="138"/>
      <c r="I45" s="137"/>
      <c r="J45" s="179"/>
      <c r="K45" s="344" t="s">
        <v>44</v>
      </c>
      <c r="L45" s="406"/>
      <c r="M45" s="423"/>
      <c r="N45" s="459"/>
      <c r="O45" s="399"/>
      <c r="AA45" s="148"/>
    </row>
    <row r="46" spans="1:30" ht="15" x14ac:dyDescent="0.2">
      <c r="A46" s="659"/>
      <c r="B46" s="658"/>
      <c r="C46" s="657"/>
      <c r="D46" s="656"/>
      <c r="E46" s="437"/>
      <c r="F46" s="140"/>
      <c r="G46" s="139"/>
      <c r="H46" s="138"/>
      <c r="I46" s="137"/>
      <c r="J46" s="179"/>
      <c r="K46" s="344" t="s">
        <v>43</v>
      </c>
      <c r="L46" s="406">
        <v>300</v>
      </c>
      <c r="M46" s="425"/>
      <c r="N46" s="459"/>
      <c r="O46" s="399"/>
      <c r="AA46" s="148"/>
    </row>
    <row r="47" spans="1:30" ht="15" x14ac:dyDescent="0.2">
      <c r="A47" s="659"/>
      <c r="B47" s="658"/>
      <c r="C47" s="657"/>
      <c r="D47" s="656"/>
      <c r="E47" s="437"/>
      <c r="F47" s="140"/>
      <c r="G47" s="139"/>
      <c r="H47" s="138"/>
      <c r="I47" s="137"/>
      <c r="J47" s="179"/>
      <c r="K47" s="344" t="s">
        <v>41</v>
      </c>
      <c r="L47" s="241"/>
      <c r="M47" s="453"/>
      <c r="N47" s="452"/>
      <c r="O47" s="451"/>
      <c r="AA47" s="148"/>
    </row>
    <row r="48" spans="1:30" ht="15.75" thickBot="1" x14ac:dyDescent="0.25">
      <c r="A48" s="659"/>
      <c r="B48" s="658"/>
      <c r="C48" s="657"/>
      <c r="D48" s="656"/>
      <c r="E48" s="437"/>
      <c r="F48" s="140"/>
      <c r="G48" s="139"/>
      <c r="H48" s="138"/>
      <c r="I48" s="137"/>
      <c r="J48" s="357"/>
      <c r="K48" s="364" t="s">
        <v>42</v>
      </c>
      <c r="L48" s="1440">
        <v>2128</v>
      </c>
      <c r="M48" s="1439"/>
      <c r="N48" s="391"/>
      <c r="O48" s="475"/>
      <c r="AA48" s="148"/>
      <c r="AD48" s="48"/>
    </row>
    <row r="49" spans="1:27" ht="14.25" customHeight="1" thickBot="1" x14ac:dyDescent="0.25">
      <c r="A49" s="653"/>
      <c r="B49" s="652"/>
      <c r="C49" s="651"/>
      <c r="D49" s="264"/>
      <c r="E49" s="430"/>
      <c r="F49" s="125"/>
      <c r="G49" s="124"/>
      <c r="H49" s="123"/>
      <c r="I49" s="122"/>
      <c r="J49" s="447"/>
      <c r="K49" s="218" t="s">
        <v>33</v>
      </c>
      <c r="L49" s="323">
        <f>SUM(L42:L48)</f>
        <v>3479</v>
      </c>
      <c r="M49" s="216"/>
      <c r="N49" s="427"/>
      <c r="O49" s="386"/>
    </row>
    <row r="50" spans="1:27" ht="14.25" customHeight="1" x14ac:dyDescent="0.2">
      <c r="A50" s="1400" t="s">
        <v>56</v>
      </c>
      <c r="B50" s="1438" t="s">
        <v>56</v>
      </c>
      <c r="C50" s="1169" t="s">
        <v>56</v>
      </c>
      <c r="D50" s="666" t="s">
        <v>94</v>
      </c>
      <c r="E50" s="1376" t="s">
        <v>55</v>
      </c>
      <c r="F50" s="665" t="s">
        <v>416</v>
      </c>
      <c r="G50" s="160" t="s">
        <v>415</v>
      </c>
      <c r="H50" s="159" t="s">
        <v>52</v>
      </c>
      <c r="I50" s="384"/>
      <c r="J50" s="1143" t="s">
        <v>414</v>
      </c>
      <c r="K50" s="347" t="s">
        <v>49</v>
      </c>
      <c r="L50" s="377"/>
      <c r="M50" s="189" t="s">
        <v>61</v>
      </c>
      <c r="N50" s="1138" t="s">
        <v>47</v>
      </c>
      <c r="O50" s="639"/>
      <c r="AA50" s="148"/>
    </row>
    <row r="51" spans="1:27" ht="14.25" customHeight="1" x14ac:dyDescent="0.2">
      <c r="A51" s="659"/>
      <c r="B51" s="658"/>
      <c r="C51" s="1118"/>
      <c r="D51" s="271"/>
      <c r="E51" s="1116"/>
      <c r="F51" s="655"/>
      <c r="G51" s="139"/>
      <c r="H51" s="138"/>
      <c r="I51" s="382"/>
      <c r="J51" s="1141"/>
      <c r="K51" s="244" t="s">
        <v>46</v>
      </c>
      <c r="L51" s="146">
        <v>0</v>
      </c>
      <c r="M51" s="368"/>
      <c r="N51" s="367"/>
      <c r="O51" s="339"/>
      <c r="AA51" s="48"/>
    </row>
    <row r="52" spans="1:27" ht="14.25" customHeight="1" x14ac:dyDescent="0.2">
      <c r="A52" s="659"/>
      <c r="B52" s="658"/>
      <c r="C52" s="1118"/>
      <c r="D52" s="271"/>
      <c r="E52" s="1116"/>
      <c r="F52" s="655"/>
      <c r="G52" s="139"/>
      <c r="H52" s="138"/>
      <c r="I52" s="382"/>
      <c r="J52" s="1141"/>
      <c r="K52" s="344" t="s">
        <v>45</v>
      </c>
      <c r="L52" s="146">
        <v>233</v>
      </c>
      <c r="M52" s="368"/>
      <c r="N52" s="367"/>
      <c r="O52" s="339"/>
      <c r="AA52" s="148"/>
    </row>
    <row r="53" spans="1:27" ht="14.25" customHeight="1" x14ac:dyDescent="0.2">
      <c r="A53" s="659"/>
      <c r="B53" s="658"/>
      <c r="C53" s="1118"/>
      <c r="D53" s="271"/>
      <c r="E53" s="1116"/>
      <c r="F53" s="655"/>
      <c r="G53" s="139"/>
      <c r="H53" s="138"/>
      <c r="I53" s="382"/>
      <c r="J53" s="1141"/>
      <c r="K53" s="344" t="s">
        <v>44</v>
      </c>
      <c r="L53" s="146"/>
      <c r="M53" s="368"/>
      <c r="N53" s="367"/>
      <c r="O53" s="339"/>
    </row>
    <row r="54" spans="1:27" ht="14.25" customHeight="1" x14ac:dyDescent="0.2">
      <c r="A54" s="659"/>
      <c r="B54" s="658"/>
      <c r="C54" s="1118"/>
      <c r="D54" s="271"/>
      <c r="E54" s="1116"/>
      <c r="F54" s="655"/>
      <c r="G54" s="139"/>
      <c r="H54" s="138"/>
      <c r="I54" s="382"/>
      <c r="J54" s="1141"/>
      <c r="K54" s="343" t="s">
        <v>43</v>
      </c>
      <c r="L54" s="146"/>
      <c r="M54" s="368"/>
      <c r="N54" s="367"/>
      <c r="O54" s="339"/>
    </row>
    <row r="55" spans="1:27" ht="14.25" customHeight="1" x14ac:dyDescent="0.2">
      <c r="A55" s="659"/>
      <c r="B55" s="658"/>
      <c r="C55" s="1118"/>
      <c r="D55" s="271"/>
      <c r="E55" s="1116"/>
      <c r="F55" s="655"/>
      <c r="G55" s="139"/>
      <c r="H55" s="138"/>
      <c r="I55" s="382"/>
      <c r="J55" s="1141"/>
      <c r="K55" s="343" t="s">
        <v>41</v>
      </c>
      <c r="L55" s="342"/>
      <c r="M55" s="368"/>
      <c r="N55" s="367"/>
      <c r="O55" s="339"/>
    </row>
    <row r="56" spans="1:27" ht="14.25" customHeight="1" thickBot="1" x14ac:dyDescent="0.25">
      <c r="A56" s="659"/>
      <c r="B56" s="658"/>
      <c r="C56" s="1118"/>
      <c r="D56" s="271"/>
      <c r="E56" s="1116"/>
      <c r="F56" s="655"/>
      <c r="G56" s="139"/>
      <c r="H56" s="138"/>
      <c r="I56" s="382"/>
      <c r="J56" s="1141"/>
      <c r="K56" s="364" t="s">
        <v>42</v>
      </c>
      <c r="L56" s="363"/>
      <c r="M56" s="1432"/>
      <c r="N56" s="361"/>
      <c r="O56" s="1205"/>
    </row>
    <row r="57" spans="1:27" ht="28.5" customHeight="1" thickBot="1" x14ac:dyDescent="0.25">
      <c r="A57" s="653"/>
      <c r="B57" s="652"/>
      <c r="C57" s="1437"/>
      <c r="D57" s="264"/>
      <c r="E57" s="1374"/>
      <c r="F57" s="650"/>
      <c r="G57" s="124"/>
      <c r="H57" s="123"/>
      <c r="I57" s="380"/>
      <c r="J57" s="447"/>
      <c r="K57" s="218" t="s">
        <v>33</v>
      </c>
      <c r="L57" s="415">
        <f>SUM(L50:L56)</f>
        <v>233</v>
      </c>
      <c r="M57" s="322"/>
      <c r="N57" s="321"/>
      <c r="O57" s="386"/>
    </row>
    <row r="58" spans="1:27" ht="14.25" customHeight="1" x14ac:dyDescent="0.2">
      <c r="A58" s="434" t="s">
        <v>56</v>
      </c>
      <c r="B58" s="433" t="s">
        <v>56</v>
      </c>
      <c r="C58" s="657" t="s">
        <v>56</v>
      </c>
      <c r="D58" s="1434" t="s">
        <v>90</v>
      </c>
      <c r="E58" s="437"/>
      <c r="F58" s="1433" t="s">
        <v>413</v>
      </c>
      <c r="G58" s="1429"/>
      <c r="H58" s="1428"/>
      <c r="I58" s="444" t="s">
        <v>51</v>
      </c>
      <c r="J58" s="1436" t="s">
        <v>58</v>
      </c>
      <c r="K58" s="830" t="s">
        <v>49</v>
      </c>
      <c r="L58" s="372"/>
      <c r="M58" s="1435"/>
      <c r="N58" s="370"/>
      <c r="O58" s="637"/>
    </row>
    <row r="59" spans="1:27" ht="14.25" customHeight="1" x14ac:dyDescent="0.2">
      <c r="A59" s="659"/>
      <c r="B59" s="658"/>
      <c r="C59" s="1118"/>
      <c r="D59" s="1434"/>
      <c r="E59" s="437"/>
      <c r="F59" s="1433"/>
      <c r="G59" s="1429"/>
      <c r="H59" s="1428"/>
      <c r="I59" s="382"/>
      <c r="J59" s="357"/>
      <c r="K59" s="244" t="s">
        <v>46</v>
      </c>
      <c r="L59" s="342"/>
      <c r="M59" s="341"/>
      <c r="N59" s="367"/>
      <c r="O59" s="339"/>
    </row>
    <row r="60" spans="1:27" ht="14.25" customHeight="1" x14ac:dyDescent="0.2">
      <c r="A60" s="659"/>
      <c r="B60" s="658"/>
      <c r="C60" s="1118"/>
      <c r="D60" s="1434"/>
      <c r="E60" s="437"/>
      <c r="F60" s="1433"/>
      <c r="G60" s="1429"/>
      <c r="H60" s="1428"/>
      <c r="I60" s="382"/>
      <c r="J60" s="357"/>
      <c r="K60" s="344" t="s">
        <v>45</v>
      </c>
      <c r="L60" s="345">
        <v>20</v>
      </c>
      <c r="M60" s="341"/>
      <c r="N60" s="367"/>
      <c r="O60" s="339"/>
    </row>
    <row r="61" spans="1:27" ht="14.25" customHeight="1" x14ac:dyDescent="0.2">
      <c r="A61" s="659"/>
      <c r="B61" s="658"/>
      <c r="C61" s="1118"/>
      <c r="D61" s="1434"/>
      <c r="E61" s="437"/>
      <c r="F61" s="1433"/>
      <c r="G61" s="1429"/>
      <c r="H61" s="1428"/>
      <c r="I61" s="382"/>
      <c r="J61" s="357"/>
      <c r="K61" s="344" t="s">
        <v>44</v>
      </c>
      <c r="L61" s="342"/>
      <c r="M61" s="341"/>
      <c r="N61" s="367"/>
      <c r="O61" s="339"/>
    </row>
    <row r="62" spans="1:27" ht="14.25" customHeight="1" x14ac:dyDescent="0.2">
      <c r="A62" s="659"/>
      <c r="B62" s="658"/>
      <c r="C62" s="1118"/>
      <c r="D62" s="1434"/>
      <c r="E62" s="437"/>
      <c r="F62" s="1433"/>
      <c r="G62" s="1429"/>
      <c r="H62" s="1428"/>
      <c r="I62" s="382"/>
      <c r="J62" s="357"/>
      <c r="K62" s="343" t="s">
        <v>43</v>
      </c>
      <c r="L62" s="342"/>
      <c r="M62" s="341"/>
      <c r="N62" s="367"/>
      <c r="O62" s="339"/>
    </row>
    <row r="63" spans="1:27" ht="14.25" customHeight="1" x14ac:dyDescent="0.2">
      <c r="A63" s="659"/>
      <c r="B63" s="658"/>
      <c r="C63" s="1118"/>
      <c r="D63" s="1434"/>
      <c r="E63" s="437"/>
      <c r="F63" s="1433"/>
      <c r="G63" s="1429"/>
      <c r="H63" s="1428"/>
      <c r="I63" s="382"/>
      <c r="J63" s="357"/>
      <c r="K63" s="343" t="s">
        <v>41</v>
      </c>
      <c r="L63" s="342"/>
      <c r="M63" s="341"/>
      <c r="N63" s="367"/>
      <c r="O63" s="339"/>
    </row>
    <row r="64" spans="1:27" ht="14.25" customHeight="1" thickBot="1" x14ac:dyDescent="0.25">
      <c r="A64" s="659"/>
      <c r="B64" s="658"/>
      <c r="C64" s="1118"/>
      <c r="D64" s="1434"/>
      <c r="E64" s="437"/>
      <c r="F64" s="1433"/>
      <c r="G64" s="1429"/>
      <c r="H64" s="1428"/>
      <c r="I64" s="382"/>
      <c r="J64" s="357"/>
      <c r="K64" s="364" t="s">
        <v>42</v>
      </c>
      <c r="L64" s="363"/>
      <c r="M64" s="1432"/>
      <c r="N64" s="361"/>
      <c r="O64" s="1205"/>
    </row>
    <row r="65" spans="1:25" ht="14.25" customHeight="1" thickBot="1" x14ac:dyDescent="0.25">
      <c r="A65" s="659"/>
      <c r="B65" s="658"/>
      <c r="C65" s="1118"/>
      <c r="D65" s="1431"/>
      <c r="E65" s="430"/>
      <c r="F65" s="1430"/>
      <c r="G65" s="1429"/>
      <c r="H65" s="1428"/>
      <c r="I65" s="382"/>
      <c r="J65" s="357"/>
      <c r="K65" s="218" t="s">
        <v>33</v>
      </c>
      <c r="L65" s="1427">
        <f>SUM(L58:L64)</f>
        <v>20</v>
      </c>
      <c r="M65" s="916"/>
      <c r="N65" s="354"/>
      <c r="O65" s="556"/>
    </row>
    <row r="66" spans="1:25" ht="15" customHeight="1" thickBot="1" x14ac:dyDescent="0.25">
      <c r="A66" s="290" t="s">
        <v>56</v>
      </c>
      <c r="B66" s="165" t="s">
        <v>56</v>
      </c>
      <c r="C66" s="667" t="s">
        <v>39</v>
      </c>
      <c r="D66" s="1122"/>
      <c r="E66" s="1122"/>
      <c r="F66" s="1426" t="s">
        <v>412</v>
      </c>
      <c r="G66" s="160" t="s">
        <v>406</v>
      </c>
      <c r="H66" s="159" t="s">
        <v>52</v>
      </c>
      <c r="I66" s="137" t="s">
        <v>51</v>
      </c>
      <c r="J66" s="157" t="s">
        <v>58</v>
      </c>
      <c r="K66" s="190" t="s">
        <v>49</v>
      </c>
      <c r="L66" s="177">
        <f>L73+L79+L85+L92</f>
        <v>0</v>
      </c>
      <c r="M66" s="1425" t="s">
        <v>57</v>
      </c>
      <c r="N66" s="1227" t="s">
        <v>47</v>
      </c>
      <c r="O66" s="1424">
        <v>1</v>
      </c>
    </row>
    <row r="67" spans="1:25" ht="15.75" thickBot="1" x14ac:dyDescent="0.25">
      <c r="A67" s="273"/>
      <c r="B67" s="144"/>
      <c r="C67" s="664"/>
      <c r="D67" s="1118"/>
      <c r="E67" s="1118"/>
      <c r="F67" s="1423"/>
      <c r="G67" s="139"/>
      <c r="H67" s="138"/>
      <c r="I67" s="137"/>
      <c r="J67" s="136"/>
      <c r="K67" s="188" t="s">
        <v>46</v>
      </c>
      <c r="L67" s="177">
        <f>L74+L80+L86+L93</f>
        <v>0</v>
      </c>
      <c r="M67" s="953"/>
      <c r="N67" s="424"/>
      <c r="O67" s="458"/>
    </row>
    <row r="68" spans="1:25" ht="15.75" thickBot="1" x14ac:dyDescent="0.25">
      <c r="A68" s="273"/>
      <c r="B68" s="144"/>
      <c r="C68" s="664"/>
      <c r="D68" s="1118"/>
      <c r="E68" s="1118"/>
      <c r="F68" s="492"/>
      <c r="G68" s="139"/>
      <c r="H68" s="138"/>
      <c r="I68" s="137"/>
      <c r="J68" s="136"/>
      <c r="K68" s="183" t="s">
        <v>45</v>
      </c>
      <c r="L68" s="177">
        <f>L75+L81+L87+L94</f>
        <v>116.5</v>
      </c>
      <c r="M68" s="662"/>
      <c r="N68" s="459"/>
      <c r="O68" s="458"/>
    </row>
    <row r="69" spans="1:25" ht="15.75" thickBot="1" x14ac:dyDescent="0.25">
      <c r="A69" s="273"/>
      <c r="B69" s="144"/>
      <c r="C69" s="664"/>
      <c r="D69" s="1118"/>
      <c r="E69" s="1118"/>
      <c r="F69" s="492"/>
      <c r="G69" s="139"/>
      <c r="H69" s="138"/>
      <c r="I69" s="137"/>
      <c r="J69" s="179"/>
      <c r="K69" s="183" t="s">
        <v>44</v>
      </c>
      <c r="L69" s="177">
        <f>L76+L82+L88+L95</f>
        <v>0</v>
      </c>
      <c r="M69" s="660"/>
      <c r="N69" s="459"/>
      <c r="O69" s="399"/>
    </row>
    <row r="70" spans="1:25" ht="15.75" thickBot="1" x14ac:dyDescent="0.25">
      <c r="A70" s="273"/>
      <c r="B70" s="144"/>
      <c r="C70" s="664"/>
      <c r="D70" s="1118"/>
      <c r="E70" s="1118"/>
      <c r="F70" s="492"/>
      <c r="G70" s="139"/>
      <c r="H70" s="138"/>
      <c r="I70" s="137"/>
      <c r="J70" s="179"/>
      <c r="K70" s="183" t="s">
        <v>43</v>
      </c>
      <c r="L70" s="177">
        <f>L77+L83+L89+L96</f>
        <v>27</v>
      </c>
      <c r="M70" s="425"/>
      <c r="N70" s="459"/>
      <c r="O70" s="399"/>
    </row>
    <row r="71" spans="1:25" ht="15.75" thickBot="1" x14ac:dyDescent="0.25">
      <c r="A71" s="273"/>
      <c r="B71" s="144"/>
      <c r="C71" s="664"/>
      <c r="D71" s="1118"/>
      <c r="E71" s="1118"/>
      <c r="F71" s="492"/>
      <c r="G71" s="139"/>
      <c r="H71" s="138"/>
      <c r="I71" s="137"/>
      <c r="J71" s="179"/>
      <c r="K71" s="810" t="s">
        <v>41</v>
      </c>
      <c r="L71" s="177">
        <f>L78+L84+L90+L97</f>
        <v>0</v>
      </c>
      <c r="M71" s="279"/>
      <c r="N71" s="422"/>
      <c r="O71" s="477"/>
    </row>
    <row r="72" spans="1:25" ht="33" customHeight="1" thickBot="1" x14ac:dyDescent="0.25">
      <c r="A72" s="213"/>
      <c r="B72" s="129"/>
      <c r="C72" s="175"/>
      <c r="D72" s="174"/>
      <c r="E72" s="174"/>
      <c r="F72" s="489"/>
      <c r="G72" s="124"/>
      <c r="H72" s="123"/>
      <c r="I72" s="122"/>
      <c r="J72" s="447"/>
      <c r="K72" s="324" t="s">
        <v>33</v>
      </c>
      <c r="L72" s="849">
        <f>SUM(L66:L71)</f>
        <v>143.5</v>
      </c>
      <c r="M72" s="1294"/>
      <c r="N72" s="1293"/>
      <c r="O72" s="1292"/>
    </row>
    <row r="73" spans="1:25" ht="15.75" hidden="1" thickBot="1" x14ac:dyDescent="0.25">
      <c r="A73" s="290" t="s">
        <v>56</v>
      </c>
      <c r="B73" s="165" t="s">
        <v>56</v>
      </c>
      <c r="C73" s="667" t="s">
        <v>39</v>
      </c>
      <c r="D73" s="666" t="s">
        <v>56</v>
      </c>
      <c r="E73" s="1322"/>
      <c r="F73" s="665" t="s">
        <v>411</v>
      </c>
      <c r="G73" s="160" t="s">
        <v>406</v>
      </c>
      <c r="H73" s="159" t="s">
        <v>52</v>
      </c>
      <c r="I73" s="158" t="s">
        <v>409</v>
      </c>
      <c r="J73" s="689"/>
      <c r="K73" s="347" t="s">
        <v>49</v>
      </c>
      <c r="L73" s="409"/>
      <c r="M73" s="187"/>
      <c r="N73" s="186"/>
      <c r="O73" s="478"/>
    </row>
    <row r="74" spans="1:25" ht="15.75" hidden="1" thickBot="1" x14ac:dyDescent="0.25">
      <c r="A74" s="273"/>
      <c r="B74" s="144"/>
      <c r="C74" s="664"/>
      <c r="D74" s="656"/>
      <c r="E74" s="437"/>
      <c r="F74" s="655"/>
      <c r="G74" s="139"/>
      <c r="H74" s="138"/>
      <c r="I74" s="137"/>
      <c r="J74" s="407"/>
      <c r="K74" s="344" t="s">
        <v>45</v>
      </c>
      <c r="L74" s="406"/>
      <c r="M74" s="1422"/>
      <c r="N74" s="670"/>
      <c r="O74" s="399"/>
      <c r="Y74" s="201"/>
    </row>
    <row r="75" spans="1:25" ht="15.75" hidden="1" thickBot="1" x14ac:dyDescent="0.25">
      <c r="A75" s="273"/>
      <c r="B75" s="144"/>
      <c r="C75" s="664"/>
      <c r="D75" s="656"/>
      <c r="E75" s="437"/>
      <c r="F75" s="655"/>
      <c r="G75" s="139"/>
      <c r="H75" s="138"/>
      <c r="I75" s="137"/>
      <c r="J75" s="407"/>
      <c r="K75" s="344" t="s">
        <v>44</v>
      </c>
      <c r="L75" s="406"/>
      <c r="M75" s="662"/>
      <c r="N75" s="459"/>
      <c r="O75" s="399"/>
    </row>
    <row r="76" spans="1:25" ht="15.75" hidden="1" thickBot="1" x14ac:dyDescent="0.25">
      <c r="A76" s="273"/>
      <c r="B76" s="144"/>
      <c r="C76" s="664"/>
      <c r="D76" s="656"/>
      <c r="E76" s="437"/>
      <c r="F76" s="655"/>
      <c r="G76" s="139"/>
      <c r="H76" s="138"/>
      <c r="I76" s="137"/>
      <c r="J76" s="179"/>
      <c r="K76" s="344" t="s">
        <v>43</v>
      </c>
      <c r="L76" s="406"/>
      <c r="M76" s="660"/>
      <c r="N76" s="459"/>
      <c r="O76" s="399"/>
    </row>
    <row r="77" spans="1:25" ht="15.75" hidden="1" thickBot="1" x14ac:dyDescent="0.25">
      <c r="A77" s="273"/>
      <c r="B77" s="144"/>
      <c r="C77" s="664"/>
      <c r="D77" s="656"/>
      <c r="E77" s="437"/>
      <c r="F77" s="655"/>
      <c r="G77" s="139"/>
      <c r="H77" s="138"/>
      <c r="I77" s="137"/>
      <c r="J77" s="179"/>
      <c r="K77" s="383" t="s">
        <v>41</v>
      </c>
      <c r="L77" s="654"/>
      <c r="M77" s="453"/>
      <c r="N77" s="452"/>
      <c r="O77" s="451"/>
    </row>
    <row r="78" spans="1:25" ht="15.75" hidden="1" thickBot="1" x14ac:dyDescent="0.25">
      <c r="A78" s="213"/>
      <c r="B78" s="129"/>
      <c r="C78" s="175"/>
      <c r="D78" s="264"/>
      <c r="E78" s="430"/>
      <c r="F78" s="650"/>
      <c r="G78" s="124"/>
      <c r="H78" s="123"/>
      <c r="I78" s="122"/>
      <c r="J78" s="447"/>
      <c r="K78" s="218" t="s">
        <v>33</v>
      </c>
      <c r="L78" s="415">
        <f>SUM(L73:L77)</f>
        <v>0</v>
      </c>
      <c r="M78" s="385"/>
      <c r="N78" s="321"/>
      <c r="O78" s="426"/>
    </row>
    <row r="79" spans="1:25" ht="15.75" hidden="1" thickBot="1" x14ac:dyDescent="0.25">
      <c r="A79" s="290" t="s">
        <v>56</v>
      </c>
      <c r="B79" s="165" t="s">
        <v>56</v>
      </c>
      <c r="C79" s="667" t="s">
        <v>39</v>
      </c>
      <c r="D79" s="666" t="s">
        <v>39</v>
      </c>
      <c r="E79" s="1322"/>
      <c r="F79" s="665" t="s">
        <v>410</v>
      </c>
      <c r="G79" s="160" t="s">
        <v>406</v>
      </c>
      <c r="H79" s="159" t="s">
        <v>52</v>
      </c>
      <c r="I79" s="158" t="s">
        <v>409</v>
      </c>
      <c r="J79" s="689"/>
      <c r="K79" s="347" t="s">
        <v>49</v>
      </c>
      <c r="L79" s="409"/>
      <c r="M79" s="187"/>
      <c r="N79" s="186"/>
      <c r="O79" s="478"/>
    </row>
    <row r="80" spans="1:25" ht="15.75" hidden="1" thickBot="1" x14ac:dyDescent="0.25">
      <c r="A80" s="273"/>
      <c r="B80" s="144"/>
      <c r="C80" s="664"/>
      <c r="D80" s="656"/>
      <c r="E80" s="437"/>
      <c r="F80" s="655"/>
      <c r="G80" s="139"/>
      <c r="H80" s="138"/>
      <c r="I80" s="137"/>
      <c r="J80" s="407"/>
      <c r="K80" s="344" t="s">
        <v>45</v>
      </c>
      <c r="L80" s="149"/>
      <c r="M80" s="1421"/>
      <c r="N80" s="1420"/>
      <c r="O80" s="460"/>
    </row>
    <row r="81" spans="1:27" ht="15.75" hidden="1" thickBot="1" x14ac:dyDescent="0.25">
      <c r="A81" s="273"/>
      <c r="B81" s="144"/>
      <c r="C81" s="664"/>
      <c r="D81" s="656"/>
      <c r="E81" s="437"/>
      <c r="F81" s="655"/>
      <c r="G81" s="139"/>
      <c r="H81" s="138"/>
      <c r="I81" s="137"/>
      <c r="J81" s="407"/>
      <c r="K81" s="344" t="s">
        <v>44</v>
      </c>
      <c r="L81" s="406"/>
      <c r="M81" s="1419"/>
      <c r="N81" s="459"/>
      <c r="O81" s="458"/>
    </row>
    <row r="82" spans="1:27" ht="15.75" hidden="1" thickBot="1" x14ac:dyDescent="0.25">
      <c r="A82" s="273"/>
      <c r="B82" s="144"/>
      <c r="C82" s="664"/>
      <c r="D82" s="656"/>
      <c r="E82" s="437"/>
      <c r="F82" s="655"/>
      <c r="G82" s="139"/>
      <c r="H82" s="138"/>
      <c r="I82" s="137"/>
      <c r="J82" s="179"/>
      <c r="K82" s="344" t="s">
        <v>43</v>
      </c>
      <c r="L82" s="406"/>
      <c r="M82" s="425"/>
      <c r="N82" s="459"/>
      <c r="O82" s="399"/>
    </row>
    <row r="83" spans="1:27" ht="15.75" hidden="1" thickBot="1" x14ac:dyDescent="0.25">
      <c r="A83" s="273"/>
      <c r="B83" s="144"/>
      <c r="C83" s="664"/>
      <c r="D83" s="656"/>
      <c r="E83" s="437"/>
      <c r="F83" s="655"/>
      <c r="G83" s="139"/>
      <c r="H83" s="138"/>
      <c r="I83" s="137"/>
      <c r="J83" s="179"/>
      <c r="K83" s="383" t="s">
        <v>41</v>
      </c>
      <c r="L83" s="654"/>
      <c r="M83" s="453"/>
      <c r="N83" s="452"/>
      <c r="O83" s="451"/>
    </row>
    <row r="84" spans="1:27" ht="34.5" hidden="1" customHeight="1" thickBot="1" x14ac:dyDescent="0.25">
      <c r="A84" s="213"/>
      <c r="B84" s="129"/>
      <c r="C84" s="175"/>
      <c r="D84" s="264"/>
      <c r="E84" s="430"/>
      <c r="F84" s="650"/>
      <c r="G84" s="124"/>
      <c r="H84" s="123"/>
      <c r="I84" s="122"/>
      <c r="J84" s="447"/>
      <c r="K84" s="218" t="s">
        <v>33</v>
      </c>
      <c r="L84" s="415">
        <f>SUM(L79:L83)</f>
        <v>0</v>
      </c>
      <c r="M84" s="385"/>
      <c r="N84" s="321"/>
      <c r="O84" s="386"/>
    </row>
    <row r="85" spans="1:27" ht="16.5" customHeight="1" x14ac:dyDescent="0.2">
      <c r="A85" s="166" t="s">
        <v>56</v>
      </c>
      <c r="B85" s="165" t="s">
        <v>56</v>
      </c>
      <c r="C85" s="256" t="s">
        <v>39</v>
      </c>
      <c r="D85" s="255" t="s">
        <v>97</v>
      </c>
      <c r="E85" s="1322"/>
      <c r="F85" s="1418" t="s">
        <v>408</v>
      </c>
      <c r="G85" s="160" t="s">
        <v>406</v>
      </c>
      <c r="H85" s="1277" t="s">
        <v>52</v>
      </c>
      <c r="I85" s="479" t="s">
        <v>51</v>
      </c>
      <c r="J85" s="157" t="s">
        <v>123</v>
      </c>
      <c r="K85" s="347" t="s">
        <v>49</v>
      </c>
      <c r="L85" s="155">
        <v>0</v>
      </c>
      <c r="M85" s="376"/>
      <c r="N85" s="868"/>
      <c r="O85" s="374"/>
      <c r="AA85" s="48"/>
    </row>
    <row r="86" spans="1:27" ht="15.75" customHeight="1" x14ac:dyDescent="0.2">
      <c r="A86" s="145"/>
      <c r="B86" s="144"/>
      <c r="C86" s="237"/>
      <c r="D86" s="236"/>
      <c r="E86" s="437"/>
      <c r="F86" s="1417"/>
      <c r="G86" s="139"/>
      <c r="H86" s="1267"/>
      <c r="I86" s="476"/>
      <c r="J86" s="136"/>
      <c r="K86" s="244" t="s">
        <v>46</v>
      </c>
      <c r="L86" s="149"/>
      <c r="M86" s="371"/>
      <c r="N86" s="867"/>
      <c r="O86" s="369"/>
      <c r="AA86" s="48"/>
    </row>
    <row r="87" spans="1:27" ht="12.75" customHeight="1" x14ac:dyDescent="0.2">
      <c r="A87" s="145"/>
      <c r="B87" s="144"/>
      <c r="C87" s="237"/>
      <c r="D87" s="236"/>
      <c r="E87" s="437"/>
      <c r="F87" s="1417"/>
      <c r="G87" s="139"/>
      <c r="H87" s="1267"/>
      <c r="I87" s="476"/>
      <c r="J87" s="136"/>
      <c r="K87" s="344" t="s">
        <v>45</v>
      </c>
      <c r="L87" s="146">
        <v>96.5</v>
      </c>
      <c r="M87" s="368"/>
      <c r="N87" s="340"/>
      <c r="O87" s="366"/>
      <c r="AA87" s="148"/>
    </row>
    <row r="88" spans="1:27" ht="15.75" customHeight="1" x14ac:dyDescent="0.2">
      <c r="A88" s="145"/>
      <c r="B88" s="144"/>
      <c r="C88" s="237"/>
      <c r="D88" s="236"/>
      <c r="E88" s="437"/>
      <c r="F88" s="1417"/>
      <c r="G88" s="139"/>
      <c r="H88" s="1267"/>
      <c r="I88" s="476"/>
      <c r="J88" s="179"/>
      <c r="K88" s="344" t="s">
        <v>44</v>
      </c>
      <c r="L88" s="146"/>
      <c r="M88" s="368"/>
      <c r="N88" s="340"/>
      <c r="O88" s="366"/>
    </row>
    <row r="89" spans="1:27" ht="15" customHeight="1" x14ac:dyDescent="0.2">
      <c r="A89" s="145"/>
      <c r="B89" s="144"/>
      <c r="C89" s="237"/>
      <c r="D89" s="236"/>
      <c r="E89" s="437"/>
      <c r="F89" s="1417"/>
      <c r="G89" s="139"/>
      <c r="H89" s="1267"/>
      <c r="I89" s="476"/>
      <c r="J89" s="179"/>
      <c r="K89" s="344" t="s">
        <v>43</v>
      </c>
      <c r="L89" s="146"/>
      <c r="M89" s="368"/>
      <c r="N89" s="340"/>
      <c r="O89" s="366"/>
    </row>
    <row r="90" spans="1:27" ht="15" customHeight="1" thickBot="1" x14ac:dyDescent="0.25">
      <c r="A90" s="145"/>
      <c r="B90" s="144"/>
      <c r="C90" s="237"/>
      <c r="D90" s="236"/>
      <c r="E90" s="437"/>
      <c r="F90" s="1417"/>
      <c r="G90" s="139"/>
      <c r="H90" s="1267"/>
      <c r="I90" s="476"/>
      <c r="J90" s="179"/>
      <c r="K90" s="383" t="s">
        <v>41</v>
      </c>
      <c r="L90" s="592"/>
      <c r="M90" s="613"/>
      <c r="N90" s="865"/>
      <c r="O90" s="589"/>
    </row>
    <row r="91" spans="1:27" ht="23.25" customHeight="1" thickBot="1" x14ac:dyDescent="0.25">
      <c r="A91" s="130"/>
      <c r="B91" s="129"/>
      <c r="C91" s="225"/>
      <c r="D91" s="224"/>
      <c r="E91" s="430"/>
      <c r="F91" s="1416"/>
      <c r="G91" s="124"/>
      <c r="H91" s="1264"/>
      <c r="I91" s="472"/>
      <c r="J91" s="447"/>
      <c r="K91" s="218" t="s">
        <v>33</v>
      </c>
      <c r="L91" s="259">
        <f>SUM(L85:L90)</f>
        <v>96.5</v>
      </c>
      <c r="M91" s="903"/>
      <c r="N91" s="902"/>
      <c r="O91" s="901"/>
    </row>
    <row r="92" spans="1:27" ht="29.45" customHeight="1" x14ac:dyDescent="0.2">
      <c r="A92" s="166" t="s">
        <v>56</v>
      </c>
      <c r="B92" s="165" t="s">
        <v>56</v>
      </c>
      <c r="C92" s="256" t="s">
        <v>39</v>
      </c>
      <c r="D92" s="255" t="s">
        <v>96</v>
      </c>
      <c r="E92" s="1322"/>
      <c r="F92" s="1338" t="s">
        <v>407</v>
      </c>
      <c r="G92" s="160" t="s">
        <v>406</v>
      </c>
      <c r="H92" s="1415" t="s">
        <v>52</v>
      </c>
      <c r="I92" s="479" t="s">
        <v>51</v>
      </c>
      <c r="J92" s="1414" t="s">
        <v>405</v>
      </c>
      <c r="K92" s="347" t="s">
        <v>49</v>
      </c>
      <c r="L92" s="155"/>
      <c r="M92" s="597" t="s">
        <v>61</v>
      </c>
      <c r="N92" s="596" t="s">
        <v>47</v>
      </c>
      <c r="O92" s="1413">
        <v>1</v>
      </c>
    </row>
    <row r="93" spans="1:27" ht="24" customHeight="1" x14ac:dyDescent="0.2">
      <c r="A93" s="145"/>
      <c r="B93" s="144"/>
      <c r="C93" s="237"/>
      <c r="D93" s="236"/>
      <c r="E93" s="437"/>
      <c r="F93" s="1329"/>
      <c r="G93" s="139"/>
      <c r="H93" s="1409"/>
      <c r="I93" s="476"/>
      <c r="J93" s="1412"/>
      <c r="K93" s="244" t="s">
        <v>46</v>
      </c>
      <c r="L93" s="146">
        <v>0</v>
      </c>
      <c r="M93" s="606"/>
      <c r="N93" s="594"/>
      <c r="O93" s="366"/>
      <c r="AA93" s="48"/>
    </row>
    <row r="94" spans="1:27" ht="13.5" customHeight="1" x14ac:dyDescent="0.2">
      <c r="A94" s="145"/>
      <c r="B94" s="144"/>
      <c r="C94" s="237"/>
      <c r="D94" s="236"/>
      <c r="E94" s="437"/>
      <c r="F94" s="1329"/>
      <c r="G94" s="139"/>
      <c r="H94" s="1409"/>
      <c r="I94" s="476"/>
      <c r="J94" s="407"/>
      <c r="K94" s="344" t="s">
        <v>45</v>
      </c>
      <c r="L94" s="146">
        <v>20</v>
      </c>
      <c r="M94" s="1411"/>
      <c r="N94" s="1410"/>
      <c r="O94" s="369"/>
      <c r="AA94" s="148"/>
    </row>
    <row r="95" spans="1:27" ht="15" customHeight="1" x14ac:dyDescent="0.2">
      <c r="A95" s="145"/>
      <c r="B95" s="144"/>
      <c r="C95" s="237"/>
      <c r="D95" s="236"/>
      <c r="E95" s="437"/>
      <c r="F95" s="1329"/>
      <c r="G95" s="139"/>
      <c r="H95" s="1409"/>
      <c r="I95" s="476"/>
      <c r="J95" s="407"/>
      <c r="K95" s="344" t="s">
        <v>44</v>
      </c>
      <c r="L95" s="146"/>
      <c r="M95" s="606"/>
      <c r="N95" s="594"/>
      <c r="O95" s="366"/>
    </row>
    <row r="96" spans="1:27" ht="16.5" customHeight="1" x14ac:dyDescent="0.2">
      <c r="A96" s="145"/>
      <c r="B96" s="144"/>
      <c r="C96" s="237"/>
      <c r="D96" s="236"/>
      <c r="E96" s="437"/>
      <c r="F96" s="1329"/>
      <c r="G96" s="139"/>
      <c r="H96" s="1409"/>
      <c r="I96" s="476"/>
      <c r="J96" s="407"/>
      <c r="K96" s="344" t="s">
        <v>43</v>
      </c>
      <c r="L96" s="146">
        <v>27</v>
      </c>
      <c r="M96" s="606"/>
      <c r="N96" s="594"/>
      <c r="O96" s="366"/>
      <c r="AA96" s="148"/>
    </row>
    <row r="97" spans="1:25" ht="14.25" customHeight="1" thickBot="1" x14ac:dyDescent="0.25">
      <c r="A97" s="145"/>
      <c r="B97" s="144"/>
      <c r="C97" s="237"/>
      <c r="D97" s="236"/>
      <c r="E97" s="437"/>
      <c r="F97" s="1329"/>
      <c r="G97" s="139"/>
      <c r="H97" s="1409"/>
      <c r="I97" s="476"/>
      <c r="J97" s="407"/>
      <c r="K97" s="383" t="s">
        <v>41</v>
      </c>
      <c r="L97" s="614"/>
      <c r="M97" s="602"/>
      <c r="N97" s="590"/>
      <c r="O97" s="589"/>
    </row>
    <row r="98" spans="1:25" ht="24" customHeight="1" thickBot="1" x14ac:dyDescent="0.25">
      <c r="A98" s="213"/>
      <c r="B98" s="212"/>
      <c r="C98" s="668"/>
      <c r="D98" s="1239"/>
      <c r="E98" s="430"/>
      <c r="F98" s="1327"/>
      <c r="G98" s="124"/>
      <c r="H98" s="1408"/>
      <c r="I98" s="472"/>
      <c r="J98" s="1407"/>
      <c r="K98" s="218" t="s">
        <v>33</v>
      </c>
      <c r="L98" s="259">
        <f>SUM(L92:L97)</f>
        <v>47</v>
      </c>
      <c r="M98" s="1406"/>
      <c r="N98" s="1405"/>
      <c r="O98" s="901"/>
    </row>
    <row r="99" spans="1:25" ht="21" customHeight="1" thickBot="1" x14ac:dyDescent="0.25">
      <c r="A99" s="213" t="s">
        <v>56</v>
      </c>
      <c r="B99" s="1093" t="s">
        <v>56</v>
      </c>
      <c r="C99" s="1092" t="s">
        <v>38</v>
      </c>
      <c r="D99" s="1092"/>
      <c r="E99" s="1092"/>
      <c r="F99" s="1092"/>
      <c r="G99" s="1092"/>
      <c r="H99" s="1092"/>
      <c r="I99" s="1091"/>
      <c r="J99" s="941"/>
      <c r="K99" s="1090" t="s">
        <v>33</v>
      </c>
      <c r="L99" s="534">
        <f>L21+L72</f>
        <v>3875.5</v>
      </c>
      <c r="M99" s="108"/>
      <c r="N99" s="108"/>
      <c r="O99" s="107"/>
    </row>
    <row r="100" spans="1:25" ht="15" thickBot="1" x14ac:dyDescent="0.25">
      <c r="A100" s="530" t="s">
        <v>56</v>
      </c>
      <c r="B100" s="530"/>
      <c r="C100" s="311" t="s">
        <v>36</v>
      </c>
      <c r="D100" s="311"/>
      <c r="E100" s="311"/>
      <c r="F100" s="311"/>
      <c r="G100" s="311"/>
      <c r="H100" s="311"/>
      <c r="I100" s="310"/>
      <c r="J100" s="529"/>
      <c r="K100" s="308" t="s">
        <v>33</v>
      </c>
      <c r="L100" s="528">
        <f>L99*1</f>
        <v>3875.5</v>
      </c>
      <c r="M100" s="527"/>
      <c r="N100" s="527"/>
      <c r="O100" s="815"/>
    </row>
    <row r="101" spans="1:25" ht="15.75" thickBot="1" x14ac:dyDescent="0.25">
      <c r="A101" s="524" t="s">
        <v>39</v>
      </c>
      <c r="B101" s="1404"/>
      <c r="C101" s="732" t="s">
        <v>404</v>
      </c>
      <c r="D101" s="1402"/>
      <c r="E101" s="1402"/>
      <c r="F101" s="1403"/>
      <c r="G101" s="1403"/>
      <c r="H101" s="1402"/>
      <c r="I101" s="1402"/>
      <c r="J101" s="732"/>
      <c r="K101" s="1402"/>
      <c r="L101" s="1402"/>
      <c r="M101" s="731"/>
      <c r="N101" s="731"/>
      <c r="O101" s="1401"/>
    </row>
    <row r="102" spans="1:25" ht="33.75" customHeight="1" thickBot="1" x14ac:dyDescent="0.25">
      <c r="A102" s="729"/>
      <c r="B102" s="728"/>
      <c r="C102" s="507"/>
      <c r="D102" s="507"/>
      <c r="E102" s="507"/>
      <c r="F102" s="727"/>
      <c r="G102" s="727"/>
      <c r="H102" s="507"/>
      <c r="I102" s="507"/>
      <c r="J102" s="507"/>
      <c r="K102" s="507"/>
      <c r="L102" s="814"/>
      <c r="M102" s="504" t="s">
        <v>403</v>
      </c>
      <c r="N102" s="503" t="s">
        <v>47</v>
      </c>
      <c r="O102" s="502"/>
      <c r="Y102" s="48"/>
    </row>
    <row r="103" spans="1:25" ht="21" customHeight="1" thickBot="1" x14ac:dyDescent="0.25">
      <c r="A103" s="722" t="s">
        <v>39</v>
      </c>
      <c r="B103" s="894" t="s">
        <v>56</v>
      </c>
      <c r="C103" s="512" t="s">
        <v>402</v>
      </c>
      <c r="D103" s="511"/>
      <c r="E103" s="511"/>
      <c r="F103" s="511"/>
      <c r="G103" s="511"/>
      <c r="H103" s="511"/>
      <c r="I103" s="511"/>
      <c r="J103" s="511"/>
      <c r="K103" s="511"/>
      <c r="L103" s="511"/>
      <c r="M103" s="723"/>
      <c r="N103" s="723"/>
      <c r="O103" s="812"/>
    </row>
    <row r="104" spans="1:25" ht="36.75" customHeight="1" thickBot="1" x14ac:dyDescent="0.25">
      <c r="A104" s="1400"/>
      <c r="B104" s="1399"/>
      <c r="C104" s="1398"/>
      <c r="D104" s="1397"/>
      <c r="E104" s="1397"/>
      <c r="F104" s="1397"/>
      <c r="G104" s="1397"/>
      <c r="H104" s="1397"/>
      <c r="I104" s="1397"/>
      <c r="J104" s="1397"/>
      <c r="K104" s="1397"/>
      <c r="L104" s="1396"/>
      <c r="M104" s="1395" t="s">
        <v>401</v>
      </c>
      <c r="N104" s="1394" t="s">
        <v>47</v>
      </c>
      <c r="O104" s="1393"/>
      <c r="R104" s="1392"/>
    </row>
    <row r="105" spans="1:25" ht="19.5" customHeight="1" x14ac:dyDescent="0.2">
      <c r="A105" s="290" t="s">
        <v>39</v>
      </c>
      <c r="B105" s="165" t="s">
        <v>56</v>
      </c>
      <c r="C105" s="164" t="s">
        <v>56</v>
      </c>
      <c r="D105" s="1169"/>
      <c r="E105" s="1122"/>
      <c r="F105" s="499" t="s">
        <v>400</v>
      </c>
      <c r="G105" s="160" t="s">
        <v>378</v>
      </c>
      <c r="H105" s="159" t="s">
        <v>52</v>
      </c>
      <c r="I105" s="158" t="s">
        <v>399</v>
      </c>
      <c r="J105" s="157" t="s">
        <v>58</v>
      </c>
      <c r="K105" s="190" t="s">
        <v>49</v>
      </c>
      <c r="L105" s="177">
        <f>L112+L118+L124+L151</f>
        <v>0</v>
      </c>
      <c r="M105" s="187" t="s">
        <v>57</v>
      </c>
      <c r="N105" s="186" t="s">
        <v>47</v>
      </c>
      <c r="O105" s="478"/>
    </row>
    <row r="106" spans="1:25" ht="19.5" customHeight="1" x14ac:dyDescent="0.2">
      <c r="A106" s="273"/>
      <c r="B106" s="144"/>
      <c r="C106" s="143"/>
      <c r="D106" s="657"/>
      <c r="E106" s="1118"/>
      <c r="F106" s="492"/>
      <c r="G106" s="139"/>
      <c r="H106" s="138"/>
      <c r="I106" s="137"/>
      <c r="J106" s="136"/>
      <c r="K106" s="188" t="s">
        <v>46</v>
      </c>
      <c r="L106" s="811">
        <f>L131+L138+L145+L152</f>
        <v>0</v>
      </c>
      <c r="M106" s="425"/>
      <c r="N106" s="424"/>
      <c r="O106" s="458"/>
    </row>
    <row r="107" spans="1:25" ht="15" x14ac:dyDescent="0.2">
      <c r="A107" s="273"/>
      <c r="B107" s="144"/>
      <c r="C107" s="143"/>
      <c r="D107" s="657"/>
      <c r="E107" s="1118"/>
      <c r="F107" s="492"/>
      <c r="G107" s="139"/>
      <c r="H107" s="138"/>
      <c r="I107" s="137"/>
      <c r="J107" s="136"/>
      <c r="K107" s="183" t="s">
        <v>45</v>
      </c>
      <c r="L107" s="811">
        <f>L132+L139+L146+L153</f>
        <v>149.9</v>
      </c>
      <c r="M107" s="425"/>
      <c r="N107" s="459"/>
      <c r="O107" s="458"/>
    </row>
    <row r="108" spans="1:25" ht="15" x14ac:dyDescent="0.2">
      <c r="A108" s="273"/>
      <c r="B108" s="144"/>
      <c r="C108" s="143"/>
      <c r="D108" s="657"/>
      <c r="E108" s="1118"/>
      <c r="F108" s="492"/>
      <c r="G108" s="139"/>
      <c r="H108" s="138"/>
      <c r="I108" s="137"/>
      <c r="J108" s="179"/>
      <c r="K108" s="183" t="s">
        <v>44</v>
      </c>
      <c r="L108" s="811">
        <f>L133+L140+L147+L154</f>
        <v>0</v>
      </c>
      <c r="M108" s="425"/>
      <c r="N108" s="459"/>
      <c r="O108" s="399"/>
    </row>
    <row r="109" spans="1:25" ht="15" x14ac:dyDescent="0.2">
      <c r="A109" s="273"/>
      <c r="B109" s="144"/>
      <c r="C109" s="143"/>
      <c r="D109" s="657"/>
      <c r="E109" s="1118"/>
      <c r="F109" s="492"/>
      <c r="G109" s="139"/>
      <c r="H109" s="138"/>
      <c r="I109" s="137"/>
      <c r="J109" s="179"/>
      <c r="K109" s="183" t="s">
        <v>43</v>
      </c>
      <c r="L109" s="811">
        <f>L134+L141+L148+L155</f>
        <v>1868.2</v>
      </c>
      <c r="M109" s="425"/>
      <c r="N109" s="459"/>
      <c r="O109" s="399"/>
    </row>
    <row r="110" spans="1:25" ht="15.75" thickBot="1" x14ac:dyDescent="0.25">
      <c r="A110" s="273"/>
      <c r="B110" s="144"/>
      <c r="C110" s="143"/>
      <c r="D110" s="657"/>
      <c r="E110" s="1118"/>
      <c r="F110" s="492"/>
      <c r="G110" s="139"/>
      <c r="H110" s="138"/>
      <c r="I110" s="137"/>
      <c r="J110" s="179"/>
      <c r="K110" s="810" t="s">
        <v>41</v>
      </c>
      <c r="L110" s="811">
        <f>L135+L142+L149+L156</f>
        <v>0</v>
      </c>
      <c r="M110" s="453"/>
      <c r="N110" s="452"/>
      <c r="O110" s="451"/>
    </row>
    <row r="111" spans="1:25" ht="22.5" customHeight="1" thickBot="1" x14ac:dyDescent="0.25">
      <c r="A111" s="213"/>
      <c r="B111" s="129"/>
      <c r="C111" s="697"/>
      <c r="D111" s="175"/>
      <c r="E111" s="174"/>
      <c r="F111" s="489"/>
      <c r="G111" s="124"/>
      <c r="H111" s="123"/>
      <c r="I111" s="122"/>
      <c r="J111" s="447"/>
      <c r="K111" s="218" t="s">
        <v>33</v>
      </c>
      <c r="L111" s="415">
        <f>SUM(L105:L110)</f>
        <v>2018.1000000000001</v>
      </c>
      <c r="M111" s="385"/>
      <c r="N111" s="321"/>
      <c r="O111" s="386"/>
    </row>
    <row r="112" spans="1:25" ht="18" hidden="1" customHeight="1" x14ac:dyDescent="0.2">
      <c r="A112" s="290" t="s">
        <v>39</v>
      </c>
      <c r="B112" s="165" t="s">
        <v>56</v>
      </c>
      <c r="C112" s="164" t="s">
        <v>56</v>
      </c>
      <c r="D112" s="666" t="s">
        <v>56</v>
      </c>
      <c r="E112" s="1322"/>
      <c r="F112" s="665" t="s">
        <v>398</v>
      </c>
      <c r="G112" s="160" t="s">
        <v>378</v>
      </c>
      <c r="H112" s="159" t="s">
        <v>52</v>
      </c>
      <c r="I112" s="158" t="s">
        <v>353</v>
      </c>
      <c r="J112" s="689" t="s">
        <v>58</v>
      </c>
      <c r="K112" s="347" t="s">
        <v>49</v>
      </c>
      <c r="L112" s="409"/>
      <c r="M112" s="187" t="s">
        <v>61</v>
      </c>
      <c r="N112" s="186" t="s">
        <v>47</v>
      </c>
      <c r="O112" s="478">
        <v>1</v>
      </c>
    </row>
    <row r="113" spans="1:15" ht="15.75" hidden="1" thickBot="1" x14ac:dyDescent="0.3">
      <c r="A113" s="273"/>
      <c r="B113" s="144"/>
      <c r="C113" s="143"/>
      <c r="D113" s="656"/>
      <c r="E113" s="437"/>
      <c r="F113" s="655"/>
      <c r="G113" s="139"/>
      <c r="H113" s="138"/>
      <c r="I113" s="137"/>
      <c r="J113" s="407" t="s">
        <v>392</v>
      </c>
      <c r="K113" s="344" t="s">
        <v>45</v>
      </c>
      <c r="L113" s="406"/>
      <c r="M113" s="401" t="s">
        <v>390</v>
      </c>
      <c r="N113" s="400" t="s">
        <v>66</v>
      </c>
      <c r="O113" s="458">
        <v>345</v>
      </c>
    </row>
    <row r="114" spans="1:15" ht="15.75" hidden="1" thickBot="1" x14ac:dyDescent="0.25">
      <c r="A114" s="273"/>
      <c r="B114" s="144"/>
      <c r="C114" s="143"/>
      <c r="D114" s="656"/>
      <c r="E114" s="437"/>
      <c r="F114" s="655"/>
      <c r="G114" s="139"/>
      <c r="H114" s="138"/>
      <c r="I114" s="137"/>
      <c r="J114" s="407" t="s">
        <v>397</v>
      </c>
      <c r="K114" s="344" t="s">
        <v>44</v>
      </c>
      <c r="L114" s="406"/>
      <c r="M114" s="425"/>
      <c r="N114" s="459"/>
      <c r="O114" s="399"/>
    </row>
    <row r="115" spans="1:15" ht="15.75" hidden="1" thickBot="1" x14ac:dyDescent="0.25">
      <c r="A115" s="273"/>
      <c r="B115" s="144"/>
      <c r="C115" s="143"/>
      <c r="D115" s="656"/>
      <c r="E115" s="437"/>
      <c r="F115" s="655"/>
      <c r="G115" s="139"/>
      <c r="H115" s="138"/>
      <c r="I115" s="137"/>
      <c r="J115" s="179"/>
      <c r="K115" s="344" t="s">
        <v>43</v>
      </c>
      <c r="L115" s="406"/>
      <c r="M115" s="425"/>
      <c r="N115" s="459"/>
      <c r="O115" s="399"/>
    </row>
    <row r="116" spans="1:15" ht="15.75" hidden="1" thickBot="1" x14ac:dyDescent="0.25">
      <c r="A116" s="273"/>
      <c r="B116" s="144"/>
      <c r="C116" s="143"/>
      <c r="D116" s="656"/>
      <c r="E116" s="437"/>
      <c r="F116" s="655"/>
      <c r="G116" s="139"/>
      <c r="H116" s="138"/>
      <c r="I116" s="137"/>
      <c r="J116" s="179"/>
      <c r="K116" s="383" t="s">
        <v>41</v>
      </c>
      <c r="L116" s="654"/>
      <c r="M116" s="453"/>
      <c r="N116" s="452"/>
      <c r="O116" s="451"/>
    </row>
    <row r="117" spans="1:15" ht="36" hidden="1" customHeight="1" thickBot="1" x14ac:dyDescent="0.25">
      <c r="A117" s="213"/>
      <c r="B117" s="129"/>
      <c r="C117" s="697"/>
      <c r="D117" s="264"/>
      <c r="E117" s="430"/>
      <c r="F117" s="650"/>
      <c r="G117" s="124"/>
      <c r="H117" s="123"/>
      <c r="I117" s="122"/>
      <c r="J117" s="447"/>
      <c r="K117" s="218" t="s">
        <v>33</v>
      </c>
      <c r="L117" s="415">
        <f>SUM(L112:L116)</f>
        <v>0</v>
      </c>
      <c r="M117" s="385"/>
      <c r="N117" s="321"/>
      <c r="O117" s="386"/>
    </row>
    <row r="118" spans="1:15" ht="21.75" hidden="1" customHeight="1" x14ac:dyDescent="0.2">
      <c r="A118" s="290" t="s">
        <v>39</v>
      </c>
      <c r="B118" s="165" t="s">
        <v>56</v>
      </c>
      <c r="C118" s="164" t="s">
        <v>56</v>
      </c>
      <c r="D118" s="666" t="s">
        <v>39</v>
      </c>
      <c r="E118" s="1322"/>
      <c r="F118" s="665" t="s">
        <v>396</v>
      </c>
      <c r="G118" s="160" t="s">
        <v>378</v>
      </c>
      <c r="H118" s="468" t="s">
        <v>52</v>
      </c>
      <c r="I118" s="158" t="s">
        <v>340</v>
      </c>
      <c r="J118" s="808" t="s">
        <v>58</v>
      </c>
      <c r="K118" s="347" t="s">
        <v>49</v>
      </c>
      <c r="L118" s="409">
        <v>0</v>
      </c>
      <c r="M118" s="187" t="s">
        <v>61</v>
      </c>
      <c r="N118" s="186" t="s">
        <v>47</v>
      </c>
      <c r="O118" s="478">
        <v>1</v>
      </c>
    </row>
    <row r="119" spans="1:15" ht="22.5" hidden="1" customHeight="1" x14ac:dyDescent="0.25">
      <c r="A119" s="273"/>
      <c r="B119" s="144"/>
      <c r="C119" s="143"/>
      <c r="D119" s="656"/>
      <c r="E119" s="437"/>
      <c r="F119" s="655"/>
      <c r="G119" s="139"/>
      <c r="H119" s="436"/>
      <c r="I119" s="137"/>
      <c r="J119" s="407" t="s">
        <v>392</v>
      </c>
      <c r="K119" s="344" t="s">
        <v>45</v>
      </c>
      <c r="L119" s="406">
        <v>0</v>
      </c>
      <c r="M119" s="401" t="s">
        <v>395</v>
      </c>
      <c r="N119" s="400" t="s">
        <v>47</v>
      </c>
      <c r="O119" s="458">
        <v>1</v>
      </c>
    </row>
    <row r="120" spans="1:15" ht="26.25" hidden="1" customHeight="1" x14ac:dyDescent="0.2">
      <c r="A120" s="273"/>
      <c r="B120" s="144"/>
      <c r="C120" s="143"/>
      <c r="D120" s="656"/>
      <c r="E120" s="437"/>
      <c r="F120" s="655"/>
      <c r="G120" s="139"/>
      <c r="H120" s="436"/>
      <c r="I120" s="137"/>
      <c r="J120" s="407" t="s">
        <v>394</v>
      </c>
      <c r="K120" s="344" t="s">
        <v>44</v>
      </c>
      <c r="L120" s="406"/>
      <c r="M120" s="425"/>
      <c r="N120" s="459"/>
      <c r="O120" s="399"/>
    </row>
    <row r="121" spans="1:15" ht="25.5" hidden="1" customHeight="1" x14ac:dyDescent="0.2">
      <c r="A121" s="273"/>
      <c r="B121" s="144"/>
      <c r="C121" s="143"/>
      <c r="D121" s="656"/>
      <c r="E121" s="437"/>
      <c r="F121" s="655"/>
      <c r="G121" s="139"/>
      <c r="H121" s="436"/>
      <c r="I121" s="137"/>
      <c r="J121" s="179"/>
      <c r="K121" s="344" t="s">
        <v>43</v>
      </c>
      <c r="L121" s="406"/>
      <c r="M121" s="425"/>
      <c r="N121" s="459"/>
      <c r="O121" s="399"/>
    </row>
    <row r="122" spans="1:15" ht="21.75" hidden="1" customHeight="1" thickBot="1" x14ac:dyDescent="0.25">
      <c r="A122" s="273"/>
      <c r="B122" s="144"/>
      <c r="C122" s="143"/>
      <c r="D122" s="656"/>
      <c r="E122" s="437"/>
      <c r="F122" s="655"/>
      <c r="G122" s="139"/>
      <c r="H122" s="436"/>
      <c r="I122" s="137"/>
      <c r="J122" s="179"/>
      <c r="K122" s="383" t="s">
        <v>41</v>
      </c>
      <c r="L122" s="654"/>
      <c r="M122" s="453"/>
      <c r="N122" s="452"/>
      <c r="O122" s="451"/>
    </row>
    <row r="123" spans="1:15" ht="30" hidden="1" customHeight="1" thickBot="1" x14ac:dyDescent="0.25">
      <c r="A123" s="213"/>
      <c r="B123" s="129"/>
      <c r="C123" s="697"/>
      <c r="D123" s="264"/>
      <c r="E123" s="430"/>
      <c r="F123" s="650"/>
      <c r="G123" s="124"/>
      <c r="H123" s="428"/>
      <c r="I123" s="122"/>
      <c r="J123" s="447"/>
      <c r="K123" s="218" t="s">
        <v>33</v>
      </c>
      <c r="L123" s="415">
        <f>SUM(L118:L122)</f>
        <v>0</v>
      </c>
      <c r="M123" s="385"/>
      <c r="N123" s="321"/>
      <c r="O123" s="386"/>
    </row>
    <row r="124" spans="1:15" ht="21.75" hidden="1" customHeight="1" x14ac:dyDescent="0.2">
      <c r="A124" s="290" t="s">
        <v>39</v>
      </c>
      <c r="B124" s="165" t="s">
        <v>56</v>
      </c>
      <c r="C124" s="164" t="s">
        <v>56</v>
      </c>
      <c r="D124" s="666" t="s">
        <v>97</v>
      </c>
      <c r="E124" s="1322"/>
      <c r="F124" s="665" t="s">
        <v>393</v>
      </c>
      <c r="G124" s="160" t="s">
        <v>378</v>
      </c>
      <c r="H124" s="159" t="s">
        <v>52</v>
      </c>
      <c r="I124" s="384" t="s">
        <v>353</v>
      </c>
      <c r="J124" s="689" t="s">
        <v>392</v>
      </c>
      <c r="K124" s="347" t="s">
        <v>49</v>
      </c>
      <c r="L124" s="409">
        <v>0</v>
      </c>
      <c r="M124" s="187" t="s">
        <v>61</v>
      </c>
      <c r="N124" s="186" t="s">
        <v>47</v>
      </c>
      <c r="O124" s="478">
        <v>1</v>
      </c>
    </row>
    <row r="125" spans="1:15" ht="33" hidden="1" customHeight="1" x14ac:dyDescent="0.25">
      <c r="A125" s="273"/>
      <c r="B125" s="144"/>
      <c r="C125" s="143"/>
      <c r="D125" s="656"/>
      <c r="E125" s="437"/>
      <c r="F125" s="655"/>
      <c r="G125" s="139"/>
      <c r="H125" s="138"/>
      <c r="I125" s="873"/>
      <c r="J125" s="687" t="s">
        <v>391</v>
      </c>
      <c r="K125" s="344" t="s">
        <v>45</v>
      </c>
      <c r="L125" s="406">
        <v>0</v>
      </c>
      <c r="M125" s="401" t="s">
        <v>390</v>
      </c>
      <c r="N125" s="400" t="s">
        <v>66</v>
      </c>
      <c r="O125" s="458">
        <v>47</v>
      </c>
    </row>
    <row r="126" spans="1:15" ht="30.75" hidden="1" customHeight="1" x14ac:dyDescent="0.2">
      <c r="A126" s="273"/>
      <c r="B126" s="144"/>
      <c r="C126" s="143"/>
      <c r="D126" s="656"/>
      <c r="E126" s="437"/>
      <c r="F126" s="655"/>
      <c r="G126" s="139"/>
      <c r="H126" s="138"/>
      <c r="I126" s="873"/>
      <c r="J126" s="687"/>
      <c r="K126" s="344" t="s">
        <v>44</v>
      </c>
      <c r="L126" s="406"/>
      <c r="M126" s="425"/>
      <c r="N126" s="459"/>
      <c r="O126" s="399"/>
    </row>
    <row r="127" spans="1:15" ht="34.5" hidden="1" customHeight="1" x14ac:dyDescent="0.2">
      <c r="A127" s="273"/>
      <c r="B127" s="144"/>
      <c r="C127" s="143"/>
      <c r="D127" s="656"/>
      <c r="E127" s="437"/>
      <c r="F127" s="655"/>
      <c r="G127" s="139"/>
      <c r="H127" s="138"/>
      <c r="I127" s="873"/>
      <c r="J127" s="687"/>
      <c r="K127" s="344" t="s">
        <v>43</v>
      </c>
      <c r="L127" s="406">
        <v>0</v>
      </c>
      <c r="M127" s="425"/>
      <c r="N127" s="459"/>
      <c r="O127" s="399"/>
    </row>
    <row r="128" spans="1:15" ht="41.25" hidden="1" customHeight="1" thickBot="1" x14ac:dyDescent="0.25">
      <c r="A128" s="273"/>
      <c r="B128" s="144"/>
      <c r="C128" s="143"/>
      <c r="D128" s="656"/>
      <c r="E128" s="437"/>
      <c r="F128" s="655"/>
      <c r="G128" s="139"/>
      <c r="H128" s="138"/>
      <c r="I128" s="137"/>
      <c r="J128" s="179"/>
      <c r="K128" s="383" t="s">
        <v>41</v>
      </c>
      <c r="L128" s="654"/>
      <c r="M128" s="453"/>
      <c r="N128" s="452"/>
      <c r="O128" s="451"/>
    </row>
    <row r="129" spans="1:27" ht="6" hidden="1" customHeight="1" thickBot="1" x14ac:dyDescent="0.25">
      <c r="A129" s="213"/>
      <c r="B129" s="129"/>
      <c r="C129" s="697"/>
      <c r="D129" s="264"/>
      <c r="E129" s="430"/>
      <c r="F129" s="650"/>
      <c r="G129" s="124"/>
      <c r="H129" s="123"/>
      <c r="I129" s="122"/>
      <c r="J129" s="447"/>
      <c r="K129" s="218" t="s">
        <v>33</v>
      </c>
      <c r="L129" s="415">
        <f>SUM(L124:L128)</f>
        <v>0</v>
      </c>
      <c r="M129" s="385"/>
      <c r="N129" s="321"/>
      <c r="O129" s="386"/>
    </row>
    <row r="130" spans="1:27" ht="15.75" customHeight="1" x14ac:dyDescent="0.2">
      <c r="A130" s="290" t="s">
        <v>39</v>
      </c>
      <c r="B130" s="165" t="s">
        <v>56</v>
      </c>
      <c r="C130" s="164" t="s">
        <v>56</v>
      </c>
      <c r="D130" s="666" t="s">
        <v>96</v>
      </c>
      <c r="E130" s="1376"/>
      <c r="F130" s="161" t="s">
        <v>389</v>
      </c>
      <c r="G130" s="160" t="s">
        <v>378</v>
      </c>
      <c r="H130" s="159" t="s">
        <v>52</v>
      </c>
      <c r="I130" s="1375" t="s">
        <v>51</v>
      </c>
      <c r="J130" s="277" t="s">
        <v>58</v>
      </c>
      <c r="K130" s="347" t="s">
        <v>49</v>
      </c>
      <c r="L130" s="155"/>
      <c r="M130" s="376"/>
      <c r="N130" s="868"/>
      <c r="O130" s="374"/>
    </row>
    <row r="131" spans="1:27" ht="15.75" customHeight="1" x14ac:dyDescent="0.2">
      <c r="A131" s="273"/>
      <c r="B131" s="144"/>
      <c r="C131" s="143"/>
      <c r="D131" s="656"/>
      <c r="E131" s="1116"/>
      <c r="F131" s="140"/>
      <c r="G131" s="139"/>
      <c r="H131" s="138"/>
      <c r="I131" s="382"/>
      <c r="J131" s="277" t="s">
        <v>388</v>
      </c>
      <c r="K131" s="244" t="s">
        <v>46</v>
      </c>
      <c r="L131" s="149"/>
      <c r="M131" s="1391" t="s">
        <v>387</v>
      </c>
      <c r="N131" s="1390" t="s">
        <v>47</v>
      </c>
      <c r="O131" s="369"/>
      <c r="AA131" s="148"/>
    </row>
    <row r="132" spans="1:27" ht="15" x14ac:dyDescent="0.2">
      <c r="A132" s="273"/>
      <c r="B132" s="144"/>
      <c r="C132" s="143"/>
      <c r="D132" s="656"/>
      <c r="E132" s="1116"/>
      <c r="F132" s="140"/>
      <c r="G132" s="139"/>
      <c r="H132" s="138"/>
      <c r="I132" s="382"/>
      <c r="J132" s="277"/>
      <c r="K132" s="344" t="s">
        <v>45</v>
      </c>
      <c r="L132" s="146">
        <v>49.9</v>
      </c>
      <c r="M132" s="371"/>
      <c r="N132" s="867"/>
      <c r="O132" s="366"/>
      <c r="AA132" s="148"/>
    </row>
    <row r="133" spans="1:27" ht="15" x14ac:dyDescent="0.2">
      <c r="A133" s="273"/>
      <c r="B133" s="144"/>
      <c r="C133" s="143"/>
      <c r="D133" s="656"/>
      <c r="E133" s="1116"/>
      <c r="F133" s="140"/>
      <c r="G133" s="139"/>
      <c r="H133" s="138"/>
      <c r="I133" s="382"/>
      <c r="J133" s="277"/>
      <c r="K133" s="344" t="s">
        <v>44</v>
      </c>
      <c r="L133" s="146"/>
      <c r="M133" s="368"/>
      <c r="N133" s="340"/>
      <c r="O133" s="366"/>
    </row>
    <row r="134" spans="1:27" ht="15" x14ac:dyDescent="0.2">
      <c r="A134" s="273"/>
      <c r="B134" s="144"/>
      <c r="C134" s="143"/>
      <c r="D134" s="656"/>
      <c r="E134" s="1116"/>
      <c r="F134" s="140"/>
      <c r="G134" s="139"/>
      <c r="H134" s="138"/>
      <c r="I134" s="382"/>
      <c r="J134" s="277"/>
      <c r="K134" s="344" t="s">
        <v>43</v>
      </c>
      <c r="L134" s="146">
        <v>712</v>
      </c>
      <c r="M134" s="368"/>
      <c r="N134" s="340"/>
      <c r="O134" s="366"/>
    </row>
    <row r="135" spans="1:27" ht="15.75" thickBot="1" x14ac:dyDescent="0.25">
      <c r="A135" s="273"/>
      <c r="B135" s="144"/>
      <c r="C135" s="143"/>
      <c r="D135" s="656"/>
      <c r="E135" s="1116"/>
      <c r="F135" s="140"/>
      <c r="G135" s="139"/>
      <c r="H135" s="138"/>
      <c r="I135" s="382"/>
      <c r="J135" s="277"/>
      <c r="K135" s="383" t="s">
        <v>41</v>
      </c>
      <c r="L135" s="363"/>
      <c r="M135" s="613"/>
      <c r="N135" s="865"/>
      <c r="O135" s="360"/>
    </row>
    <row r="136" spans="1:27" ht="15.75" thickBot="1" x14ac:dyDescent="0.25">
      <c r="A136" s="213"/>
      <c r="B136" s="129"/>
      <c r="C136" s="697"/>
      <c r="D136" s="264"/>
      <c r="E136" s="1374"/>
      <c r="F136" s="125"/>
      <c r="G136" s="124"/>
      <c r="H136" s="123"/>
      <c r="I136" s="380"/>
      <c r="J136" s="277"/>
      <c r="K136" s="218" t="s">
        <v>33</v>
      </c>
      <c r="L136" s="356">
        <f>SUM(L130:L135)</f>
        <v>761.9</v>
      </c>
      <c r="M136" s="608"/>
      <c r="N136" s="354"/>
      <c r="O136" s="556"/>
    </row>
    <row r="137" spans="1:27" ht="15" customHeight="1" x14ac:dyDescent="0.2">
      <c r="A137" s="290" t="s">
        <v>39</v>
      </c>
      <c r="B137" s="165" t="s">
        <v>56</v>
      </c>
      <c r="C137" s="164" t="s">
        <v>56</v>
      </c>
      <c r="D137" s="666" t="s">
        <v>94</v>
      </c>
      <c r="E137" s="1322" t="s">
        <v>55</v>
      </c>
      <c r="F137" s="161" t="s">
        <v>386</v>
      </c>
      <c r="G137" s="160" t="s">
        <v>378</v>
      </c>
      <c r="H137" s="159" t="s">
        <v>52</v>
      </c>
      <c r="I137" s="137" t="s">
        <v>51</v>
      </c>
      <c r="J137" s="157" t="s">
        <v>58</v>
      </c>
      <c r="K137" s="347" t="s">
        <v>49</v>
      </c>
      <c r="L137" s="155">
        <v>0</v>
      </c>
      <c r="M137" s="1248" t="s">
        <v>61</v>
      </c>
      <c r="N137" s="1247" t="s">
        <v>47</v>
      </c>
      <c r="O137" s="639"/>
      <c r="AA137" s="148"/>
    </row>
    <row r="138" spans="1:27" ht="15" x14ac:dyDescent="0.2">
      <c r="A138" s="273"/>
      <c r="B138" s="144"/>
      <c r="C138" s="143"/>
      <c r="D138" s="656"/>
      <c r="E138" s="437"/>
      <c r="F138" s="140"/>
      <c r="G138" s="139"/>
      <c r="H138" s="138"/>
      <c r="I138" s="137"/>
      <c r="J138" s="136"/>
      <c r="K138" s="244" t="s">
        <v>46</v>
      </c>
      <c r="L138" s="149"/>
      <c r="M138" s="371"/>
      <c r="N138" s="370"/>
      <c r="O138" s="637"/>
    </row>
    <row r="139" spans="1:27" ht="15" x14ac:dyDescent="0.2">
      <c r="A139" s="273"/>
      <c r="B139" s="144"/>
      <c r="C139" s="143"/>
      <c r="D139" s="656"/>
      <c r="E139" s="437"/>
      <c r="F139" s="140"/>
      <c r="G139" s="139"/>
      <c r="H139" s="138"/>
      <c r="I139" s="137"/>
      <c r="J139" s="136"/>
      <c r="K139" s="344" t="s">
        <v>45</v>
      </c>
      <c r="L139" s="146">
        <v>50</v>
      </c>
      <c r="M139" s="368"/>
      <c r="N139" s="367"/>
      <c r="O139" s="339"/>
      <c r="AA139" s="148"/>
    </row>
    <row r="140" spans="1:27" ht="15" x14ac:dyDescent="0.2">
      <c r="A140" s="273"/>
      <c r="B140" s="144"/>
      <c r="C140" s="143"/>
      <c r="D140" s="656"/>
      <c r="E140" s="437"/>
      <c r="F140" s="140"/>
      <c r="G140" s="139"/>
      <c r="H140" s="138"/>
      <c r="I140" s="137"/>
      <c r="J140" s="407"/>
      <c r="K140" s="344" t="s">
        <v>44</v>
      </c>
      <c r="L140" s="146"/>
      <c r="M140" s="368"/>
      <c r="N140" s="367"/>
      <c r="O140" s="339"/>
    </row>
    <row r="141" spans="1:27" ht="15" x14ac:dyDescent="0.2">
      <c r="A141" s="273"/>
      <c r="B141" s="144"/>
      <c r="C141" s="143"/>
      <c r="D141" s="656"/>
      <c r="E141" s="437"/>
      <c r="F141" s="140"/>
      <c r="G141" s="139"/>
      <c r="H141" s="138"/>
      <c r="I141" s="137"/>
      <c r="J141" s="179"/>
      <c r="K141" s="343" t="s">
        <v>43</v>
      </c>
      <c r="L141" s="146">
        <v>0</v>
      </c>
      <c r="M141" s="368"/>
      <c r="N141" s="367"/>
      <c r="O141" s="339"/>
      <c r="AA141" s="148"/>
    </row>
    <row r="142" spans="1:27" ht="15.75" thickBot="1" x14ac:dyDescent="0.25">
      <c r="A142" s="273"/>
      <c r="B142" s="144"/>
      <c r="C142" s="143"/>
      <c r="D142" s="656"/>
      <c r="E142" s="437"/>
      <c r="F142" s="140"/>
      <c r="G142" s="139"/>
      <c r="H142" s="138"/>
      <c r="I142" s="137"/>
      <c r="J142" s="179"/>
      <c r="K142" s="334" t="s">
        <v>41</v>
      </c>
      <c r="L142" s="134"/>
      <c r="M142" s="1206"/>
      <c r="N142" s="361"/>
      <c r="O142" s="1205"/>
    </row>
    <row r="143" spans="1:27" ht="15.75" thickBot="1" x14ac:dyDescent="0.25">
      <c r="A143" s="213"/>
      <c r="B143" s="129"/>
      <c r="C143" s="697"/>
      <c r="D143" s="264"/>
      <c r="E143" s="430"/>
      <c r="F143" s="125"/>
      <c r="G143" s="124"/>
      <c r="H143" s="123"/>
      <c r="I143" s="122"/>
      <c r="J143" s="447"/>
      <c r="K143" s="218" t="s">
        <v>33</v>
      </c>
      <c r="L143" s="356">
        <f>SUM(L137:L142)</f>
        <v>50</v>
      </c>
      <c r="M143" s="608"/>
      <c r="N143" s="354"/>
      <c r="O143" s="556"/>
    </row>
    <row r="144" spans="1:27" ht="15" x14ac:dyDescent="0.2">
      <c r="A144" s="1373" t="s">
        <v>39</v>
      </c>
      <c r="B144" s="1372" t="s">
        <v>56</v>
      </c>
      <c r="C144" s="164" t="s">
        <v>56</v>
      </c>
      <c r="D144" s="666" t="s">
        <v>90</v>
      </c>
      <c r="E144" s="1322"/>
      <c r="F144" s="161" t="s">
        <v>385</v>
      </c>
      <c r="G144" s="160" t="s">
        <v>378</v>
      </c>
      <c r="H144" s="159" t="s">
        <v>52</v>
      </c>
      <c r="I144" s="137" t="s">
        <v>384</v>
      </c>
      <c r="J144" s="157" t="s">
        <v>383</v>
      </c>
      <c r="K144" s="347" t="s">
        <v>49</v>
      </c>
      <c r="L144" s="155">
        <v>0</v>
      </c>
      <c r="M144" s="1248" t="s">
        <v>61</v>
      </c>
      <c r="N144" s="1247" t="s">
        <v>47</v>
      </c>
      <c r="O144" s="639"/>
    </row>
    <row r="145" spans="1:27" ht="14.45" customHeight="1" x14ac:dyDescent="0.2">
      <c r="A145" s="1368"/>
      <c r="B145" s="1367"/>
      <c r="C145" s="143"/>
      <c r="D145" s="656"/>
      <c r="E145" s="437"/>
      <c r="F145" s="140"/>
      <c r="G145" s="139"/>
      <c r="H145" s="138"/>
      <c r="I145" s="137"/>
      <c r="J145" s="136"/>
      <c r="K145" s="244" t="s">
        <v>46</v>
      </c>
      <c r="L145" s="372"/>
      <c r="M145" s="371"/>
      <c r="N145" s="370"/>
      <c r="O145" s="637"/>
    </row>
    <row r="146" spans="1:27" ht="14.45" customHeight="1" x14ac:dyDescent="0.2">
      <c r="A146" s="1368"/>
      <c r="B146" s="1367"/>
      <c r="C146" s="143"/>
      <c r="D146" s="656"/>
      <c r="E146" s="437"/>
      <c r="F146" s="140"/>
      <c r="G146" s="139"/>
      <c r="H146" s="138"/>
      <c r="I146" s="137"/>
      <c r="J146" s="136"/>
      <c r="K146" s="344" t="s">
        <v>45</v>
      </c>
      <c r="L146" s="146">
        <v>0</v>
      </c>
      <c r="M146" s="368"/>
      <c r="N146" s="367"/>
      <c r="O146" s="339"/>
    </row>
    <row r="147" spans="1:27" ht="14.45" customHeight="1" x14ac:dyDescent="0.2">
      <c r="A147" s="1368"/>
      <c r="B147" s="1367"/>
      <c r="C147" s="143"/>
      <c r="D147" s="656"/>
      <c r="E147" s="437"/>
      <c r="F147" s="140"/>
      <c r="G147" s="139"/>
      <c r="H147" s="138"/>
      <c r="I147" s="137"/>
      <c r="J147" s="179"/>
      <c r="K147" s="344" t="s">
        <v>44</v>
      </c>
      <c r="L147" s="146"/>
      <c r="M147" s="368"/>
      <c r="N147" s="367"/>
      <c r="O147" s="339"/>
    </row>
    <row r="148" spans="1:27" ht="14.45" customHeight="1" x14ac:dyDescent="0.2">
      <c r="A148" s="1368"/>
      <c r="B148" s="1367"/>
      <c r="C148" s="143"/>
      <c r="D148" s="656"/>
      <c r="E148" s="437"/>
      <c r="F148" s="140"/>
      <c r="G148" s="139"/>
      <c r="H148" s="138"/>
      <c r="I148" s="137"/>
      <c r="J148" s="179"/>
      <c r="K148" s="344" t="s">
        <v>43</v>
      </c>
      <c r="L148" s="146">
        <v>1156.2</v>
      </c>
      <c r="M148" s="368"/>
      <c r="N148" s="367"/>
      <c r="O148" s="339"/>
      <c r="AA148" s="148"/>
    </row>
    <row r="149" spans="1:27" ht="15" customHeight="1" thickBot="1" x14ac:dyDescent="0.25">
      <c r="A149" s="1368"/>
      <c r="B149" s="1367"/>
      <c r="C149" s="143"/>
      <c r="D149" s="656"/>
      <c r="E149" s="437"/>
      <c r="F149" s="140"/>
      <c r="G149" s="139"/>
      <c r="H149" s="138"/>
      <c r="I149" s="137"/>
      <c r="J149" s="179"/>
      <c r="K149" s="383" t="s">
        <v>41</v>
      </c>
      <c r="L149" s="134"/>
      <c r="M149" s="1206"/>
      <c r="N149" s="361"/>
      <c r="O149" s="1205"/>
    </row>
    <row r="150" spans="1:27" ht="15" customHeight="1" thickBot="1" x14ac:dyDescent="0.25">
      <c r="A150" s="530"/>
      <c r="B150" s="1364"/>
      <c r="C150" s="1363"/>
      <c r="D150" s="264"/>
      <c r="E150" s="430"/>
      <c r="F150" s="125"/>
      <c r="G150" s="124"/>
      <c r="H150" s="123"/>
      <c r="I150" s="122"/>
      <c r="J150" s="447"/>
      <c r="K150" s="218" t="s">
        <v>33</v>
      </c>
      <c r="L150" s="415">
        <f>SUM(L144:L149)</f>
        <v>1156.2</v>
      </c>
      <c r="M150" s="385"/>
      <c r="N150" s="321"/>
      <c r="O150" s="386"/>
    </row>
    <row r="151" spans="1:27" ht="30" x14ac:dyDescent="0.2">
      <c r="A151" s="1373" t="s">
        <v>39</v>
      </c>
      <c r="B151" s="1372" t="s">
        <v>56</v>
      </c>
      <c r="C151" s="164" t="s">
        <v>56</v>
      </c>
      <c r="D151" s="666" t="s">
        <v>86</v>
      </c>
      <c r="E151" s="1322" t="s">
        <v>55</v>
      </c>
      <c r="F151" s="1389" t="s">
        <v>382</v>
      </c>
      <c r="G151" s="160" t="s">
        <v>378</v>
      </c>
      <c r="H151" s="159" t="s">
        <v>52</v>
      </c>
      <c r="I151" s="384" t="s">
        <v>51</v>
      </c>
      <c r="J151" s="1143" t="s">
        <v>381</v>
      </c>
      <c r="K151" s="249" t="s">
        <v>49</v>
      </c>
      <c r="L151" s="1388"/>
      <c r="M151" s="1387" t="s">
        <v>61</v>
      </c>
      <c r="N151" s="1386" t="s">
        <v>47</v>
      </c>
      <c r="O151" s="1385"/>
      <c r="AA151" s="148"/>
    </row>
    <row r="152" spans="1:27" ht="15" x14ac:dyDescent="0.2">
      <c r="A152" s="1368"/>
      <c r="B152" s="1367"/>
      <c r="C152" s="143"/>
      <c r="D152" s="656"/>
      <c r="E152" s="437"/>
      <c r="F152" s="1381"/>
      <c r="G152" s="139"/>
      <c r="H152" s="138"/>
      <c r="I152" s="382"/>
      <c r="J152" s="1141"/>
      <c r="K152" s="244" t="s">
        <v>46</v>
      </c>
      <c r="L152" s="565"/>
      <c r="M152" s="1384"/>
      <c r="N152" s="1383"/>
      <c r="O152" s="1382"/>
      <c r="AA152" s="148"/>
    </row>
    <row r="153" spans="1:27" ht="15" x14ac:dyDescent="0.2">
      <c r="A153" s="1368"/>
      <c r="B153" s="1367"/>
      <c r="C153" s="143"/>
      <c r="D153" s="656"/>
      <c r="E153" s="437"/>
      <c r="F153" s="1381"/>
      <c r="G153" s="139"/>
      <c r="H153" s="138"/>
      <c r="I153" s="382"/>
      <c r="J153" s="1141"/>
      <c r="K153" s="242" t="s">
        <v>45</v>
      </c>
      <c r="L153" s="241">
        <v>50</v>
      </c>
      <c r="M153" s="1384"/>
      <c r="N153" s="1383"/>
      <c r="O153" s="1382"/>
      <c r="AA153" s="148"/>
    </row>
    <row r="154" spans="1:27" ht="15" x14ac:dyDescent="0.2">
      <c r="A154" s="1368"/>
      <c r="B154" s="1367"/>
      <c r="C154" s="143"/>
      <c r="D154" s="656"/>
      <c r="E154" s="437"/>
      <c r="F154" s="1381"/>
      <c r="G154" s="139"/>
      <c r="H154" s="138"/>
      <c r="I154" s="382"/>
      <c r="J154" s="1141"/>
      <c r="K154" s="242" t="s">
        <v>44</v>
      </c>
      <c r="L154" s="565"/>
      <c r="M154" s="1384"/>
      <c r="N154" s="1383"/>
      <c r="O154" s="1382"/>
    </row>
    <row r="155" spans="1:27" ht="15" x14ac:dyDescent="0.2">
      <c r="A155" s="1368"/>
      <c r="B155" s="1367"/>
      <c r="C155" s="143"/>
      <c r="D155" s="656"/>
      <c r="E155" s="437"/>
      <c r="F155" s="1381"/>
      <c r="G155" s="139"/>
      <c r="H155" s="138"/>
      <c r="I155" s="382"/>
      <c r="J155" s="1141"/>
      <c r="K155" s="151" t="s">
        <v>43</v>
      </c>
      <c r="L155" s="565"/>
      <c r="M155" s="1384"/>
      <c r="N155" s="1383"/>
      <c r="O155" s="1382"/>
    </row>
    <row r="156" spans="1:27" ht="15.75" thickBot="1" x14ac:dyDescent="0.25">
      <c r="A156" s="1368"/>
      <c r="B156" s="1367"/>
      <c r="C156" s="143"/>
      <c r="D156" s="656"/>
      <c r="E156" s="437"/>
      <c r="F156" s="1381"/>
      <c r="G156" s="139"/>
      <c r="H156" s="138"/>
      <c r="I156" s="382"/>
      <c r="J156" s="1141"/>
      <c r="K156" s="593" t="s">
        <v>41</v>
      </c>
      <c r="L156" s="229"/>
      <c r="M156" s="1380"/>
      <c r="N156" s="1379"/>
      <c r="O156" s="1378"/>
    </row>
    <row r="157" spans="1:27" ht="15.75" thickBot="1" x14ac:dyDescent="0.25">
      <c r="A157" s="530"/>
      <c r="B157" s="1364"/>
      <c r="C157" s="1363"/>
      <c r="D157" s="264"/>
      <c r="E157" s="430"/>
      <c r="F157" s="1377"/>
      <c r="G157" s="124"/>
      <c r="H157" s="123"/>
      <c r="I157" s="380"/>
      <c r="J157" s="219"/>
      <c r="K157" s="218" t="s">
        <v>33</v>
      </c>
      <c r="L157" s="356">
        <f>SUM(L151:L156)</f>
        <v>50</v>
      </c>
      <c r="M157" s="608"/>
      <c r="N157" s="354"/>
      <c r="O157" s="556"/>
    </row>
    <row r="158" spans="1:27" ht="15" customHeight="1" x14ac:dyDescent="0.2">
      <c r="A158" s="1373" t="s">
        <v>39</v>
      </c>
      <c r="B158" s="1372" t="s">
        <v>56</v>
      </c>
      <c r="C158" s="164" t="s">
        <v>56</v>
      </c>
      <c r="D158" s="1243" t="s">
        <v>82</v>
      </c>
      <c r="E158" s="1376"/>
      <c r="F158" s="554" t="s">
        <v>380</v>
      </c>
      <c r="G158" s="160" t="s">
        <v>378</v>
      </c>
      <c r="H158" s="159" t="s">
        <v>52</v>
      </c>
      <c r="I158" s="384" t="s">
        <v>51</v>
      </c>
      <c r="J158" s="1375" t="s">
        <v>58</v>
      </c>
      <c r="K158" s="1371" t="s">
        <v>49</v>
      </c>
      <c r="L158" s="377"/>
      <c r="M158" s="376"/>
      <c r="N158" s="868"/>
      <c r="O158" s="639"/>
    </row>
    <row r="159" spans="1:27" ht="15" x14ac:dyDescent="0.2">
      <c r="A159" s="1368"/>
      <c r="B159" s="1367"/>
      <c r="C159" s="143"/>
      <c r="D159" s="656"/>
      <c r="E159" s="1116"/>
      <c r="F159" s="547"/>
      <c r="G159" s="139"/>
      <c r="H159" s="138"/>
      <c r="I159" s="382"/>
      <c r="J159" s="179"/>
      <c r="K159" s="1370" t="s">
        <v>46</v>
      </c>
      <c r="L159" s="342"/>
      <c r="M159" s="368"/>
      <c r="N159" s="340"/>
      <c r="O159" s="339"/>
    </row>
    <row r="160" spans="1:27" ht="15" x14ac:dyDescent="0.2">
      <c r="A160" s="1368"/>
      <c r="B160" s="1367"/>
      <c r="C160" s="143"/>
      <c r="D160" s="656"/>
      <c r="E160" s="1116"/>
      <c r="F160" s="547"/>
      <c r="G160" s="139"/>
      <c r="H160" s="138"/>
      <c r="I160" s="382"/>
      <c r="J160" s="179"/>
      <c r="K160" s="1369" t="s">
        <v>45</v>
      </c>
      <c r="L160" s="342"/>
      <c r="M160" s="368"/>
      <c r="N160" s="340"/>
      <c r="O160" s="339"/>
    </row>
    <row r="161" spans="1:15" ht="15" x14ac:dyDescent="0.2">
      <c r="A161" s="1368"/>
      <c r="B161" s="1367"/>
      <c r="C161" s="143"/>
      <c r="D161" s="656"/>
      <c r="E161" s="1116"/>
      <c r="F161" s="547"/>
      <c r="G161" s="139"/>
      <c r="H161" s="138"/>
      <c r="I161" s="382"/>
      <c r="J161" s="179"/>
      <c r="K161" s="1369" t="s">
        <v>44</v>
      </c>
      <c r="L161" s="342"/>
      <c r="M161" s="368"/>
      <c r="N161" s="340"/>
      <c r="O161" s="339"/>
    </row>
    <row r="162" spans="1:15" ht="15" x14ac:dyDescent="0.2">
      <c r="A162" s="1368"/>
      <c r="B162" s="1367"/>
      <c r="C162" s="143"/>
      <c r="D162" s="656"/>
      <c r="E162" s="1116"/>
      <c r="F162" s="547"/>
      <c r="G162" s="139"/>
      <c r="H162" s="138"/>
      <c r="I162" s="382"/>
      <c r="J162" s="179"/>
      <c r="K162" s="147" t="s">
        <v>43</v>
      </c>
      <c r="L162" s="342"/>
      <c r="M162" s="368"/>
      <c r="N162" s="340"/>
      <c r="O162" s="339"/>
    </row>
    <row r="163" spans="1:15" ht="15.75" thickBot="1" x14ac:dyDescent="0.25">
      <c r="A163" s="1368"/>
      <c r="B163" s="1367"/>
      <c r="C163" s="143"/>
      <c r="D163" s="656"/>
      <c r="E163" s="1116"/>
      <c r="F163" s="547"/>
      <c r="G163" s="139"/>
      <c r="H163" s="138"/>
      <c r="I163" s="382"/>
      <c r="J163" s="179"/>
      <c r="K163" s="1366" t="s">
        <v>41</v>
      </c>
      <c r="L163" s="333"/>
      <c r="M163" s="362"/>
      <c r="N163" s="331"/>
      <c r="O163" s="330"/>
    </row>
    <row r="164" spans="1:15" ht="15.75" thickBot="1" x14ac:dyDescent="0.25">
      <c r="A164" s="530"/>
      <c r="B164" s="1364"/>
      <c r="C164" s="1363"/>
      <c r="D164" s="264"/>
      <c r="E164" s="1374"/>
      <c r="F164" s="540"/>
      <c r="G164" s="124"/>
      <c r="H164" s="123"/>
      <c r="I164" s="382"/>
      <c r="J164" s="172"/>
      <c r="K164" s="218" t="s">
        <v>33</v>
      </c>
      <c r="L164" s="415"/>
      <c r="M164" s="385"/>
      <c r="N164" s="821"/>
      <c r="O164" s="386"/>
    </row>
    <row r="165" spans="1:15" ht="25.5" customHeight="1" x14ac:dyDescent="0.2">
      <c r="A165" s="1373" t="s">
        <v>39</v>
      </c>
      <c r="B165" s="1372" t="s">
        <v>56</v>
      </c>
      <c r="C165" s="164" t="s">
        <v>56</v>
      </c>
      <c r="D165" s="1243" t="s">
        <v>74</v>
      </c>
      <c r="E165" s="1362"/>
      <c r="F165" s="554" t="s">
        <v>379</v>
      </c>
      <c r="G165" s="160" t="s">
        <v>378</v>
      </c>
      <c r="H165" s="159" t="s">
        <v>52</v>
      </c>
      <c r="I165" s="384" t="s">
        <v>51</v>
      </c>
      <c r="J165" s="268" t="s">
        <v>58</v>
      </c>
      <c r="K165" s="1371" t="s">
        <v>49</v>
      </c>
      <c r="L165" s="372"/>
      <c r="M165" s="371"/>
      <c r="N165" s="867"/>
      <c r="O165" s="637"/>
    </row>
    <row r="166" spans="1:15" ht="15" x14ac:dyDescent="0.2">
      <c r="A166" s="1368"/>
      <c r="B166" s="1367"/>
      <c r="C166" s="143"/>
      <c r="D166" s="656"/>
      <c r="E166" s="1362"/>
      <c r="F166" s="547"/>
      <c r="G166" s="139"/>
      <c r="H166" s="138"/>
      <c r="I166" s="382"/>
      <c r="J166" s="268"/>
      <c r="K166" s="1370" t="s">
        <v>46</v>
      </c>
      <c r="L166" s="342"/>
      <c r="M166" s="368"/>
      <c r="N166" s="340"/>
      <c r="O166" s="339"/>
    </row>
    <row r="167" spans="1:15" ht="15" x14ac:dyDescent="0.2">
      <c r="A167" s="1368"/>
      <c r="B167" s="1367"/>
      <c r="C167" s="143"/>
      <c r="D167" s="656"/>
      <c r="E167" s="1362"/>
      <c r="F167" s="547"/>
      <c r="G167" s="139"/>
      <c r="H167" s="138"/>
      <c r="I167" s="382"/>
      <c r="J167" s="268"/>
      <c r="K167" s="1369" t="s">
        <v>45</v>
      </c>
      <c r="L167" s="342"/>
      <c r="M167" s="368"/>
      <c r="N167" s="340"/>
      <c r="O167" s="339"/>
    </row>
    <row r="168" spans="1:15" ht="15" x14ac:dyDescent="0.2">
      <c r="A168" s="1368"/>
      <c r="B168" s="1367"/>
      <c r="C168" s="143"/>
      <c r="D168" s="656"/>
      <c r="E168" s="1362"/>
      <c r="F168" s="547"/>
      <c r="G168" s="139"/>
      <c r="H168" s="138"/>
      <c r="I168" s="382"/>
      <c r="J168" s="268"/>
      <c r="K168" s="1369" t="s">
        <v>44</v>
      </c>
      <c r="L168" s="342"/>
      <c r="M168" s="368"/>
      <c r="N168" s="340"/>
      <c r="O168" s="339"/>
    </row>
    <row r="169" spans="1:15" ht="15" x14ac:dyDescent="0.2">
      <c r="A169" s="1368"/>
      <c r="B169" s="1367"/>
      <c r="C169" s="143"/>
      <c r="D169" s="656"/>
      <c r="E169" s="1362"/>
      <c r="F169" s="547"/>
      <c r="G169" s="139"/>
      <c r="H169" s="138"/>
      <c r="I169" s="382"/>
      <c r="J169" s="268"/>
      <c r="K169" s="147" t="s">
        <v>43</v>
      </c>
      <c r="L169" s="342"/>
      <c r="M169" s="368"/>
      <c r="N169" s="340"/>
      <c r="O169" s="339"/>
    </row>
    <row r="170" spans="1:15" ht="15.75" thickBot="1" x14ac:dyDescent="0.25">
      <c r="A170" s="1368"/>
      <c r="B170" s="1367"/>
      <c r="C170" s="143"/>
      <c r="D170" s="656"/>
      <c r="E170" s="1362"/>
      <c r="F170" s="547"/>
      <c r="G170" s="139"/>
      <c r="H170" s="138"/>
      <c r="I170" s="382"/>
      <c r="J170" s="268"/>
      <c r="K170" s="1366" t="s">
        <v>41</v>
      </c>
      <c r="L170" s="630"/>
      <c r="M170" s="645"/>
      <c r="N170" s="1279"/>
      <c r="O170" s="1365"/>
    </row>
    <row r="171" spans="1:15" ht="15.75" thickBot="1" x14ac:dyDescent="0.25">
      <c r="A171" s="530"/>
      <c r="B171" s="1364"/>
      <c r="C171" s="1363"/>
      <c r="D171" s="264"/>
      <c r="E171" s="1362"/>
      <c r="F171" s="540"/>
      <c r="G171" s="124"/>
      <c r="H171" s="123"/>
      <c r="I171" s="382"/>
      <c r="J171" s="268"/>
      <c r="K171" s="218" t="s">
        <v>33</v>
      </c>
      <c r="L171" s="559"/>
      <c r="M171" s="863"/>
      <c r="N171" s="1361"/>
      <c r="O171" s="1360"/>
    </row>
    <row r="172" spans="1:15" ht="15" x14ac:dyDescent="0.2">
      <c r="A172" s="290" t="s">
        <v>39</v>
      </c>
      <c r="B172" s="165" t="s">
        <v>56</v>
      </c>
      <c r="C172" s="667" t="s">
        <v>39</v>
      </c>
      <c r="D172" s="1169"/>
      <c r="E172" s="1122"/>
      <c r="F172" s="296" t="s">
        <v>377</v>
      </c>
      <c r="G172" s="160" t="s">
        <v>362</v>
      </c>
      <c r="H172" s="159" t="s">
        <v>52</v>
      </c>
      <c r="I172" s="158" t="s">
        <v>51</v>
      </c>
      <c r="J172" s="689" t="s">
        <v>58</v>
      </c>
      <c r="K172" s="190" t="s">
        <v>49</v>
      </c>
      <c r="L172" s="177">
        <f>L180+L187+L194+L202+L209</f>
        <v>0</v>
      </c>
      <c r="M172" s="187" t="s">
        <v>57</v>
      </c>
      <c r="N172" s="186" t="s">
        <v>47</v>
      </c>
      <c r="O172" s="478">
        <v>1</v>
      </c>
    </row>
    <row r="173" spans="1:15" ht="15" x14ac:dyDescent="0.2">
      <c r="A173" s="273"/>
      <c r="B173" s="144"/>
      <c r="C173" s="664"/>
      <c r="D173" s="657"/>
      <c r="E173" s="1118"/>
      <c r="F173" s="294"/>
      <c r="G173" s="139"/>
      <c r="H173" s="138"/>
      <c r="I173" s="137"/>
      <c r="J173" s="663"/>
      <c r="K173" s="188" t="s">
        <v>46</v>
      </c>
      <c r="L173" s="1359">
        <f>L181+L188+L195+L203+L210</f>
        <v>0</v>
      </c>
      <c r="M173" s="425"/>
      <c r="N173" s="424"/>
      <c r="O173" s="458"/>
    </row>
    <row r="174" spans="1:15" ht="30" x14ac:dyDescent="0.2">
      <c r="A174" s="273"/>
      <c r="B174" s="144"/>
      <c r="C174" s="664"/>
      <c r="D174" s="657"/>
      <c r="E174" s="1118"/>
      <c r="F174" s="492"/>
      <c r="G174" s="139"/>
      <c r="H174" s="138"/>
      <c r="I174" s="137"/>
      <c r="J174" s="179"/>
      <c r="K174" s="183" t="s">
        <v>45</v>
      </c>
      <c r="L174" s="1359">
        <f>L182+L189+L196+L204+L211</f>
        <v>2755</v>
      </c>
      <c r="M174" s="425" t="s">
        <v>376</v>
      </c>
      <c r="N174" s="459" t="s">
        <v>47</v>
      </c>
      <c r="O174" s="458">
        <v>1</v>
      </c>
    </row>
    <row r="175" spans="1:15" ht="15" x14ac:dyDescent="0.2">
      <c r="A175" s="273"/>
      <c r="B175" s="144"/>
      <c r="C175" s="664"/>
      <c r="D175" s="657"/>
      <c r="E175" s="1118"/>
      <c r="F175" s="492"/>
      <c r="G175" s="139"/>
      <c r="H175" s="138"/>
      <c r="I175" s="137"/>
      <c r="J175" s="179"/>
      <c r="K175" s="183" t="s">
        <v>44</v>
      </c>
      <c r="L175" s="1359">
        <f>L183+L190+L197+L205+L212</f>
        <v>6000</v>
      </c>
      <c r="M175" s="425"/>
      <c r="N175" s="459"/>
      <c r="O175" s="399"/>
    </row>
    <row r="176" spans="1:15" ht="15" x14ac:dyDescent="0.2">
      <c r="A176" s="273"/>
      <c r="B176" s="144"/>
      <c r="C176" s="664"/>
      <c r="D176" s="657"/>
      <c r="E176" s="1118"/>
      <c r="F176" s="492"/>
      <c r="G176" s="139"/>
      <c r="H176" s="138"/>
      <c r="I176" s="137"/>
      <c r="J176" s="179"/>
      <c r="K176" s="183" t="s">
        <v>43</v>
      </c>
      <c r="L176" s="1359">
        <f>L184+L191+L198+L206+L213</f>
        <v>130</v>
      </c>
      <c r="M176" s="425"/>
      <c r="N176" s="459"/>
      <c r="O176" s="399"/>
    </row>
    <row r="177" spans="1:29" ht="15" x14ac:dyDescent="0.2">
      <c r="A177" s="273"/>
      <c r="B177" s="144"/>
      <c r="C177" s="664"/>
      <c r="D177" s="657"/>
      <c r="E177" s="1118"/>
      <c r="F177" s="492"/>
      <c r="G177" s="139"/>
      <c r="H177" s="138"/>
      <c r="I177" s="137"/>
      <c r="J177" s="179"/>
      <c r="K177" s="183" t="s">
        <v>374</v>
      </c>
      <c r="L177" s="1358">
        <f>L185+L192+L199</f>
        <v>2214</v>
      </c>
      <c r="M177" s="453"/>
      <c r="N177" s="452"/>
      <c r="O177" s="451"/>
    </row>
    <row r="178" spans="1:29" ht="15.75" thickBot="1" x14ac:dyDescent="0.25">
      <c r="A178" s="273"/>
      <c r="B178" s="144"/>
      <c r="C178" s="664"/>
      <c r="D178" s="657"/>
      <c r="E178" s="1118"/>
      <c r="F178" s="492"/>
      <c r="G178" s="139"/>
      <c r="H178" s="138"/>
      <c r="I178" s="137"/>
      <c r="J178" s="357"/>
      <c r="K178" s="178" t="s">
        <v>368</v>
      </c>
      <c r="L178" s="970">
        <f>L200</f>
        <v>280</v>
      </c>
      <c r="M178" s="392"/>
      <c r="N178" s="391"/>
      <c r="O178" s="475"/>
    </row>
    <row r="179" spans="1:29" ht="15.75" thickBot="1" x14ac:dyDescent="0.25">
      <c r="A179" s="213"/>
      <c r="B179" s="129"/>
      <c r="C179" s="175"/>
      <c r="D179" s="175"/>
      <c r="E179" s="174"/>
      <c r="F179" s="489"/>
      <c r="G179" s="124"/>
      <c r="H179" s="123"/>
      <c r="I179" s="122"/>
      <c r="J179" s="447"/>
      <c r="K179" s="218" t="s">
        <v>33</v>
      </c>
      <c r="L179" s="415">
        <f>SUM(L172:L178)</f>
        <v>11379</v>
      </c>
      <c r="M179" s="385"/>
      <c r="N179" s="321"/>
      <c r="O179" s="386"/>
    </row>
    <row r="180" spans="1:29" ht="15" x14ac:dyDescent="0.2">
      <c r="A180" s="290" t="s">
        <v>39</v>
      </c>
      <c r="B180" s="165" t="s">
        <v>56</v>
      </c>
      <c r="C180" s="667" t="s">
        <v>39</v>
      </c>
      <c r="D180" s="666" t="s">
        <v>56</v>
      </c>
      <c r="E180" s="1322"/>
      <c r="F180" s="665" t="s">
        <v>375</v>
      </c>
      <c r="G180" s="160" t="s">
        <v>362</v>
      </c>
      <c r="H180" s="1277" t="s">
        <v>52</v>
      </c>
      <c r="I180" s="158" t="s">
        <v>51</v>
      </c>
      <c r="J180" s="689" t="s">
        <v>58</v>
      </c>
      <c r="K180" s="347" t="s">
        <v>49</v>
      </c>
      <c r="L180" s="409">
        <v>0</v>
      </c>
      <c r="M180" s="187" t="s">
        <v>61</v>
      </c>
      <c r="N180" s="186" t="s">
        <v>47</v>
      </c>
      <c r="O180" s="408"/>
      <c r="AA180" s="201"/>
      <c r="AB180" s="201"/>
    </row>
    <row r="181" spans="1:29" ht="15" x14ac:dyDescent="0.2">
      <c r="A181" s="273"/>
      <c r="B181" s="144"/>
      <c r="C181" s="664"/>
      <c r="D181" s="656"/>
      <c r="E181" s="437"/>
      <c r="F181" s="655"/>
      <c r="G181" s="139"/>
      <c r="H181" s="1267"/>
      <c r="I181" s="137"/>
      <c r="J181" s="663" t="s">
        <v>209</v>
      </c>
      <c r="K181" s="244" t="s">
        <v>46</v>
      </c>
      <c r="L181" s="406"/>
      <c r="M181" s="425"/>
      <c r="N181" s="424"/>
      <c r="O181" s="403"/>
    </row>
    <row r="182" spans="1:29" ht="15" x14ac:dyDescent="0.25">
      <c r="A182" s="273"/>
      <c r="B182" s="144"/>
      <c r="C182" s="664"/>
      <c r="D182" s="656"/>
      <c r="E182" s="437"/>
      <c r="F182" s="655"/>
      <c r="G182" s="139"/>
      <c r="H182" s="1267"/>
      <c r="I182" s="137"/>
      <c r="J182" s="407"/>
      <c r="K182" s="344" t="s">
        <v>45</v>
      </c>
      <c r="L182" s="149">
        <v>0</v>
      </c>
      <c r="M182" s="423" t="s">
        <v>372</v>
      </c>
      <c r="N182" s="422" t="s">
        <v>47</v>
      </c>
      <c r="O182" s="1357"/>
      <c r="Y182" s="1356"/>
      <c r="Z182" s="1356"/>
      <c r="AC182" s="201"/>
    </row>
    <row r="183" spans="1:29" ht="15" x14ac:dyDescent="0.2">
      <c r="A183" s="273"/>
      <c r="B183" s="144"/>
      <c r="C183" s="664"/>
      <c r="D183" s="656"/>
      <c r="E183" s="437"/>
      <c r="F183" s="655"/>
      <c r="G183" s="139"/>
      <c r="H183" s="1267"/>
      <c r="I183" s="137"/>
      <c r="J183" s="179"/>
      <c r="K183" s="344" t="s">
        <v>44</v>
      </c>
      <c r="L183" s="149">
        <v>6000</v>
      </c>
      <c r="M183" s="425"/>
      <c r="N183" s="459"/>
      <c r="O183" s="399"/>
      <c r="Y183" s="1356"/>
      <c r="Z183" s="1356"/>
      <c r="AA183" s="148"/>
    </row>
    <row r="184" spans="1:29" ht="15.75" thickBot="1" x14ac:dyDescent="0.25">
      <c r="A184" s="273"/>
      <c r="B184" s="144"/>
      <c r="C184" s="664"/>
      <c r="D184" s="656"/>
      <c r="E184" s="437"/>
      <c r="F184" s="655"/>
      <c r="G184" s="139"/>
      <c r="H184" s="1267"/>
      <c r="I184" s="137"/>
      <c r="J184" s="179"/>
      <c r="K184" s="383" t="s">
        <v>43</v>
      </c>
      <c r="L184" s="406"/>
      <c r="M184" s="425"/>
      <c r="N184" s="459"/>
      <c r="O184" s="399"/>
      <c r="Y184" s="1356"/>
      <c r="Z184" s="1356"/>
    </row>
    <row r="185" spans="1:29" ht="23.25" customHeight="1" thickBot="1" x14ac:dyDescent="0.25">
      <c r="A185" s="273"/>
      <c r="B185" s="144"/>
      <c r="C185" s="664"/>
      <c r="D185" s="656"/>
      <c r="E185" s="437"/>
      <c r="F185" s="655"/>
      <c r="G185" s="139"/>
      <c r="H185" s="1267"/>
      <c r="I185" s="137"/>
      <c r="J185" s="179"/>
      <c r="K185" s="1355" t="s">
        <v>374</v>
      </c>
      <c r="L185" s="654">
        <v>2044</v>
      </c>
      <c r="M185" s="806"/>
      <c r="N185" s="452"/>
      <c r="O185" s="451"/>
      <c r="AA185" s="148"/>
    </row>
    <row r="186" spans="1:29" ht="14.25" customHeight="1" thickBot="1" x14ac:dyDescent="0.25">
      <c r="A186" s="213"/>
      <c r="B186" s="129"/>
      <c r="C186" s="175"/>
      <c r="D186" s="264"/>
      <c r="E186" s="430"/>
      <c r="F186" s="1354"/>
      <c r="G186" s="124"/>
      <c r="H186" s="1264"/>
      <c r="I186" s="122"/>
      <c r="J186" s="447"/>
      <c r="K186" s="218" t="s">
        <v>33</v>
      </c>
      <c r="L186" s="415">
        <f>SUM(L180:L185)</f>
        <v>8044</v>
      </c>
      <c r="M186" s="385"/>
      <c r="N186" s="321"/>
      <c r="O186" s="386"/>
    </row>
    <row r="187" spans="1:29" ht="17.25" hidden="1" customHeight="1" x14ac:dyDescent="0.2">
      <c r="A187" s="290" t="s">
        <v>39</v>
      </c>
      <c r="B187" s="165" t="s">
        <v>56</v>
      </c>
      <c r="C187" s="256" t="s">
        <v>39</v>
      </c>
      <c r="D187" s="255" t="s">
        <v>97</v>
      </c>
      <c r="E187" s="1322"/>
      <c r="F187" s="554" t="s">
        <v>373</v>
      </c>
      <c r="G187" s="160" t="s">
        <v>362</v>
      </c>
      <c r="H187" s="1277" t="s">
        <v>52</v>
      </c>
      <c r="I187" s="158" t="s">
        <v>51</v>
      </c>
      <c r="J187" s="157" t="s">
        <v>182</v>
      </c>
      <c r="K187" s="1320" t="s">
        <v>49</v>
      </c>
      <c r="L187" s="377">
        <v>0</v>
      </c>
      <c r="M187" s="1353" t="s">
        <v>61</v>
      </c>
      <c r="N187" s="1352" t="s">
        <v>47</v>
      </c>
      <c r="O187" s="1137"/>
      <c r="AA187" s="148"/>
    </row>
    <row r="188" spans="1:29" ht="17.25" hidden="1" customHeight="1" x14ac:dyDescent="0.2">
      <c r="A188" s="273"/>
      <c r="B188" s="144"/>
      <c r="C188" s="237"/>
      <c r="D188" s="236"/>
      <c r="E188" s="437"/>
      <c r="F188" s="547"/>
      <c r="G188" s="139"/>
      <c r="H188" s="1267"/>
      <c r="I188" s="137"/>
      <c r="J188" s="136"/>
      <c r="K188" s="481" t="s">
        <v>78</v>
      </c>
      <c r="L188" s="372"/>
      <c r="M188" s="1351"/>
      <c r="N188" s="1350"/>
      <c r="O188" s="1136"/>
    </row>
    <row r="189" spans="1:29" ht="15.75" hidden="1" thickBot="1" x14ac:dyDescent="0.25">
      <c r="A189" s="273"/>
      <c r="B189" s="144"/>
      <c r="C189" s="237"/>
      <c r="D189" s="236"/>
      <c r="E189" s="437"/>
      <c r="F189" s="547"/>
      <c r="G189" s="139"/>
      <c r="H189" s="1267"/>
      <c r="I189" s="137"/>
      <c r="J189" s="136"/>
      <c r="K189" s="1319" t="s">
        <v>45</v>
      </c>
      <c r="L189" s="342"/>
      <c r="M189" s="1349" t="s">
        <v>372</v>
      </c>
      <c r="N189" s="1348" t="s">
        <v>47</v>
      </c>
      <c r="O189" s="1135"/>
    </row>
    <row r="190" spans="1:29" ht="15.75" hidden="1" thickBot="1" x14ac:dyDescent="0.25">
      <c r="A190" s="273"/>
      <c r="B190" s="144"/>
      <c r="C190" s="237"/>
      <c r="D190" s="236"/>
      <c r="E190" s="437"/>
      <c r="F190" s="547"/>
      <c r="G190" s="139"/>
      <c r="H190" s="1267"/>
      <c r="I190" s="137"/>
      <c r="J190" s="136"/>
      <c r="K190" s="1319" t="s">
        <v>44</v>
      </c>
      <c r="L190" s="342"/>
      <c r="M190" s="133"/>
      <c r="N190" s="132"/>
      <c r="O190" s="1136"/>
    </row>
    <row r="191" spans="1:29" ht="15.75" hidden="1" thickBot="1" x14ac:dyDescent="0.25">
      <c r="A191" s="273"/>
      <c r="B191" s="144"/>
      <c r="C191" s="237"/>
      <c r="D191" s="236"/>
      <c r="E191" s="437"/>
      <c r="F191" s="547"/>
      <c r="G191" s="139"/>
      <c r="H191" s="1267"/>
      <c r="I191" s="137"/>
      <c r="J191" s="136"/>
      <c r="K191" s="1316" t="s">
        <v>43</v>
      </c>
      <c r="L191" s="333"/>
      <c r="M191" s="851"/>
      <c r="N191" s="168"/>
      <c r="O191" s="1347"/>
    </row>
    <row r="192" spans="1:29" ht="15.75" hidden="1" thickBot="1" x14ac:dyDescent="0.25">
      <c r="A192" s="273"/>
      <c r="B192" s="144"/>
      <c r="C192" s="237"/>
      <c r="D192" s="236"/>
      <c r="E192" s="437"/>
      <c r="F192" s="547"/>
      <c r="G192" s="139"/>
      <c r="H192" s="1267"/>
      <c r="I192" s="137"/>
      <c r="J192" s="136"/>
      <c r="K192" s="1346" t="s">
        <v>42</v>
      </c>
      <c r="L192" s="1345"/>
      <c r="M192" s="1344"/>
      <c r="N192" s="1343"/>
      <c r="O192" s="1342"/>
    </row>
    <row r="193" spans="1:27" ht="13.9" hidden="1" customHeight="1" thickBot="1" x14ac:dyDescent="0.25">
      <c r="A193" s="213"/>
      <c r="B193" s="129"/>
      <c r="C193" s="225"/>
      <c r="D193" s="224"/>
      <c r="E193" s="430"/>
      <c r="F193" s="540"/>
      <c r="G193" s="124"/>
      <c r="H193" s="1264"/>
      <c r="I193" s="122"/>
      <c r="J193" s="121"/>
      <c r="K193" s="1341" t="s">
        <v>33</v>
      </c>
      <c r="L193" s="259">
        <f>SUM(L187:L192)</f>
        <v>0</v>
      </c>
      <c r="M193" s="1340"/>
      <c r="N193" s="1339"/>
      <c r="O193" s="1140"/>
    </row>
    <row r="194" spans="1:27" ht="15.75" customHeight="1" x14ac:dyDescent="0.2">
      <c r="A194" s="166" t="s">
        <v>39</v>
      </c>
      <c r="B194" s="165" t="s">
        <v>56</v>
      </c>
      <c r="C194" s="256" t="s">
        <v>39</v>
      </c>
      <c r="D194" s="1323" t="s">
        <v>96</v>
      </c>
      <c r="E194" s="1322"/>
      <c r="F194" s="1338" t="s">
        <v>371</v>
      </c>
      <c r="G194" s="160" t="s">
        <v>362</v>
      </c>
      <c r="H194" s="1277" t="s">
        <v>52</v>
      </c>
      <c r="I194" s="623" t="s">
        <v>51</v>
      </c>
      <c r="J194" s="157" t="s">
        <v>370</v>
      </c>
      <c r="K194" s="1337" t="s">
        <v>49</v>
      </c>
      <c r="L194" s="377"/>
      <c r="M194" s="189" t="s">
        <v>61</v>
      </c>
      <c r="N194" s="1138" t="s">
        <v>47</v>
      </c>
      <c r="O194" s="1336">
        <v>1</v>
      </c>
    </row>
    <row r="195" spans="1:27" ht="15.75" customHeight="1" x14ac:dyDescent="0.2">
      <c r="A195" s="145"/>
      <c r="B195" s="144"/>
      <c r="C195" s="237"/>
      <c r="D195" s="1318"/>
      <c r="E195" s="437"/>
      <c r="F195" s="1329"/>
      <c r="G195" s="139"/>
      <c r="H195" s="1267"/>
      <c r="I195" s="616"/>
      <c r="J195" s="136"/>
      <c r="K195" s="244" t="s">
        <v>46</v>
      </c>
      <c r="L195" s="363"/>
      <c r="M195" s="1335"/>
      <c r="N195" s="1334"/>
      <c r="O195" s="1333"/>
    </row>
    <row r="196" spans="1:27" ht="15.75" customHeight="1" x14ac:dyDescent="0.2">
      <c r="A196" s="145"/>
      <c r="B196" s="144"/>
      <c r="C196" s="237"/>
      <c r="D196" s="1318"/>
      <c r="E196" s="437"/>
      <c r="F196" s="1329"/>
      <c r="G196" s="139"/>
      <c r="H196" s="1267"/>
      <c r="I196" s="616"/>
      <c r="J196" s="136"/>
      <c r="K196" s="1331" t="s">
        <v>45</v>
      </c>
      <c r="L196" s="146">
        <v>2200</v>
      </c>
      <c r="M196" s="176" t="s">
        <v>369</v>
      </c>
      <c r="N196" s="438" t="s">
        <v>47</v>
      </c>
      <c r="O196" s="1332">
        <v>1</v>
      </c>
      <c r="AA196" s="148"/>
    </row>
    <row r="197" spans="1:27" ht="15.75" customHeight="1" x14ac:dyDescent="0.2">
      <c r="A197" s="145"/>
      <c r="B197" s="144"/>
      <c r="C197" s="237"/>
      <c r="D197" s="1318"/>
      <c r="E197" s="437"/>
      <c r="F197" s="1329"/>
      <c r="G197" s="139"/>
      <c r="H197" s="1267"/>
      <c r="I197" s="616"/>
      <c r="J197" s="136"/>
      <c r="K197" s="1331" t="s">
        <v>44</v>
      </c>
      <c r="L197" s="146"/>
      <c r="M197" s="176"/>
      <c r="N197" s="438"/>
      <c r="O197" s="131"/>
    </row>
    <row r="198" spans="1:27" ht="15.75" customHeight="1" x14ac:dyDescent="0.2">
      <c r="A198" s="145"/>
      <c r="B198" s="144"/>
      <c r="C198" s="237"/>
      <c r="D198" s="1318"/>
      <c r="E198" s="437"/>
      <c r="F198" s="1329"/>
      <c r="G198" s="139"/>
      <c r="H198" s="1267"/>
      <c r="I198" s="616"/>
      <c r="J198" s="136"/>
      <c r="K198" s="1331" t="s">
        <v>43</v>
      </c>
      <c r="L198" s="146"/>
      <c r="M198" s="176"/>
      <c r="N198" s="438"/>
      <c r="O198" s="131"/>
    </row>
    <row r="199" spans="1:27" ht="15.75" customHeight="1" x14ac:dyDescent="0.2">
      <c r="A199" s="145"/>
      <c r="B199" s="144"/>
      <c r="C199" s="237"/>
      <c r="D199" s="1318"/>
      <c r="E199" s="437"/>
      <c r="F199" s="1329"/>
      <c r="G199" s="139"/>
      <c r="H199" s="1267"/>
      <c r="I199" s="616"/>
      <c r="J199" s="136"/>
      <c r="K199" s="1330" t="s">
        <v>42</v>
      </c>
      <c r="L199" s="146">
        <v>170</v>
      </c>
      <c r="M199" s="176"/>
      <c r="N199" s="438"/>
      <c r="O199" s="1135"/>
      <c r="AA199" s="148"/>
    </row>
    <row r="200" spans="1:27" ht="15.75" customHeight="1" thickBot="1" x14ac:dyDescent="0.25">
      <c r="A200" s="145"/>
      <c r="B200" s="144"/>
      <c r="C200" s="237"/>
      <c r="D200" s="1318"/>
      <c r="E200" s="437"/>
      <c r="F200" s="1329"/>
      <c r="G200" s="139"/>
      <c r="H200" s="1267"/>
      <c r="I200" s="616"/>
      <c r="J200" s="136"/>
      <c r="K200" s="1328" t="s">
        <v>368</v>
      </c>
      <c r="L200" s="614">
        <v>280</v>
      </c>
      <c r="M200" s="1101"/>
      <c r="N200" s="1100"/>
      <c r="O200" s="1133"/>
      <c r="AA200" s="148"/>
    </row>
    <row r="201" spans="1:27" ht="18.75" customHeight="1" thickBot="1" x14ac:dyDescent="0.25">
      <c r="A201" s="130"/>
      <c r="B201" s="129"/>
      <c r="C201" s="225"/>
      <c r="D201" s="1315"/>
      <c r="E201" s="430"/>
      <c r="F201" s="1327"/>
      <c r="G201" s="124"/>
      <c r="H201" s="1264"/>
      <c r="I201" s="610"/>
      <c r="J201" s="121"/>
      <c r="K201" s="1326" t="s">
        <v>33</v>
      </c>
      <c r="L201" s="259">
        <f>SUM(L194:L200)</f>
        <v>2650</v>
      </c>
      <c r="M201" s="216"/>
      <c r="N201" s="427"/>
      <c r="O201" s="1140"/>
    </row>
    <row r="202" spans="1:27" ht="15.75" customHeight="1" x14ac:dyDescent="0.2">
      <c r="A202" s="166" t="s">
        <v>39</v>
      </c>
      <c r="B202" s="165" t="s">
        <v>56</v>
      </c>
      <c r="C202" s="256" t="s">
        <v>39</v>
      </c>
      <c r="D202" s="1323" t="s">
        <v>94</v>
      </c>
      <c r="E202" s="1322"/>
      <c r="F202" s="140" t="s">
        <v>367</v>
      </c>
      <c r="G202" s="160" t="s">
        <v>362</v>
      </c>
      <c r="H202" s="1277" t="s">
        <v>52</v>
      </c>
      <c r="I202" s="1321" t="s">
        <v>366</v>
      </c>
      <c r="J202" s="157" t="s">
        <v>365</v>
      </c>
      <c r="K202" s="1320" t="s">
        <v>49</v>
      </c>
      <c r="L202" s="155">
        <v>0</v>
      </c>
      <c r="M202" s="189" t="s">
        <v>61</v>
      </c>
      <c r="N202" s="1138" t="s">
        <v>47</v>
      </c>
      <c r="O202" s="1325"/>
    </row>
    <row r="203" spans="1:27" ht="15.75" customHeight="1" x14ac:dyDescent="0.2">
      <c r="A203" s="145"/>
      <c r="B203" s="144"/>
      <c r="C203" s="237"/>
      <c r="D203" s="1318"/>
      <c r="E203" s="437"/>
      <c r="F203" s="140"/>
      <c r="G203" s="139"/>
      <c r="H203" s="1267"/>
      <c r="I203" s="1317"/>
      <c r="J203" s="136"/>
      <c r="K203" s="244" t="s">
        <v>46</v>
      </c>
      <c r="L203" s="149"/>
      <c r="M203" s="1103"/>
      <c r="N203" s="1102"/>
      <c r="O203" s="1136"/>
    </row>
    <row r="204" spans="1:27" ht="15.75" customHeight="1" x14ac:dyDescent="0.2">
      <c r="A204" s="145"/>
      <c r="B204" s="144"/>
      <c r="C204" s="237"/>
      <c r="D204" s="1318"/>
      <c r="E204" s="437"/>
      <c r="F204" s="140"/>
      <c r="G204" s="139"/>
      <c r="H204" s="1267"/>
      <c r="I204" s="1317"/>
      <c r="J204" s="136"/>
      <c r="K204" s="1319" t="s">
        <v>45</v>
      </c>
      <c r="L204" s="149">
        <v>480</v>
      </c>
      <c r="M204" s="1103" t="s">
        <v>364</v>
      </c>
      <c r="N204" s="1102" t="s">
        <v>47</v>
      </c>
      <c r="O204" s="1324"/>
      <c r="AA204" s="148"/>
    </row>
    <row r="205" spans="1:27" ht="15.75" customHeight="1" x14ac:dyDescent="0.2">
      <c r="A205" s="145"/>
      <c r="B205" s="144"/>
      <c r="C205" s="237"/>
      <c r="D205" s="1318"/>
      <c r="E205" s="437"/>
      <c r="F205" s="140"/>
      <c r="G205" s="139"/>
      <c r="H205" s="1267"/>
      <c r="I205" s="1317"/>
      <c r="J205" s="136"/>
      <c r="K205" s="1319" t="s">
        <v>44</v>
      </c>
      <c r="L205" s="342"/>
      <c r="M205" s="176"/>
      <c r="N205" s="438"/>
      <c r="O205" s="1135"/>
    </row>
    <row r="206" spans="1:27" ht="15.75" customHeight="1" x14ac:dyDescent="0.2">
      <c r="A206" s="145"/>
      <c r="B206" s="144"/>
      <c r="C206" s="237"/>
      <c r="D206" s="1318"/>
      <c r="E206" s="437"/>
      <c r="F206" s="140"/>
      <c r="G206" s="139"/>
      <c r="H206" s="1267"/>
      <c r="I206" s="1317"/>
      <c r="J206" s="136"/>
      <c r="K206" s="1319" t="s">
        <v>43</v>
      </c>
      <c r="L206" s="146">
        <v>5</v>
      </c>
      <c r="M206" s="176"/>
      <c r="N206" s="438"/>
      <c r="O206" s="1135"/>
      <c r="AA206" s="148"/>
    </row>
    <row r="207" spans="1:27" ht="15.75" customHeight="1" thickBot="1" x14ac:dyDescent="0.25">
      <c r="A207" s="145"/>
      <c r="B207" s="144"/>
      <c r="C207" s="237"/>
      <c r="D207" s="1318"/>
      <c r="E207" s="437"/>
      <c r="F207" s="140"/>
      <c r="G207" s="139"/>
      <c r="H207" s="1267"/>
      <c r="I207" s="1317"/>
      <c r="J207" s="136"/>
      <c r="K207" s="1316" t="s">
        <v>42</v>
      </c>
      <c r="L207" s="592"/>
      <c r="M207" s="1101"/>
      <c r="N207" s="1100"/>
      <c r="O207" s="1133"/>
    </row>
    <row r="208" spans="1:27" ht="15.75" customHeight="1" thickBot="1" x14ac:dyDescent="0.25">
      <c r="A208" s="130"/>
      <c r="B208" s="129"/>
      <c r="C208" s="225"/>
      <c r="D208" s="1315"/>
      <c r="E208" s="430"/>
      <c r="F208" s="125"/>
      <c r="G208" s="124"/>
      <c r="H208" s="1264"/>
      <c r="I208" s="1314"/>
      <c r="J208" s="121"/>
      <c r="K208" s="1313" t="s">
        <v>33</v>
      </c>
      <c r="L208" s="259">
        <f>SUM(L202:L207)</f>
        <v>485</v>
      </c>
      <c r="M208" s="1312"/>
      <c r="N208" s="1144"/>
      <c r="O208" s="1140"/>
    </row>
    <row r="209" spans="1:29" ht="15.75" customHeight="1" x14ac:dyDescent="0.2">
      <c r="A209" s="166" t="s">
        <v>39</v>
      </c>
      <c r="B209" s="165" t="s">
        <v>56</v>
      </c>
      <c r="C209" s="256" t="s">
        <v>39</v>
      </c>
      <c r="D209" s="1323" t="s">
        <v>90</v>
      </c>
      <c r="E209" s="1322"/>
      <c r="F209" s="140" t="s">
        <v>363</v>
      </c>
      <c r="G209" s="160" t="s">
        <v>362</v>
      </c>
      <c r="H209" s="1277" t="s">
        <v>52</v>
      </c>
      <c r="I209" s="1321" t="s">
        <v>361</v>
      </c>
      <c r="J209" s="157" t="s">
        <v>360</v>
      </c>
      <c r="K209" s="1320" t="s">
        <v>49</v>
      </c>
      <c r="L209" s="155"/>
      <c r="M209" s="189" t="s">
        <v>61</v>
      </c>
      <c r="N209" s="1138" t="s">
        <v>47</v>
      </c>
      <c r="O209" s="1137"/>
      <c r="AA209" s="148"/>
    </row>
    <row r="210" spans="1:29" ht="15.75" customHeight="1" x14ac:dyDescent="0.2">
      <c r="A210" s="145"/>
      <c r="B210" s="144"/>
      <c r="C210" s="237"/>
      <c r="D210" s="1318"/>
      <c r="E210" s="437"/>
      <c r="F210" s="140"/>
      <c r="G210" s="139"/>
      <c r="H210" s="1267"/>
      <c r="I210" s="1317"/>
      <c r="J210" s="136"/>
      <c r="K210" s="244" t="s">
        <v>46</v>
      </c>
      <c r="L210" s="149"/>
      <c r="M210" s="1103"/>
      <c r="N210" s="1102"/>
      <c r="O210" s="1136"/>
    </row>
    <row r="211" spans="1:29" ht="15.75" customHeight="1" x14ac:dyDescent="0.2">
      <c r="A211" s="145"/>
      <c r="B211" s="144"/>
      <c r="C211" s="237"/>
      <c r="D211" s="1318"/>
      <c r="E211" s="437"/>
      <c r="F211" s="140"/>
      <c r="G211" s="139"/>
      <c r="H211" s="1267"/>
      <c r="I211" s="1317"/>
      <c r="J211" s="136"/>
      <c r="K211" s="1319" t="s">
        <v>45</v>
      </c>
      <c r="L211" s="146">
        <v>75</v>
      </c>
      <c r="M211" s="176"/>
      <c r="N211" s="438"/>
      <c r="O211" s="1135"/>
      <c r="AA211" s="148"/>
    </row>
    <row r="212" spans="1:29" ht="15.75" customHeight="1" x14ac:dyDescent="0.2">
      <c r="A212" s="145"/>
      <c r="B212" s="144"/>
      <c r="C212" s="237"/>
      <c r="D212" s="1318"/>
      <c r="E212" s="437"/>
      <c r="F212" s="140"/>
      <c r="G212" s="139"/>
      <c r="H212" s="1267"/>
      <c r="I212" s="1317"/>
      <c r="J212" s="136"/>
      <c r="K212" s="1319" t="s">
        <v>44</v>
      </c>
      <c r="L212" s="146"/>
      <c r="M212" s="176"/>
      <c r="N212" s="438"/>
      <c r="O212" s="1135"/>
    </row>
    <row r="213" spans="1:29" ht="15.75" customHeight="1" x14ac:dyDescent="0.2">
      <c r="A213" s="145"/>
      <c r="B213" s="144"/>
      <c r="C213" s="237"/>
      <c r="D213" s="1318"/>
      <c r="E213" s="437"/>
      <c r="F213" s="140"/>
      <c r="G213" s="139"/>
      <c r="H213" s="1267"/>
      <c r="I213" s="1317"/>
      <c r="J213" s="136"/>
      <c r="K213" s="1319" t="s">
        <v>43</v>
      </c>
      <c r="L213" s="146">
        <v>125</v>
      </c>
      <c r="M213" s="176"/>
      <c r="N213" s="438"/>
      <c r="O213" s="1135"/>
    </row>
    <row r="214" spans="1:29" ht="15.75" customHeight="1" thickBot="1" x14ac:dyDescent="0.25">
      <c r="A214" s="145"/>
      <c r="B214" s="144"/>
      <c r="C214" s="237"/>
      <c r="D214" s="1318"/>
      <c r="E214" s="437"/>
      <c r="F214" s="140"/>
      <c r="G214" s="139"/>
      <c r="H214" s="1267"/>
      <c r="I214" s="1317"/>
      <c r="J214" s="136"/>
      <c r="K214" s="1316" t="s">
        <v>42</v>
      </c>
      <c r="L214" s="592"/>
      <c r="M214" s="1101"/>
      <c r="N214" s="1100"/>
      <c r="O214" s="1133"/>
    </row>
    <row r="215" spans="1:29" ht="15.75" customHeight="1" thickBot="1" x14ac:dyDescent="0.25">
      <c r="A215" s="130"/>
      <c r="B215" s="129"/>
      <c r="C215" s="225"/>
      <c r="D215" s="1315"/>
      <c r="E215" s="430"/>
      <c r="F215" s="125"/>
      <c r="G215" s="124"/>
      <c r="H215" s="1264"/>
      <c r="I215" s="1314"/>
      <c r="J215" s="121"/>
      <c r="K215" s="1313" t="s">
        <v>33</v>
      </c>
      <c r="L215" s="259">
        <f>SUM(L209:L214)</f>
        <v>200</v>
      </c>
      <c r="M215" s="1312"/>
      <c r="N215" s="1144"/>
      <c r="O215" s="1140"/>
    </row>
    <row r="216" spans="1:29" ht="15" thickBot="1" x14ac:dyDescent="0.25">
      <c r="A216" s="761" t="s">
        <v>39</v>
      </c>
      <c r="B216" s="1036" t="s">
        <v>56</v>
      </c>
      <c r="C216" s="1035" t="s">
        <v>38</v>
      </c>
      <c r="D216" s="1035"/>
      <c r="E216" s="1035"/>
      <c r="F216" s="1035"/>
      <c r="G216" s="1035"/>
      <c r="H216" s="1035"/>
      <c r="I216" s="1034"/>
      <c r="J216" s="1311"/>
      <c r="K216" s="1237" t="s">
        <v>33</v>
      </c>
      <c r="L216" s="1031">
        <f>L111+L179</f>
        <v>13397.1</v>
      </c>
      <c r="M216" s="108"/>
      <c r="N216" s="108"/>
      <c r="O216" s="107"/>
    </row>
    <row r="217" spans="1:29" ht="13.5" customHeight="1" thickBot="1" x14ac:dyDescent="0.25">
      <c r="A217" s="1182" t="s">
        <v>39</v>
      </c>
      <c r="B217" s="1310" t="s">
        <v>36</v>
      </c>
      <c r="C217" s="740"/>
      <c r="D217" s="740"/>
      <c r="E217" s="740"/>
      <c r="F217" s="740"/>
      <c r="G217" s="740"/>
      <c r="H217" s="740"/>
      <c r="I217" s="739"/>
      <c r="J217" s="1179"/>
      <c r="K217" s="1178" t="s">
        <v>33</v>
      </c>
      <c r="L217" s="1309">
        <f>L216*1</f>
        <v>13397.1</v>
      </c>
      <c r="M217" s="527"/>
      <c r="N217" s="527"/>
      <c r="O217" s="815"/>
    </row>
    <row r="218" spans="1:29" ht="15.75" thickBot="1" x14ac:dyDescent="0.25">
      <c r="A218" s="524" t="s">
        <v>97</v>
      </c>
      <c r="B218" s="523"/>
      <c r="C218" s="987" t="s">
        <v>359</v>
      </c>
      <c r="D218" s="1307"/>
      <c r="E218" s="1307"/>
      <c r="F218" s="1308"/>
      <c r="G218" s="1308"/>
      <c r="H218" s="1307"/>
      <c r="I218" s="1307"/>
      <c r="J218" s="521"/>
      <c r="K218" s="1307"/>
      <c r="L218" s="1307"/>
      <c r="M218" s="520"/>
      <c r="N218" s="520"/>
      <c r="O218" s="1306"/>
    </row>
    <row r="219" spans="1:29" ht="15.75" thickBot="1" x14ac:dyDescent="0.25">
      <c r="A219" s="729"/>
      <c r="B219" s="728"/>
      <c r="C219" s="507"/>
      <c r="D219" s="507"/>
      <c r="E219" s="507"/>
      <c r="F219" s="727"/>
      <c r="G219" s="727"/>
      <c r="H219" s="507"/>
      <c r="I219" s="507"/>
      <c r="J219" s="507"/>
      <c r="K219" s="507"/>
      <c r="L219" s="814"/>
      <c r="M219" s="504" t="s">
        <v>358</v>
      </c>
      <c r="N219" s="503" t="s">
        <v>66</v>
      </c>
      <c r="O219" s="502"/>
    </row>
    <row r="220" spans="1:29" ht="15.75" thickBot="1" x14ac:dyDescent="0.25">
      <c r="A220" s="1305"/>
      <c r="B220" s="1304"/>
      <c r="C220" s="507"/>
      <c r="D220" s="507"/>
      <c r="E220" s="507"/>
      <c r="F220" s="727"/>
      <c r="G220" s="727"/>
      <c r="H220" s="507"/>
      <c r="I220" s="507"/>
      <c r="J220" s="507"/>
      <c r="K220" s="507"/>
      <c r="L220" s="507"/>
      <c r="M220" s="1303" t="s">
        <v>357</v>
      </c>
      <c r="N220" s="718" t="s">
        <v>66</v>
      </c>
      <c r="O220" s="1302"/>
    </row>
    <row r="221" spans="1:29" ht="25.5" customHeight="1" thickBot="1" x14ac:dyDescent="0.25">
      <c r="A221" s="722" t="s">
        <v>97</v>
      </c>
      <c r="B221" s="894" t="s">
        <v>56</v>
      </c>
      <c r="C221" s="724" t="s">
        <v>356</v>
      </c>
      <c r="D221" s="723"/>
      <c r="E221" s="511"/>
      <c r="F221" s="723"/>
      <c r="G221" s="723"/>
      <c r="H221" s="723"/>
      <c r="I221" s="723"/>
      <c r="J221" s="723"/>
      <c r="K221" s="723"/>
      <c r="L221" s="511"/>
      <c r="M221" s="1301"/>
      <c r="N221" s="1301"/>
      <c r="O221" s="812"/>
    </row>
    <row r="222" spans="1:29" ht="24.75" customHeight="1" thickBot="1" x14ac:dyDescent="0.25">
      <c r="A222" s="722"/>
      <c r="B222" s="114"/>
      <c r="C222" s="508"/>
      <c r="D222" s="506"/>
      <c r="E222" s="506"/>
      <c r="F222" s="506"/>
      <c r="G222" s="506"/>
      <c r="H222" s="506"/>
      <c r="I222" s="506"/>
      <c r="J222" s="507"/>
      <c r="K222" s="506"/>
      <c r="L222" s="505"/>
      <c r="M222" s="504" t="s">
        <v>219</v>
      </c>
      <c r="N222" s="503" t="s">
        <v>47</v>
      </c>
      <c r="O222" s="502"/>
    </row>
    <row r="223" spans="1:29" ht="15" customHeight="1" x14ac:dyDescent="0.2">
      <c r="A223" s="290" t="s">
        <v>97</v>
      </c>
      <c r="B223" s="165" t="s">
        <v>56</v>
      </c>
      <c r="C223" s="664" t="s">
        <v>56</v>
      </c>
      <c r="D223" s="657"/>
      <c r="E223" s="1118"/>
      <c r="F223" s="1167" t="s">
        <v>355</v>
      </c>
      <c r="G223" s="411" t="s">
        <v>351</v>
      </c>
      <c r="H223" s="138" t="s">
        <v>52</v>
      </c>
      <c r="I223" s="137" t="s">
        <v>51</v>
      </c>
      <c r="J223" s="157" t="s">
        <v>58</v>
      </c>
      <c r="K223" s="188" t="s">
        <v>49</v>
      </c>
      <c r="L223" s="811">
        <f>L230</f>
        <v>0</v>
      </c>
      <c r="M223" s="187" t="s">
        <v>57</v>
      </c>
      <c r="N223" s="186" t="s">
        <v>47</v>
      </c>
      <c r="O223" s="478"/>
      <c r="AA223" s="201"/>
      <c r="AB223" s="201"/>
      <c r="AC223" s="201"/>
    </row>
    <row r="224" spans="1:29" ht="15" customHeight="1" x14ac:dyDescent="0.2">
      <c r="A224" s="273"/>
      <c r="B224" s="144"/>
      <c r="C224" s="664"/>
      <c r="D224" s="657"/>
      <c r="E224" s="1118"/>
      <c r="F224" s="1167"/>
      <c r="G224" s="393"/>
      <c r="H224" s="138"/>
      <c r="I224" s="137"/>
      <c r="J224" s="136"/>
      <c r="K224" s="188" t="s">
        <v>46</v>
      </c>
      <c r="L224" s="811">
        <v>0</v>
      </c>
      <c r="M224" s="425"/>
      <c r="N224" s="424"/>
      <c r="O224" s="458"/>
      <c r="AA224" s="201"/>
      <c r="AB224" s="201"/>
      <c r="AC224" s="201"/>
    </row>
    <row r="225" spans="1:29" ht="15" x14ac:dyDescent="0.2">
      <c r="A225" s="273"/>
      <c r="B225" s="144"/>
      <c r="C225" s="664"/>
      <c r="D225" s="657"/>
      <c r="E225" s="1118"/>
      <c r="F225" s="967"/>
      <c r="G225" s="393"/>
      <c r="H225" s="138"/>
      <c r="I225" s="137"/>
      <c r="J225" s="136"/>
      <c r="K225" s="183" t="s">
        <v>45</v>
      </c>
      <c r="L225" s="811">
        <f>L231</f>
        <v>0</v>
      </c>
      <c r="M225" s="425"/>
      <c r="N225" s="459"/>
      <c r="O225" s="458"/>
      <c r="AA225" s="201"/>
      <c r="AB225" s="201"/>
      <c r="AC225" s="201"/>
    </row>
    <row r="226" spans="1:29" ht="15" x14ac:dyDescent="0.2">
      <c r="A226" s="273"/>
      <c r="B226" s="144"/>
      <c r="C226" s="664"/>
      <c r="D226" s="657"/>
      <c r="E226" s="1118"/>
      <c r="F226" s="967"/>
      <c r="G226" s="393"/>
      <c r="H226" s="138"/>
      <c r="I226" s="137"/>
      <c r="J226" s="179"/>
      <c r="K226" s="183" t="s">
        <v>44</v>
      </c>
      <c r="L226" s="811">
        <f>L232</f>
        <v>0</v>
      </c>
      <c r="M226" s="425"/>
      <c r="N226" s="459"/>
      <c r="O226" s="399"/>
      <c r="AA226" s="201"/>
      <c r="AB226" s="201"/>
      <c r="AC226" s="201"/>
    </row>
    <row r="227" spans="1:29" ht="15" x14ac:dyDescent="0.2">
      <c r="A227" s="273"/>
      <c r="B227" s="144"/>
      <c r="C227" s="664"/>
      <c r="D227" s="657"/>
      <c r="E227" s="1118"/>
      <c r="F227" s="967"/>
      <c r="G227" s="393"/>
      <c r="H227" s="138"/>
      <c r="I227" s="137"/>
      <c r="J227" s="179"/>
      <c r="K227" s="183" t="s">
        <v>43</v>
      </c>
      <c r="L227" s="811">
        <f>L233+L239</f>
        <v>0</v>
      </c>
      <c r="M227" s="425"/>
      <c r="N227" s="459"/>
      <c r="O227" s="399"/>
    </row>
    <row r="228" spans="1:29" ht="15.75" thickBot="1" x14ac:dyDescent="0.25">
      <c r="A228" s="273"/>
      <c r="B228" s="144"/>
      <c r="C228" s="664"/>
      <c r="D228" s="657"/>
      <c r="E228" s="1118"/>
      <c r="F228" s="967"/>
      <c r="G228" s="393"/>
      <c r="H228" s="138"/>
      <c r="I228" s="137"/>
      <c r="J228" s="179"/>
      <c r="K228" s="810" t="s">
        <v>41</v>
      </c>
      <c r="L228" s="809">
        <f>L234</f>
        <v>0</v>
      </c>
      <c r="M228" s="453"/>
      <c r="N228" s="452"/>
      <c r="O228" s="451"/>
    </row>
    <row r="229" spans="1:29" ht="15.75" thickBot="1" x14ac:dyDescent="0.25">
      <c r="A229" s="213"/>
      <c r="B229" s="129"/>
      <c r="C229" s="175"/>
      <c r="D229" s="175"/>
      <c r="E229" s="181"/>
      <c r="F229" s="964"/>
      <c r="G229" s="387"/>
      <c r="H229" s="123"/>
      <c r="I229" s="122"/>
      <c r="J229" s="447"/>
      <c r="K229" s="218" t="s">
        <v>33</v>
      </c>
      <c r="L229" s="415">
        <f>SUM(L223:L228)</f>
        <v>0</v>
      </c>
      <c r="M229" s="385"/>
      <c r="N229" s="321"/>
      <c r="O229" s="386"/>
    </row>
    <row r="230" spans="1:29" ht="15" hidden="1" customHeight="1" x14ac:dyDescent="0.2">
      <c r="A230" s="290" t="s">
        <v>97</v>
      </c>
      <c r="B230" s="165" t="s">
        <v>56</v>
      </c>
      <c r="C230" s="164" t="s">
        <v>56</v>
      </c>
      <c r="D230" s="352" t="s">
        <v>56</v>
      </c>
      <c r="E230" s="413"/>
      <c r="F230" s="665" t="s">
        <v>354</v>
      </c>
      <c r="G230" s="411" t="s">
        <v>351</v>
      </c>
      <c r="H230" s="159" t="s">
        <v>52</v>
      </c>
      <c r="I230" s="158" t="s">
        <v>353</v>
      </c>
      <c r="J230" s="1300"/>
      <c r="K230" s="347" t="s">
        <v>49</v>
      </c>
      <c r="L230" s="409"/>
      <c r="M230" s="187"/>
      <c r="N230" s="186"/>
      <c r="O230" s="478"/>
    </row>
    <row r="231" spans="1:29" ht="15.75" hidden="1" thickBot="1" x14ac:dyDescent="0.3">
      <c r="A231" s="273"/>
      <c r="B231" s="144"/>
      <c r="C231" s="143"/>
      <c r="D231" s="346"/>
      <c r="E231" s="395"/>
      <c r="F231" s="655"/>
      <c r="G231" s="393"/>
      <c r="H231" s="138"/>
      <c r="I231" s="137"/>
      <c r="J231" s="407"/>
      <c r="K231" s="344" t="s">
        <v>45</v>
      </c>
      <c r="L231" s="406"/>
      <c r="M231" s="401"/>
      <c r="N231" s="400"/>
      <c r="O231" s="458"/>
    </row>
    <row r="232" spans="1:29" ht="15.75" hidden="1" thickBot="1" x14ac:dyDescent="0.25">
      <c r="A232" s="273"/>
      <c r="B232" s="144"/>
      <c r="C232" s="143"/>
      <c r="D232" s="346"/>
      <c r="E232" s="395"/>
      <c r="F232" s="655"/>
      <c r="G232" s="393"/>
      <c r="H232" s="138"/>
      <c r="I232" s="137"/>
      <c r="J232" s="1299"/>
      <c r="K232" s="344" t="s">
        <v>44</v>
      </c>
      <c r="L232" s="406"/>
      <c r="M232" s="425"/>
      <c r="N232" s="459"/>
      <c r="O232" s="399"/>
    </row>
    <row r="233" spans="1:29" ht="15.75" hidden="1" thickBot="1" x14ac:dyDescent="0.25">
      <c r="A233" s="273"/>
      <c r="B233" s="144"/>
      <c r="C233" s="143"/>
      <c r="D233" s="346"/>
      <c r="E233" s="395"/>
      <c r="F233" s="655"/>
      <c r="G233" s="393"/>
      <c r="H233" s="138"/>
      <c r="I233" s="137"/>
      <c r="J233" s="179"/>
      <c r="K233" s="344" t="s">
        <v>43</v>
      </c>
      <c r="L233" s="406">
        <v>0</v>
      </c>
      <c r="M233" s="425"/>
      <c r="N233" s="459"/>
      <c r="O233" s="399"/>
    </row>
    <row r="234" spans="1:29" ht="18.75" hidden="1" customHeight="1" thickBot="1" x14ac:dyDescent="0.25">
      <c r="A234" s="273"/>
      <c r="B234" s="144"/>
      <c r="C234" s="143"/>
      <c r="D234" s="346"/>
      <c r="E234" s="395"/>
      <c r="F234" s="655"/>
      <c r="G234" s="393"/>
      <c r="H234" s="138"/>
      <c r="I234" s="137"/>
      <c r="J234" s="179"/>
      <c r="K234" s="383" t="s">
        <v>41</v>
      </c>
      <c r="L234" s="654"/>
      <c r="M234" s="453"/>
      <c r="N234" s="452"/>
      <c r="O234" s="451"/>
    </row>
    <row r="235" spans="1:29" ht="18" hidden="1" customHeight="1" thickBot="1" x14ac:dyDescent="0.25">
      <c r="A235" s="213"/>
      <c r="B235" s="129"/>
      <c r="C235" s="697"/>
      <c r="D235" s="389"/>
      <c r="E235" s="263"/>
      <c r="F235" s="650"/>
      <c r="G235" s="387"/>
      <c r="H235" s="123"/>
      <c r="I235" s="122"/>
      <c r="J235" s="447"/>
      <c r="K235" s="218" t="s">
        <v>33</v>
      </c>
      <c r="L235" s="415">
        <f>SUM(L230:L234)</f>
        <v>0</v>
      </c>
      <c r="M235" s="385"/>
      <c r="N235" s="321"/>
      <c r="O235" s="386"/>
    </row>
    <row r="236" spans="1:29" ht="15" hidden="1" customHeight="1" x14ac:dyDescent="0.2">
      <c r="A236" s="290" t="s">
        <v>97</v>
      </c>
      <c r="B236" s="165" t="s">
        <v>56</v>
      </c>
      <c r="C236" s="164" t="s">
        <v>56</v>
      </c>
      <c r="D236" s="352" t="s">
        <v>97</v>
      </c>
      <c r="E236" s="413"/>
      <c r="F236" s="1298" t="s">
        <v>352</v>
      </c>
      <c r="G236" s="411" t="s">
        <v>351</v>
      </c>
      <c r="H236" s="159" t="s">
        <v>350</v>
      </c>
      <c r="I236" s="158" t="s">
        <v>80</v>
      </c>
      <c r="J236" s="808" t="s">
        <v>58</v>
      </c>
      <c r="K236" s="347" t="s">
        <v>49</v>
      </c>
      <c r="L236" s="409"/>
      <c r="M236" s="187"/>
      <c r="N236" s="186"/>
      <c r="O236" s="408"/>
      <c r="Z236" s="1">
        <v>110</v>
      </c>
    </row>
    <row r="237" spans="1:29" ht="16.5" hidden="1" thickBot="1" x14ac:dyDescent="0.3">
      <c r="A237" s="273"/>
      <c r="B237" s="144"/>
      <c r="C237" s="143"/>
      <c r="D237" s="346"/>
      <c r="E237" s="395"/>
      <c r="F237" s="1297"/>
      <c r="G237" s="393"/>
      <c r="H237" s="138"/>
      <c r="I237" s="137"/>
      <c r="J237" s="1160" t="s">
        <v>349</v>
      </c>
      <c r="K237" s="344" t="s">
        <v>45</v>
      </c>
      <c r="L237" s="406"/>
      <c r="M237" s="401"/>
      <c r="N237" s="400"/>
      <c r="O237" s="458"/>
    </row>
    <row r="238" spans="1:29" ht="15.75" hidden="1" thickBot="1" x14ac:dyDescent="0.25">
      <c r="A238" s="273"/>
      <c r="B238" s="144"/>
      <c r="C238" s="143"/>
      <c r="D238" s="346"/>
      <c r="E238" s="395"/>
      <c r="F238" s="1297"/>
      <c r="G238" s="393"/>
      <c r="H238" s="138"/>
      <c r="I238" s="137"/>
      <c r="J238" s="179"/>
      <c r="K238" s="344" t="s">
        <v>44</v>
      </c>
      <c r="L238" s="406"/>
      <c r="M238" s="425"/>
      <c r="N238" s="459"/>
      <c r="O238" s="458"/>
    </row>
    <row r="239" spans="1:29" ht="15.75" hidden="1" thickBot="1" x14ac:dyDescent="0.25">
      <c r="A239" s="273"/>
      <c r="B239" s="144"/>
      <c r="C239" s="143"/>
      <c r="D239" s="346"/>
      <c r="E239" s="395"/>
      <c r="F239" s="1297"/>
      <c r="G239" s="393"/>
      <c r="H239" s="138"/>
      <c r="I239" s="137"/>
      <c r="J239" s="179"/>
      <c r="K239" s="344" t="s">
        <v>43</v>
      </c>
      <c r="L239" s="406"/>
      <c r="M239" s="425"/>
      <c r="N239" s="459"/>
      <c r="O239" s="399"/>
      <c r="Z239" s="1">
        <v>2181.6999999999998</v>
      </c>
    </row>
    <row r="240" spans="1:29" ht="15.75" hidden="1" thickBot="1" x14ac:dyDescent="0.25">
      <c r="A240" s="273"/>
      <c r="B240" s="144"/>
      <c r="C240" s="143"/>
      <c r="D240" s="346"/>
      <c r="E240" s="395"/>
      <c r="F240" s="1297"/>
      <c r="G240" s="393"/>
      <c r="H240" s="138"/>
      <c r="I240" s="137"/>
      <c r="J240" s="179"/>
      <c r="K240" s="344" t="s">
        <v>41</v>
      </c>
      <c r="L240" s="241"/>
      <c r="M240" s="279"/>
      <c r="N240" s="422"/>
      <c r="O240" s="477"/>
    </row>
    <row r="241" spans="1:27" ht="15.75" hidden="1" thickBot="1" x14ac:dyDescent="0.25">
      <c r="A241" s="213"/>
      <c r="B241" s="129"/>
      <c r="C241" s="697"/>
      <c r="D241" s="389"/>
      <c r="E241" s="263"/>
      <c r="F241" s="1296"/>
      <c r="G241" s="387"/>
      <c r="H241" s="123"/>
      <c r="I241" s="122"/>
      <c r="J241" s="261"/>
      <c r="K241" s="1295" t="s">
        <v>33</v>
      </c>
      <c r="L241" s="849">
        <f>SUM(L236:L240)</f>
        <v>0</v>
      </c>
      <c r="M241" s="1294"/>
      <c r="N241" s="1293"/>
      <c r="O241" s="1292"/>
    </row>
    <row r="242" spans="1:27" ht="22.5" customHeight="1" thickBot="1" x14ac:dyDescent="0.25">
      <c r="A242" s="290" t="s">
        <v>97</v>
      </c>
      <c r="B242" s="165" t="s">
        <v>56</v>
      </c>
      <c r="C242" s="667" t="s">
        <v>39</v>
      </c>
      <c r="D242" s="1169"/>
      <c r="E242" s="1122"/>
      <c r="F242" s="1168" t="s">
        <v>348</v>
      </c>
      <c r="G242" s="411" t="s">
        <v>325</v>
      </c>
      <c r="H242" s="1291" t="s">
        <v>52</v>
      </c>
      <c r="I242" s="158" t="s">
        <v>51</v>
      </c>
      <c r="J242" s="587" t="s">
        <v>58</v>
      </c>
      <c r="K242" s="190" t="s">
        <v>49</v>
      </c>
      <c r="L242" s="177">
        <f>L255+L262+L269+L318+L325</f>
        <v>0</v>
      </c>
      <c r="M242" s="1228" t="s">
        <v>57</v>
      </c>
      <c r="N242" s="1227" t="s">
        <v>47</v>
      </c>
      <c r="O242" s="482"/>
      <c r="Y242" s="717"/>
    </row>
    <row r="243" spans="1:27" ht="22.5" customHeight="1" x14ac:dyDescent="0.2">
      <c r="A243" s="273"/>
      <c r="B243" s="144"/>
      <c r="C243" s="664"/>
      <c r="D243" s="657"/>
      <c r="E243" s="1118"/>
      <c r="F243" s="1167"/>
      <c r="G243" s="393"/>
      <c r="H243" s="1289"/>
      <c r="I243" s="137"/>
      <c r="J243" s="577"/>
      <c r="K243" s="188" t="s">
        <v>46</v>
      </c>
      <c r="L243" s="177">
        <f>L256+L263+L270+L319+L326</f>
        <v>0</v>
      </c>
      <c r="M243" s="425"/>
      <c r="N243" s="424"/>
      <c r="O243" s="399"/>
      <c r="Y243" s="717"/>
    </row>
    <row r="244" spans="1:27" ht="18.75" customHeight="1" x14ac:dyDescent="0.2">
      <c r="A244" s="273"/>
      <c r="B244" s="144"/>
      <c r="C244" s="664"/>
      <c r="D244" s="657"/>
      <c r="E244" s="1118"/>
      <c r="F244" s="967"/>
      <c r="G244" s="393"/>
      <c r="H244" s="1289"/>
      <c r="I244" s="137"/>
      <c r="J244" s="577"/>
      <c r="K244" s="183" t="s">
        <v>45</v>
      </c>
      <c r="L244" s="1166">
        <f>L250+L257+L264+L271+L278+L285+L292+L299+L306+L313+L320+L327</f>
        <v>1055</v>
      </c>
      <c r="M244" s="425"/>
      <c r="N244" s="459"/>
      <c r="O244" s="936"/>
      <c r="Y244" s="1290"/>
    </row>
    <row r="245" spans="1:27" ht="15" x14ac:dyDescent="0.2">
      <c r="A245" s="273"/>
      <c r="B245" s="144"/>
      <c r="C245" s="664"/>
      <c r="D245" s="657"/>
      <c r="E245" s="1118"/>
      <c r="F245" s="967"/>
      <c r="G245" s="393"/>
      <c r="H245" s="1289"/>
      <c r="I245" s="137"/>
      <c r="J245" s="577"/>
      <c r="K245" s="183" t="s">
        <v>44</v>
      </c>
      <c r="L245" s="811">
        <f>L251+L258+L265+L272+L279+L286+L293+L300+L307+L314+L321+L328</f>
        <v>0</v>
      </c>
      <c r="M245" s="425"/>
      <c r="N245" s="459"/>
      <c r="O245" s="399"/>
    </row>
    <row r="246" spans="1:27" ht="15" x14ac:dyDescent="0.2">
      <c r="A246" s="273"/>
      <c r="B246" s="144"/>
      <c r="C246" s="664"/>
      <c r="D246" s="657"/>
      <c r="E246" s="1118"/>
      <c r="F246" s="967"/>
      <c r="G246" s="393"/>
      <c r="H246" s="1289"/>
      <c r="I246" s="137"/>
      <c r="J246" s="577"/>
      <c r="K246" s="183" t="s">
        <v>43</v>
      </c>
      <c r="L246" s="811">
        <f>L252+L259+L266+L273+L280+L287+L294+L301+L308+L315+L322+L329</f>
        <v>1226.5999999999999</v>
      </c>
      <c r="M246" s="425"/>
      <c r="N246" s="459"/>
      <c r="O246" s="399"/>
    </row>
    <row r="247" spans="1:27" ht="15.75" thickBot="1" x14ac:dyDescent="0.25">
      <c r="A247" s="273"/>
      <c r="B247" s="144"/>
      <c r="C247" s="664"/>
      <c r="D247" s="657"/>
      <c r="E247" s="1118"/>
      <c r="F247" s="967"/>
      <c r="G247" s="393"/>
      <c r="H247" s="1289"/>
      <c r="I247" s="137"/>
      <c r="J247" s="577"/>
      <c r="K247" s="810" t="s">
        <v>41</v>
      </c>
      <c r="L247" s="1166">
        <f>L253+L260+L267+L274+L281+L288+L295+L302+L309+L316+L323+L330</f>
        <v>245</v>
      </c>
      <c r="M247" s="453"/>
      <c r="N247" s="452"/>
      <c r="O247" s="451"/>
    </row>
    <row r="248" spans="1:27" ht="16.5" customHeight="1" thickBot="1" x14ac:dyDescent="0.25">
      <c r="A248" s="213"/>
      <c r="B248" s="129"/>
      <c r="C248" s="175"/>
      <c r="D248" s="175"/>
      <c r="E248" s="174"/>
      <c r="F248" s="964"/>
      <c r="G248" s="387"/>
      <c r="H248" s="1288"/>
      <c r="I248" s="122"/>
      <c r="J248" s="1287"/>
      <c r="K248" s="324" t="s">
        <v>33</v>
      </c>
      <c r="L248" s="323">
        <f>SUM(L242:L247)</f>
        <v>2526.6</v>
      </c>
      <c r="M248" s="385"/>
      <c r="N248" s="321"/>
      <c r="O248" s="386"/>
    </row>
    <row r="249" spans="1:27" ht="25.5" hidden="1" customHeight="1" x14ac:dyDescent="0.2">
      <c r="A249" s="290" t="s">
        <v>97</v>
      </c>
      <c r="B249" s="165" t="s">
        <v>56</v>
      </c>
      <c r="C249" s="667" t="s">
        <v>39</v>
      </c>
      <c r="D249" s="666" t="s">
        <v>56</v>
      </c>
      <c r="E249" s="413"/>
      <c r="F249" s="780" t="s">
        <v>347</v>
      </c>
      <c r="G249" s="411" t="s">
        <v>325</v>
      </c>
      <c r="H249" s="159" t="s">
        <v>52</v>
      </c>
      <c r="I249" s="158" t="s">
        <v>92</v>
      </c>
      <c r="J249" s="410" t="s">
        <v>91</v>
      </c>
      <c r="K249" s="347" t="s">
        <v>49</v>
      </c>
      <c r="L249" s="409"/>
      <c r="M249" s="187" t="s">
        <v>61</v>
      </c>
      <c r="N249" s="186" t="s">
        <v>269</v>
      </c>
      <c r="O249" s="478">
        <v>1</v>
      </c>
    </row>
    <row r="250" spans="1:27" ht="18.75" hidden="1" customHeight="1" x14ac:dyDescent="0.25">
      <c r="A250" s="273"/>
      <c r="B250" s="144"/>
      <c r="C250" s="664"/>
      <c r="D250" s="656"/>
      <c r="E250" s="395"/>
      <c r="F250" s="767"/>
      <c r="G250" s="393"/>
      <c r="H250" s="138"/>
      <c r="I250" s="137"/>
      <c r="J250" s="687" t="s">
        <v>271</v>
      </c>
      <c r="K250" s="344" t="s">
        <v>45</v>
      </c>
      <c r="L250" s="406"/>
      <c r="M250" s="401" t="s">
        <v>346</v>
      </c>
      <c r="N250" s="400" t="s">
        <v>66</v>
      </c>
      <c r="O250" s="458">
        <v>20</v>
      </c>
    </row>
    <row r="251" spans="1:27" ht="26.25" hidden="1" customHeight="1" x14ac:dyDescent="0.2">
      <c r="A251" s="273"/>
      <c r="B251" s="144"/>
      <c r="C251" s="664"/>
      <c r="D251" s="656"/>
      <c r="E251" s="395"/>
      <c r="F251" s="767"/>
      <c r="G251" s="393"/>
      <c r="H251" s="138"/>
      <c r="I251" s="137"/>
      <c r="J251" s="179"/>
      <c r="K251" s="344" t="s">
        <v>44</v>
      </c>
      <c r="L251" s="406"/>
      <c r="M251" s="425"/>
      <c r="N251" s="459"/>
      <c r="O251" s="399"/>
    </row>
    <row r="252" spans="1:27" ht="17.25" hidden="1" customHeight="1" x14ac:dyDescent="0.2">
      <c r="A252" s="273"/>
      <c r="B252" s="144"/>
      <c r="C252" s="664"/>
      <c r="D252" s="656"/>
      <c r="E252" s="395"/>
      <c r="F252" s="767"/>
      <c r="G252" s="393"/>
      <c r="H252" s="138"/>
      <c r="I252" s="137"/>
      <c r="J252" s="179"/>
      <c r="K252" s="344" t="s">
        <v>43</v>
      </c>
      <c r="L252" s="406"/>
      <c r="M252" s="425"/>
      <c r="N252" s="459"/>
      <c r="O252" s="399"/>
    </row>
    <row r="253" spans="1:27" ht="18" hidden="1" customHeight="1" thickBot="1" x14ac:dyDescent="0.25">
      <c r="A253" s="273"/>
      <c r="B253" s="144"/>
      <c r="C253" s="664"/>
      <c r="D253" s="656"/>
      <c r="E253" s="395"/>
      <c r="F253" s="767"/>
      <c r="G253" s="393"/>
      <c r="H253" s="138"/>
      <c r="I253" s="137"/>
      <c r="J253" s="179"/>
      <c r="K253" s="383" t="s">
        <v>41</v>
      </c>
      <c r="L253" s="654"/>
      <c r="M253" s="453"/>
      <c r="N253" s="452"/>
      <c r="O253" s="451"/>
    </row>
    <row r="254" spans="1:27" ht="72.75" hidden="1" customHeight="1" thickBot="1" x14ac:dyDescent="0.25">
      <c r="A254" s="213"/>
      <c r="B254" s="129"/>
      <c r="C254" s="175"/>
      <c r="D254" s="264"/>
      <c r="E254" s="263"/>
      <c r="F254" s="756"/>
      <c r="G254" s="387"/>
      <c r="H254" s="123"/>
      <c r="I254" s="122"/>
      <c r="J254" s="357"/>
      <c r="K254" s="218" t="s">
        <v>33</v>
      </c>
      <c r="L254" s="356">
        <f>SUM(L249:L253)</f>
        <v>0</v>
      </c>
      <c r="M254" s="608"/>
      <c r="N254" s="354"/>
      <c r="O254" s="556"/>
    </row>
    <row r="255" spans="1:27" ht="15.75" hidden="1" customHeight="1" x14ac:dyDescent="0.2">
      <c r="A255" s="290" t="s">
        <v>97</v>
      </c>
      <c r="B255" s="165" t="s">
        <v>56</v>
      </c>
      <c r="C255" s="667" t="s">
        <v>39</v>
      </c>
      <c r="D255" s="666" t="s">
        <v>39</v>
      </c>
      <c r="E255" s="254"/>
      <c r="F255" s="253" t="s">
        <v>345</v>
      </c>
      <c r="G255" s="160" t="s">
        <v>325</v>
      </c>
      <c r="H255" s="159" t="s">
        <v>52</v>
      </c>
      <c r="I255" s="158" t="s">
        <v>51</v>
      </c>
      <c r="J255" s="1282" t="s">
        <v>58</v>
      </c>
      <c r="K255" s="552" t="s">
        <v>49</v>
      </c>
      <c r="L255" s="377"/>
      <c r="M255" s="133" t="s">
        <v>61</v>
      </c>
      <c r="N255" s="132" t="s">
        <v>47</v>
      </c>
      <c r="O255" s="1286">
        <v>0</v>
      </c>
      <c r="AA255" s="201"/>
    </row>
    <row r="256" spans="1:27" ht="15.75" hidden="1" customHeight="1" x14ac:dyDescent="0.2">
      <c r="A256" s="273"/>
      <c r="B256" s="144"/>
      <c r="C256" s="664"/>
      <c r="D256" s="656"/>
      <c r="E256" s="235"/>
      <c r="F256" s="234"/>
      <c r="G256" s="139"/>
      <c r="H256" s="138"/>
      <c r="I256" s="137"/>
      <c r="J256" s="1266" t="s">
        <v>344</v>
      </c>
      <c r="K256" s="481" t="s">
        <v>78</v>
      </c>
      <c r="L256" s="372"/>
      <c r="M256" s="133"/>
      <c r="N256" s="132"/>
      <c r="O256" s="1285"/>
    </row>
    <row r="257" spans="1:30" ht="15" hidden="1" customHeight="1" x14ac:dyDescent="0.2">
      <c r="A257" s="273"/>
      <c r="B257" s="144"/>
      <c r="C257" s="664"/>
      <c r="D257" s="656"/>
      <c r="E257" s="235"/>
      <c r="F257" s="234"/>
      <c r="G257" s="139"/>
      <c r="H257" s="138"/>
      <c r="I257" s="137"/>
      <c r="J257" s="1266"/>
      <c r="K257" s="550" t="s">
        <v>45</v>
      </c>
      <c r="L257" s="342"/>
      <c r="M257" s="133"/>
      <c r="N257" s="132"/>
      <c r="O257" s="131"/>
    </row>
    <row r="258" spans="1:30" ht="11.25" hidden="1" customHeight="1" x14ac:dyDescent="0.2">
      <c r="A258" s="273"/>
      <c r="B258" s="144"/>
      <c r="C258" s="664"/>
      <c r="D258" s="656"/>
      <c r="E258" s="235"/>
      <c r="F258" s="234"/>
      <c r="G258" s="139"/>
      <c r="H258" s="138"/>
      <c r="I258" s="137"/>
      <c r="J258" s="179"/>
      <c r="K258" s="550" t="s">
        <v>44</v>
      </c>
      <c r="L258" s="342"/>
      <c r="M258" s="133"/>
      <c r="N258" s="132"/>
      <c r="O258" s="131"/>
    </row>
    <row r="259" spans="1:30" ht="12.75" hidden="1" customHeight="1" x14ac:dyDescent="0.2">
      <c r="A259" s="273"/>
      <c r="B259" s="144"/>
      <c r="C259" s="664"/>
      <c r="D259" s="656"/>
      <c r="E259" s="235"/>
      <c r="F259" s="234"/>
      <c r="G259" s="139"/>
      <c r="H259" s="138"/>
      <c r="I259" s="137"/>
      <c r="J259" s="179"/>
      <c r="K259" s="550" t="s">
        <v>43</v>
      </c>
      <c r="L259" s="342">
        <v>0</v>
      </c>
      <c r="M259" s="133"/>
      <c r="N259" s="132"/>
      <c r="O259" s="131"/>
    </row>
    <row r="260" spans="1:30" ht="16.5" hidden="1" customHeight="1" thickBot="1" x14ac:dyDescent="0.25">
      <c r="A260" s="273"/>
      <c r="B260" s="144"/>
      <c r="C260" s="664"/>
      <c r="D260" s="656"/>
      <c r="E260" s="235"/>
      <c r="F260" s="234"/>
      <c r="G260" s="139"/>
      <c r="H260" s="138"/>
      <c r="I260" s="137"/>
      <c r="J260" s="179"/>
      <c r="K260" s="1284" t="s">
        <v>41</v>
      </c>
      <c r="L260" s="333"/>
      <c r="M260" s="851"/>
      <c r="N260" s="168"/>
      <c r="O260" s="167"/>
    </row>
    <row r="261" spans="1:30" ht="12" hidden="1" customHeight="1" thickBot="1" x14ac:dyDescent="0.25">
      <c r="A261" s="213"/>
      <c r="B261" s="129"/>
      <c r="C261" s="175"/>
      <c r="D261" s="264"/>
      <c r="E261" s="223"/>
      <c r="F261" s="222"/>
      <c r="G261" s="124"/>
      <c r="H261" s="123"/>
      <c r="I261" s="122"/>
      <c r="J261" s="179"/>
      <c r="K261" s="538" t="s">
        <v>33</v>
      </c>
      <c r="L261" s="356">
        <f>SUM(L255:L260)</f>
        <v>0</v>
      </c>
      <c r="M261" s="558"/>
      <c r="N261" s="1258"/>
      <c r="O261" s="1283"/>
    </row>
    <row r="262" spans="1:30" ht="18" customHeight="1" x14ac:dyDescent="0.2">
      <c r="A262" s="290" t="s">
        <v>97</v>
      </c>
      <c r="B262" s="165" t="s">
        <v>56</v>
      </c>
      <c r="C262" s="667" t="s">
        <v>39</v>
      </c>
      <c r="D262" s="666" t="s">
        <v>97</v>
      </c>
      <c r="E262" s="254"/>
      <c r="F262" s="253" t="s">
        <v>343</v>
      </c>
      <c r="G262" s="160" t="s">
        <v>325</v>
      </c>
      <c r="H262" s="159" t="s">
        <v>52</v>
      </c>
      <c r="I262" s="623" t="s">
        <v>340</v>
      </c>
      <c r="J262" s="1282" t="s">
        <v>58</v>
      </c>
      <c r="K262" s="570" t="s">
        <v>49</v>
      </c>
      <c r="L262" s="155">
        <v>0</v>
      </c>
      <c r="M262" s="154" t="s">
        <v>61</v>
      </c>
      <c r="N262" s="153" t="s">
        <v>47</v>
      </c>
      <c r="O262" s="152"/>
    </row>
    <row r="263" spans="1:30" ht="18" customHeight="1" x14ac:dyDescent="0.2">
      <c r="A263" s="273"/>
      <c r="B263" s="144"/>
      <c r="C263" s="664"/>
      <c r="D263" s="656"/>
      <c r="E263" s="235"/>
      <c r="F263" s="234"/>
      <c r="G263" s="139"/>
      <c r="H263" s="138"/>
      <c r="I263" s="616"/>
      <c r="J263" s="1266" t="s">
        <v>342</v>
      </c>
      <c r="K263" s="244" t="s">
        <v>46</v>
      </c>
      <c r="L263" s="149"/>
      <c r="M263" s="846"/>
      <c r="N263" s="828"/>
      <c r="O263" s="185"/>
    </row>
    <row r="264" spans="1:30" ht="15.75" customHeight="1" x14ac:dyDescent="0.2">
      <c r="A264" s="273"/>
      <c r="B264" s="144"/>
      <c r="C264" s="664"/>
      <c r="D264" s="656"/>
      <c r="E264" s="235"/>
      <c r="F264" s="234"/>
      <c r="G264" s="139"/>
      <c r="H264" s="138"/>
      <c r="I264" s="616"/>
      <c r="J264" s="179"/>
      <c r="K264" s="1269" t="s">
        <v>45</v>
      </c>
      <c r="L264" s="149">
        <v>0</v>
      </c>
      <c r="M264" s="341"/>
      <c r="N264" s="340"/>
      <c r="O264" s="339"/>
    </row>
    <row r="265" spans="1:30" ht="15" customHeight="1" x14ac:dyDescent="0.2">
      <c r="A265" s="273"/>
      <c r="B265" s="144"/>
      <c r="C265" s="664"/>
      <c r="D265" s="656"/>
      <c r="E265" s="235"/>
      <c r="F265" s="234"/>
      <c r="G265" s="139"/>
      <c r="H265" s="138"/>
      <c r="I265" s="616"/>
      <c r="J265" s="1281"/>
      <c r="K265" s="1269" t="s">
        <v>44</v>
      </c>
      <c r="L265" s="149">
        <v>0</v>
      </c>
      <c r="M265" s="341"/>
      <c r="N265" s="340"/>
      <c r="O265" s="339"/>
    </row>
    <row r="266" spans="1:30" ht="15.75" customHeight="1" x14ac:dyDescent="0.2">
      <c r="A266" s="273"/>
      <c r="B266" s="144"/>
      <c r="C266" s="664"/>
      <c r="D266" s="656"/>
      <c r="E266" s="235"/>
      <c r="F266" s="234"/>
      <c r="G266" s="139"/>
      <c r="H266" s="138"/>
      <c r="I266" s="616"/>
      <c r="J266" s="1141"/>
      <c r="K266" s="1269" t="s">
        <v>43</v>
      </c>
      <c r="L266" s="149">
        <v>4.3</v>
      </c>
      <c r="M266" s="341"/>
      <c r="N266" s="340"/>
      <c r="O266" s="339"/>
      <c r="AA266" s="148"/>
    </row>
    <row r="267" spans="1:30" ht="15.75" customHeight="1" thickBot="1" x14ac:dyDescent="0.25">
      <c r="A267" s="273"/>
      <c r="B267" s="144"/>
      <c r="C267" s="664"/>
      <c r="D267" s="656"/>
      <c r="E267" s="235"/>
      <c r="F267" s="234"/>
      <c r="G267" s="139"/>
      <c r="H267" s="138"/>
      <c r="I267" s="616"/>
      <c r="J267" s="1141"/>
      <c r="K267" s="1275" t="s">
        <v>41</v>
      </c>
      <c r="L267" s="614">
        <v>0</v>
      </c>
      <c r="M267" s="1280"/>
      <c r="N267" s="1279"/>
      <c r="O267" s="589"/>
    </row>
    <row r="268" spans="1:30" ht="18.75" customHeight="1" thickBot="1" x14ac:dyDescent="0.25">
      <c r="A268" s="213"/>
      <c r="B268" s="129"/>
      <c r="C268" s="175"/>
      <c r="D268" s="264"/>
      <c r="E268" s="223"/>
      <c r="F268" s="222"/>
      <c r="G268" s="124"/>
      <c r="H268" s="123"/>
      <c r="I268" s="610"/>
      <c r="J268" s="219"/>
      <c r="K268" s="1262" t="s">
        <v>33</v>
      </c>
      <c r="L268" s="1273">
        <f>SUM(L262:L267)</f>
        <v>4.3</v>
      </c>
      <c r="M268" s="599"/>
      <c r="N268" s="1105"/>
      <c r="O268" s="320"/>
    </row>
    <row r="269" spans="1:30" ht="15" customHeight="1" x14ac:dyDescent="0.2">
      <c r="A269" s="290" t="s">
        <v>97</v>
      </c>
      <c r="B269" s="165" t="s">
        <v>56</v>
      </c>
      <c r="C269" s="667" t="s">
        <v>39</v>
      </c>
      <c r="D269" s="255" t="s">
        <v>96</v>
      </c>
      <c r="E269" s="254"/>
      <c r="F269" s="1278" t="s">
        <v>341</v>
      </c>
      <c r="G269" s="160" t="s">
        <v>325</v>
      </c>
      <c r="H269" s="1277" t="s">
        <v>52</v>
      </c>
      <c r="I269" s="479" t="s">
        <v>340</v>
      </c>
      <c r="J269" s="157" t="s">
        <v>339</v>
      </c>
      <c r="K269" s="570" t="s">
        <v>49</v>
      </c>
      <c r="L269" s="155">
        <v>0</v>
      </c>
      <c r="M269" s="189" t="s">
        <v>61</v>
      </c>
      <c r="N269" s="153" t="s">
        <v>47</v>
      </c>
      <c r="O269" s="374"/>
      <c r="AA269" s="148"/>
    </row>
    <row r="270" spans="1:30" ht="13.5" customHeight="1" x14ac:dyDescent="0.2">
      <c r="A270" s="273"/>
      <c r="B270" s="144"/>
      <c r="C270" s="664"/>
      <c r="D270" s="236"/>
      <c r="E270" s="235"/>
      <c r="F270" s="1276"/>
      <c r="G270" s="139"/>
      <c r="H270" s="1267"/>
      <c r="I270" s="476"/>
      <c r="J270" s="136"/>
      <c r="K270" s="244" t="s">
        <v>46</v>
      </c>
      <c r="L270" s="149"/>
      <c r="M270" s="1103"/>
      <c r="N270" s="828"/>
      <c r="O270" s="369"/>
      <c r="AA270" s="148"/>
      <c r="AB270" s="148"/>
      <c r="AC270" s="148"/>
      <c r="AD270" s="148"/>
    </row>
    <row r="271" spans="1:30" ht="15" customHeight="1" x14ac:dyDescent="0.2">
      <c r="A271" s="273"/>
      <c r="B271" s="144"/>
      <c r="C271" s="664"/>
      <c r="D271" s="236"/>
      <c r="E271" s="235"/>
      <c r="F271" s="1276"/>
      <c r="G271" s="139"/>
      <c r="H271" s="1267"/>
      <c r="I271" s="476"/>
      <c r="J271" s="136"/>
      <c r="K271" s="1269" t="s">
        <v>45</v>
      </c>
      <c r="L271" s="146">
        <v>0</v>
      </c>
      <c r="M271" s="1103"/>
      <c r="N271" s="828"/>
      <c r="O271" s="369"/>
      <c r="AA271" s="148"/>
      <c r="AB271" s="148"/>
      <c r="AC271" s="148"/>
      <c r="AD271" s="148"/>
    </row>
    <row r="272" spans="1:30" ht="16.5" customHeight="1" x14ac:dyDescent="0.2">
      <c r="A272" s="273"/>
      <c r="B272" s="144"/>
      <c r="C272" s="664"/>
      <c r="D272" s="236"/>
      <c r="E272" s="235"/>
      <c r="F272" s="1276"/>
      <c r="G272" s="139"/>
      <c r="H272" s="1267"/>
      <c r="I272" s="476"/>
      <c r="J272" s="136"/>
      <c r="K272" s="1269" t="s">
        <v>44</v>
      </c>
      <c r="L272" s="146">
        <v>0</v>
      </c>
      <c r="M272" s="1103"/>
      <c r="N272" s="828"/>
      <c r="O272" s="369"/>
    </row>
    <row r="273" spans="1:30" ht="16.5" customHeight="1" x14ac:dyDescent="0.2">
      <c r="A273" s="273"/>
      <c r="B273" s="144"/>
      <c r="C273" s="664"/>
      <c r="D273" s="236"/>
      <c r="E273" s="235"/>
      <c r="F273" s="1276"/>
      <c r="G273" s="139"/>
      <c r="H273" s="1267"/>
      <c r="I273" s="476"/>
      <c r="J273" s="136"/>
      <c r="K273" s="1269" t="s">
        <v>43</v>
      </c>
      <c r="L273" s="146">
        <v>84</v>
      </c>
      <c r="M273" s="176"/>
      <c r="N273" s="132"/>
      <c r="O273" s="366"/>
      <c r="AA273" s="148"/>
      <c r="AB273" s="201"/>
      <c r="AC273" s="201"/>
      <c r="AD273" s="48"/>
    </row>
    <row r="274" spans="1:30" ht="15.75" customHeight="1" thickBot="1" x14ac:dyDescent="0.25">
      <c r="A274" s="273"/>
      <c r="B274" s="144"/>
      <c r="C274" s="664"/>
      <c r="D274" s="236"/>
      <c r="E274" s="235"/>
      <c r="F274" s="1276"/>
      <c r="G274" s="139"/>
      <c r="H274" s="1267"/>
      <c r="I274" s="476"/>
      <c r="J274" s="136"/>
      <c r="K274" s="1275" t="s">
        <v>41</v>
      </c>
      <c r="L274" s="614">
        <v>0</v>
      </c>
      <c r="M274" s="1101"/>
      <c r="N274" s="1096"/>
      <c r="O274" s="589"/>
      <c r="AA274" s="48"/>
    </row>
    <row r="275" spans="1:30" ht="16.5" customHeight="1" thickBot="1" x14ac:dyDescent="0.25">
      <c r="A275" s="213"/>
      <c r="B275" s="129"/>
      <c r="C275" s="175"/>
      <c r="D275" s="224"/>
      <c r="E275" s="223"/>
      <c r="F275" s="1274"/>
      <c r="G275" s="124"/>
      <c r="H275" s="1264"/>
      <c r="I275" s="472"/>
      <c r="J275" s="121"/>
      <c r="K275" s="1262" t="s">
        <v>33</v>
      </c>
      <c r="L275" s="1273">
        <f>SUM(L269:L274)</f>
        <v>84</v>
      </c>
      <c r="M275" s="537"/>
      <c r="N275" s="1094"/>
      <c r="O275" s="901"/>
    </row>
    <row r="276" spans="1:30" ht="22.5" customHeight="1" x14ac:dyDescent="0.2">
      <c r="A276" s="290" t="s">
        <v>97</v>
      </c>
      <c r="B276" s="165" t="s">
        <v>56</v>
      </c>
      <c r="C276" s="667" t="s">
        <v>39</v>
      </c>
      <c r="D276" s="255" t="s">
        <v>94</v>
      </c>
      <c r="E276" s="351" t="s">
        <v>55</v>
      </c>
      <c r="F276" s="161" t="s">
        <v>338</v>
      </c>
      <c r="G276" s="160" t="s">
        <v>325</v>
      </c>
      <c r="H276" s="1272" t="s">
        <v>337</v>
      </c>
      <c r="I276" s="158" t="s">
        <v>51</v>
      </c>
      <c r="J276" s="1271" t="s">
        <v>58</v>
      </c>
      <c r="K276" s="570" t="s">
        <v>49</v>
      </c>
      <c r="L276" s="155">
        <v>0</v>
      </c>
      <c r="M276" s="189" t="s">
        <v>61</v>
      </c>
      <c r="N276" s="153" t="s">
        <v>47</v>
      </c>
      <c r="O276" s="374"/>
      <c r="AA276" s="148"/>
    </row>
    <row r="277" spans="1:30" ht="22.5" customHeight="1" x14ac:dyDescent="0.2">
      <c r="A277" s="273"/>
      <c r="B277" s="144"/>
      <c r="C277" s="664"/>
      <c r="D277" s="236"/>
      <c r="E277" s="337"/>
      <c r="F277" s="140"/>
      <c r="G277" s="139"/>
      <c r="H277" s="1267"/>
      <c r="I277" s="137"/>
      <c r="J277" s="1270"/>
      <c r="K277" s="244" t="s">
        <v>46</v>
      </c>
      <c r="L277" s="149">
        <v>0</v>
      </c>
      <c r="M277" s="1103"/>
      <c r="N277" s="828"/>
      <c r="O277" s="369"/>
    </row>
    <row r="278" spans="1:30" ht="22.5" customHeight="1" x14ac:dyDescent="0.2">
      <c r="A278" s="273"/>
      <c r="B278" s="144"/>
      <c r="C278" s="664"/>
      <c r="D278" s="236"/>
      <c r="E278" s="337"/>
      <c r="F278" s="140"/>
      <c r="G278" s="139"/>
      <c r="H278" s="1267"/>
      <c r="I278" s="137"/>
      <c r="J278" s="1266"/>
      <c r="K278" s="1269" t="s">
        <v>45</v>
      </c>
      <c r="L278" s="146">
        <v>20</v>
      </c>
      <c r="M278" s="176"/>
      <c r="N278" s="132"/>
      <c r="O278" s="366"/>
      <c r="AA278" s="148"/>
    </row>
    <row r="279" spans="1:30" ht="22.5" customHeight="1" x14ac:dyDescent="0.2">
      <c r="A279" s="273"/>
      <c r="B279" s="144"/>
      <c r="C279" s="664"/>
      <c r="D279" s="236"/>
      <c r="E279" s="337"/>
      <c r="F279" s="140"/>
      <c r="G279" s="139"/>
      <c r="H279" s="1267"/>
      <c r="I279" s="137"/>
      <c r="J279" s="1266"/>
      <c r="K279" s="1269" t="s">
        <v>44</v>
      </c>
      <c r="L279" s="146">
        <v>0</v>
      </c>
      <c r="M279" s="176"/>
      <c r="N279" s="132"/>
      <c r="O279" s="366"/>
    </row>
    <row r="280" spans="1:30" ht="22.5" customHeight="1" x14ac:dyDescent="0.2">
      <c r="A280" s="273"/>
      <c r="B280" s="144"/>
      <c r="C280" s="664"/>
      <c r="D280" s="236"/>
      <c r="E280" s="337"/>
      <c r="F280" s="140"/>
      <c r="G280" s="139"/>
      <c r="H280" s="1267"/>
      <c r="I280" s="137"/>
      <c r="J280" s="1266"/>
      <c r="K280" s="1268" t="s">
        <v>43</v>
      </c>
      <c r="L280" s="146">
        <v>0</v>
      </c>
      <c r="M280" s="176"/>
      <c r="N280" s="132"/>
      <c r="O280" s="366"/>
      <c r="AA280" s="148"/>
    </row>
    <row r="281" spans="1:30" ht="22.5" customHeight="1" thickBot="1" x14ac:dyDescent="0.25">
      <c r="A281" s="273"/>
      <c r="B281" s="144"/>
      <c r="C281" s="664"/>
      <c r="D281" s="236"/>
      <c r="E281" s="337"/>
      <c r="F281" s="140"/>
      <c r="G281" s="139"/>
      <c r="H281" s="1267"/>
      <c r="I281" s="137"/>
      <c r="J281" s="1266"/>
      <c r="K281" s="1265" t="s">
        <v>41</v>
      </c>
      <c r="L281" s="614">
        <v>0</v>
      </c>
      <c r="M281" s="1101"/>
      <c r="N281" s="1096"/>
      <c r="O281" s="589"/>
    </row>
    <row r="282" spans="1:30" ht="16.5" customHeight="1" thickBot="1" x14ac:dyDescent="0.25">
      <c r="A282" s="213"/>
      <c r="B282" s="129"/>
      <c r="C282" s="175"/>
      <c r="D282" s="224"/>
      <c r="E282" s="328"/>
      <c r="F282" s="125"/>
      <c r="G282" s="124"/>
      <c r="H282" s="1264"/>
      <c r="I282" s="122"/>
      <c r="J282" s="1263"/>
      <c r="K282" s="1262" t="s">
        <v>33</v>
      </c>
      <c r="L282" s="1261">
        <f>SUM(L276:L281)</f>
        <v>20</v>
      </c>
      <c r="M282" s="1260"/>
      <c r="N282" s="1259"/>
      <c r="O282" s="861"/>
    </row>
    <row r="283" spans="1:30" ht="22.5" customHeight="1" x14ac:dyDescent="0.2">
      <c r="A283" s="290" t="s">
        <v>97</v>
      </c>
      <c r="B283" s="165" t="s">
        <v>56</v>
      </c>
      <c r="C283" s="667" t="s">
        <v>39</v>
      </c>
      <c r="D283" s="666" t="s">
        <v>90</v>
      </c>
      <c r="E283" s="254"/>
      <c r="F283" s="161" t="s">
        <v>336</v>
      </c>
      <c r="G283" s="160" t="s">
        <v>325</v>
      </c>
      <c r="H283" s="159" t="s">
        <v>324</v>
      </c>
      <c r="I283" s="158" t="s">
        <v>51</v>
      </c>
      <c r="J283" s="157" t="s">
        <v>335</v>
      </c>
      <c r="K283" s="347" t="s">
        <v>49</v>
      </c>
      <c r="L283" s="1256">
        <v>0</v>
      </c>
      <c r="M283" s="176" t="s">
        <v>61</v>
      </c>
      <c r="N283" s="438" t="s">
        <v>47</v>
      </c>
      <c r="O283" s="366"/>
    </row>
    <row r="284" spans="1:30" ht="22.5" customHeight="1" x14ac:dyDescent="0.2">
      <c r="A284" s="273"/>
      <c r="B284" s="144"/>
      <c r="C284" s="664"/>
      <c r="D284" s="656"/>
      <c r="E284" s="235"/>
      <c r="F284" s="140"/>
      <c r="G284" s="139"/>
      <c r="H284" s="138"/>
      <c r="I284" s="137"/>
      <c r="J284" s="136"/>
      <c r="K284" s="244" t="s">
        <v>46</v>
      </c>
      <c r="L284" s="1256">
        <v>0</v>
      </c>
      <c r="M284" s="368"/>
      <c r="N284" s="367"/>
      <c r="O284" s="366"/>
    </row>
    <row r="285" spans="1:30" ht="22.5" customHeight="1" x14ac:dyDescent="0.2">
      <c r="A285" s="273"/>
      <c r="B285" s="144"/>
      <c r="C285" s="664"/>
      <c r="D285" s="656"/>
      <c r="E285" s="235"/>
      <c r="F285" s="140"/>
      <c r="G285" s="139"/>
      <c r="H285" s="138"/>
      <c r="I285" s="137"/>
      <c r="J285" s="136"/>
      <c r="K285" s="344" t="s">
        <v>45</v>
      </c>
      <c r="L285" s="1256">
        <v>0</v>
      </c>
      <c r="M285" s="368"/>
      <c r="N285" s="367"/>
      <c r="O285" s="366"/>
    </row>
    <row r="286" spans="1:30" ht="22.5" customHeight="1" x14ac:dyDescent="0.2">
      <c r="A286" s="273"/>
      <c r="B286" s="144"/>
      <c r="C286" s="664"/>
      <c r="D286" s="656"/>
      <c r="E286" s="235"/>
      <c r="F286" s="140"/>
      <c r="G286" s="139"/>
      <c r="H286" s="138"/>
      <c r="I286" s="137"/>
      <c r="J286" s="136"/>
      <c r="K286" s="344" t="s">
        <v>44</v>
      </c>
      <c r="L286" s="1256">
        <v>0</v>
      </c>
      <c r="M286" s="368"/>
      <c r="N286" s="367"/>
      <c r="O286" s="366"/>
    </row>
    <row r="287" spans="1:30" ht="22.5" customHeight="1" x14ac:dyDescent="0.2">
      <c r="A287" s="273"/>
      <c r="B287" s="144"/>
      <c r="C287" s="664"/>
      <c r="D287" s="656"/>
      <c r="E287" s="235"/>
      <c r="F287" s="140"/>
      <c r="G287" s="139"/>
      <c r="H287" s="138"/>
      <c r="I287" s="137"/>
      <c r="J287" s="136"/>
      <c r="K287" s="344" t="s">
        <v>43</v>
      </c>
      <c r="L287" s="1256">
        <v>27</v>
      </c>
      <c r="M287" s="368"/>
      <c r="N287" s="367"/>
      <c r="O287" s="366"/>
      <c r="AA287" s="148"/>
    </row>
    <row r="288" spans="1:30" ht="22.5" customHeight="1" thickBot="1" x14ac:dyDescent="0.25">
      <c r="A288" s="273"/>
      <c r="B288" s="144"/>
      <c r="C288" s="664"/>
      <c r="D288" s="656"/>
      <c r="E288" s="235"/>
      <c r="F288" s="140"/>
      <c r="G288" s="139"/>
      <c r="H288" s="138"/>
      <c r="I288" s="137"/>
      <c r="J288" s="136"/>
      <c r="K288" s="949" t="s">
        <v>41</v>
      </c>
      <c r="L288" s="1254">
        <v>0</v>
      </c>
      <c r="M288" s="613"/>
      <c r="N288" s="612"/>
      <c r="O288" s="589"/>
    </row>
    <row r="289" spans="1:27" ht="22.5" customHeight="1" thickBot="1" x14ac:dyDescent="0.25">
      <c r="A289" s="213"/>
      <c r="B289" s="129"/>
      <c r="C289" s="175"/>
      <c r="D289" s="1239"/>
      <c r="E289" s="223"/>
      <c r="F289" s="125"/>
      <c r="G289" s="124"/>
      <c r="H289" s="123"/>
      <c r="I289" s="122"/>
      <c r="J289" s="121"/>
      <c r="K289" s="324" t="s">
        <v>33</v>
      </c>
      <c r="L289" s="1261">
        <f>SUM(L283:L288)</f>
        <v>27</v>
      </c>
      <c r="M289" s="1260"/>
      <c r="N289" s="1259"/>
      <c r="O289" s="861"/>
    </row>
    <row r="290" spans="1:27" ht="22.5" customHeight="1" x14ac:dyDescent="0.2">
      <c r="A290" s="290" t="s">
        <v>97</v>
      </c>
      <c r="B290" s="165" t="s">
        <v>56</v>
      </c>
      <c r="C290" s="667" t="s">
        <v>39</v>
      </c>
      <c r="D290" s="666" t="s">
        <v>86</v>
      </c>
      <c r="E290" s="351" t="s">
        <v>55</v>
      </c>
      <c r="F290" s="161" t="s">
        <v>334</v>
      </c>
      <c r="G290" s="160" t="s">
        <v>325</v>
      </c>
      <c r="H290" s="159" t="s">
        <v>324</v>
      </c>
      <c r="I290" s="158" t="s">
        <v>51</v>
      </c>
      <c r="J290" s="157" t="s">
        <v>332</v>
      </c>
      <c r="K290" s="347" t="s">
        <v>49</v>
      </c>
      <c r="L290" s="1256">
        <v>0</v>
      </c>
      <c r="M290" s="176" t="s">
        <v>61</v>
      </c>
      <c r="N290" s="438" t="s">
        <v>47</v>
      </c>
      <c r="O290" s="366"/>
      <c r="AA290" s="148"/>
    </row>
    <row r="291" spans="1:27" ht="22.5" customHeight="1" x14ac:dyDescent="0.2">
      <c r="A291" s="273"/>
      <c r="B291" s="144"/>
      <c r="C291" s="664"/>
      <c r="D291" s="656"/>
      <c r="E291" s="337"/>
      <c r="F291" s="140"/>
      <c r="G291" s="139"/>
      <c r="H291" s="138"/>
      <c r="I291" s="137"/>
      <c r="J291" s="136"/>
      <c r="K291" s="244" t="s">
        <v>46</v>
      </c>
      <c r="L291" s="1256">
        <v>0</v>
      </c>
      <c r="M291" s="176"/>
      <c r="N291" s="438"/>
      <c r="O291" s="366"/>
    </row>
    <row r="292" spans="1:27" ht="15.75" customHeight="1" x14ac:dyDescent="0.2">
      <c r="A292" s="273"/>
      <c r="B292" s="144"/>
      <c r="C292" s="664"/>
      <c r="D292" s="656"/>
      <c r="E292" s="337"/>
      <c r="F292" s="140"/>
      <c r="G292" s="139"/>
      <c r="H292" s="138"/>
      <c r="I292" s="137"/>
      <c r="J292" s="136"/>
      <c r="K292" s="344" t="s">
        <v>45</v>
      </c>
      <c r="L292" s="1256">
        <v>300</v>
      </c>
      <c r="M292" s="176"/>
      <c r="N292" s="438"/>
      <c r="O292" s="366"/>
      <c r="AA292" s="148"/>
    </row>
    <row r="293" spans="1:27" ht="15" customHeight="1" x14ac:dyDescent="0.2">
      <c r="A293" s="273"/>
      <c r="B293" s="144"/>
      <c r="C293" s="664"/>
      <c r="D293" s="656"/>
      <c r="E293" s="337"/>
      <c r="F293" s="140"/>
      <c r="G293" s="139"/>
      <c r="H293" s="138"/>
      <c r="I293" s="137"/>
      <c r="J293" s="136"/>
      <c r="K293" s="344" t="s">
        <v>44</v>
      </c>
      <c r="L293" s="1256">
        <v>0</v>
      </c>
      <c r="M293" s="176"/>
      <c r="N293" s="438"/>
      <c r="O293" s="366"/>
    </row>
    <row r="294" spans="1:27" ht="14.25" customHeight="1" x14ac:dyDescent="0.2">
      <c r="A294" s="273"/>
      <c r="B294" s="144"/>
      <c r="C294" s="664"/>
      <c r="D294" s="656"/>
      <c r="E294" s="337"/>
      <c r="F294" s="140"/>
      <c r="G294" s="139"/>
      <c r="H294" s="138"/>
      <c r="I294" s="137"/>
      <c r="J294" s="136"/>
      <c r="K294" s="343" t="s">
        <v>43</v>
      </c>
      <c r="L294" s="1256">
        <v>889.5</v>
      </c>
      <c r="M294" s="176"/>
      <c r="N294" s="438"/>
      <c r="O294" s="366"/>
      <c r="AA294" s="148"/>
    </row>
    <row r="295" spans="1:27" ht="22.5" customHeight="1" thickBot="1" x14ac:dyDescent="0.25">
      <c r="A295" s="273"/>
      <c r="B295" s="144"/>
      <c r="C295" s="664"/>
      <c r="D295" s="656"/>
      <c r="E295" s="337"/>
      <c r="F295" s="140"/>
      <c r="G295" s="139"/>
      <c r="H295" s="138"/>
      <c r="I295" s="137"/>
      <c r="J295" s="136"/>
      <c r="K295" s="1255" t="s">
        <v>41</v>
      </c>
      <c r="L295" s="1254">
        <v>0</v>
      </c>
      <c r="M295" s="1101"/>
      <c r="N295" s="1100"/>
      <c r="O295" s="589"/>
    </row>
    <row r="296" spans="1:27" ht="22.5" customHeight="1" thickBot="1" x14ac:dyDescent="0.25">
      <c r="A296" s="213"/>
      <c r="B296" s="129"/>
      <c r="C296" s="175"/>
      <c r="D296" s="1239"/>
      <c r="E296" s="328"/>
      <c r="F296" s="125"/>
      <c r="G296" s="124"/>
      <c r="H296" s="123"/>
      <c r="I296" s="122"/>
      <c r="J296" s="121"/>
      <c r="K296" s="324" t="s">
        <v>33</v>
      </c>
      <c r="L296" s="1250">
        <f>SUM(L290:L295)</f>
        <v>1189.5</v>
      </c>
      <c r="M296" s="558"/>
      <c r="N296" s="1258"/>
      <c r="O296" s="320"/>
    </row>
    <row r="297" spans="1:27" ht="22.5" customHeight="1" x14ac:dyDescent="0.2">
      <c r="A297" s="290" t="s">
        <v>97</v>
      </c>
      <c r="B297" s="289" t="s">
        <v>56</v>
      </c>
      <c r="C297" s="667" t="s">
        <v>39</v>
      </c>
      <c r="D297" s="666" t="s">
        <v>82</v>
      </c>
      <c r="E297" s="351" t="s">
        <v>55</v>
      </c>
      <c r="F297" s="161" t="s">
        <v>333</v>
      </c>
      <c r="G297" s="160" t="s">
        <v>325</v>
      </c>
      <c r="H297" s="159" t="s">
        <v>324</v>
      </c>
      <c r="I297" s="158" t="s">
        <v>51</v>
      </c>
      <c r="J297" s="157" t="s">
        <v>332</v>
      </c>
      <c r="K297" s="347" t="s">
        <v>49</v>
      </c>
      <c r="L297" s="1257">
        <v>0</v>
      </c>
      <c r="M297" s="176" t="s">
        <v>61</v>
      </c>
      <c r="N297" s="438" t="s">
        <v>47</v>
      </c>
      <c r="O297" s="369"/>
      <c r="AA297" s="148"/>
    </row>
    <row r="298" spans="1:27" ht="22.5" customHeight="1" x14ac:dyDescent="0.2">
      <c r="A298" s="273"/>
      <c r="B298" s="272"/>
      <c r="C298" s="664"/>
      <c r="D298" s="656"/>
      <c r="E298" s="337"/>
      <c r="F298" s="140"/>
      <c r="G298" s="139"/>
      <c r="H298" s="138"/>
      <c r="I298" s="137"/>
      <c r="J298" s="136"/>
      <c r="K298" s="244" t="s">
        <v>46</v>
      </c>
      <c r="L298" s="1256">
        <v>0</v>
      </c>
      <c r="M298" s="176"/>
      <c r="N298" s="438"/>
      <c r="O298" s="366"/>
    </row>
    <row r="299" spans="1:27" ht="22.5" customHeight="1" x14ac:dyDescent="0.2">
      <c r="A299" s="273"/>
      <c r="B299" s="272"/>
      <c r="C299" s="664"/>
      <c r="D299" s="656"/>
      <c r="E299" s="337"/>
      <c r="F299" s="140"/>
      <c r="G299" s="139"/>
      <c r="H299" s="138"/>
      <c r="I299" s="137"/>
      <c r="J299" s="136"/>
      <c r="K299" s="344" t="s">
        <v>45</v>
      </c>
      <c r="L299" s="1256">
        <v>300</v>
      </c>
      <c r="M299" s="176"/>
      <c r="N299" s="438"/>
      <c r="O299" s="366"/>
      <c r="AA299" s="148"/>
    </row>
    <row r="300" spans="1:27" ht="22.5" customHeight="1" x14ac:dyDescent="0.2">
      <c r="A300" s="273"/>
      <c r="B300" s="272"/>
      <c r="C300" s="664"/>
      <c r="D300" s="656"/>
      <c r="E300" s="337"/>
      <c r="F300" s="140"/>
      <c r="G300" s="139"/>
      <c r="H300" s="138"/>
      <c r="I300" s="137"/>
      <c r="J300" s="136"/>
      <c r="K300" s="344" t="s">
        <v>44</v>
      </c>
      <c r="L300" s="1256">
        <v>0</v>
      </c>
      <c r="M300" s="176"/>
      <c r="N300" s="438"/>
      <c r="O300" s="366"/>
    </row>
    <row r="301" spans="1:27" ht="22.5" customHeight="1" x14ac:dyDescent="0.2">
      <c r="A301" s="273"/>
      <c r="B301" s="272"/>
      <c r="C301" s="664"/>
      <c r="D301" s="656"/>
      <c r="E301" s="337"/>
      <c r="F301" s="140"/>
      <c r="G301" s="139"/>
      <c r="H301" s="138"/>
      <c r="I301" s="137"/>
      <c r="J301" s="136"/>
      <c r="K301" s="343" t="s">
        <v>43</v>
      </c>
      <c r="L301" s="1256">
        <v>221.8</v>
      </c>
      <c r="M301" s="176"/>
      <c r="N301" s="438"/>
      <c r="O301" s="366"/>
      <c r="AA301" s="148"/>
    </row>
    <row r="302" spans="1:27" ht="19.5" customHeight="1" thickBot="1" x14ac:dyDescent="0.25">
      <c r="A302" s="273"/>
      <c r="B302" s="272"/>
      <c r="C302" s="664"/>
      <c r="D302" s="656"/>
      <c r="E302" s="337"/>
      <c r="F302" s="140"/>
      <c r="G302" s="139"/>
      <c r="H302" s="138"/>
      <c r="I302" s="137"/>
      <c r="J302" s="136"/>
      <c r="K302" s="1255" t="s">
        <v>41</v>
      </c>
      <c r="L302" s="1254">
        <v>0</v>
      </c>
      <c r="M302" s="1101"/>
      <c r="N302" s="1100"/>
      <c r="O302" s="589"/>
    </row>
    <row r="303" spans="1:27" ht="18" customHeight="1" thickBot="1" x14ac:dyDescent="0.25">
      <c r="A303" s="213"/>
      <c r="B303" s="265"/>
      <c r="C303" s="175"/>
      <c r="D303" s="1239"/>
      <c r="E303" s="328"/>
      <c r="F303" s="125"/>
      <c r="G303" s="124"/>
      <c r="H303" s="123"/>
      <c r="I303" s="122"/>
      <c r="J303" s="121"/>
      <c r="K303" s="218" t="s">
        <v>33</v>
      </c>
      <c r="L303" s="1253">
        <f>SUM(L297:L302)</f>
        <v>521.79999999999995</v>
      </c>
      <c r="M303" s="1252"/>
      <c r="N303" s="1251"/>
      <c r="O303" s="861"/>
    </row>
    <row r="304" spans="1:27" ht="22.5" customHeight="1" x14ac:dyDescent="0.2">
      <c r="A304" s="166" t="s">
        <v>97</v>
      </c>
      <c r="B304" s="165" t="s">
        <v>56</v>
      </c>
      <c r="C304" s="256" t="s">
        <v>39</v>
      </c>
      <c r="D304" s="666" t="s">
        <v>74</v>
      </c>
      <c r="E304" s="351" t="s">
        <v>55</v>
      </c>
      <c r="F304" s="161" t="s">
        <v>331</v>
      </c>
      <c r="G304" s="160" t="s">
        <v>325</v>
      </c>
      <c r="H304" s="159" t="s">
        <v>324</v>
      </c>
      <c r="I304" s="158" t="s">
        <v>51</v>
      </c>
      <c r="J304" s="157" t="s">
        <v>330</v>
      </c>
      <c r="K304" s="641" t="s">
        <v>49</v>
      </c>
      <c r="L304" s="146">
        <v>0</v>
      </c>
      <c r="M304" s="176" t="s">
        <v>61</v>
      </c>
      <c r="N304" s="438" t="s">
        <v>47</v>
      </c>
      <c r="O304" s="366"/>
      <c r="AA304" s="148"/>
    </row>
    <row r="305" spans="1:27" ht="12" customHeight="1" x14ac:dyDescent="0.2">
      <c r="A305" s="145"/>
      <c r="B305" s="144"/>
      <c r="C305" s="237"/>
      <c r="D305" s="656"/>
      <c r="E305" s="337"/>
      <c r="F305" s="140"/>
      <c r="G305" s="139"/>
      <c r="H305" s="138"/>
      <c r="I305" s="137"/>
      <c r="J305" s="136"/>
      <c r="K305" s="244" t="s">
        <v>46</v>
      </c>
      <c r="L305" s="146">
        <v>0</v>
      </c>
      <c r="M305" s="176"/>
      <c r="N305" s="438"/>
      <c r="O305" s="366"/>
      <c r="AA305" s="148"/>
    </row>
    <row r="306" spans="1:27" ht="18.75" customHeight="1" x14ac:dyDescent="0.2">
      <c r="A306" s="145"/>
      <c r="B306" s="144"/>
      <c r="C306" s="237"/>
      <c r="D306" s="656"/>
      <c r="E306" s="337"/>
      <c r="F306" s="140"/>
      <c r="G306" s="139"/>
      <c r="H306" s="138"/>
      <c r="I306" s="137"/>
      <c r="J306" s="136"/>
      <c r="K306" s="635" t="s">
        <v>45</v>
      </c>
      <c r="L306" s="146">
        <v>185</v>
      </c>
      <c r="M306" s="368"/>
      <c r="N306" s="367"/>
      <c r="O306" s="366"/>
      <c r="AA306" s="148"/>
    </row>
    <row r="307" spans="1:27" ht="12.75" customHeight="1" x14ac:dyDescent="0.2">
      <c r="A307" s="145"/>
      <c r="B307" s="144"/>
      <c r="C307" s="237"/>
      <c r="D307" s="656"/>
      <c r="E307" s="337"/>
      <c r="F307" s="140"/>
      <c r="G307" s="139"/>
      <c r="H307" s="138"/>
      <c r="I307" s="137"/>
      <c r="J307" s="136"/>
      <c r="K307" s="635" t="s">
        <v>44</v>
      </c>
      <c r="L307" s="146">
        <v>0</v>
      </c>
      <c r="M307" s="368"/>
      <c r="N307" s="367"/>
      <c r="O307" s="366"/>
    </row>
    <row r="308" spans="1:27" ht="16.5" customHeight="1" x14ac:dyDescent="0.2">
      <c r="A308" s="145"/>
      <c r="B308" s="144"/>
      <c r="C308" s="237"/>
      <c r="D308" s="656"/>
      <c r="E308" s="337"/>
      <c r="F308" s="140"/>
      <c r="G308" s="139"/>
      <c r="H308" s="138"/>
      <c r="I308" s="137"/>
      <c r="J308" s="136"/>
      <c r="K308" s="1043" t="s">
        <v>43</v>
      </c>
      <c r="L308" s="146">
        <v>0</v>
      </c>
      <c r="M308" s="368"/>
      <c r="N308" s="367"/>
      <c r="O308" s="366"/>
    </row>
    <row r="309" spans="1:27" ht="22.5" customHeight="1" thickBot="1" x14ac:dyDescent="0.25">
      <c r="A309" s="145"/>
      <c r="B309" s="144"/>
      <c r="C309" s="237"/>
      <c r="D309" s="656"/>
      <c r="E309" s="337"/>
      <c r="F309" s="140"/>
      <c r="G309" s="139"/>
      <c r="H309" s="138"/>
      <c r="I309" s="137"/>
      <c r="J309" s="136"/>
      <c r="K309" s="1048" t="s">
        <v>41</v>
      </c>
      <c r="L309" s="614">
        <v>0</v>
      </c>
      <c r="M309" s="613"/>
      <c r="N309" s="612"/>
      <c r="O309" s="589"/>
    </row>
    <row r="310" spans="1:27" ht="22.5" customHeight="1" thickBot="1" x14ac:dyDescent="0.25">
      <c r="A310" s="130"/>
      <c r="B310" s="129"/>
      <c r="C310" s="225"/>
      <c r="D310" s="1239"/>
      <c r="E310" s="328"/>
      <c r="F310" s="125"/>
      <c r="G310" s="124"/>
      <c r="H310" s="123"/>
      <c r="I310" s="122"/>
      <c r="J310" s="121"/>
      <c r="K310" s="324" t="s">
        <v>33</v>
      </c>
      <c r="L310" s="1250">
        <f>SUM(L304:L309)</f>
        <v>185</v>
      </c>
      <c r="M310" s="1249"/>
      <c r="N310" s="1105"/>
      <c r="O310" s="320"/>
    </row>
    <row r="311" spans="1:27" ht="22.5" customHeight="1" x14ac:dyDescent="0.2">
      <c r="A311" s="166" t="s">
        <v>97</v>
      </c>
      <c r="B311" s="165" t="s">
        <v>56</v>
      </c>
      <c r="C311" s="256" t="s">
        <v>39</v>
      </c>
      <c r="D311" s="666" t="s">
        <v>37</v>
      </c>
      <c r="E311" s="254"/>
      <c r="F311" s="161" t="s">
        <v>329</v>
      </c>
      <c r="G311" s="160" t="s">
        <v>325</v>
      </c>
      <c r="H311" s="159" t="s">
        <v>324</v>
      </c>
      <c r="I311" s="158" t="s">
        <v>51</v>
      </c>
      <c r="J311" s="157" t="s">
        <v>328</v>
      </c>
      <c r="K311" s="641" t="s">
        <v>49</v>
      </c>
      <c r="L311" s="155">
        <v>0</v>
      </c>
      <c r="M311" s="1248" t="s">
        <v>61</v>
      </c>
      <c r="N311" s="1247" t="s">
        <v>47</v>
      </c>
      <c r="O311" s="374"/>
      <c r="AA311" s="201"/>
    </row>
    <row r="312" spans="1:27" ht="22.5" customHeight="1" x14ac:dyDescent="0.2">
      <c r="A312" s="145"/>
      <c r="B312" s="144"/>
      <c r="C312" s="237"/>
      <c r="D312" s="656"/>
      <c r="E312" s="235"/>
      <c r="F312" s="140"/>
      <c r="G312" s="139"/>
      <c r="H312" s="138"/>
      <c r="I312" s="137"/>
      <c r="J312" s="136"/>
      <c r="K312" s="244" t="s">
        <v>46</v>
      </c>
      <c r="L312" s="146">
        <v>0</v>
      </c>
      <c r="M312" s="368"/>
      <c r="N312" s="367"/>
      <c r="O312" s="366"/>
    </row>
    <row r="313" spans="1:27" ht="22.5" customHeight="1" x14ac:dyDescent="0.2">
      <c r="A313" s="145"/>
      <c r="B313" s="144"/>
      <c r="C313" s="237"/>
      <c r="D313" s="656"/>
      <c r="E313" s="235"/>
      <c r="F313" s="140"/>
      <c r="G313" s="139"/>
      <c r="H313" s="138"/>
      <c r="I313" s="137"/>
      <c r="J313" s="136"/>
      <c r="K313" s="635" t="s">
        <v>45</v>
      </c>
      <c r="L313" s="146">
        <v>115</v>
      </c>
      <c r="M313" s="368"/>
      <c r="N313" s="367"/>
      <c r="O313" s="366"/>
      <c r="AA313" s="148"/>
    </row>
    <row r="314" spans="1:27" ht="22.5" customHeight="1" x14ac:dyDescent="0.2">
      <c r="A314" s="145"/>
      <c r="B314" s="144"/>
      <c r="C314" s="237"/>
      <c r="D314" s="656"/>
      <c r="E314" s="235"/>
      <c r="F314" s="140"/>
      <c r="G314" s="139"/>
      <c r="H314" s="138"/>
      <c r="I314" s="137"/>
      <c r="J314" s="136"/>
      <c r="K314" s="635" t="s">
        <v>44</v>
      </c>
      <c r="L314" s="146">
        <v>0</v>
      </c>
      <c r="M314" s="368"/>
      <c r="N314" s="367"/>
      <c r="O314" s="366"/>
    </row>
    <row r="315" spans="1:27" ht="22.5" customHeight="1" x14ac:dyDescent="0.2">
      <c r="A315" s="145"/>
      <c r="B315" s="144"/>
      <c r="C315" s="237"/>
      <c r="D315" s="656"/>
      <c r="E315" s="235"/>
      <c r="F315" s="140"/>
      <c r="G315" s="139"/>
      <c r="H315" s="138"/>
      <c r="I315" s="137"/>
      <c r="J315" s="136"/>
      <c r="K315" s="635" t="s">
        <v>43</v>
      </c>
      <c r="L315" s="146">
        <v>0</v>
      </c>
      <c r="M315" s="368"/>
      <c r="N315" s="367"/>
      <c r="O315" s="366"/>
    </row>
    <row r="316" spans="1:27" ht="22.5" customHeight="1" thickBot="1" x14ac:dyDescent="0.25">
      <c r="A316" s="145"/>
      <c r="B316" s="144"/>
      <c r="C316" s="237"/>
      <c r="D316" s="656"/>
      <c r="E316" s="235"/>
      <c r="F316" s="140"/>
      <c r="G316" s="139"/>
      <c r="H316" s="138"/>
      <c r="I316" s="137"/>
      <c r="J316" s="136"/>
      <c r="K316" s="631" t="s">
        <v>41</v>
      </c>
      <c r="L316" s="614">
        <v>0</v>
      </c>
      <c r="M316" s="613"/>
      <c r="N316" s="612"/>
      <c r="O316" s="589"/>
    </row>
    <row r="317" spans="1:27" ht="22.5" customHeight="1" thickBot="1" x14ac:dyDescent="0.25">
      <c r="A317" s="130"/>
      <c r="B317" s="129"/>
      <c r="C317" s="225"/>
      <c r="D317" s="1239"/>
      <c r="E317" s="223"/>
      <c r="F317" s="125"/>
      <c r="G317" s="124"/>
      <c r="H317" s="123"/>
      <c r="I317" s="122"/>
      <c r="J317" s="121"/>
      <c r="K317" s="324" t="s">
        <v>33</v>
      </c>
      <c r="L317" s="259">
        <f>SUM(L311:L316)</f>
        <v>115</v>
      </c>
      <c r="M317" s="903"/>
      <c r="N317" s="902"/>
      <c r="O317" s="901"/>
    </row>
    <row r="318" spans="1:27" ht="22.5" customHeight="1" x14ac:dyDescent="0.2">
      <c r="A318" s="166" t="s">
        <v>97</v>
      </c>
      <c r="B318" s="165" t="s">
        <v>56</v>
      </c>
      <c r="C318" s="256" t="s">
        <v>39</v>
      </c>
      <c r="D318" s="1243" t="s">
        <v>119</v>
      </c>
      <c r="E318" s="254"/>
      <c r="F318" s="1246" t="s">
        <v>327</v>
      </c>
      <c r="G318" s="160" t="s">
        <v>325</v>
      </c>
      <c r="H318" s="159" t="s">
        <v>324</v>
      </c>
      <c r="I318" s="158" t="s">
        <v>51</v>
      </c>
      <c r="J318" s="157" t="s">
        <v>58</v>
      </c>
      <c r="K318" s="641" t="s">
        <v>49</v>
      </c>
      <c r="L318" s="377"/>
      <c r="M318" s="376"/>
      <c r="N318" s="868"/>
      <c r="O318" s="374"/>
    </row>
    <row r="319" spans="1:27" ht="22.5" customHeight="1" x14ac:dyDescent="0.2">
      <c r="A319" s="145"/>
      <c r="B319" s="144"/>
      <c r="C319" s="237"/>
      <c r="D319" s="656"/>
      <c r="E319" s="235"/>
      <c r="F319" s="1245"/>
      <c r="G319" s="139"/>
      <c r="H319" s="138"/>
      <c r="I319" s="137"/>
      <c r="J319" s="136"/>
      <c r="K319" s="244" t="s">
        <v>46</v>
      </c>
      <c r="L319" s="342"/>
      <c r="M319" s="368"/>
      <c r="N319" s="340"/>
      <c r="O319" s="366"/>
    </row>
    <row r="320" spans="1:27" ht="22.5" customHeight="1" x14ac:dyDescent="0.2">
      <c r="A320" s="145"/>
      <c r="B320" s="144"/>
      <c r="C320" s="237"/>
      <c r="D320" s="656"/>
      <c r="E320" s="235"/>
      <c r="F320" s="1245"/>
      <c r="G320" s="139"/>
      <c r="H320" s="138"/>
      <c r="I320" s="137"/>
      <c r="J320" s="136"/>
      <c r="K320" s="635" t="s">
        <v>45</v>
      </c>
      <c r="L320" s="345">
        <v>75</v>
      </c>
      <c r="M320" s="368"/>
      <c r="N320" s="340"/>
      <c r="O320" s="366"/>
    </row>
    <row r="321" spans="1:25" ht="22.5" customHeight="1" x14ac:dyDescent="0.2">
      <c r="A321" s="145"/>
      <c r="B321" s="144"/>
      <c r="C321" s="237"/>
      <c r="D321" s="656"/>
      <c r="E321" s="235"/>
      <c r="F321" s="1245"/>
      <c r="G321" s="139"/>
      <c r="H321" s="138"/>
      <c r="I321" s="137"/>
      <c r="J321" s="136"/>
      <c r="K321" s="635" t="s">
        <v>44</v>
      </c>
      <c r="L321" s="146"/>
      <c r="M321" s="368"/>
      <c r="N321" s="340"/>
      <c r="O321" s="366"/>
    </row>
    <row r="322" spans="1:25" ht="22.5" customHeight="1" x14ac:dyDescent="0.2">
      <c r="A322" s="145"/>
      <c r="B322" s="144"/>
      <c r="C322" s="237"/>
      <c r="D322" s="656"/>
      <c r="E322" s="235"/>
      <c r="F322" s="1245"/>
      <c r="G322" s="139"/>
      <c r="H322" s="138"/>
      <c r="I322" s="137"/>
      <c r="J322" s="136"/>
      <c r="K322" s="635" t="s">
        <v>43</v>
      </c>
      <c r="L322" s="146"/>
      <c r="M322" s="368"/>
      <c r="N322" s="340"/>
      <c r="O322" s="366"/>
    </row>
    <row r="323" spans="1:25" ht="22.5" customHeight="1" thickBot="1" x14ac:dyDescent="0.25">
      <c r="A323" s="145"/>
      <c r="B323" s="144"/>
      <c r="C323" s="237"/>
      <c r="D323" s="656"/>
      <c r="E323" s="235"/>
      <c r="F323" s="1245"/>
      <c r="G323" s="139"/>
      <c r="H323" s="138"/>
      <c r="I323" s="137"/>
      <c r="J323" s="136"/>
      <c r="K323" s="631" t="s">
        <v>41</v>
      </c>
      <c r="L323" s="1240">
        <v>125</v>
      </c>
      <c r="M323" s="613"/>
      <c r="N323" s="865"/>
      <c r="O323" s="589"/>
    </row>
    <row r="324" spans="1:25" ht="22.5" customHeight="1" thickBot="1" x14ac:dyDescent="0.25">
      <c r="A324" s="130"/>
      <c r="B324" s="129"/>
      <c r="C324" s="225"/>
      <c r="D324" s="1239"/>
      <c r="E324" s="223"/>
      <c r="F324" s="1244"/>
      <c r="G324" s="124"/>
      <c r="H324" s="123"/>
      <c r="I324" s="122"/>
      <c r="J324" s="121"/>
      <c r="K324" s="324" t="s">
        <v>33</v>
      </c>
      <c r="L324" s="217">
        <f>SUM(L318:L323)</f>
        <v>200</v>
      </c>
      <c r="M324" s="903"/>
      <c r="N324" s="902"/>
      <c r="O324" s="901"/>
    </row>
    <row r="325" spans="1:25" ht="22.5" customHeight="1" x14ac:dyDescent="0.2">
      <c r="A325" s="166" t="s">
        <v>97</v>
      </c>
      <c r="B325" s="165" t="s">
        <v>56</v>
      </c>
      <c r="C325" s="256" t="s">
        <v>39</v>
      </c>
      <c r="D325" s="1243" t="s">
        <v>115</v>
      </c>
      <c r="E325" s="254"/>
      <c r="F325" s="1242" t="s">
        <v>326</v>
      </c>
      <c r="G325" s="160" t="s">
        <v>325</v>
      </c>
      <c r="H325" s="159" t="s">
        <v>324</v>
      </c>
      <c r="I325" s="158" t="s">
        <v>51</v>
      </c>
      <c r="J325" s="348" t="s">
        <v>58</v>
      </c>
      <c r="K325" s="641" t="s">
        <v>49</v>
      </c>
      <c r="L325" s="155"/>
      <c r="M325" s="376"/>
      <c r="N325" s="868"/>
      <c r="O325" s="374"/>
    </row>
    <row r="326" spans="1:25" ht="22.5" customHeight="1" x14ac:dyDescent="0.2">
      <c r="A326" s="145"/>
      <c r="B326" s="144"/>
      <c r="C326" s="237"/>
      <c r="D326" s="656"/>
      <c r="E326" s="235"/>
      <c r="F326" s="1241"/>
      <c r="G326" s="139"/>
      <c r="H326" s="138"/>
      <c r="I326" s="137"/>
      <c r="J326" s="335"/>
      <c r="K326" s="244" t="s">
        <v>46</v>
      </c>
      <c r="L326" s="146"/>
      <c r="M326" s="368"/>
      <c r="N326" s="340"/>
      <c r="O326" s="366"/>
    </row>
    <row r="327" spans="1:25" ht="22.5" customHeight="1" x14ac:dyDescent="0.2">
      <c r="A327" s="145"/>
      <c r="B327" s="144"/>
      <c r="C327" s="237"/>
      <c r="D327" s="656"/>
      <c r="E327" s="235"/>
      <c r="F327" s="1241"/>
      <c r="G327" s="139"/>
      <c r="H327" s="138"/>
      <c r="I327" s="137"/>
      <c r="J327" s="335"/>
      <c r="K327" s="635" t="s">
        <v>45</v>
      </c>
      <c r="L327" s="345">
        <v>60</v>
      </c>
      <c r="M327" s="368"/>
      <c r="N327" s="340"/>
      <c r="O327" s="366"/>
    </row>
    <row r="328" spans="1:25" ht="22.5" customHeight="1" x14ac:dyDescent="0.2">
      <c r="A328" s="145"/>
      <c r="B328" s="144"/>
      <c r="C328" s="237"/>
      <c r="D328" s="656"/>
      <c r="E328" s="235"/>
      <c r="F328" s="1241"/>
      <c r="G328" s="139"/>
      <c r="H328" s="138"/>
      <c r="I328" s="137"/>
      <c r="J328" s="335"/>
      <c r="K328" s="635" t="s">
        <v>44</v>
      </c>
      <c r="L328" s="146"/>
      <c r="M328" s="368"/>
      <c r="N328" s="340"/>
      <c r="O328" s="366"/>
    </row>
    <row r="329" spans="1:25" ht="22.5" customHeight="1" x14ac:dyDescent="0.2">
      <c r="A329" s="145"/>
      <c r="B329" s="144"/>
      <c r="C329" s="237"/>
      <c r="D329" s="656"/>
      <c r="E329" s="235"/>
      <c r="F329" s="1241"/>
      <c r="G329" s="139"/>
      <c r="H329" s="138"/>
      <c r="I329" s="137"/>
      <c r="J329" s="335"/>
      <c r="K329" s="635" t="s">
        <v>43</v>
      </c>
      <c r="L329" s="146"/>
      <c r="M329" s="368"/>
      <c r="N329" s="340"/>
      <c r="O329" s="366"/>
    </row>
    <row r="330" spans="1:25" ht="22.5" customHeight="1" thickBot="1" x14ac:dyDescent="0.25">
      <c r="A330" s="145"/>
      <c r="B330" s="144"/>
      <c r="C330" s="237"/>
      <c r="D330" s="656"/>
      <c r="E330" s="235"/>
      <c r="F330" s="1241"/>
      <c r="G330" s="139"/>
      <c r="H330" s="138"/>
      <c r="I330" s="137"/>
      <c r="J330" s="335"/>
      <c r="K330" s="631" t="s">
        <v>41</v>
      </c>
      <c r="L330" s="1240">
        <v>120</v>
      </c>
      <c r="M330" s="613"/>
      <c r="N330" s="865"/>
      <c r="O330" s="589"/>
    </row>
    <row r="331" spans="1:25" ht="22.5" customHeight="1" thickBot="1" x14ac:dyDescent="0.25">
      <c r="A331" s="130"/>
      <c r="B331" s="129"/>
      <c r="C331" s="225"/>
      <c r="D331" s="1239"/>
      <c r="E331" s="223"/>
      <c r="F331" s="1238"/>
      <c r="G331" s="124"/>
      <c r="H331" s="123"/>
      <c r="I331" s="122"/>
      <c r="J331" s="325"/>
      <c r="K331" s="324" t="s">
        <v>33</v>
      </c>
      <c r="L331" s="217">
        <f>SUM(L325:L330)</f>
        <v>180</v>
      </c>
      <c r="M331" s="903"/>
      <c r="N331" s="902"/>
      <c r="O331" s="901"/>
    </row>
    <row r="332" spans="1:25" ht="23.25" customHeight="1" thickBot="1" x14ac:dyDescent="0.25">
      <c r="A332" s="761" t="s">
        <v>97</v>
      </c>
      <c r="B332" s="1036" t="s">
        <v>56</v>
      </c>
      <c r="C332" s="1035" t="s">
        <v>38</v>
      </c>
      <c r="D332" s="1035"/>
      <c r="E332" s="1035"/>
      <c r="F332" s="1035"/>
      <c r="G332" s="1035"/>
      <c r="H332" s="1035"/>
      <c r="I332" s="1034"/>
      <c r="J332" s="1033"/>
      <c r="K332" s="1237" t="s">
        <v>33</v>
      </c>
      <c r="L332" s="1236">
        <f>L229+L248</f>
        <v>2526.6</v>
      </c>
      <c r="M332" s="108"/>
      <c r="N332" s="108"/>
      <c r="O332" s="107"/>
    </row>
    <row r="333" spans="1:25" ht="22.5" customHeight="1" thickBot="1" x14ac:dyDescent="0.25">
      <c r="A333" s="1235" t="s">
        <v>97</v>
      </c>
      <c r="B333" s="1234" t="s">
        <v>39</v>
      </c>
      <c r="C333" s="1029" t="s">
        <v>323</v>
      </c>
      <c r="D333" s="1028"/>
      <c r="E333" s="1027"/>
      <c r="F333" s="1028"/>
      <c r="G333" s="1028"/>
      <c r="H333" s="1028"/>
      <c r="I333" s="1028"/>
      <c r="J333" s="1027"/>
      <c r="K333" s="1028"/>
      <c r="L333" s="1027"/>
      <c r="M333" s="723"/>
      <c r="N333" s="723"/>
      <c r="O333" s="812"/>
    </row>
    <row r="334" spans="1:25" ht="29.45" customHeight="1" thickBot="1" x14ac:dyDescent="0.25">
      <c r="A334" s="1026"/>
      <c r="B334" s="749"/>
      <c r="C334" s="1025"/>
      <c r="D334" s="1023"/>
      <c r="E334" s="1023"/>
      <c r="F334" s="1023"/>
      <c r="G334" s="1023"/>
      <c r="H334" s="1023"/>
      <c r="I334" s="1023"/>
      <c r="J334" s="1024"/>
      <c r="K334" s="1023"/>
      <c r="L334" s="1022"/>
      <c r="M334" s="513" t="s">
        <v>322</v>
      </c>
      <c r="N334" s="503" t="s">
        <v>321</v>
      </c>
      <c r="O334" s="1089"/>
      <c r="Y334" s="717"/>
    </row>
    <row r="335" spans="1:25" ht="17.25" customHeight="1" x14ac:dyDescent="0.2">
      <c r="A335" s="1233" t="s">
        <v>97</v>
      </c>
      <c r="B335" s="1232" t="s">
        <v>39</v>
      </c>
      <c r="C335" s="1222" t="s">
        <v>56</v>
      </c>
      <c r="D335" s="1231"/>
      <c r="E335" s="1230"/>
      <c r="F335" s="1229" t="s">
        <v>320</v>
      </c>
      <c r="G335" s="393" t="s">
        <v>317</v>
      </c>
      <c r="H335" s="766" t="s">
        <v>52</v>
      </c>
      <c r="I335" s="765" t="s">
        <v>51</v>
      </c>
      <c r="J335" s="157" t="s">
        <v>58</v>
      </c>
      <c r="K335" s="797" t="s">
        <v>49</v>
      </c>
      <c r="L335" s="1225">
        <f>L349</f>
        <v>0</v>
      </c>
      <c r="M335" s="1228" t="s">
        <v>57</v>
      </c>
      <c r="N335" s="1227" t="s">
        <v>47</v>
      </c>
      <c r="O335" s="482"/>
      <c r="Y335" s="201"/>
    </row>
    <row r="336" spans="1:25" ht="17.25" customHeight="1" x14ac:dyDescent="0.2">
      <c r="A336" s="1224"/>
      <c r="B336" s="1223"/>
      <c r="C336" s="1222"/>
      <c r="D336" s="1221"/>
      <c r="E336" s="1220"/>
      <c r="F336" s="1226"/>
      <c r="G336" s="393"/>
      <c r="H336" s="766"/>
      <c r="I336" s="765"/>
      <c r="J336" s="136"/>
      <c r="K336" s="188" t="s">
        <v>46</v>
      </c>
      <c r="L336" s="1225">
        <f>L350</f>
        <v>0</v>
      </c>
      <c r="M336" s="497"/>
      <c r="N336" s="701"/>
      <c r="O336" s="399"/>
      <c r="Y336" s="201"/>
    </row>
    <row r="337" spans="1:27" ht="12.75" customHeight="1" x14ac:dyDescent="0.2">
      <c r="A337" s="1224"/>
      <c r="B337" s="1223"/>
      <c r="C337" s="1222"/>
      <c r="D337" s="1221"/>
      <c r="E337" s="1220"/>
      <c r="F337" s="1219"/>
      <c r="G337" s="393"/>
      <c r="H337" s="766"/>
      <c r="I337" s="765"/>
      <c r="J337" s="136"/>
      <c r="K337" s="796" t="s">
        <v>45</v>
      </c>
      <c r="L337" s="1225">
        <f>L351+L344</f>
        <v>703.5</v>
      </c>
      <c r="M337" s="497"/>
      <c r="N337" s="669"/>
      <c r="O337" s="399"/>
      <c r="Y337" s="201"/>
    </row>
    <row r="338" spans="1:27" ht="15" x14ac:dyDescent="0.2">
      <c r="A338" s="1224"/>
      <c r="B338" s="1223"/>
      <c r="C338" s="1222"/>
      <c r="D338" s="1221"/>
      <c r="E338" s="1220"/>
      <c r="F338" s="1219"/>
      <c r="G338" s="393"/>
      <c r="H338" s="766"/>
      <c r="I338" s="765"/>
      <c r="J338" s="775"/>
      <c r="K338" s="796" t="s">
        <v>44</v>
      </c>
      <c r="L338" s="1225">
        <f>L352</f>
        <v>0</v>
      </c>
      <c r="M338" s="425"/>
      <c r="N338" s="459"/>
      <c r="O338" s="399"/>
    </row>
    <row r="339" spans="1:27" ht="21" customHeight="1" x14ac:dyDescent="0.2">
      <c r="A339" s="1224"/>
      <c r="B339" s="1223"/>
      <c r="C339" s="1222"/>
      <c r="D339" s="1221"/>
      <c r="E339" s="1220"/>
      <c r="F339" s="1219"/>
      <c r="G339" s="393"/>
      <c r="H339" s="766"/>
      <c r="I339" s="765"/>
      <c r="J339" s="775"/>
      <c r="K339" s="796" t="s">
        <v>43</v>
      </c>
      <c r="L339" s="1225">
        <f>L353+L346</f>
        <v>826.2</v>
      </c>
      <c r="M339" s="425"/>
      <c r="N339" s="459"/>
      <c r="O339" s="399"/>
    </row>
    <row r="340" spans="1:27" ht="30" customHeight="1" thickBot="1" x14ac:dyDescent="0.25">
      <c r="A340" s="1224"/>
      <c r="B340" s="1223"/>
      <c r="C340" s="1222"/>
      <c r="D340" s="1221"/>
      <c r="E340" s="1220"/>
      <c r="F340" s="1219"/>
      <c r="G340" s="393"/>
      <c r="H340" s="766"/>
      <c r="I340" s="765"/>
      <c r="J340" s="775"/>
      <c r="K340" s="791" t="s">
        <v>41</v>
      </c>
      <c r="L340" s="1218">
        <f>L354</f>
        <v>0</v>
      </c>
      <c r="M340" s="453"/>
      <c r="N340" s="452"/>
      <c r="O340" s="451"/>
    </row>
    <row r="341" spans="1:27" ht="27" customHeight="1" thickBot="1" x14ac:dyDescent="0.25">
      <c r="A341" s="1217"/>
      <c r="B341" s="1216"/>
      <c r="C341" s="1215"/>
      <c r="D341" s="759"/>
      <c r="E341" s="1214"/>
      <c r="F341" s="1213"/>
      <c r="G341" s="387"/>
      <c r="H341" s="755"/>
      <c r="I341" s="754"/>
      <c r="J341" s="786"/>
      <c r="K341" s="752" t="s">
        <v>33</v>
      </c>
      <c r="L341" s="751">
        <f>SUM(L335:L340)</f>
        <v>1529.7</v>
      </c>
      <c r="M341" s="385"/>
      <c r="N341" s="321"/>
      <c r="O341" s="386"/>
    </row>
    <row r="342" spans="1:27" ht="17.25" customHeight="1" x14ac:dyDescent="0.2">
      <c r="A342" s="1008" t="s">
        <v>97</v>
      </c>
      <c r="B342" s="1199" t="s">
        <v>39</v>
      </c>
      <c r="C342" s="770" t="s">
        <v>56</v>
      </c>
      <c r="D342" s="1193" t="s">
        <v>56</v>
      </c>
      <c r="E342" s="1201"/>
      <c r="F342" s="655" t="s">
        <v>319</v>
      </c>
      <c r="G342" s="393" t="s">
        <v>317</v>
      </c>
      <c r="H342" s="766" t="s">
        <v>52</v>
      </c>
      <c r="I342" s="765" t="s">
        <v>51</v>
      </c>
      <c r="J342" s="157" t="s">
        <v>58</v>
      </c>
      <c r="K342" s="777" t="s">
        <v>49</v>
      </c>
      <c r="L342" s="1212"/>
      <c r="M342" s="376"/>
      <c r="N342" s="375"/>
      <c r="O342" s="639"/>
      <c r="AA342" s="201"/>
    </row>
    <row r="343" spans="1:27" ht="17.25" customHeight="1" x14ac:dyDescent="0.2">
      <c r="A343" s="1204"/>
      <c r="B343" s="1203"/>
      <c r="C343" s="1202"/>
      <c r="D343" s="1208"/>
      <c r="E343" s="1201"/>
      <c r="F343" s="655"/>
      <c r="G343" s="393"/>
      <c r="H343" s="766"/>
      <c r="I343" s="765"/>
      <c r="J343" s="136"/>
      <c r="K343" s="244" t="s">
        <v>46</v>
      </c>
      <c r="L343" s="1211"/>
      <c r="M343" s="371"/>
      <c r="N343" s="370"/>
      <c r="O343" s="637"/>
    </row>
    <row r="344" spans="1:27" ht="17.25" customHeight="1" x14ac:dyDescent="0.2">
      <c r="A344" s="1204"/>
      <c r="B344" s="1203"/>
      <c r="C344" s="1202"/>
      <c r="D344" s="1208"/>
      <c r="E344" s="1201"/>
      <c r="F344" s="655"/>
      <c r="G344" s="393"/>
      <c r="H344" s="766"/>
      <c r="I344" s="765"/>
      <c r="J344" s="136"/>
      <c r="K344" s="774" t="s">
        <v>45</v>
      </c>
      <c r="L344" s="1210">
        <v>3</v>
      </c>
      <c r="M344" s="368"/>
      <c r="N344" s="367"/>
      <c r="O344" s="339"/>
      <c r="AA344" s="148"/>
    </row>
    <row r="345" spans="1:27" ht="17.25" customHeight="1" x14ac:dyDescent="0.2">
      <c r="A345" s="1204"/>
      <c r="B345" s="1203"/>
      <c r="C345" s="1202"/>
      <c r="D345" s="1208"/>
      <c r="E345" s="1201"/>
      <c r="F345" s="655"/>
      <c r="G345" s="393"/>
      <c r="H345" s="766"/>
      <c r="I345" s="765"/>
      <c r="J345" s="775"/>
      <c r="K345" s="774" t="s">
        <v>44</v>
      </c>
      <c r="L345" s="1209"/>
      <c r="M345" s="368"/>
      <c r="N345" s="367"/>
      <c r="O345" s="339"/>
    </row>
    <row r="346" spans="1:27" ht="17.25" customHeight="1" x14ac:dyDescent="0.2">
      <c r="A346" s="1204"/>
      <c r="B346" s="1203"/>
      <c r="C346" s="1202"/>
      <c r="D346" s="1208"/>
      <c r="E346" s="1201"/>
      <c r="F346" s="655"/>
      <c r="G346" s="393"/>
      <c r="H346" s="766"/>
      <c r="I346" s="765"/>
      <c r="J346" s="775"/>
      <c r="K346" s="774" t="s">
        <v>43</v>
      </c>
      <c r="L346" s="1209"/>
      <c r="M346" s="368"/>
      <c r="N346" s="367"/>
      <c r="O346" s="339"/>
    </row>
    <row r="347" spans="1:27" ht="17.25" customHeight="1" thickBot="1" x14ac:dyDescent="0.25">
      <c r="A347" s="1204"/>
      <c r="B347" s="1203"/>
      <c r="C347" s="1202"/>
      <c r="D347" s="1208"/>
      <c r="E347" s="1201"/>
      <c r="F347" s="655"/>
      <c r="G347" s="393"/>
      <c r="H347" s="766"/>
      <c r="I347" s="765"/>
      <c r="J347" s="775"/>
      <c r="K347" s="763" t="s">
        <v>41</v>
      </c>
      <c r="L347" s="1207"/>
      <c r="M347" s="1206"/>
      <c r="N347" s="361"/>
      <c r="O347" s="1205"/>
    </row>
    <row r="348" spans="1:27" ht="30.75" customHeight="1" thickBot="1" x14ac:dyDescent="0.25">
      <c r="A348" s="1204"/>
      <c r="B348" s="1203"/>
      <c r="C348" s="1202"/>
      <c r="D348" s="758"/>
      <c r="E348" s="1201"/>
      <c r="F348" s="650"/>
      <c r="G348" s="387"/>
      <c r="H348" s="755"/>
      <c r="I348" s="754"/>
      <c r="J348" s="786"/>
      <c r="K348" s="752" t="s">
        <v>33</v>
      </c>
      <c r="L348" s="1200">
        <f>SUM(L342:L347)</f>
        <v>3</v>
      </c>
      <c r="M348" s="608"/>
      <c r="N348" s="354"/>
      <c r="O348" s="556"/>
    </row>
    <row r="349" spans="1:27" ht="21" customHeight="1" x14ac:dyDescent="0.2">
      <c r="A349" s="1008" t="s">
        <v>97</v>
      </c>
      <c r="B349" s="1199" t="s">
        <v>39</v>
      </c>
      <c r="C349" s="770" t="s">
        <v>56</v>
      </c>
      <c r="D349" s="1198" t="s">
        <v>39</v>
      </c>
      <c r="E349" s="1117" t="s">
        <v>55</v>
      </c>
      <c r="F349" s="161" t="s">
        <v>318</v>
      </c>
      <c r="G349" s="160" t="s">
        <v>317</v>
      </c>
      <c r="H349" s="159" t="s">
        <v>52</v>
      </c>
      <c r="I349" s="1197" t="s">
        <v>80</v>
      </c>
      <c r="J349" s="157" t="s">
        <v>316</v>
      </c>
      <c r="K349" s="777" t="s">
        <v>49</v>
      </c>
      <c r="L349" s="776">
        <v>0</v>
      </c>
      <c r="M349" s="187" t="s">
        <v>61</v>
      </c>
      <c r="N349" s="186" t="s">
        <v>47</v>
      </c>
      <c r="O349" s="478"/>
      <c r="AA349" s="1195"/>
    </row>
    <row r="350" spans="1:27" ht="21" customHeight="1" x14ac:dyDescent="0.2">
      <c r="A350" s="772"/>
      <c r="B350" s="1194"/>
      <c r="C350" s="770"/>
      <c r="D350" s="1193"/>
      <c r="E350" s="1192"/>
      <c r="F350" s="140"/>
      <c r="G350" s="139"/>
      <c r="H350" s="138"/>
      <c r="I350" s="1191"/>
      <c r="J350" s="136"/>
      <c r="K350" s="244" t="s">
        <v>46</v>
      </c>
      <c r="L350" s="773"/>
      <c r="M350" s="425"/>
      <c r="N350" s="424"/>
      <c r="O350" s="458"/>
      <c r="AA350" s="1184"/>
    </row>
    <row r="351" spans="1:27" ht="19.5" customHeight="1" x14ac:dyDescent="0.25">
      <c r="A351" s="772"/>
      <c r="B351" s="1194"/>
      <c r="C351" s="770"/>
      <c r="D351" s="1193"/>
      <c r="E351" s="1192"/>
      <c r="F351" s="140"/>
      <c r="G351" s="139"/>
      <c r="H351" s="138"/>
      <c r="I351" s="1191"/>
      <c r="J351" s="136"/>
      <c r="K351" s="774" t="s">
        <v>45</v>
      </c>
      <c r="L351" s="773">
        <v>700.5</v>
      </c>
      <c r="M351" s="423" t="s">
        <v>315</v>
      </c>
      <c r="N351" s="422" t="s">
        <v>47</v>
      </c>
      <c r="O351" s="458"/>
      <c r="AA351" s="1195"/>
    </row>
    <row r="352" spans="1:27" ht="26.25" customHeight="1" x14ac:dyDescent="0.2">
      <c r="A352" s="772"/>
      <c r="B352" s="1194"/>
      <c r="C352" s="770"/>
      <c r="D352" s="1193"/>
      <c r="E352" s="1192"/>
      <c r="F352" s="140"/>
      <c r="G352" s="139"/>
      <c r="H352" s="138"/>
      <c r="I352" s="1191"/>
      <c r="J352" s="775"/>
      <c r="K352" s="774" t="s">
        <v>44</v>
      </c>
      <c r="L352" s="773"/>
      <c r="M352" s="279"/>
      <c r="N352" s="459"/>
      <c r="O352" s="399"/>
      <c r="AA352" s="1184"/>
    </row>
    <row r="353" spans="1:27" ht="25.5" customHeight="1" x14ac:dyDescent="0.2">
      <c r="A353" s="772"/>
      <c r="B353" s="1194"/>
      <c r="C353" s="770"/>
      <c r="D353" s="1193"/>
      <c r="E353" s="1192"/>
      <c r="F353" s="140"/>
      <c r="G353" s="139"/>
      <c r="H353" s="138"/>
      <c r="I353" s="1191"/>
      <c r="J353" s="775"/>
      <c r="K353" s="1196" t="s">
        <v>43</v>
      </c>
      <c r="L353" s="1002">
        <v>826.2</v>
      </c>
      <c r="M353" s="425"/>
      <c r="N353" s="459"/>
      <c r="O353" s="399"/>
      <c r="AA353" s="1195"/>
    </row>
    <row r="354" spans="1:27" ht="23.25" customHeight="1" thickBot="1" x14ac:dyDescent="0.25">
      <c r="A354" s="772"/>
      <c r="B354" s="1194"/>
      <c r="C354" s="770"/>
      <c r="D354" s="1193"/>
      <c r="E354" s="1192"/>
      <c r="F354" s="140"/>
      <c r="G354" s="139"/>
      <c r="H354" s="138"/>
      <c r="I354" s="1191"/>
      <c r="J354" s="775"/>
      <c r="K354" s="1190" t="s">
        <v>41</v>
      </c>
      <c r="L354" s="1189"/>
      <c r="M354" s="453"/>
      <c r="N354" s="452"/>
      <c r="O354" s="451"/>
      <c r="AA354" s="1184"/>
    </row>
    <row r="355" spans="1:27" ht="25.5" customHeight="1" thickBot="1" x14ac:dyDescent="0.25">
      <c r="A355" s="761"/>
      <c r="B355" s="1188"/>
      <c r="C355" s="759"/>
      <c r="D355" s="1187"/>
      <c r="E355" s="1186"/>
      <c r="F355" s="125"/>
      <c r="G355" s="124"/>
      <c r="H355" s="123"/>
      <c r="I355" s="1185"/>
      <c r="J355" s="786"/>
      <c r="K355" s="752" t="s">
        <v>33</v>
      </c>
      <c r="L355" s="751">
        <f>SUM(L349:L354)</f>
        <v>1526.7</v>
      </c>
      <c r="M355" s="385"/>
      <c r="N355" s="321"/>
      <c r="O355" s="386"/>
      <c r="AA355" s="1184"/>
    </row>
    <row r="356" spans="1:27" ht="15" thickBot="1" x14ac:dyDescent="0.25">
      <c r="A356" s="1183" t="s">
        <v>97</v>
      </c>
      <c r="B356" s="749" t="s">
        <v>39</v>
      </c>
      <c r="C356" s="748" t="s">
        <v>38</v>
      </c>
      <c r="D356" s="748"/>
      <c r="E356" s="748"/>
      <c r="F356" s="748"/>
      <c r="G356" s="748"/>
      <c r="H356" s="748"/>
      <c r="I356" s="747"/>
      <c r="J356" s="746"/>
      <c r="K356" s="745" t="s">
        <v>33</v>
      </c>
      <c r="L356" s="744">
        <f>L341*1</f>
        <v>1529.7</v>
      </c>
      <c r="M356" s="533"/>
      <c r="N356" s="533"/>
      <c r="O356" s="743"/>
    </row>
    <row r="357" spans="1:27" ht="15" thickBot="1" x14ac:dyDescent="0.25">
      <c r="A357" s="1182" t="s">
        <v>97</v>
      </c>
      <c r="B357" s="1182"/>
      <c r="C357" s="1181" t="s">
        <v>36</v>
      </c>
      <c r="D357" s="1181"/>
      <c r="E357" s="1181"/>
      <c r="F357" s="1181"/>
      <c r="G357" s="1181"/>
      <c r="H357" s="1181"/>
      <c r="I357" s="1180"/>
      <c r="J357" s="1179"/>
      <c r="K357" s="1178" t="s">
        <v>33</v>
      </c>
      <c r="L357" s="1177">
        <f>L356+L332</f>
        <v>4056.3</v>
      </c>
      <c r="M357" s="527"/>
      <c r="N357" s="527"/>
      <c r="O357" s="815"/>
    </row>
    <row r="358" spans="1:27" ht="27.75" customHeight="1" thickBot="1" x14ac:dyDescent="0.25">
      <c r="A358" s="1176" t="s">
        <v>96</v>
      </c>
      <c r="B358" s="1175"/>
      <c r="C358" s="1174" t="s">
        <v>314</v>
      </c>
      <c r="D358" s="1172"/>
      <c r="E358" s="521"/>
      <c r="F358" s="1173"/>
      <c r="G358" s="1173"/>
      <c r="H358" s="1172"/>
      <c r="I358" s="1172"/>
      <c r="J358" s="1172"/>
      <c r="K358" s="1172"/>
      <c r="L358" s="1171"/>
      <c r="M358" s="520"/>
      <c r="N358" s="520"/>
      <c r="O358" s="519"/>
    </row>
    <row r="359" spans="1:27" ht="45.75" thickBot="1" x14ac:dyDescent="0.25">
      <c r="A359" s="518"/>
      <c r="B359" s="517"/>
      <c r="C359" s="515"/>
      <c r="D359" s="515"/>
      <c r="E359" s="507"/>
      <c r="F359" s="516"/>
      <c r="G359" s="516"/>
      <c r="H359" s="515"/>
      <c r="I359" s="515"/>
      <c r="J359" s="515"/>
      <c r="K359" s="515"/>
      <c r="L359" s="1024"/>
      <c r="M359" s="1170" t="s">
        <v>313</v>
      </c>
      <c r="N359" s="503" t="s">
        <v>47</v>
      </c>
      <c r="O359" s="502">
        <v>3</v>
      </c>
    </row>
    <row r="360" spans="1:27" ht="25.5" customHeight="1" thickBot="1" x14ac:dyDescent="0.25">
      <c r="A360" s="722" t="s">
        <v>96</v>
      </c>
      <c r="B360" s="894" t="s">
        <v>56</v>
      </c>
      <c r="C360" s="724" t="s">
        <v>312</v>
      </c>
      <c r="D360" s="723"/>
      <c r="E360" s="511"/>
      <c r="F360" s="723"/>
      <c r="G360" s="723"/>
      <c r="H360" s="723"/>
      <c r="I360" s="723"/>
      <c r="J360" s="723"/>
      <c r="K360" s="723"/>
      <c r="L360" s="511"/>
      <c r="M360" s="723"/>
      <c r="N360" s="723"/>
      <c r="O360" s="510"/>
    </row>
    <row r="361" spans="1:27" ht="33.75" customHeight="1" thickBot="1" x14ac:dyDescent="0.25">
      <c r="A361" s="509"/>
      <c r="B361" s="114"/>
      <c r="C361" s="506"/>
      <c r="D361" s="506"/>
      <c r="E361" s="506"/>
      <c r="F361" s="506"/>
      <c r="G361" s="506"/>
      <c r="H361" s="506"/>
      <c r="I361" s="506"/>
      <c r="J361" s="507"/>
      <c r="K361" s="506"/>
      <c r="L361" s="506"/>
      <c r="M361" s="1170" t="s">
        <v>311</v>
      </c>
      <c r="N361" s="503" t="s">
        <v>47</v>
      </c>
      <c r="O361" s="813">
        <v>3</v>
      </c>
    </row>
    <row r="362" spans="1:27" ht="17.25" customHeight="1" x14ac:dyDescent="0.2">
      <c r="A362" s="290" t="s">
        <v>96</v>
      </c>
      <c r="B362" s="165" t="s">
        <v>56</v>
      </c>
      <c r="C362" s="667" t="s">
        <v>56</v>
      </c>
      <c r="D362" s="1169"/>
      <c r="E362" s="1122"/>
      <c r="F362" s="1168" t="s">
        <v>310</v>
      </c>
      <c r="G362" s="411" t="s">
        <v>281</v>
      </c>
      <c r="H362" s="159" t="s">
        <v>52</v>
      </c>
      <c r="I362" s="158" t="s">
        <v>51</v>
      </c>
      <c r="J362" s="157" t="s">
        <v>58</v>
      </c>
      <c r="K362" s="190" t="s">
        <v>49</v>
      </c>
      <c r="L362" s="177">
        <f>L369+L376+L382+L388+L394+L401+L407+L414+L421+L428+L434+L441+L448+L455+L462</f>
        <v>0</v>
      </c>
      <c r="M362" s="187" t="s">
        <v>57</v>
      </c>
      <c r="N362" s="186" t="s">
        <v>47</v>
      </c>
      <c r="O362" s="478">
        <v>3</v>
      </c>
    </row>
    <row r="363" spans="1:27" ht="17.25" customHeight="1" x14ac:dyDescent="0.2">
      <c r="A363" s="273"/>
      <c r="B363" s="144"/>
      <c r="C363" s="664"/>
      <c r="D363" s="657"/>
      <c r="E363" s="1118"/>
      <c r="F363" s="1167"/>
      <c r="G363" s="393"/>
      <c r="H363" s="138"/>
      <c r="I363" s="137"/>
      <c r="J363" s="136"/>
      <c r="K363" s="188" t="s">
        <v>46</v>
      </c>
      <c r="L363" s="811">
        <f>L370+L395+L408+L415+L422+L435+L442+L449+L456+L463</f>
        <v>0</v>
      </c>
      <c r="M363" s="425"/>
      <c r="N363" s="424"/>
      <c r="O363" s="458"/>
    </row>
    <row r="364" spans="1:27" ht="15" x14ac:dyDescent="0.2">
      <c r="A364" s="273"/>
      <c r="B364" s="144"/>
      <c r="C364" s="664"/>
      <c r="D364" s="657"/>
      <c r="E364" s="1118"/>
      <c r="F364" s="967"/>
      <c r="G364" s="393"/>
      <c r="H364" s="138"/>
      <c r="I364" s="137"/>
      <c r="J364" s="136"/>
      <c r="K364" s="183" t="s">
        <v>45</v>
      </c>
      <c r="L364" s="1166">
        <f>L371+L377+L383+L389+L396+L402+L409+L416+L423+L429+L436+L450+L457+L443+L464</f>
        <v>33.200000000000003</v>
      </c>
      <c r="M364" s="425"/>
      <c r="N364" s="459"/>
      <c r="O364" s="458"/>
    </row>
    <row r="365" spans="1:27" ht="15" customHeight="1" x14ac:dyDescent="0.2">
      <c r="A365" s="273"/>
      <c r="B365" s="144"/>
      <c r="C365" s="664"/>
      <c r="D365" s="657"/>
      <c r="E365" s="1118"/>
      <c r="F365" s="967"/>
      <c r="G365" s="393"/>
      <c r="H365" s="138"/>
      <c r="I365" s="137"/>
      <c r="J365" s="179"/>
      <c r="K365" s="183" t="s">
        <v>44</v>
      </c>
      <c r="L365" s="811">
        <f>L372+L378+L384+L390+L397+L403+L410+L417+L424+L430+L437+L451+L458+L444+L465</f>
        <v>0</v>
      </c>
      <c r="M365" s="425"/>
      <c r="N365" s="459"/>
      <c r="O365" s="458"/>
    </row>
    <row r="366" spans="1:27" ht="15" customHeight="1" x14ac:dyDescent="0.2">
      <c r="A366" s="273"/>
      <c r="B366" s="144"/>
      <c r="C366" s="664"/>
      <c r="D366" s="657"/>
      <c r="E366" s="1118"/>
      <c r="F366" s="967"/>
      <c r="G366" s="393"/>
      <c r="H366" s="138"/>
      <c r="I366" s="137"/>
      <c r="J366" s="179"/>
      <c r="K366" s="183" t="s">
        <v>43</v>
      </c>
      <c r="L366" s="811">
        <f>L373+L379+L385+L391+L398+L404+L411+L418+L425+L431+L438+L452+L459+L445+L466</f>
        <v>78.599999999999994</v>
      </c>
      <c r="M366" s="425"/>
      <c r="N366" s="459"/>
      <c r="O366" s="458"/>
    </row>
    <row r="367" spans="1:27" ht="19.5" customHeight="1" thickBot="1" x14ac:dyDescent="0.25">
      <c r="A367" s="273"/>
      <c r="B367" s="144"/>
      <c r="C367" s="664"/>
      <c r="D367" s="657"/>
      <c r="E367" s="1118"/>
      <c r="F367" s="967"/>
      <c r="G367" s="393"/>
      <c r="H367" s="138"/>
      <c r="I367" s="137"/>
      <c r="J367" s="179"/>
      <c r="K367" s="810" t="s">
        <v>42</v>
      </c>
      <c r="L367" s="809">
        <f>+L467+L374+L380+L386+L392+L399+L405+L412+L419+L426+L439+L446+L453+L460</f>
        <v>0</v>
      </c>
      <c r="M367" s="453"/>
      <c r="N367" s="452"/>
      <c r="O367" s="451"/>
    </row>
    <row r="368" spans="1:27" ht="34.5" customHeight="1" thickBot="1" x14ac:dyDescent="0.25">
      <c r="A368" s="213"/>
      <c r="B368" s="129"/>
      <c r="C368" s="175"/>
      <c r="D368" s="175"/>
      <c r="E368" s="174"/>
      <c r="F368" s="964"/>
      <c r="G368" s="387"/>
      <c r="H368" s="123"/>
      <c r="I368" s="122"/>
      <c r="J368" s="447"/>
      <c r="K368" s="218" t="s">
        <v>33</v>
      </c>
      <c r="L368" s="323">
        <f>SUM(L362:L367)</f>
        <v>111.8</v>
      </c>
      <c r="M368" s="385"/>
      <c r="N368" s="321"/>
      <c r="O368" s="426"/>
    </row>
    <row r="369" spans="1:29" ht="14.25" hidden="1" customHeight="1" x14ac:dyDescent="0.2">
      <c r="A369" s="290" t="s">
        <v>96</v>
      </c>
      <c r="B369" s="165" t="s">
        <v>56</v>
      </c>
      <c r="C369" s="667" t="s">
        <v>56</v>
      </c>
      <c r="D369" s="666" t="s">
        <v>56</v>
      </c>
      <c r="E369" s="413"/>
      <c r="F369" s="665" t="s">
        <v>309</v>
      </c>
      <c r="G369" s="411" t="s">
        <v>281</v>
      </c>
      <c r="H369" s="159" t="s">
        <v>52</v>
      </c>
      <c r="I369" s="1165" t="s">
        <v>307</v>
      </c>
      <c r="J369" s="689" t="s">
        <v>58</v>
      </c>
      <c r="K369" s="347" t="s">
        <v>49</v>
      </c>
      <c r="L369" s="409"/>
      <c r="M369" s="483"/>
      <c r="N369" s="648"/>
      <c r="O369" s="482"/>
      <c r="Y369" s="201"/>
      <c r="AA369" s="201" t="s">
        <v>169</v>
      </c>
    </row>
    <row r="370" spans="1:29" ht="14.25" hidden="1" customHeight="1" x14ac:dyDescent="0.2">
      <c r="A370" s="273"/>
      <c r="B370" s="144"/>
      <c r="C370" s="664"/>
      <c r="D370" s="656"/>
      <c r="E370" s="395"/>
      <c r="F370" s="655"/>
      <c r="G370" s="393"/>
      <c r="H370" s="138"/>
      <c r="I370" s="873"/>
      <c r="J370" s="663" t="s">
        <v>305</v>
      </c>
      <c r="K370" s="481" t="s">
        <v>78</v>
      </c>
      <c r="L370" s="406"/>
      <c r="M370" s="702"/>
      <c r="N370" s="701"/>
      <c r="O370" s="399"/>
      <c r="Y370" s="201"/>
    </row>
    <row r="371" spans="1:29" ht="17.25" hidden="1" customHeight="1" x14ac:dyDescent="0.25">
      <c r="A371" s="273"/>
      <c r="B371" s="144"/>
      <c r="C371" s="664"/>
      <c r="D371" s="656"/>
      <c r="E371" s="395"/>
      <c r="F371" s="655"/>
      <c r="G371" s="393"/>
      <c r="H371" s="138"/>
      <c r="I371" s="873"/>
      <c r="J371" s="687"/>
      <c r="K371" s="344" t="s">
        <v>45</v>
      </c>
      <c r="L371" s="406"/>
      <c r="M371" s="671"/>
      <c r="N371" s="670"/>
      <c r="O371" s="399"/>
      <c r="Y371" s="201"/>
    </row>
    <row r="372" spans="1:29" ht="21" hidden="1" customHeight="1" x14ac:dyDescent="0.2">
      <c r="A372" s="273"/>
      <c r="B372" s="144"/>
      <c r="C372" s="664"/>
      <c r="D372" s="656"/>
      <c r="E372" s="395"/>
      <c r="F372" s="655"/>
      <c r="G372" s="393"/>
      <c r="H372" s="138"/>
      <c r="I372" s="476"/>
      <c r="J372" s="179"/>
      <c r="K372" s="344" t="s">
        <v>44</v>
      </c>
      <c r="L372" s="406"/>
      <c r="M372" s="425"/>
      <c r="N372" s="459"/>
      <c r="O372" s="458"/>
    </row>
    <row r="373" spans="1:29" ht="18.75" hidden="1" customHeight="1" x14ac:dyDescent="0.2">
      <c r="A373" s="273"/>
      <c r="B373" s="144"/>
      <c r="C373" s="664"/>
      <c r="D373" s="656"/>
      <c r="E373" s="395"/>
      <c r="F373" s="655"/>
      <c r="G373" s="393"/>
      <c r="H373" s="138"/>
      <c r="I373" s="476"/>
      <c r="J373" s="179"/>
      <c r="K373" s="344" t="s">
        <v>43</v>
      </c>
      <c r="L373" s="149">
        <v>0</v>
      </c>
      <c r="M373" s="425"/>
      <c r="N373" s="459"/>
      <c r="O373" s="399"/>
      <c r="AB373" s="201"/>
      <c r="AC373" s="201"/>
    </row>
    <row r="374" spans="1:29" ht="15.75" hidden="1" customHeight="1" thickBot="1" x14ac:dyDescent="0.25">
      <c r="A374" s="273"/>
      <c r="B374" s="144"/>
      <c r="C374" s="664"/>
      <c r="D374" s="656"/>
      <c r="E374" s="395"/>
      <c r="F374" s="655"/>
      <c r="G374" s="393"/>
      <c r="H374" s="138"/>
      <c r="I374" s="476"/>
      <c r="J374" s="179"/>
      <c r="K374" s="383" t="s">
        <v>42</v>
      </c>
      <c r="L374" s="654"/>
      <c r="M374" s="680"/>
      <c r="N374" s="452"/>
      <c r="O374" s="451"/>
    </row>
    <row r="375" spans="1:29" ht="21.75" hidden="1" customHeight="1" thickBot="1" x14ac:dyDescent="0.25">
      <c r="A375" s="213"/>
      <c r="B375" s="129"/>
      <c r="C375" s="175"/>
      <c r="D375" s="264"/>
      <c r="E375" s="263"/>
      <c r="F375" s="650"/>
      <c r="G375" s="387"/>
      <c r="H375" s="123"/>
      <c r="I375" s="472"/>
      <c r="J375" s="447"/>
      <c r="K375" s="218" t="s">
        <v>33</v>
      </c>
      <c r="L375" s="415">
        <f>SUM(L369:L374)</f>
        <v>0</v>
      </c>
      <c r="M375" s="385"/>
      <c r="N375" s="321"/>
      <c r="O375" s="386"/>
    </row>
    <row r="376" spans="1:29" ht="47.25" hidden="1" customHeight="1" x14ac:dyDescent="0.2">
      <c r="A376" s="290" t="s">
        <v>96</v>
      </c>
      <c r="B376" s="165" t="s">
        <v>56</v>
      </c>
      <c r="C376" s="667" t="s">
        <v>56</v>
      </c>
      <c r="D376" s="666" t="s">
        <v>39</v>
      </c>
      <c r="E376" s="413"/>
      <c r="F376" s="780" t="s">
        <v>308</v>
      </c>
      <c r="G376" s="411" t="s">
        <v>281</v>
      </c>
      <c r="H376" s="159" t="s">
        <v>52</v>
      </c>
      <c r="I376" s="1165" t="s">
        <v>307</v>
      </c>
      <c r="J376" s="689" t="s">
        <v>306</v>
      </c>
      <c r="K376" s="347" t="s">
        <v>49</v>
      </c>
      <c r="L376" s="409"/>
      <c r="M376" s="187" t="s">
        <v>61</v>
      </c>
      <c r="N376" s="186" t="s">
        <v>47</v>
      </c>
      <c r="O376" s="478">
        <v>1</v>
      </c>
    </row>
    <row r="377" spans="1:29" ht="36" hidden="1" customHeight="1" x14ac:dyDescent="0.25">
      <c r="A377" s="273"/>
      <c r="B377" s="144"/>
      <c r="C377" s="664"/>
      <c r="D377" s="656"/>
      <c r="E377" s="395"/>
      <c r="F377" s="767"/>
      <c r="G377" s="393"/>
      <c r="H377" s="138"/>
      <c r="I377" s="873"/>
      <c r="J377" s="687" t="s">
        <v>305</v>
      </c>
      <c r="K377" s="344" t="s">
        <v>45</v>
      </c>
      <c r="L377" s="406"/>
      <c r="M377" s="401" t="s">
        <v>304</v>
      </c>
      <c r="N377" s="400" t="s">
        <v>47</v>
      </c>
      <c r="O377" s="458">
        <v>2</v>
      </c>
    </row>
    <row r="378" spans="1:29" ht="57" hidden="1" customHeight="1" x14ac:dyDescent="0.2">
      <c r="A378" s="273"/>
      <c r="B378" s="144"/>
      <c r="C378" s="664"/>
      <c r="D378" s="656"/>
      <c r="E378" s="395"/>
      <c r="F378" s="767"/>
      <c r="G378" s="393"/>
      <c r="H378" s="138"/>
      <c r="I378" s="873"/>
      <c r="J378" s="687"/>
      <c r="K378" s="344" t="s">
        <v>44</v>
      </c>
      <c r="L378" s="406"/>
      <c r="M378" s="425"/>
      <c r="N378" s="459"/>
      <c r="O378" s="399"/>
    </row>
    <row r="379" spans="1:29" ht="45" hidden="1" customHeight="1" x14ac:dyDescent="0.2">
      <c r="A379" s="273"/>
      <c r="B379" s="144"/>
      <c r="C379" s="664"/>
      <c r="D379" s="656"/>
      <c r="E379" s="395"/>
      <c r="F379" s="767"/>
      <c r="G379" s="393"/>
      <c r="H379" s="138"/>
      <c r="I379" s="873"/>
      <c r="J379" s="687"/>
      <c r="K379" s="344" t="s">
        <v>43</v>
      </c>
      <c r="L379" s="406"/>
      <c r="M379" s="425"/>
      <c r="N379" s="459"/>
      <c r="O379" s="399"/>
    </row>
    <row r="380" spans="1:29" ht="51" hidden="1" customHeight="1" thickBot="1" x14ac:dyDescent="0.25">
      <c r="A380" s="273"/>
      <c r="B380" s="144"/>
      <c r="C380" s="664"/>
      <c r="D380" s="656"/>
      <c r="E380" s="395"/>
      <c r="F380" s="767"/>
      <c r="G380" s="393"/>
      <c r="H380" s="138"/>
      <c r="I380" s="137"/>
      <c r="J380" s="179"/>
      <c r="K380" s="383" t="s">
        <v>41</v>
      </c>
      <c r="L380" s="654"/>
      <c r="M380" s="453"/>
      <c r="N380" s="452"/>
      <c r="O380" s="451"/>
    </row>
    <row r="381" spans="1:29" ht="73.5" hidden="1" customHeight="1" thickBot="1" x14ac:dyDescent="0.25">
      <c r="A381" s="213"/>
      <c r="B381" s="129"/>
      <c r="C381" s="175"/>
      <c r="D381" s="264"/>
      <c r="E381" s="263"/>
      <c r="F381" s="756"/>
      <c r="G381" s="387"/>
      <c r="H381" s="123"/>
      <c r="I381" s="122"/>
      <c r="J381" s="447"/>
      <c r="K381" s="218" t="s">
        <v>33</v>
      </c>
      <c r="L381" s="415">
        <f>SUM(L376:L380)</f>
        <v>0</v>
      </c>
      <c r="M381" s="385"/>
      <c r="N381" s="321"/>
      <c r="O381" s="386"/>
    </row>
    <row r="382" spans="1:29" ht="69.75" hidden="1" customHeight="1" x14ac:dyDescent="0.2">
      <c r="A382" s="290" t="s">
        <v>96</v>
      </c>
      <c r="B382" s="165" t="s">
        <v>56</v>
      </c>
      <c r="C382" s="667" t="s">
        <v>56</v>
      </c>
      <c r="D382" s="666" t="s">
        <v>97</v>
      </c>
      <c r="E382" s="1156"/>
      <c r="F382" s="665" t="s">
        <v>303</v>
      </c>
      <c r="G382" s="411" t="s">
        <v>281</v>
      </c>
      <c r="H382" s="159" t="s">
        <v>52</v>
      </c>
      <c r="I382" s="158" t="s">
        <v>198</v>
      </c>
      <c r="J382" s="689" t="s">
        <v>201</v>
      </c>
      <c r="K382" s="347" t="s">
        <v>49</v>
      </c>
      <c r="L382" s="409"/>
      <c r="M382" s="187"/>
      <c r="N382" s="186"/>
      <c r="O382" s="478"/>
    </row>
    <row r="383" spans="1:29" ht="54.75" hidden="1" customHeight="1" x14ac:dyDescent="0.25">
      <c r="A383" s="273"/>
      <c r="B383" s="144"/>
      <c r="C383" s="664"/>
      <c r="D383" s="656"/>
      <c r="E383" s="1154"/>
      <c r="F383" s="655"/>
      <c r="G383" s="393"/>
      <c r="H383" s="138"/>
      <c r="I383" s="137"/>
      <c r="J383" s="407" t="s">
        <v>200</v>
      </c>
      <c r="K383" s="344" t="s">
        <v>45</v>
      </c>
      <c r="L383" s="406"/>
      <c r="M383" s="401"/>
      <c r="N383" s="400"/>
      <c r="O383" s="458"/>
      <c r="R383" s="201"/>
    </row>
    <row r="384" spans="1:29" ht="48.75" hidden="1" customHeight="1" x14ac:dyDescent="0.2">
      <c r="A384" s="273"/>
      <c r="B384" s="144"/>
      <c r="C384" s="664"/>
      <c r="D384" s="656"/>
      <c r="E384" s="1154"/>
      <c r="F384" s="655"/>
      <c r="G384" s="393"/>
      <c r="H384" s="138"/>
      <c r="I384" s="137"/>
      <c r="J384" s="179"/>
      <c r="K384" s="344" t="s">
        <v>44</v>
      </c>
      <c r="L384" s="406"/>
      <c r="M384" s="425"/>
      <c r="N384" s="459"/>
      <c r="O384" s="399"/>
    </row>
    <row r="385" spans="1:28" ht="48.75" hidden="1" customHeight="1" x14ac:dyDescent="0.2">
      <c r="A385" s="273"/>
      <c r="B385" s="144"/>
      <c r="C385" s="664"/>
      <c r="D385" s="656"/>
      <c r="E385" s="1154"/>
      <c r="F385" s="655"/>
      <c r="G385" s="393"/>
      <c r="H385" s="138"/>
      <c r="I385" s="137"/>
      <c r="J385" s="179"/>
      <c r="K385" s="344" t="s">
        <v>43</v>
      </c>
      <c r="L385" s="406">
        <v>0</v>
      </c>
      <c r="M385" s="425"/>
      <c r="N385" s="459"/>
      <c r="O385" s="399"/>
    </row>
    <row r="386" spans="1:28" ht="36.75" hidden="1" customHeight="1" thickBot="1" x14ac:dyDescent="0.25">
      <c r="A386" s="273"/>
      <c r="B386" s="144"/>
      <c r="C386" s="664"/>
      <c r="D386" s="656"/>
      <c r="E386" s="1154"/>
      <c r="F386" s="655"/>
      <c r="G386" s="393"/>
      <c r="H386" s="138"/>
      <c r="I386" s="137"/>
      <c r="J386" s="179"/>
      <c r="K386" s="383" t="s">
        <v>42</v>
      </c>
      <c r="L386" s="654"/>
      <c r="M386" s="453"/>
      <c r="N386" s="452"/>
      <c r="O386" s="451"/>
    </row>
    <row r="387" spans="1:28" ht="44.25" hidden="1" customHeight="1" thickBot="1" x14ac:dyDescent="0.25">
      <c r="A387" s="213"/>
      <c r="B387" s="129"/>
      <c r="C387" s="175"/>
      <c r="D387" s="264"/>
      <c r="E387" s="1152"/>
      <c r="F387" s="650"/>
      <c r="G387" s="387"/>
      <c r="H387" s="380"/>
      <c r="I387" s="122"/>
      <c r="J387" s="447"/>
      <c r="K387" s="218" t="s">
        <v>33</v>
      </c>
      <c r="L387" s="415">
        <f>SUM(L382:L386)</f>
        <v>0</v>
      </c>
      <c r="M387" s="385"/>
      <c r="N387" s="321"/>
      <c r="O387" s="386"/>
    </row>
    <row r="388" spans="1:28" ht="40.5" hidden="1" customHeight="1" x14ac:dyDescent="0.2">
      <c r="A388" s="290" t="s">
        <v>96</v>
      </c>
      <c r="B388" s="165" t="s">
        <v>56</v>
      </c>
      <c r="C388" s="667" t="s">
        <v>56</v>
      </c>
      <c r="D388" s="666" t="s">
        <v>96</v>
      </c>
      <c r="E388" s="1162"/>
      <c r="F388" s="665" t="s">
        <v>302</v>
      </c>
      <c r="G388" s="411" t="s">
        <v>281</v>
      </c>
      <c r="H388" s="468" t="s">
        <v>52</v>
      </c>
      <c r="I388" s="158" t="s">
        <v>51</v>
      </c>
      <c r="J388" s="157"/>
      <c r="K388" s="347" t="s">
        <v>49</v>
      </c>
      <c r="L388" s="409"/>
      <c r="M388" s="187"/>
      <c r="N388" s="186"/>
      <c r="O388" s="478"/>
    </row>
    <row r="389" spans="1:28" ht="63" hidden="1" customHeight="1" x14ac:dyDescent="0.25">
      <c r="A389" s="273"/>
      <c r="B389" s="144"/>
      <c r="C389" s="664"/>
      <c r="D389" s="656"/>
      <c r="E389" s="1158"/>
      <c r="F389" s="655"/>
      <c r="G389" s="393"/>
      <c r="H389" s="436"/>
      <c r="I389" s="137"/>
      <c r="J389" s="136"/>
      <c r="K389" s="344" t="s">
        <v>45</v>
      </c>
      <c r="L389" s="406"/>
      <c r="M389" s="401"/>
      <c r="N389" s="400"/>
      <c r="O389" s="399"/>
    </row>
    <row r="390" spans="1:28" ht="49.5" hidden="1" customHeight="1" x14ac:dyDescent="0.2">
      <c r="A390" s="273"/>
      <c r="B390" s="144"/>
      <c r="C390" s="664"/>
      <c r="D390" s="656"/>
      <c r="E390" s="1158"/>
      <c r="F390" s="655"/>
      <c r="G390" s="393"/>
      <c r="H390" s="436"/>
      <c r="I390" s="137"/>
      <c r="J390" s="179"/>
      <c r="K390" s="344" t="s">
        <v>44</v>
      </c>
      <c r="L390" s="406"/>
      <c r="M390" s="425"/>
      <c r="N390" s="459"/>
      <c r="O390" s="399"/>
    </row>
    <row r="391" spans="1:28" ht="55.5" hidden="1" customHeight="1" x14ac:dyDescent="0.2">
      <c r="A391" s="273"/>
      <c r="B391" s="144"/>
      <c r="C391" s="664"/>
      <c r="D391" s="656"/>
      <c r="E391" s="1158"/>
      <c r="F391" s="655"/>
      <c r="G391" s="393"/>
      <c r="H391" s="436"/>
      <c r="I391" s="137"/>
      <c r="J391" s="179"/>
      <c r="K391" s="344" t="s">
        <v>43</v>
      </c>
      <c r="L391" s="406"/>
      <c r="M391" s="425"/>
      <c r="N391" s="459"/>
      <c r="O391" s="399"/>
    </row>
    <row r="392" spans="1:28" ht="47.25" hidden="1" customHeight="1" thickBot="1" x14ac:dyDescent="0.25">
      <c r="A392" s="273"/>
      <c r="B392" s="144"/>
      <c r="C392" s="664"/>
      <c r="D392" s="656"/>
      <c r="E392" s="1158"/>
      <c r="F392" s="655"/>
      <c r="G392" s="393"/>
      <c r="H392" s="436"/>
      <c r="I392" s="137"/>
      <c r="J392" s="179"/>
      <c r="K392" s="383" t="s">
        <v>41</v>
      </c>
      <c r="L392" s="654"/>
      <c r="M392" s="453"/>
      <c r="N392" s="452"/>
      <c r="O392" s="451"/>
    </row>
    <row r="393" spans="1:28" ht="51" hidden="1" customHeight="1" thickBot="1" x14ac:dyDescent="0.25">
      <c r="A393" s="213"/>
      <c r="B393" s="129"/>
      <c r="C393" s="175"/>
      <c r="D393" s="264"/>
      <c r="E393" s="1157"/>
      <c r="F393" s="650"/>
      <c r="G393" s="387"/>
      <c r="H393" s="428"/>
      <c r="I393" s="122"/>
      <c r="J393" s="447"/>
      <c r="K393" s="218" t="s">
        <v>33</v>
      </c>
      <c r="L393" s="415">
        <f>SUM(L388:L392)</f>
        <v>0</v>
      </c>
      <c r="M393" s="385"/>
      <c r="N393" s="321"/>
      <c r="O393" s="386"/>
    </row>
    <row r="394" spans="1:28" ht="18.600000000000001" customHeight="1" x14ac:dyDescent="0.2">
      <c r="A394" s="290" t="s">
        <v>96</v>
      </c>
      <c r="B394" s="165" t="s">
        <v>56</v>
      </c>
      <c r="C394" s="667" t="s">
        <v>56</v>
      </c>
      <c r="D394" s="666" t="s">
        <v>94</v>
      </c>
      <c r="E394" s="1162"/>
      <c r="F394" s="665" t="s">
        <v>301</v>
      </c>
      <c r="G394" s="411" t="s">
        <v>281</v>
      </c>
      <c r="H394" s="468" t="s">
        <v>52</v>
      </c>
      <c r="I394" s="158" t="s">
        <v>198</v>
      </c>
      <c r="J394" s="663" t="s">
        <v>58</v>
      </c>
      <c r="K394" s="347" t="s">
        <v>49</v>
      </c>
      <c r="L394" s="409"/>
      <c r="M394" s="187" t="s">
        <v>135</v>
      </c>
      <c r="N394" s="186"/>
      <c r="O394" s="478"/>
      <c r="AA394" s="201"/>
    </row>
    <row r="395" spans="1:28" ht="18.600000000000001" customHeight="1" x14ac:dyDescent="0.2">
      <c r="A395" s="273"/>
      <c r="B395" s="144"/>
      <c r="C395" s="664"/>
      <c r="D395" s="656"/>
      <c r="E395" s="1158"/>
      <c r="F395" s="655"/>
      <c r="G395" s="393"/>
      <c r="H395" s="436"/>
      <c r="I395" s="137"/>
      <c r="J395" s="663" t="s">
        <v>200</v>
      </c>
      <c r="K395" s="244" t="s">
        <v>46</v>
      </c>
      <c r="L395" s="406"/>
      <c r="M395" s="405"/>
      <c r="N395" s="404"/>
      <c r="O395" s="458"/>
    </row>
    <row r="396" spans="1:28" ht="15" x14ac:dyDescent="0.25">
      <c r="A396" s="273"/>
      <c r="B396" s="144"/>
      <c r="C396" s="664"/>
      <c r="D396" s="656"/>
      <c r="E396" s="1158"/>
      <c r="F396" s="655"/>
      <c r="G396" s="393"/>
      <c r="H396" s="436"/>
      <c r="I396" s="137"/>
      <c r="J396" s="407"/>
      <c r="K396" s="344" t="s">
        <v>45</v>
      </c>
      <c r="L396" s="406">
        <v>0</v>
      </c>
      <c r="M396" s="671"/>
      <c r="N396" s="670"/>
      <c r="O396" s="458"/>
      <c r="Y396" s="201"/>
    </row>
    <row r="397" spans="1:28" ht="15" x14ac:dyDescent="0.2">
      <c r="A397" s="273"/>
      <c r="B397" s="144"/>
      <c r="C397" s="664"/>
      <c r="D397" s="656"/>
      <c r="E397" s="1158"/>
      <c r="F397" s="655"/>
      <c r="G397" s="393"/>
      <c r="H397" s="436"/>
      <c r="I397" s="137"/>
      <c r="J397" s="179"/>
      <c r="K397" s="344" t="s">
        <v>44</v>
      </c>
      <c r="L397" s="406"/>
      <c r="M397" s="425"/>
      <c r="N397" s="459"/>
      <c r="O397" s="458"/>
    </row>
    <row r="398" spans="1:28" ht="15" x14ac:dyDescent="0.2">
      <c r="A398" s="273"/>
      <c r="B398" s="144"/>
      <c r="C398" s="664"/>
      <c r="D398" s="656"/>
      <c r="E398" s="1158"/>
      <c r="F398" s="655"/>
      <c r="G398" s="393"/>
      <c r="H398" s="436"/>
      <c r="I398" s="137"/>
      <c r="J398" s="179"/>
      <c r="K398" s="344" t="s">
        <v>43</v>
      </c>
      <c r="L398" s="406">
        <v>7</v>
      </c>
      <c r="M398" s="425"/>
      <c r="N398" s="459"/>
      <c r="O398" s="458"/>
      <c r="AA398" s="148"/>
      <c r="AB398" s="1164"/>
    </row>
    <row r="399" spans="1:28" ht="19.5" customHeight="1" thickBot="1" x14ac:dyDescent="0.25">
      <c r="A399" s="273"/>
      <c r="B399" s="144"/>
      <c r="C399" s="664"/>
      <c r="D399" s="656"/>
      <c r="E399" s="1158"/>
      <c r="F399" s="655"/>
      <c r="G399" s="393"/>
      <c r="H399" s="436"/>
      <c r="I399" s="137"/>
      <c r="J399" s="179"/>
      <c r="K399" s="383" t="s">
        <v>42</v>
      </c>
      <c r="L399" s="654"/>
      <c r="M399" s="453"/>
      <c r="N399" s="452"/>
      <c r="O399" s="451"/>
    </row>
    <row r="400" spans="1:28" ht="15.75" thickBot="1" x14ac:dyDescent="0.25">
      <c r="A400" s="213"/>
      <c r="B400" s="129"/>
      <c r="C400" s="175"/>
      <c r="D400" s="264"/>
      <c r="E400" s="1157"/>
      <c r="F400" s="650"/>
      <c r="G400" s="387"/>
      <c r="H400" s="428"/>
      <c r="I400" s="122"/>
      <c r="J400" s="447"/>
      <c r="K400" s="218" t="s">
        <v>33</v>
      </c>
      <c r="L400" s="415">
        <f>SUM(L394:L399)</f>
        <v>7</v>
      </c>
      <c r="M400" s="216"/>
      <c r="N400" s="427"/>
      <c r="O400" s="426"/>
    </row>
    <row r="401" spans="1:27" ht="13.9" hidden="1" customHeight="1" x14ac:dyDescent="0.2">
      <c r="A401" s="290" t="s">
        <v>96</v>
      </c>
      <c r="B401" s="165" t="s">
        <v>56</v>
      </c>
      <c r="C401" s="667" t="s">
        <v>56</v>
      </c>
      <c r="D401" s="666" t="s">
        <v>90</v>
      </c>
      <c r="E401" s="1162"/>
      <c r="F401" s="665" t="s">
        <v>300</v>
      </c>
      <c r="G401" s="411" t="s">
        <v>281</v>
      </c>
      <c r="H401" s="468" t="s">
        <v>52</v>
      </c>
      <c r="I401" s="158" t="s">
        <v>198</v>
      </c>
      <c r="J401" s="663" t="s">
        <v>201</v>
      </c>
      <c r="K401" s="347" t="s">
        <v>49</v>
      </c>
      <c r="L401" s="409"/>
      <c r="M401" s="187" t="s">
        <v>61</v>
      </c>
      <c r="N401" s="186" t="s">
        <v>47</v>
      </c>
      <c r="O401" s="478">
        <v>1</v>
      </c>
    </row>
    <row r="402" spans="1:27" ht="12.75" hidden="1" customHeight="1" x14ac:dyDescent="0.25">
      <c r="A402" s="273"/>
      <c r="B402" s="144"/>
      <c r="C402" s="664"/>
      <c r="D402" s="656"/>
      <c r="E402" s="1158"/>
      <c r="F402" s="655"/>
      <c r="G402" s="393"/>
      <c r="H402" s="436"/>
      <c r="I402" s="137"/>
      <c r="J402" s="407" t="s">
        <v>200</v>
      </c>
      <c r="K402" s="344" t="s">
        <v>45</v>
      </c>
      <c r="L402" s="406"/>
      <c r="M402" s="671"/>
      <c r="N402" s="670"/>
      <c r="O402" s="458"/>
      <c r="Y402" s="201"/>
    </row>
    <row r="403" spans="1:27" ht="15.75" hidden="1" thickBot="1" x14ac:dyDescent="0.25">
      <c r="A403" s="273"/>
      <c r="B403" s="144"/>
      <c r="C403" s="664"/>
      <c r="D403" s="656"/>
      <c r="E403" s="1158"/>
      <c r="F403" s="655"/>
      <c r="G403" s="393"/>
      <c r="H403" s="436"/>
      <c r="I403" s="137"/>
      <c r="J403" s="179"/>
      <c r="K403" s="344" t="s">
        <v>44</v>
      </c>
      <c r="L403" s="406"/>
      <c r="M403" s="425"/>
      <c r="N403" s="459"/>
      <c r="O403" s="458"/>
    </row>
    <row r="404" spans="1:27" ht="15.75" hidden="1" thickBot="1" x14ac:dyDescent="0.25">
      <c r="A404" s="273"/>
      <c r="B404" s="144"/>
      <c r="C404" s="664"/>
      <c r="D404" s="656"/>
      <c r="E404" s="1158"/>
      <c r="F404" s="655"/>
      <c r="G404" s="393"/>
      <c r="H404" s="436"/>
      <c r="I404" s="137"/>
      <c r="J404" s="179"/>
      <c r="K404" s="344" t="s">
        <v>43</v>
      </c>
      <c r="L404" s="406"/>
      <c r="M404" s="425"/>
      <c r="N404" s="459"/>
      <c r="O404" s="458"/>
    </row>
    <row r="405" spans="1:27" ht="15.75" hidden="1" thickBot="1" x14ac:dyDescent="0.25">
      <c r="A405" s="273"/>
      <c r="B405" s="144"/>
      <c r="C405" s="664"/>
      <c r="D405" s="656"/>
      <c r="E405" s="1158"/>
      <c r="F405" s="655"/>
      <c r="G405" s="393"/>
      <c r="H405" s="436"/>
      <c r="I405" s="137"/>
      <c r="J405" s="179"/>
      <c r="K405" s="383" t="s">
        <v>42</v>
      </c>
      <c r="L405" s="654"/>
      <c r="M405" s="453"/>
      <c r="N405" s="452"/>
      <c r="O405" s="451"/>
    </row>
    <row r="406" spans="1:27" ht="15.75" hidden="1" thickBot="1" x14ac:dyDescent="0.25">
      <c r="A406" s="213"/>
      <c r="B406" s="129"/>
      <c r="C406" s="175"/>
      <c r="D406" s="264"/>
      <c r="E406" s="1157"/>
      <c r="F406" s="650"/>
      <c r="G406" s="387"/>
      <c r="H406" s="428"/>
      <c r="I406" s="122"/>
      <c r="J406" s="447"/>
      <c r="K406" s="218" t="s">
        <v>33</v>
      </c>
      <c r="L406" s="415">
        <f>SUM(L401:L405)</f>
        <v>0</v>
      </c>
      <c r="M406" s="216"/>
      <c r="N406" s="427"/>
      <c r="O406" s="426"/>
    </row>
    <row r="407" spans="1:27" ht="16.899999999999999" customHeight="1" x14ac:dyDescent="0.2">
      <c r="A407" s="290" t="s">
        <v>96</v>
      </c>
      <c r="B407" s="165" t="s">
        <v>56</v>
      </c>
      <c r="C407" s="667" t="s">
        <v>56</v>
      </c>
      <c r="D407" s="666" t="s">
        <v>86</v>
      </c>
      <c r="E407" s="1162"/>
      <c r="F407" s="1163" t="s">
        <v>299</v>
      </c>
      <c r="G407" s="411" t="s">
        <v>281</v>
      </c>
      <c r="H407" s="468" t="s">
        <v>52</v>
      </c>
      <c r="I407" s="158" t="s">
        <v>92</v>
      </c>
      <c r="J407" s="410" t="s">
        <v>58</v>
      </c>
      <c r="K407" s="347" t="s">
        <v>49</v>
      </c>
      <c r="L407" s="409"/>
      <c r="M407" s="187" t="s">
        <v>135</v>
      </c>
      <c r="N407" s="186"/>
      <c r="O407" s="478"/>
      <c r="AA407" s="201"/>
    </row>
    <row r="408" spans="1:27" ht="16.899999999999999" customHeight="1" x14ac:dyDescent="0.2">
      <c r="A408" s="273"/>
      <c r="B408" s="144"/>
      <c r="C408" s="664"/>
      <c r="D408" s="656"/>
      <c r="E408" s="1158"/>
      <c r="F408" s="870"/>
      <c r="G408" s="393"/>
      <c r="H408" s="436"/>
      <c r="I408" s="137"/>
      <c r="J408" s="407" t="s">
        <v>271</v>
      </c>
      <c r="K408" s="244" t="s">
        <v>46</v>
      </c>
      <c r="L408" s="406"/>
      <c r="M408" s="425"/>
      <c r="N408" s="424"/>
      <c r="O408" s="458"/>
    </row>
    <row r="409" spans="1:27" ht="15" x14ac:dyDescent="0.25">
      <c r="A409" s="273"/>
      <c r="B409" s="144"/>
      <c r="C409" s="664"/>
      <c r="D409" s="656"/>
      <c r="E409" s="1158"/>
      <c r="F409" s="870"/>
      <c r="G409" s="393"/>
      <c r="H409" s="436"/>
      <c r="I409" s="137"/>
      <c r="J409" s="407"/>
      <c r="K409" s="344" t="s">
        <v>45</v>
      </c>
      <c r="L409" s="406"/>
      <c r="M409" s="423"/>
      <c r="N409" s="422"/>
      <c r="O409" s="458"/>
    </row>
    <row r="410" spans="1:27" ht="15" x14ac:dyDescent="0.2">
      <c r="A410" s="273"/>
      <c r="B410" s="144"/>
      <c r="C410" s="664"/>
      <c r="D410" s="656"/>
      <c r="E410" s="1158"/>
      <c r="F410" s="870"/>
      <c r="G410" s="393"/>
      <c r="H410" s="436"/>
      <c r="I410" s="137"/>
      <c r="J410" s="179"/>
      <c r="K410" s="344" t="s">
        <v>44</v>
      </c>
      <c r="L410" s="406"/>
      <c r="M410" s="425"/>
      <c r="N410" s="459"/>
      <c r="O410" s="458"/>
    </row>
    <row r="411" spans="1:27" ht="13.5" customHeight="1" x14ac:dyDescent="0.2">
      <c r="A411" s="273"/>
      <c r="B411" s="144"/>
      <c r="C411" s="664"/>
      <c r="D411" s="656"/>
      <c r="E411" s="1158"/>
      <c r="F411" s="870"/>
      <c r="G411" s="393"/>
      <c r="H411" s="436"/>
      <c r="I411" s="137"/>
      <c r="J411" s="179"/>
      <c r="K411" s="344" t="s">
        <v>43</v>
      </c>
      <c r="L411" s="406">
        <v>10</v>
      </c>
      <c r="M411" s="425"/>
      <c r="N411" s="459"/>
      <c r="O411" s="458"/>
      <c r="AA411" s="148"/>
    </row>
    <row r="412" spans="1:27" ht="14.25" customHeight="1" thickBot="1" x14ac:dyDescent="0.25">
      <c r="A412" s="273"/>
      <c r="B412" s="144"/>
      <c r="C412" s="664"/>
      <c r="D412" s="656"/>
      <c r="E412" s="1158"/>
      <c r="F412" s="884"/>
      <c r="G412" s="393"/>
      <c r="H412" s="436"/>
      <c r="I412" s="137"/>
      <c r="J412" s="179"/>
      <c r="K412" s="383" t="s">
        <v>42</v>
      </c>
      <c r="L412" s="654"/>
      <c r="M412" s="453"/>
      <c r="N412" s="452"/>
      <c r="O412" s="451"/>
    </row>
    <row r="413" spans="1:27" ht="15.75" thickBot="1" x14ac:dyDescent="0.25">
      <c r="A413" s="213"/>
      <c r="B413" s="129"/>
      <c r="C413" s="175"/>
      <c r="D413" s="264"/>
      <c r="E413" s="1157"/>
      <c r="F413" s="834"/>
      <c r="G413" s="387"/>
      <c r="H413" s="428"/>
      <c r="I413" s="122"/>
      <c r="J413" s="447"/>
      <c r="K413" s="218" t="s">
        <v>33</v>
      </c>
      <c r="L413" s="415">
        <f>SUM(L407:L412)</f>
        <v>10</v>
      </c>
      <c r="M413" s="216"/>
      <c r="N413" s="427"/>
      <c r="O413" s="426"/>
    </row>
    <row r="414" spans="1:27" ht="13.9" customHeight="1" x14ac:dyDescent="0.2">
      <c r="A414" s="290" t="s">
        <v>96</v>
      </c>
      <c r="B414" s="165" t="s">
        <v>56</v>
      </c>
      <c r="C414" s="667" t="s">
        <v>56</v>
      </c>
      <c r="D414" s="666" t="s">
        <v>82</v>
      </c>
      <c r="E414" s="1162"/>
      <c r="F414" s="1163" t="s">
        <v>298</v>
      </c>
      <c r="G414" s="411" t="s">
        <v>281</v>
      </c>
      <c r="H414" s="468" t="s">
        <v>52</v>
      </c>
      <c r="I414" s="158" t="s">
        <v>198</v>
      </c>
      <c r="J414" s="689" t="s">
        <v>58</v>
      </c>
      <c r="K414" s="347" t="s">
        <v>49</v>
      </c>
      <c r="L414" s="409"/>
      <c r="M414" s="187" t="s">
        <v>135</v>
      </c>
      <c r="N414" s="186"/>
      <c r="O414" s="478"/>
      <c r="AA414" s="201"/>
    </row>
    <row r="415" spans="1:27" ht="13.9" customHeight="1" x14ac:dyDescent="0.2">
      <c r="A415" s="273"/>
      <c r="B415" s="144"/>
      <c r="C415" s="664"/>
      <c r="D415" s="656"/>
      <c r="E415" s="1158"/>
      <c r="F415" s="870"/>
      <c r="G415" s="393"/>
      <c r="H415" s="436"/>
      <c r="I415" s="137"/>
      <c r="J415" s="663" t="s">
        <v>297</v>
      </c>
      <c r="K415" s="244" t="s">
        <v>46</v>
      </c>
      <c r="L415" s="406"/>
      <c r="M415" s="425"/>
      <c r="N415" s="424"/>
      <c r="O415" s="458"/>
    </row>
    <row r="416" spans="1:27" ht="15" x14ac:dyDescent="0.25">
      <c r="A416" s="273"/>
      <c r="B416" s="144"/>
      <c r="C416" s="664"/>
      <c r="D416" s="656"/>
      <c r="E416" s="1158"/>
      <c r="F416" s="870"/>
      <c r="G416" s="393"/>
      <c r="H416" s="436"/>
      <c r="I416" s="137"/>
      <c r="J416" s="407"/>
      <c r="K416" s="344" t="s">
        <v>45</v>
      </c>
      <c r="L416" s="406">
        <v>0</v>
      </c>
      <c r="M416" s="401"/>
      <c r="N416" s="400"/>
      <c r="O416" s="458"/>
    </row>
    <row r="417" spans="1:27" ht="15" x14ac:dyDescent="0.2">
      <c r="A417" s="273"/>
      <c r="B417" s="144"/>
      <c r="C417" s="664"/>
      <c r="D417" s="656"/>
      <c r="E417" s="1158"/>
      <c r="F417" s="870"/>
      <c r="G417" s="393"/>
      <c r="H417" s="436"/>
      <c r="I417" s="137"/>
      <c r="J417" s="179"/>
      <c r="K417" s="344" t="s">
        <v>44</v>
      </c>
      <c r="L417" s="406"/>
      <c r="M417" s="425"/>
      <c r="N417" s="459"/>
      <c r="O417" s="458"/>
    </row>
    <row r="418" spans="1:27" ht="15" x14ac:dyDescent="0.2">
      <c r="A418" s="273"/>
      <c r="B418" s="144"/>
      <c r="C418" s="664"/>
      <c r="D418" s="656"/>
      <c r="E418" s="1158"/>
      <c r="F418" s="870"/>
      <c r="G418" s="393"/>
      <c r="H418" s="436"/>
      <c r="I418" s="137"/>
      <c r="J418" s="179"/>
      <c r="K418" s="344" t="s">
        <v>43</v>
      </c>
      <c r="L418" s="406">
        <v>0</v>
      </c>
      <c r="M418" s="425"/>
      <c r="N418" s="459"/>
      <c r="O418" s="458"/>
      <c r="R418" s="201">
        <v>10.8</v>
      </c>
    </row>
    <row r="419" spans="1:27" ht="15.75" thickBot="1" x14ac:dyDescent="0.25">
      <c r="A419" s="273"/>
      <c r="B419" s="144"/>
      <c r="C419" s="664"/>
      <c r="D419" s="656"/>
      <c r="E419" s="1158"/>
      <c r="F419" s="884"/>
      <c r="G419" s="393"/>
      <c r="H419" s="436"/>
      <c r="I419" s="137"/>
      <c r="J419" s="179"/>
      <c r="K419" s="383" t="s">
        <v>42</v>
      </c>
      <c r="L419" s="654"/>
      <c r="M419" s="453"/>
      <c r="N419" s="452"/>
      <c r="O419" s="451"/>
    </row>
    <row r="420" spans="1:27" ht="17.25" customHeight="1" thickBot="1" x14ac:dyDescent="0.25">
      <c r="A420" s="213"/>
      <c r="B420" s="129"/>
      <c r="C420" s="175"/>
      <c r="D420" s="264"/>
      <c r="E420" s="1157"/>
      <c r="F420" s="834"/>
      <c r="G420" s="387"/>
      <c r="H420" s="428"/>
      <c r="I420" s="122"/>
      <c r="J420" s="447"/>
      <c r="K420" s="218" t="s">
        <v>33</v>
      </c>
      <c r="L420" s="415">
        <f>SUM(L414:L419)</f>
        <v>0</v>
      </c>
      <c r="M420" s="216"/>
      <c r="N420" s="427"/>
      <c r="O420" s="426"/>
    </row>
    <row r="421" spans="1:27" ht="13.9" customHeight="1" x14ac:dyDescent="0.2">
      <c r="A421" s="290" t="s">
        <v>96</v>
      </c>
      <c r="B421" s="165" t="s">
        <v>56</v>
      </c>
      <c r="C421" s="667" t="s">
        <v>56</v>
      </c>
      <c r="D421" s="666" t="s">
        <v>74</v>
      </c>
      <c r="E421" s="1162"/>
      <c r="F421" s="665" t="s">
        <v>296</v>
      </c>
      <c r="G421" s="411" t="s">
        <v>281</v>
      </c>
      <c r="H421" s="468" t="s">
        <v>52</v>
      </c>
      <c r="I421" s="158" t="s">
        <v>198</v>
      </c>
      <c r="J421" s="1161" t="s">
        <v>58</v>
      </c>
      <c r="K421" s="347" t="s">
        <v>49</v>
      </c>
      <c r="L421" s="409"/>
      <c r="M421" s="187" t="s">
        <v>154</v>
      </c>
      <c r="N421" s="186"/>
      <c r="O421" s="478"/>
      <c r="AA421" s="201"/>
    </row>
    <row r="422" spans="1:27" ht="13.9" customHeight="1" x14ac:dyDescent="0.2">
      <c r="A422" s="273"/>
      <c r="B422" s="144"/>
      <c r="C422" s="664"/>
      <c r="D422" s="656"/>
      <c r="E422" s="1158"/>
      <c r="F422" s="655"/>
      <c r="G422" s="393"/>
      <c r="H422" s="436"/>
      <c r="I422" s="137"/>
      <c r="J422" s="1160" t="s">
        <v>295</v>
      </c>
      <c r="K422" s="244" t="s">
        <v>46</v>
      </c>
      <c r="L422" s="406"/>
      <c r="M422" s="425"/>
      <c r="N422" s="424"/>
      <c r="O422" s="458"/>
    </row>
    <row r="423" spans="1:27" ht="15" x14ac:dyDescent="0.25">
      <c r="A423" s="273"/>
      <c r="B423" s="144"/>
      <c r="C423" s="664"/>
      <c r="D423" s="656"/>
      <c r="E423" s="1158"/>
      <c r="F423" s="655"/>
      <c r="G423" s="393"/>
      <c r="H423" s="436"/>
      <c r="I423" s="137"/>
      <c r="J423" s="407"/>
      <c r="K423" s="344" t="s">
        <v>45</v>
      </c>
      <c r="L423" s="149"/>
      <c r="M423" s="1159"/>
      <c r="N423" s="887"/>
      <c r="O423" s="458"/>
      <c r="Y423" s="201"/>
    </row>
    <row r="424" spans="1:27" ht="15" x14ac:dyDescent="0.2">
      <c r="A424" s="273"/>
      <c r="B424" s="144"/>
      <c r="C424" s="664"/>
      <c r="D424" s="656"/>
      <c r="E424" s="1158"/>
      <c r="F424" s="655"/>
      <c r="G424" s="393"/>
      <c r="H424" s="436"/>
      <c r="I424" s="137"/>
      <c r="J424" s="179"/>
      <c r="K424" s="344" t="s">
        <v>44</v>
      </c>
      <c r="L424" s="406"/>
      <c r="M424" s="425"/>
      <c r="N424" s="459"/>
      <c r="O424" s="458"/>
    </row>
    <row r="425" spans="1:27" ht="15" x14ac:dyDescent="0.2">
      <c r="A425" s="273"/>
      <c r="B425" s="144"/>
      <c r="C425" s="664"/>
      <c r="D425" s="656"/>
      <c r="E425" s="1158"/>
      <c r="F425" s="655"/>
      <c r="G425" s="393"/>
      <c r="H425" s="436"/>
      <c r="I425" s="137"/>
      <c r="J425" s="179"/>
      <c r="K425" s="344" t="s">
        <v>43</v>
      </c>
      <c r="L425" s="406"/>
      <c r="M425" s="425"/>
      <c r="N425" s="459"/>
      <c r="O425" s="458"/>
    </row>
    <row r="426" spans="1:27" ht="15.75" thickBot="1" x14ac:dyDescent="0.25">
      <c r="A426" s="273"/>
      <c r="B426" s="144"/>
      <c r="C426" s="664"/>
      <c r="D426" s="656"/>
      <c r="E426" s="1158"/>
      <c r="F426" s="655"/>
      <c r="G426" s="393"/>
      <c r="H426" s="436"/>
      <c r="I426" s="137"/>
      <c r="J426" s="179"/>
      <c r="K426" s="383" t="s">
        <v>42</v>
      </c>
      <c r="L426" s="654"/>
      <c r="M426" s="806"/>
      <c r="N426" s="452"/>
      <c r="O426" s="451"/>
    </row>
    <row r="427" spans="1:27" ht="14.25" customHeight="1" thickBot="1" x14ac:dyDescent="0.25">
      <c r="A427" s="213"/>
      <c r="B427" s="129"/>
      <c r="C427" s="175"/>
      <c r="D427" s="264"/>
      <c r="E427" s="1157"/>
      <c r="F427" s="650"/>
      <c r="G427" s="387"/>
      <c r="H427" s="428"/>
      <c r="I427" s="122"/>
      <c r="J427" s="447"/>
      <c r="K427" s="218" t="s">
        <v>33</v>
      </c>
      <c r="L427" s="415">
        <f>SUM(L421:L426)</f>
        <v>0</v>
      </c>
      <c r="M427" s="216"/>
      <c r="N427" s="427"/>
      <c r="O427" s="426"/>
    </row>
    <row r="428" spans="1:27" ht="15.75" hidden="1" customHeight="1" x14ac:dyDescent="0.2">
      <c r="A428" s="290" t="s">
        <v>96</v>
      </c>
      <c r="B428" s="165" t="s">
        <v>56</v>
      </c>
      <c r="C428" s="667" t="s">
        <v>56</v>
      </c>
      <c r="D428" s="666" t="s">
        <v>37</v>
      </c>
      <c r="E428" s="1156"/>
      <c r="F428" s="1155" t="s">
        <v>294</v>
      </c>
      <c r="G428" s="160" t="s">
        <v>281</v>
      </c>
      <c r="H428" s="159" t="s">
        <v>52</v>
      </c>
      <c r="I428" s="158" t="s">
        <v>198</v>
      </c>
      <c r="J428" s="689" t="s">
        <v>201</v>
      </c>
      <c r="K428" s="347" t="s">
        <v>49</v>
      </c>
      <c r="L428" s="155"/>
      <c r="M428" s="187" t="s">
        <v>61</v>
      </c>
      <c r="N428" s="186" t="s">
        <v>269</v>
      </c>
      <c r="O428" s="478">
        <v>1</v>
      </c>
    </row>
    <row r="429" spans="1:27" ht="15.75" hidden="1" thickBot="1" x14ac:dyDescent="0.3">
      <c r="A429" s="273"/>
      <c r="B429" s="144"/>
      <c r="C429" s="664"/>
      <c r="D429" s="656"/>
      <c r="E429" s="1154"/>
      <c r="F429" s="1153"/>
      <c r="G429" s="139"/>
      <c r="H429" s="138"/>
      <c r="I429" s="137"/>
      <c r="J429" s="407" t="s">
        <v>200</v>
      </c>
      <c r="K429" s="344" t="s">
        <v>45</v>
      </c>
      <c r="L429" s="406"/>
      <c r="M429" s="401" t="s">
        <v>293</v>
      </c>
      <c r="N429" s="400" t="s">
        <v>47</v>
      </c>
      <c r="O429" s="458">
        <v>1</v>
      </c>
      <c r="R429" s="201"/>
    </row>
    <row r="430" spans="1:27" ht="15.75" hidden="1" thickBot="1" x14ac:dyDescent="0.25">
      <c r="A430" s="273"/>
      <c r="B430" s="144"/>
      <c r="C430" s="664"/>
      <c r="D430" s="656"/>
      <c r="E430" s="1154"/>
      <c r="F430" s="1153"/>
      <c r="G430" s="139"/>
      <c r="H430" s="138"/>
      <c r="I430" s="137"/>
      <c r="J430" s="179"/>
      <c r="K430" s="344" t="s">
        <v>44</v>
      </c>
      <c r="L430" s="406"/>
      <c r="M430" s="425"/>
      <c r="N430" s="459"/>
      <c r="O430" s="458"/>
    </row>
    <row r="431" spans="1:27" ht="15.75" hidden="1" thickBot="1" x14ac:dyDescent="0.25">
      <c r="A431" s="273"/>
      <c r="B431" s="144"/>
      <c r="C431" s="664"/>
      <c r="D431" s="656"/>
      <c r="E431" s="1154"/>
      <c r="F431" s="1153"/>
      <c r="G431" s="139"/>
      <c r="H431" s="138"/>
      <c r="I431" s="137"/>
      <c r="J431" s="179"/>
      <c r="K431" s="344" t="s">
        <v>43</v>
      </c>
      <c r="L431" s="406"/>
      <c r="M431" s="425"/>
      <c r="N431" s="459"/>
      <c r="O431" s="458"/>
      <c r="R431" s="201"/>
    </row>
    <row r="432" spans="1:27" ht="15.75" hidden="1" thickBot="1" x14ac:dyDescent="0.25">
      <c r="A432" s="273"/>
      <c r="B432" s="144"/>
      <c r="C432" s="664"/>
      <c r="D432" s="656"/>
      <c r="E432" s="1154"/>
      <c r="F432" s="1153"/>
      <c r="G432" s="139"/>
      <c r="H432" s="138"/>
      <c r="I432" s="137"/>
      <c r="J432" s="179"/>
      <c r="K432" s="383" t="s">
        <v>41</v>
      </c>
      <c r="L432" s="654"/>
      <c r="M432" s="453"/>
      <c r="N432" s="452"/>
      <c r="O432" s="451"/>
    </row>
    <row r="433" spans="1:27" ht="33.75" hidden="1" customHeight="1" thickBot="1" x14ac:dyDescent="0.25">
      <c r="A433" s="213"/>
      <c r="B433" s="129"/>
      <c r="C433" s="175"/>
      <c r="D433" s="264"/>
      <c r="E433" s="1152"/>
      <c r="F433" s="1151"/>
      <c r="G433" s="124"/>
      <c r="H433" s="380"/>
      <c r="I433" s="122"/>
      <c r="J433" s="447"/>
      <c r="K433" s="218" t="s">
        <v>33</v>
      </c>
      <c r="L433" s="415">
        <f>SUM(L428:L432)</f>
        <v>0</v>
      </c>
      <c r="M433" s="216"/>
      <c r="N433" s="427"/>
      <c r="O433" s="426"/>
    </row>
    <row r="434" spans="1:27" ht="15" x14ac:dyDescent="0.25">
      <c r="A434" s="166" t="s">
        <v>96</v>
      </c>
      <c r="B434" s="165" t="s">
        <v>56</v>
      </c>
      <c r="C434" s="256" t="s">
        <v>56</v>
      </c>
      <c r="D434" s="1139">
        <v>11</v>
      </c>
      <c r="E434" s="254"/>
      <c r="F434" s="253" t="s">
        <v>292</v>
      </c>
      <c r="G434" s="160" t="s">
        <v>281</v>
      </c>
      <c r="H434" s="159" t="s">
        <v>52</v>
      </c>
      <c r="I434" s="158" t="s">
        <v>198</v>
      </c>
      <c r="J434" s="1143" t="s">
        <v>291</v>
      </c>
      <c r="K434" s="641" t="s">
        <v>49</v>
      </c>
      <c r="L434" s="377"/>
      <c r="M434" s="1150" t="s">
        <v>135</v>
      </c>
      <c r="N434" s="1149"/>
      <c r="O434" s="1148"/>
      <c r="Y434" s="201"/>
      <c r="AA434" s="201"/>
    </row>
    <row r="435" spans="1:27" ht="15" x14ac:dyDescent="0.25">
      <c r="A435" s="145"/>
      <c r="B435" s="144"/>
      <c r="C435" s="237"/>
      <c r="D435" s="1134"/>
      <c r="E435" s="235"/>
      <c r="F435" s="234"/>
      <c r="G435" s="139"/>
      <c r="H435" s="138"/>
      <c r="I435" s="137"/>
      <c r="J435" s="1141"/>
      <c r="K435" s="244" t="s">
        <v>46</v>
      </c>
      <c r="L435" s="372"/>
      <c r="M435" s="1147"/>
      <c r="N435" s="1146"/>
      <c r="O435" s="1145"/>
      <c r="Y435" s="201"/>
    </row>
    <row r="436" spans="1:27" ht="15" x14ac:dyDescent="0.2">
      <c r="A436" s="145"/>
      <c r="B436" s="144"/>
      <c r="C436" s="237"/>
      <c r="D436" s="1134"/>
      <c r="E436" s="235"/>
      <c r="F436" s="234"/>
      <c r="G436" s="139"/>
      <c r="H436" s="138"/>
      <c r="I436" s="137"/>
      <c r="J436" s="1141"/>
      <c r="K436" s="635" t="s">
        <v>45</v>
      </c>
      <c r="L436" s="146">
        <v>0</v>
      </c>
      <c r="M436" s="133"/>
      <c r="N436" s="132"/>
      <c r="O436" s="647"/>
    </row>
    <row r="437" spans="1:27" ht="15" x14ac:dyDescent="0.2">
      <c r="A437" s="145"/>
      <c r="B437" s="144"/>
      <c r="C437" s="237"/>
      <c r="D437" s="1134"/>
      <c r="E437" s="235"/>
      <c r="F437" s="234"/>
      <c r="G437" s="139"/>
      <c r="H437" s="138"/>
      <c r="I437" s="137"/>
      <c r="J437" s="1141"/>
      <c r="K437" s="635" t="s">
        <v>44</v>
      </c>
      <c r="L437" s="342"/>
      <c r="M437" s="133"/>
      <c r="N437" s="132"/>
      <c r="O437" s="131"/>
    </row>
    <row r="438" spans="1:27" ht="15" x14ac:dyDescent="0.2">
      <c r="A438" s="145"/>
      <c r="B438" s="144"/>
      <c r="C438" s="237"/>
      <c r="D438" s="1134"/>
      <c r="E438" s="235"/>
      <c r="F438" s="234"/>
      <c r="G438" s="139"/>
      <c r="H438" s="138"/>
      <c r="I438" s="137"/>
      <c r="J438" s="1141"/>
      <c r="K438" s="635" t="s">
        <v>43</v>
      </c>
      <c r="L438" s="342"/>
      <c r="M438" s="133"/>
      <c r="N438" s="132"/>
      <c r="O438" s="131"/>
    </row>
    <row r="439" spans="1:27" ht="15.75" thickBot="1" x14ac:dyDescent="0.25">
      <c r="A439" s="145"/>
      <c r="B439" s="144"/>
      <c r="C439" s="237"/>
      <c r="D439" s="1134"/>
      <c r="E439" s="235"/>
      <c r="F439" s="234"/>
      <c r="G439" s="139"/>
      <c r="H439" s="138"/>
      <c r="I439" s="137"/>
      <c r="J439" s="1141"/>
      <c r="K439" s="383" t="s">
        <v>42</v>
      </c>
      <c r="L439" s="630"/>
      <c r="M439" s="851"/>
      <c r="N439" s="168"/>
      <c r="O439" s="167"/>
    </row>
    <row r="440" spans="1:27" ht="15.75" thickBot="1" x14ac:dyDescent="0.25">
      <c r="A440" s="130"/>
      <c r="B440" s="129"/>
      <c r="C440" s="225"/>
      <c r="D440" s="1132"/>
      <c r="E440" s="223"/>
      <c r="F440" s="222"/>
      <c r="G440" s="124"/>
      <c r="H440" s="380"/>
      <c r="I440" s="122"/>
      <c r="J440" s="219"/>
      <c r="K440" s="218" t="s">
        <v>33</v>
      </c>
      <c r="L440" s="415">
        <f>SUM(L434:L439)</f>
        <v>0</v>
      </c>
      <c r="M440" s="848"/>
      <c r="N440" s="215"/>
      <c r="O440" s="214"/>
    </row>
    <row r="441" spans="1:27" ht="15.75" customHeight="1" x14ac:dyDescent="0.2">
      <c r="A441" s="166" t="s">
        <v>96</v>
      </c>
      <c r="B441" s="165" t="s">
        <v>56</v>
      </c>
      <c r="C441" s="256" t="s">
        <v>56</v>
      </c>
      <c r="D441" s="1139">
        <v>12</v>
      </c>
      <c r="E441" s="254"/>
      <c r="F441" s="253" t="s">
        <v>290</v>
      </c>
      <c r="G441" s="160" t="s">
        <v>281</v>
      </c>
      <c r="H441" s="468" t="s">
        <v>52</v>
      </c>
      <c r="I441" s="158" t="s">
        <v>289</v>
      </c>
      <c r="J441" s="1114" t="s">
        <v>58</v>
      </c>
      <c r="K441" s="641" t="s">
        <v>49</v>
      </c>
      <c r="L441" s="155">
        <v>0</v>
      </c>
      <c r="M441" s="189" t="s">
        <v>61</v>
      </c>
      <c r="N441" s="1138" t="s">
        <v>47</v>
      </c>
      <c r="O441" s="1142">
        <v>1</v>
      </c>
    </row>
    <row r="442" spans="1:27" ht="15.75" customHeight="1" x14ac:dyDescent="0.2">
      <c r="A442" s="145"/>
      <c r="B442" s="144"/>
      <c r="C442" s="237"/>
      <c r="D442" s="1134"/>
      <c r="E442" s="235"/>
      <c r="F442" s="234"/>
      <c r="G442" s="139"/>
      <c r="H442" s="436"/>
      <c r="I442" s="137"/>
      <c r="J442" s="1110" t="s">
        <v>288</v>
      </c>
      <c r="K442" s="244" t="s">
        <v>46</v>
      </c>
      <c r="L442" s="149"/>
      <c r="M442" s="1103"/>
      <c r="N442" s="1102"/>
      <c r="O442" s="1136"/>
    </row>
    <row r="443" spans="1:27" ht="15" x14ac:dyDescent="0.2">
      <c r="A443" s="145"/>
      <c r="B443" s="144"/>
      <c r="C443" s="237"/>
      <c r="D443" s="1134"/>
      <c r="E443" s="235"/>
      <c r="F443" s="234"/>
      <c r="G443" s="139"/>
      <c r="H443" s="436"/>
      <c r="I443" s="137"/>
      <c r="J443" s="1110"/>
      <c r="K443" s="635" t="s">
        <v>45</v>
      </c>
      <c r="L443" s="146">
        <v>4.5999999999999996</v>
      </c>
      <c r="M443" s="176"/>
      <c r="N443" s="438"/>
      <c r="O443" s="1135"/>
      <c r="AA443" s="148"/>
    </row>
    <row r="444" spans="1:27" ht="15" x14ac:dyDescent="0.2">
      <c r="A444" s="145"/>
      <c r="B444" s="144"/>
      <c r="C444" s="237"/>
      <c r="D444" s="1134"/>
      <c r="E444" s="235"/>
      <c r="F444" s="234"/>
      <c r="G444" s="139"/>
      <c r="H444" s="436"/>
      <c r="I444" s="137"/>
      <c r="J444" s="1110"/>
      <c r="K444" s="635" t="s">
        <v>44</v>
      </c>
      <c r="L444" s="146"/>
      <c r="M444" s="176"/>
      <c r="N444" s="438"/>
      <c r="O444" s="1135"/>
    </row>
    <row r="445" spans="1:27" ht="15" x14ac:dyDescent="0.2">
      <c r="A445" s="145"/>
      <c r="B445" s="144"/>
      <c r="C445" s="237"/>
      <c r="D445" s="1134"/>
      <c r="E445" s="235"/>
      <c r="F445" s="234"/>
      <c r="G445" s="139"/>
      <c r="H445" s="436"/>
      <c r="I445" s="137"/>
      <c r="J445" s="1110"/>
      <c r="K445" s="635" t="s">
        <v>43</v>
      </c>
      <c r="L445" s="149">
        <v>13.8</v>
      </c>
      <c r="M445" s="1103"/>
      <c r="N445" s="1102"/>
      <c r="O445" s="1136"/>
      <c r="AA445" s="148"/>
    </row>
    <row r="446" spans="1:27" ht="15.75" thickBot="1" x14ac:dyDescent="0.25">
      <c r="A446" s="145"/>
      <c r="B446" s="144"/>
      <c r="C446" s="237"/>
      <c r="D446" s="1134"/>
      <c r="E446" s="235"/>
      <c r="F446" s="234"/>
      <c r="G446" s="139"/>
      <c r="H446" s="436"/>
      <c r="I446" s="137"/>
      <c r="J446" s="1110"/>
      <c r="K446" s="383" t="s">
        <v>42</v>
      </c>
      <c r="L446" s="614"/>
      <c r="M446" s="1101"/>
      <c r="N446" s="1100"/>
      <c r="O446" s="1133"/>
    </row>
    <row r="447" spans="1:27" ht="15.75" customHeight="1" thickBot="1" x14ac:dyDescent="0.25">
      <c r="A447" s="130"/>
      <c r="B447" s="129"/>
      <c r="C447" s="225"/>
      <c r="D447" s="1132"/>
      <c r="E447" s="223"/>
      <c r="F447" s="222"/>
      <c r="G447" s="124"/>
      <c r="H447" s="428"/>
      <c r="I447" s="122"/>
      <c r="J447" s="1109"/>
      <c r="K447" s="218" t="s">
        <v>33</v>
      </c>
      <c r="L447" s="259">
        <f>SUM(L441:L446)</f>
        <v>18.399999999999999</v>
      </c>
      <c r="M447" s="216"/>
      <c r="N447" s="1144"/>
      <c r="O447" s="1140"/>
    </row>
    <row r="448" spans="1:27" ht="15" x14ac:dyDescent="0.2">
      <c r="A448" s="166" t="s">
        <v>96</v>
      </c>
      <c r="B448" s="165" t="s">
        <v>56</v>
      </c>
      <c r="C448" s="256" t="s">
        <v>56</v>
      </c>
      <c r="D448" s="1139">
        <v>13</v>
      </c>
      <c r="E448" s="254"/>
      <c r="F448" s="253" t="s">
        <v>287</v>
      </c>
      <c r="G448" s="160" t="s">
        <v>281</v>
      </c>
      <c r="H448" s="159" t="s">
        <v>52</v>
      </c>
      <c r="I448" s="158" t="s">
        <v>92</v>
      </c>
      <c r="J448" s="1114" t="s">
        <v>58</v>
      </c>
      <c r="K448" s="641" t="s">
        <v>49</v>
      </c>
      <c r="L448" s="377"/>
      <c r="M448" s="189" t="s">
        <v>61</v>
      </c>
      <c r="N448" s="1138" t="s">
        <v>47</v>
      </c>
      <c r="O448" s="1142">
        <v>1</v>
      </c>
    </row>
    <row r="449" spans="1:30" ht="15" x14ac:dyDescent="0.2">
      <c r="A449" s="145"/>
      <c r="B449" s="144"/>
      <c r="C449" s="237"/>
      <c r="D449" s="1134"/>
      <c r="E449" s="235"/>
      <c r="F449" s="234"/>
      <c r="G449" s="139"/>
      <c r="H449" s="138"/>
      <c r="I449" s="137"/>
      <c r="J449" s="1110" t="s">
        <v>271</v>
      </c>
      <c r="K449" s="244" t="s">
        <v>46</v>
      </c>
      <c r="L449" s="372"/>
      <c r="M449" s="1103" t="s">
        <v>284</v>
      </c>
      <c r="N449" s="1102" t="s">
        <v>47</v>
      </c>
      <c r="O449" s="566">
        <v>1</v>
      </c>
    </row>
    <row r="450" spans="1:30" ht="15" x14ac:dyDescent="0.2">
      <c r="A450" s="145"/>
      <c r="B450" s="144"/>
      <c r="C450" s="237"/>
      <c r="D450" s="1134"/>
      <c r="E450" s="235"/>
      <c r="F450" s="234"/>
      <c r="G450" s="139"/>
      <c r="H450" s="138"/>
      <c r="I450" s="137"/>
      <c r="J450" s="1110"/>
      <c r="K450" s="635" t="s">
        <v>45</v>
      </c>
      <c r="L450" s="146">
        <v>10</v>
      </c>
      <c r="M450" s="176"/>
      <c r="N450" s="438"/>
      <c r="O450" s="1135"/>
      <c r="AA450" s="148"/>
      <c r="AB450" s="148"/>
    </row>
    <row r="451" spans="1:30" ht="15" x14ac:dyDescent="0.2">
      <c r="A451" s="145"/>
      <c r="B451" s="144"/>
      <c r="C451" s="237"/>
      <c r="D451" s="1134"/>
      <c r="E451" s="235"/>
      <c r="F451" s="234"/>
      <c r="G451" s="139"/>
      <c r="H451" s="138"/>
      <c r="I451" s="137"/>
      <c r="J451" s="1110"/>
      <c r="K451" s="635" t="s">
        <v>44</v>
      </c>
      <c r="L451" s="146"/>
      <c r="M451" s="176"/>
      <c r="N451" s="438"/>
      <c r="O451" s="1135"/>
      <c r="AA451" s="148"/>
      <c r="AB451" s="148"/>
    </row>
    <row r="452" spans="1:30" ht="15" x14ac:dyDescent="0.2">
      <c r="A452" s="145"/>
      <c r="B452" s="144"/>
      <c r="C452" s="237"/>
      <c r="D452" s="1134"/>
      <c r="E452" s="235"/>
      <c r="F452" s="234"/>
      <c r="G452" s="139"/>
      <c r="H452" s="138"/>
      <c r="I452" s="137"/>
      <c r="J452" s="1110"/>
      <c r="K452" s="635" t="s">
        <v>43</v>
      </c>
      <c r="L452" s="146">
        <v>9.9</v>
      </c>
      <c r="M452" s="176"/>
      <c r="N452" s="438"/>
      <c r="O452" s="1135"/>
      <c r="AA452" s="148"/>
      <c r="AB452" s="148"/>
      <c r="AC452" s="201"/>
      <c r="AD452" s="201"/>
    </row>
    <row r="453" spans="1:30" ht="13.5" customHeight="1" thickBot="1" x14ac:dyDescent="0.25">
      <c r="A453" s="145"/>
      <c r="B453" s="144"/>
      <c r="C453" s="237"/>
      <c r="D453" s="1134"/>
      <c r="E453" s="235"/>
      <c r="F453" s="234"/>
      <c r="G453" s="139"/>
      <c r="H453" s="138"/>
      <c r="I453" s="137"/>
      <c r="J453" s="1110"/>
      <c r="K453" s="383" t="s">
        <v>42</v>
      </c>
      <c r="L453" s="592"/>
      <c r="M453" s="1101"/>
      <c r="N453" s="1100"/>
      <c r="O453" s="1133"/>
    </row>
    <row r="454" spans="1:30" ht="16.5" customHeight="1" thickBot="1" x14ac:dyDescent="0.25">
      <c r="A454" s="130"/>
      <c r="B454" s="129"/>
      <c r="C454" s="225"/>
      <c r="D454" s="1132"/>
      <c r="E454" s="223"/>
      <c r="F454" s="222"/>
      <c r="G454" s="124"/>
      <c r="H454" s="380"/>
      <c r="I454" s="122"/>
      <c r="J454" s="1109"/>
      <c r="K454" s="218" t="s">
        <v>33</v>
      </c>
      <c r="L454" s="259">
        <f>SUM(L448:L453)</f>
        <v>19.899999999999999</v>
      </c>
      <c r="M454" s="216"/>
      <c r="N454" s="1144"/>
      <c r="O454" s="1140"/>
    </row>
    <row r="455" spans="1:30" ht="15" customHeight="1" x14ac:dyDescent="0.2">
      <c r="A455" s="166" t="s">
        <v>96</v>
      </c>
      <c r="B455" s="165" t="s">
        <v>56</v>
      </c>
      <c r="C455" s="256" t="s">
        <v>56</v>
      </c>
      <c r="D455" s="1139">
        <v>14</v>
      </c>
      <c r="E455" s="254"/>
      <c r="F455" s="253" t="s">
        <v>286</v>
      </c>
      <c r="G455" s="160" t="s">
        <v>281</v>
      </c>
      <c r="H455" s="159" t="s">
        <v>52</v>
      </c>
      <c r="I455" s="158" t="s">
        <v>198</v>
      </c>
      <c r="J455" s="1143" t="s">
        <v>285</v>
      </c>
      <c r="K455" s="641" t="s">
        <v>49</v>
      </c>
      <c r="L455" s="377"/>
      <c r="M455" s="189" t="s">
        <v>61</v>
      </c>
      <c r="N455" s="1138" t="s">
        <v>47</v>
      </c>
      <c r="O455" s="1142">
        <v>1</v>
      </c>
    </row>
    <row r="456" spans="1:30" ht="15" customHeight="1" x14ac:dyDescent="0.2">
      <c r="A456" s="145"/>
      <c r="B456" s="144"/>
      <c r="C456" s="237"/>
      <c r="D456" s="1134"/>
      <c r="E456" s="235"/>
      <c r="F456" s="234"/>
      <c r="G456" s="139"/>
      <c r="H456" s="138"/>
      <c r="I456" s="137"/>
      <c r="J456" s="1141"/>
      <c r="K456" s="244" t="s">
        <v>46</v>
      </c>
      <c r="L456" s="372"/>
      <c r="M456" s="1103" t="s">
        <v>284</v>
      </c>
      <c r="N456" s="1102" t="s">
        <v>283</v>
      </c>
      <c r="O456" s="566">
        <v>2</v>
      </c>
    </row>
    <row r="457" spans="1:30" ht="15" x14ac:dyDescent="0.2">
      <c r="A457" s="145"/>
      <c r="B457" s="144"/>
      <c r="C457" s="237"/>
      <c r="D457" s="1134"/>
      <c r="E457" s="235"/>
      <c r="F457" s="234"/>
      <c r="G457" s="139"/>
      <c r="H457" s="138"/>
      <c r="I457" s="137"/>
      <c r="J457" s="1141"/>
      <c r="K457" s="635" t="s">
        <v>45</v>
      </c>
      <c r="L457" s="345">
        <v>6</v>
      </c>
      <c r="M457" s="176"/>
      <c r="N457" s="438"/>
      <c r="O457" s="1135"/>
      <c r="AA457" s="148"/>
    </row>
    <row r="458" spans="1:30" ht="15" x14ac:dyDescent="0.2">
      <c r="A458" s="145"/>
      <c r="B458" s="144"/>
      <c r="C458" s="237"/>
      <c r="D458" s="1134"/>
      <c r="E458" s="235"/>
      <c r="F458" s="234"/>
      <c r="G458" s="139"/>
      <c r="H458" s="138"/>
      <c r="I458" s="137"/>
      <c r="J458" s="1141"/>
      <c r="K458" s="635" t="s">
        <v>44</v>
      </c>
      <c r="L458" s="342"/>
      <c r="M458" s="176"/>
      <c r="N458" s="438"/>
      <c r="O458" s="1135"/>
    </row>
    <row r="459" spans="1:30" ht="15" x14ac:dyDescent="0.2">
      <c r="A459" s="145"/>
      <c r="B459" s="144"/>
      <c r="C459" s="237"/>
      <c r="D459" s="1134"/>
      <c r="E459" s="235"/>
      <c r="F459" s="234"/>
      <c r="G459" s="139"/>
      <c r="H459" s="138"/>
      <c r="I459" s="137"/>
      <c r="J459" s="1141"/>
      <c r="K459" s="635" t="s">
        <v>43</v>
      </c>
      <c r="L459" s="342"/>
      <c r="M459" s="176"/>
      <c r="N459" s="438"/>
      <c r="O459" s="1135"/>
    </row>
    <row r="460" spans="1:30" ht="15.75" thickBot="1" x14ac:dyDescent="0.25">
      <c r="A460" s="145"/>
      <c r="B460" s="144"/>
      <c r="C460" s="237"/>
      <c r="D460" s="1134"/>
      <c r="E460" s="235"/>
      <c r="F460" s="234"/>
      <c r="G460" s="139"/>
      <c r="H460" s="138"/>
      <c r="I460" s="137"/>
      <c r="J460" s="1141"/>
      <c r="K460" s="383" t="s">
        <v>42</v>
      </c>
      <c r="L460" s="592"/>
      <c r="M460" s="1101"/>
      <c r="N460" s="1100"/>
      <c r="O460" s="1133"/>
    </row>
    <row r="461" spans="1:30" ht="22.15" customHeight="1" thickBot="1" x14ac:dyDescent="0.25">
      <c r="A461" s="130"/>
      <c r="B461" s="129"/>
      <c r="C461" s="225"/>
      <c r="D461" s="1132"/>
      <c r="E461" s="223"/>
      <c r="F461" s="222"/>
      <c r="G461" s="124"/>
      <c r="H461" s="123"/>
      <c r="I461" s="122"/>
      <c r="J461" s="219"/>
      <c r="K461" s="218" t="s">
        <v>33</v>
      </c>
      <c r="L461" s="217">
        <f>SUM(L455:L460)</f>
        <v>6</v>
      </c>
      <c r="M461" s="537"/>
      <c r="N461" s="1094"/>
      <c r="O461" s="1140"/>
    </row>
    <row r="462" spans="1:30" ht="15" x14ac:dyDescent="0.2">
      <c r="A462" s="166" t="s">
        <v>96</v>
      </c>
      <c r="B462" s="165" t="s">
        <v>56</v>
      </c>
      <c r="C462" s="256" t="s">
        <v>56</v>
      </c>
      <c r="D462" s="1139">
        <v>15</v>
      </c>
      <c r="E462" s="254"/>
      <c r="F462" s="161" t="s">
        <v>282</v>
      </c>
      <c r="G462" s="160" t="s">
        <v>281</v>
      </c>
      <c r="H462" s="159" t="s">
        <v>52</v>
      </c>
      <c r="I462" s="158" t="s">
        <v>141</v>
      </c>
      <c r="J462" s="157" t="s">
        <v>280</v>
      </c>
      <c r="K462" s="641" t="s">
        <v>49</v>
      </c>
      <c r="L462" s="155"/>
      <c r="M462" s="189" t="s">
        <v>61</v>
      </c>
      <c r="N462" s="1138" t="s">
        <v>47</v>
      </c>
      <c r="O462" s="1137"/>
      <c r="AA462" s="201"/>
      <c r="AB462" s="201"/>
      <c r="AC462" s="201"/>
    </row>
    <row r="463" spans="1:30" ht="15" x14ac:dyDescent="0.2">
      <c r="A463" s="145"/>
      <c r="B463" s="144"/>
      <c r="C463" s="237"/>
      <c r="D463" s="1134"/>
      <c r="E463" s="235"/>
      <c r="F463" s="140"/>
      <c r="G463" s="139"/>
      <c r="H463" s="138"/>
      <c r="I463" s="137"/>
      <c r="J463" s="136"/>
      <c r="K463" s="244" t="s">
        <v>46</v>
      </c>
      <c r="L463" s="149">
        <v>0</v>
      </c>
      <c r="M463" s="1103"/>
      <c r="N463" s="1102"/>
      <c r="O463" s="1136"/>
      <c r="AA463" s="201"/>
      <c r="AB463" s="201"/>
      <c r="AC463" s="201"/>
    </row>
    <row r="464" spans="1:30" ht="15" x14ac:dyDescent="0.2">
      <c r="A464" s="145"/>
      <c r="B464" s="144"/>
      <c r="C464" s="237"/>
      <c r="D464" s="1134"/>
      <c r="E464" s="235"/>
      <c r="F464" s="140"/>
      <c r="G464" s="139"/>
      <c r="H464" s="138"/>
      <c r="I464" s="137"/>
      <c r="J464" s="136"/>
      <c r="K464" s="635" t="s">
        <v>45</v>
      </c>
      <c r="L464" s="402">
        <v>12.6</v>
      </c>
      <c r="M464" s="1103"/>
      <c r="N464" s="1102"/>
      <c r="O464" s="1136"/>
      <c r="AA464" s="148"/>
      <c r="AB464" s="148"/>
      <c r="AC464" s="201"/>
    </row>
    <row r="465" spans="1:28" ht="15" x14ac:dyDescent="0.2">
      <c r="A465" s="145"/>
      <c r="B465" s="144"/>
      <c r="C465" s="237"/>
      <c r="D465" s="1134"/>
      <c r="E465" s="235"/>
      <c r="F465" s="140"/>
      <c r="G465" s="139"/>
      <c r="H465" s="138"/>
      <c r="I465" s="137"/>
      <c r="J465" s="136"/>
      <c r="K465" s="635" t="s">
        <v>44</v>
      </c>
      <c r="L465" s="146"/>
      <c r="M465" s="176"/>
      <c r="N465" s="438"/>
      <c r="O465" s="1135"/>
      <c r="AA465" s="148"/>
      <c r="AB465" s="148"/>
    </row>
    <row r="466" spans="1:28" ht="15" x14ac:dyDescent="0.2">
      <c r="A466" s="145"/>
      <c r="B466" s="144"/>
      <c r="C466" s="237"/>
      <c r="D466" s="1134"/>
      <c r="E466" s="235"/>
      <c r="F466" s="140"/>
      <c r="G466" s="139"/>
      <c r="H466" s="138"/>
      <c r="I466" s="137"/>
      <c r="J466" s="136"/>
      <c r="K466" s="635" t="s">
        <v>43</v>
      </c>
      <c r="L466" s="146">
        <v>37.9</v>
      </c>
      <c r="M466" s="176"/>
      <c r="N466" s="438"/>
      <c r="O466" s="1135"/>
      <c r="AA466" s="148"/>
      <c r="AB466" s="148"/>
    </row>
    <row r="467" spans="1:28" ht="15.75" thickBot="1" x14ac:dyDescent="0.25">
      <c r="A467" s="145"/>
      <c r="B467" s="144"/>
      <c r="C467" s="237"/>
      <c r="D467" s="1134"/>
      <c r="E467" s="235"/>
      <c r="F467" s="140"/>
      <c r="G467" s="139"/>
      <c r="H467" s="138"/>
      <c r="I467" s="137"/>
      <c r="J467" s="136"/>
      <c r="K467" s="383" t="s">
        <v>42</v>
      </c>
      <c r="L467" s="614"/>
      <c r="M467" s="1101"/>
      <c r="N467" s="1100"/>
      <c r="O467" s="1133"/>
    </row>
    <row r="468" spans="1:28" ht="15.75" customHeight="1" thickBot="1" x14ac:dyDescent="0.25">
      <c r="A468" s="130"/>
      <c r="B468" s="129"/>
      <c r="C468" s="225"/>
      <c r="D468" s="1132"/>
      <c r="E468" s="223"/>
      <c r="F468" s="125"/>
      <c r="G468" s="124"/>
      <c r="H468" s="123"/>
      <c r="I468" s="122"/>
      <c r="J468" s="121"/>
      <c r="K468" s="218" t="s">
        <v>33</v>
      </c>
      <c r="L468" s="1131">
        <f>SUM(L462:L467)</f>
        <v>50.5</v>
      </c>
      <c r="M468" s="1130"/>
      <c r="N468" s="1129"/>
      <c r="O468" s="1128"/>
    </row>
    <row r="469" spans="1:28" ht="15" thickBot="1" x14ac:dyDescent="0.25">
      <c r="A469" s="213" t="s">
        <v>96</v>
      </c>
      <c r="B469" s="114" t="s">
        <v>56</v>
      </c>
      <c r="C469" s="113" t="s">
        <v>38</v>
      </c>
      <c r="D469" s="112"/>
      <c r="E469" s="112"/>
      <c r="F469" s="112"/>
      <c r="G469" s="112"/>
      <c r="H469" s="112"/>
      <c r="I469" s="318"/>
      <c r="J469" s="820"/>
      <c r="K469" s="316" t="s">
        <v>33</v>
      </c>
      <c r="L469" s="1127">
        <f>L368*1</f>
        <v>111.8</v>
      </c>
      <c r="M469" s="532"/>
      <c r="N469" s="533"/>
      <c r="O469" s="743"/>
    </row>
    <row r="470" spans="1:28" ht="15" thickBot="1" x14ac:dyDescent="0.25">
      <c r="A470" s="530" t="s">
        <v>96</v>
      </c>
      <c r="B470" s="530"/>
      <c r="C470" s="311" t="s">
        <v>36</v>
      </c>
      <c r="D470" s="311"/>
      <c r="E470" s="311"/>
      <c r="F470" s="311"/>
      <c r="G470" s="311"/>
      <c r="H470" s="311"/>
      <c r="I470" s="310"/>
      <c r="J470" s="529"/>
      <c r="K470" s="308" t="s">
        <v>33</v>
      </c>
      <c r="L470" s="528">
        <f>L469*1</f>
        <v>111.8</v>
      </c>
      <c r="M470" s="527"/>
      <c r="N470" s="527"/>
      <c r="O470" s="815"/>
    </row>
    <row r="471" spans="1:28" ht="15.75" thickBot="1" x14ac:dyDescent="0.25">
      <c r="A471" s="524" t="s">
        <v>94</v>
      </c>
      <c r="B471" s="523"/>
      <c r="C471" s="521" t="s">
        <v>279</v>
      </c>
      <c r="D471" s="521"/>
      <c r="E471" s="521"/>
      <c r="F471" s="522"/>
      <c r="G471" s="522"/>
      <c r="H471" s="521"/>
      <c r="I471" s="521"/>
      <c r="J471" s="521"/>
      <c r="K471" s="521"/>
      <c r="L471" s="521"/>
      <c r="M471" s="520"/>
      <c r="N471" s="520"/>
      <c r="O471" s="519"/>
    </row>
    <row r="472" spans="1:28" ht="35.25" customHeight="1" thickBot="1" x14ac:dyDescent="0.25">
      <c r="A472" s="518"/>
      <c r="B472" s="517"/>
      <c r="C472" s="515"/>
      <c r="D472" s="515"/>
      <c r="E472" s="507"/>
      <c r="F472" s="516"/>
      <c r="G472" s="516"/>
      <c r="H472" s="515"/>
      <c r="I472" s="515"/>
      <c r="J472" s="515"/>
      <c r="K472" s="515"/>
      <c r="L472" s="514"/>
      <c r="M472" s="513" t="s">
        <v>278</v>
      </c>
      <c r="N472" s="503"/>
      <c r="O472" s="502"/>
      <c r="Y472" s="48"/>
    </row>
    <row r="473" spans="1:28" ht="15" thickBot="1" x14ac:dyDescent="0.25">
      <c r="A473" s="722" t="s">
        <v>94</v>
      </c>
      <c r="B473" s="894" t="s">
        <v>56</v>
      </c>
      <c r="C473" s="1126" t="s">
        <v>277</v>
      </c>
      <c r="D473" s="1124"/>
      <c r="E473" s="1125"/>
      <c r="F473" s="1124"/>
      <c r="G473" s="1124"/>
      <c r="H473" s="1124"/>
      <c r="I473" s="1124"/>
      <c r="J473" s="1124"/>
      <c r="K473" s="1124"/>
      <c r="L473" s="1125"/>
      <c r="M473" s="1124"/>
      <c r="N473" s="1124"/>
      <c r="O473" s="1123"/>
    </row>
    <row r="474" spans="1:28" ht="48" customHeight="1" thickBot="1" x14ac:dyDescent="0.25">
      <c r="A474" s="509"/>
      <c r="B474" s="114"/>
      <c r="C474" s="508"/>
      <c r="D474" s="506"/>
      <c r="E474" s="506"/>
      <c r="F474" s="506"/>
      <c r="G474" s="506"/>
      <c r="H474" s="506"/>
      <c r="I474" s="506"/>
      <c r="J474" s="507"/>
      <c r="K474" s="506"/>
      <c r="L474" s="505"/>
      <c r="M474" s="504" t="s">
        <v>276</v>
      </c>
      <c r="N474" s="503" t="s">
        <v>275</v>
      </c>
      <c r="O474" s="502"/>
    </row>
    <row r="475" spans="1:28" ht="15.75" thickBot="1" x14ac:dyDescent="0.25">
      <c r="A475" s="290" t="s">
        <v>94</v>
      </c>
      <c r="B475" s="1099" t="s">
        <v>56</v>
      </c>
      <c r="C475" s="164" t="s">
        <v>56</v>
      </c>
      <c r="D475" s="1122"/>
      <c r="E475" s="1122"/>
      <c r="F475" s="296" t="s">
        <v>274</v>
      </c>
      <c r="G475" s="411" t="s">
        <v>258</v>
      </c>
      <c r="H475" s="159" t="s">
        <v>52</v>
      </c>
      <c r="I475" s="158" t="s">
        <v>51</v>
      </c>
      <c r="J475" s="689" t="s">
        <v>58</v>
      </c>
      <c r="K475" s="190" t="s">
        <v>49</v>
      </c>
      <c r="L475" s="177">
        <f>L482+L489+L496+L503+L510+L517+L524+L531</f>
        <v>0</v>
      </c>
      <c r="M475" s="187" t="s">
        <v>57</v>
      </c>
      <c r="N475" s="186" t="s">
        <v>47</v>
      </c>
      <c r="O475" s="478"/>
      <c r="AA475" s="201"/>
    </row>
    <row r="476" spans="1:28" ht="15.75" thickBot="1" x14ac:dyDescent="0.25">
      <c r="A476" s="273"/>
      <c r="B476" s="1098"/>
      <c r="C476" s="143"/>
      <c r="D476" s="1118"/>
      <c r="E476" s="1118"/>
      <c r="F476" s="294"/>
      <c r="G476" s="393"/>
      <c r="H476" s="138"/>
      <c r="I476" s="137"/>
      <c r="J476" s="663"/>
      <c r="K476" s="188" t="s">
        <v>46</v>
      </c>
      <c r="L476" s="177">
        <f>L483+L490+L497+L504+L511+L518+L525+L532</f>
        <v>0</v>
      </c>
      <c r="M476" s="425"/>
      <c r="N476" s="424"/>
      <c r="O476" s="458"/>
      <c r="AA476" s="201"/>
    </row>
    <row r="477" spans="1:28" ht="15.75" thickBot="1" x14ac:dyDescent="0.25">
      <c r="A477" s="273"/>
      <c r="B477" s="1098"/>
      <c r="C477" s="143"/>
      <c r="D477" s="1118"/>
      <c r="E477" s="1118"/>
      <c r="F477" s="492"/>
      <c r="G477" s="393"/>
      <c r="H477" s="138"/>
      <c r="I477" s="137"/>
      <c r="J477" s="179"/>
      <c r="K477" s="183" t="s">
        <v>45</v>
      </c>
      <c r="L477" s="177">
        <f>L484+L491+L498+L505+L512+L519+L526+L533</f>
        <v>830</v>
      </c>
      <c r="M477" s="425"/>
      <c r="N477" s="459"/>
      <c r="O477" s="458"/>
    </row>
    <row r="478" spans="1:28" ht="20.25" customHeight="1" thickBot="1" x14ac:dyDescent="0.25">
      <c r="A478" s="273"/>
      <c r="B478" s="1098"/>
      <c r="C478" s="143"/>
      <c r="D478" s="1118"/>
      <c r="E478" s="1118"/>
      <c r="F478" s="492"/>
      <c r="G478" s="393"/>
      <c r="H478" s="138"/>
      <c r="I478" s="137"/>
      <c r="J478" s="179"/>
      <c r="K478" s="183" t="s">
        <v>44</v>
      </c>
      <c r="L478" s="177">
        <f>L485+L492+L499+L506+L513+L520+L527+L534</f>
        <v>0</v>
      </c>
      <c r="M478" s="1121" t="s">
        <v>270</v>
      </c>
      <c r="N478" s="1120" t="s">
        <v>47</v>
      </c>
      <c r="O478" s="460">
        <v>10</v>
      </c>
    </row>
    <row r="479" spans="1:28" ht="15.75" thickBot="1" x14ac:dyDescent="0.25">
      <c r="A479" s="273"/>
      <c r="B479" s="1098"/>
      <c r="C479" s="143"/>
      <c r="D479" s="1118"/>
      <c r="E479" s="1118"/>
      <c r="F479" s="492"/>
      <c r="G479" s="393"/>
      <c r="H479" s="138"/>
      <c r="I479" s="137"/>
      <c r="J479" s="179"/>
      <c r="K479" s="183" t="s">
        <v>43</v>
      </c>
      <c r="L479" s="177">
        <f>L486+L493+L500+L507+L514+L521+L528+L535</f>
        <v>612.5</v>
      </c>
      <c r="M479" s="1119"/>
      <c r="N479" s="459"/>
      <c r="O479" s="399"/>
    </row>
    <row r="480" spans="1:28" ht="15.75" thickBot="1" x14ac:dyDescent="0.25">
      <c r="A480" s="273"/>
      <c r="B480" s="1098"/>
      <c r="C480" s="143"/>
      <c r="D480" s="1118"/>
      <c r="E480" s="1118"/>
      <c r="F480" s="492"/>
      <c r="G480" s="393"/>
      <c r="H480" s="138"/>
      <c r="I480" s="137"/>
      <c r="J480" s="179"/>
      <c r="K480" s="810" t="s">
        <v>41</v>
      </c>
      <c r="L480" s="177">
        <f>L487+L494+L501+L508+L515+L522+L529+L536</f>
        <v>0</v>
      </c>
      <c r="M480" s="453"/>
      <c r="N480" s="452"/>
      <c r="O480" s="451"/>
    </row>
    <row r="481" spans="1:29" ht="18" customHeight="1" thickBot="1" x14ac:dyDescent="0.25">
      <c r="A481" s="213"/>
      <c r="B481" s="1095"/>
      <c r="C481" s="697"/>
      <c r="D481" s="174"/>
      <c r="E481" s="174"/>
      <c r="F481" s="489"/>
      <c r="G481" s="387"/>
      <c r="H481" s="123"/>
      <c r="I481" s="122"/>
      <c r="J481" s="447"/>
      <c r="K481" s="218" t="s">
        <v>33</v>
      </c>
      <c r="L481" s="415">
        <f>SUM(L475:L480)</f>
        <v>1442.5</v>
      </c>
      <c r="M481" s="385"/>
      <c r="N481" s="321"/>
      <c r="O481" s="386"/>
    </row>
    <row r="482" spans="1:29" ht="28.5" x14ac:dyDescent="0.2">
      <c r="A482" s="290" t="s">
        <v>94</v>
      </c>
      <c r="B482" s="1099" t="s">
        <v>56</v>
      </c>
      <c r="C482" s="164" t="s">
        <v>56</v>
      </c>
      <c r="D482" s="346" t="s">
        <v>56</v>
      </c>
      <c r="E482" s="1117" t="s">
        <v>55</v>
      </c>
      <c r="F482" s="655" t="s">
        <v>273</v>
      </c>
      <c r="G482" s="411" t="s">
        <v>258</v>
      </c>
      <c r="H482" s="468" t="s">
        <v>52</v>
      </c>
      <c r="I482" s="158" t="s">
        <v>92</v>
      </c>
      <c r="J482" s="410" t="s">
        <v>58</v>
      </c>
      <c r="K482" s="347" t="s">
        <v>49</v>
      </c>
      <c r="L482" s="409">
        <v>0</v>
      </c>
      <c r="M482" s="187" t="s">
        <v>135</v>
      </c>
      <c r="N482" s="186"/>
      <c r="O482" s="478"/>
      <c r="AA482" s="148"/>
    </row>
    <row r="483" spans="1:29" ht="15" x14ac:dyDescent="0.2">
      <c r="A483" s="273"/>
      <c r="B483" s="1098"/>
      <c r="C483" s="143"/>
      <c r="D483" s="346"/>
      <c r="E483" s="1116"/>
      <c r="F483" s="655"/>
      <c r="G483" s="393"/>
      <c r="H483" s="436"/>
      <c r="I483" s="137"/>
      <c r="J483" s="407" t="s">
        <v>103</v>
      </c>
      <c r="K483" s="244" t="s">
        <v>46</v>
      </c>
      <c r="L483" s="406"/>
      <c r="M483" s="405"/>
      <c r="N483" s="424"/>
      <c r="O483" s="458"/>
      <c r="AA483" s="201"/>
    </row>
    <row r="484" spans="1:29" ht="15" x14ac:dyDescent="0.25">
      <c r="A484" s="273"/>
      <c r="B484" s="1098"/>
      <c r="C484" s="143"/>
      <c r="D484" s="346"/>
      <c r="E484" s="1116"/>
      <c r="F484" s="655"/>
      <c r="G484" s="393"/>
      <c r="H484" s="436"/>
      <c r="I484" s="137"/>
      <c r="J484" s="407"/>
      <c r="K484" s="344" t="s">
        <v>45</v>
      </c>
      <c r="L484" s="149">
        <v>0</v>
      </c>
      <c r="M484" s="671"/>
      <c r="N484" s="670"/>
      <c r="O484" s="458"/>
      <c r="Q484" s="474"/>
      <c r="Y484" s="201"/>
    </row>
    <row r="485" spans="1:29" ht="15" x14ac:dyDescent="0.2">
      <c r="A485" s="273"/>
      <c r="B485" s="1098"/>
      <c r="C485" s="143"/>
      <c r="D485" s="346"/>
      <c r="E485" s="1116"/>
      <c r="F485" s="655"/>
      <c r="G485" s="393"/>
      <c r="H485" s="436"/>
      <c r="I485" s="137"/>
      <c r="J485" s="179"/>
      <c r="K485" s="344" t="s">
        <v>44</v>
      </c>
      <c r="L485" s="406"/>
      <c r="M485" s="425"/>
      <c r="N485" s="459"/>
      <c r="O485" s="458"/>
    </row>
    <row r="486" spans="1:29" ht="15" x14ac:dyDescent="0.2">
      <c r="A486" s="273"/>
      <c r="B486" s="1098"/>
      <c r="C486" s="143"/>
      <c r="D486" s="346"/>
      <c r="E486" s="1116"/>
      <c r="F486" s="655"/>
      <c r="G486" s="393"/>
      <c r="H486" s="436"/>
      <c r="I486" s="137"/>
      <c r="J486" s="179"/>
      <c r="K486" s="343" t="s">
        <v>43</v>
      </c>
      <c r="L486" s="149">
        <v>0</v>
      </c>
      <c r="M486" s="425"/>
      <c r="N486" s="459"/>
      <c r="O486" s="399"/>
      <c r="Q486" s="474"/>
      <c r="AB486" s="201"/>
    </row>
    <row r="487" spans="1:29" ht="15.75" thickBot="1" x14ac:dyDescent="0.25">
      <c r="A487" s="273"/>
      <c r="B487" s="1098"/>
      <c r="C487" s="143"/>
      <c r="D487" s="346"/>
      <c r="E487" s="1116"/>
      <c r="F487" s="655"/>
      <c r="G487" s="393"/>
      <c r="H487" s="436"/>
      <c r="I487" s="137"/>
      <c r="J487" s="179"/>
      <c r="K487" s="334" t="s">
        <v>41</v>
      </c>
      <c r="L487" s="454"/>
      <c r="M487" s="453"/>
      <c r="N487" s="452"/>
      <c r="O487" s="451"/>
      <c r="AC487" s="148"/>
    </row>
    <row r="488" spans="1:29" ht="15.75" thickBot="1" x14ac:dyDescent="0.25">
      <c r="A488" s="213"/>
      <c r="B488" s="1095"/>
      <c r="C488" s="697"/>
      <c r="D488" s="389"/>
      <c r="E488" s="1115"/>
      <c r="F488" s="650"/>
      <c r="G488" s="387"/>
      <c r="H488" s="428"/>
      <c r="I488" s="122"/>
      <c r="J488" s="447"/>
      <c r="K488" s="218" t="s">
        <v>33</v>
      </c>
      <c r="L488" s="415">
        <f>SUM(L482:L487)</f>
        <v>0</v>
      </c>
      <c r="M488" s="385"/>
      <c r="N488" s="321"/>
      <c r="O488" s="386"/>
    </row>
    <row r="489" spans="1:29" ht="15" customHeight="1" x14ac:dyDescent="0.2">
      <c r="A489" s="290" t="s">
        <v>94</v>
      </c>
      <c r="B489" s="1099" t="s">
        <v>56</v>
      </c>
      <c r="C489" s="164" t="s">
        <v>56</v>
      </c>
      <c r="D489" s="346" t="s">
        <v>39</v>
      </c>
      <c r="E489" s="254"/>
      <c r="F489" s="253" t="s">
        <v>272</v>
      </c>
      <c r="G489" s="160" t="s">
        <v>258</v>
      </c>
      <c r="H489" s="468" t="s">
        <v>52</v>
      </c>
      <c r="I489" s="158" t="s">
        <v>92</v>
      </c>
      <c r="J489" s="1114" t="s">
        <v>58</v>
      </c>
      <c r="K489" s="347" t="s">
        <v>49</v>
      </c>
      <c r="L489" s="155">
        <v>0</v>
      </c>
      <c r="M489" s="187" t="s">
        <v>61</v>
      </c>
      <c r="N489" s="282" t="s">
        <v>47</v>
      </c>
      <c r="O489" s="570"/>
    </row>
    <row r="490" spans="1:29" ht="15" customHeight="1" x14ac:dyDescent="0.2">
      <c r="A490" s="273"/>
      <c r="B490" s="1098"/>
      <c r="C490" s="143"/>
      <c r="D490" s="346"/>
      <c r="E490" s="235"/>
      <c r="F490" s="234"/>
      <c r="G490" s="139"/>
      <c r="H490" s="436"/>
      <c r="I490" s="137"/>
      <c r="J490" s="1110" t="s">
        <v>271</v>
      </c>
      <c r="K490" s="244" t="s">
        <v>46</v>
      </c>
      <c r="L490" s="149"/>
      <c r="M490" s="425"/>
      <c r="N490" s="278"/>
      <c r="O490" s="1113"/>
    </row>
    <row r="491" spans="1:29" ht="30" x14ac:dyDescent="0.2">
      <c r="A491" s="273"/>
      <c r="B491" s="1098"/>
      <c r="C491" s="143"/>
      <c r="D491" s="346"/>
      <c r="E491" s="235"/>
      <c r="F491" s="234"/>
      <c r="G491" s="139"/>
      <c r="H491" s="436"/>
      <c r="I491" s="137"/>
      <c r="J491" s="1110"/>
      <c r="K491" s="344" t="s">
        <v>45</v>
      </c>
      <c r="L491" s="149">
        <v>130</v>
      </c>
      <c r="M491" s="1112" t="s">
        <v>270</v>
      </c>
      <c r="N491" s="828" t="s">
        <v>269</v>
      </c>
      <c r="O491" s="1111">
        <v>10</v>
      </c>
      <c r="AA491" s="148"/>
      <c r="AB491" s="148"/>
    </row>
    <row r="492" spans="1:29" ht="15" x14ac:dyDescent="0.2">
      <c r="A492" s="273"/>
      <c r="B492" s="1098"/>
      <c r="C492" s="143"/>
      <c r="D492" s="346"/>
      <c r="E492" s="235"/>
      <c r="F492" s="234"/>
      <c r="G492" s="139"/>
      <c r="H492" s="436"/>
      <c r="I492" s="137"/>
      <c r="J492" s="1110"/>
      <c r="K492" s="344" t="s">
        <v>44</v>
      </c>
      <c r="L492" s="149">
        <v>0</v>
      </c>
      <c r="M492" s="371"/>
      <c r="N492" s="867"/>
      <c r="O492" s="369"/>
      <c r="AA492" s="148"/>
      <c r="AB492" s="148"/>
    </row>
    <row r="493" spans="1:29" ht="15" x14ac:dyDescent="0.2">
      <c r="A493" s="273"/>
      <c r="B493" s="1098"/>
      <c r="C493" s="143"/>
      <c r="D493" s="346"/>
      <c r="E493" s="235"/>
      <c r="F493" s="234"/>
      <c r="G493" s="139"/>
      <c r="H493" s="436"/>
      <c r="I493" s="137"/>
      <c r="J493" s="1110"/>
      <c r="K493" s="344" t="s">
        <v>43</v>
      </c>
      <c r="L493" s="149">
        <v>30</v>
      </c>
      <c r="M493" s="371"/>
      <c r="N493" s="867"/>
      <c r="O493" s="369"/>
      <c r="AA493" s="148"/>
      <c r="AB493" s="148"/>
    </row>
    <row r="494" spans="1:29" ht="15.75" thickBot="1" x14ac:dyDescent="0.25">
      <c r="A494" s="273"/>
      <c r="B494" s="1098"/>
      <c r="C494" s="143"/>
      <c r="D494" s="346"/>
      <c r="E494" s="235"/>
      <c r="F494" s="234"/>
      <c r="G494" s="139"/>
      <c r="H494" s="436"/>
      <c r="I494" s="137"/>
      <c r="J494" s="1110"/>
      <c r="K494" s="383" t="s">
        <v>41</v>
      </c>
      <c r="L494" s="614">
        <v>0</v>
      </c>
      <c r="M494" s="613"/>
      <c r="N494" s="865"/>
      <c r="O494" s="589"/>
      <c r="AA494" s="148"/>
      <c r="AB494" s="148"/>
    </row>
    <row r="495" spans="1:29" ht="15.75" customHeight="1" thickBot="1" x14ac:dyDescent="0.25">
      <c r="A495" s="213"/>
      <c r="B495" s="1095"/>
      <c r="C495" s="697"/>
      <c r="D495" s="389"/>
      <c r="E495" s="223"/>
      <c r="F495" s="222"/>
      <c r="G495" s="124"/>
      <c r="H495" s="428"/>
      <c r="I495" s="122"/>
      <c r="J495" s="1109"/>
      <c r="K495" s="218" t="s">
        <v>33</v>
      </c>
      <c r="L495" s="259">
        <f>SUM(L489:L494)</f>
        <v>160</v>
      </c>
      <c r="M495" s="1108"/>
      <c r="N495" s="862"/>
      <c r="O495" s="901"/>
      <c r="AA495" s="148"/>
      <c r="AB495" s="148"/>
    </row>
    <row r="496" spans="1:29" ht="15.75" customHeight="1" x14ac:dyDescent="0.2">
      <c r="A496" s="290" t="s">
        <v>94</v>
      </c>
      <c r="B496" s="1099" t="s">
        <v>56</v>
      </c>
      <c r="C496" s="164" t="s">
        <v>56</v>
      </c>
      <c r="D496" s="346" t="s">
        <v>97</v>
      </c>
      <c r="E496" s="351" t="s">
        <v>55</v>
      </c>
      <c r="F496" s="161" t="s">
        <v>268</v>
      </c>
      <c r="G496" s="160" t="s">
        <v>258</v>
      </c>
      <c r="H496" s="468" t="s">
        <v>52</v>
      </c>
      <c r="I496" s="158" t="s">
        <v>92</v>
      </c>
      <c r="J496" s="410" t="s">
        <v>58</v>
      </c>
      <c r="K496" s="347" t="s">
        <v>49</v>
      </c>
      <c r="L496" s="155">
        <v>0</v>
      </c>
      <c r="M496" s="187" t="s">
        <v>61</v>
      </c>
      <c r="N496" s="282" t="s">
        <v>47</v>
      </c>
      <c r="O496" s="374"/>
      <c r="AA496" s="148"/>
      <c r="AB496" s="148"/>
    </row>
    <row r="497" spans="1:28" ht="15.75" customHeight="1" x14ac:dyDescent="0.2">
      <c r="A497" s="273"/>
      <c r="B497" s="1098"/>
      <c r="C497" s="143"/>
      <c r="D497" s="346"/>
      <c r="E497" s="337"/>
      <c r="F497" s="140"/>
      <c r="G497" s="139"/>
      <c r="H497" s="436"/>
      <c r="I497" s="137"/>
      <c r="J497" s="407" t="s">
        <v>103</v>
      </c>
      <c r="K497" s="244" t="s">
        <v>46</v>
      </c>
      <c r="L497" s="149"/>
      <c r="M497" s="1107"/>
      <c r="N497" s="278"/>
      <c r="O497" s="369"/>
      <c r="AA497" s="148"/>
      <c r="AB497" s="148"/>
    </row>
    <row r="498" spans="1:28" ht="15.75" customHeight="1" x14ac:dyDescent="0.2">
      <c r="A498" s="273"/>
      <c r="B498" s="1098"/>
      <c r="C498" s="143"/>
      <c r="D498" s="346"/>
      <c r="E498" s="337"/>
      <c r="F498" s="140"/>
      <c r="G498" s="139"/>
      <c r="H498" s="436"/>
      <c r="I498" s="137"/>
      <c r="J498" s="407"/>
      <c r="K498" s="344" t="s">
        <v>45</v>
      </c>
      <c r="L498" s="146">
        <v>200</v>
      </c>
      <c r="M498" s="1106"/>
      <c r="N498" s="340"/>
      <c r="O498" s="366"/>
      <c r="AA498" s="148"/>
      <c r="AB498" s="148"/>
    </row>
    <row r="499" spans="1:28" ht="15.75" customHeight="1" x14ac:dyDescent="0.2">
      <c r="A499" s="273"/>
      <c r="B499" s="1098"/>
      <c r="C499" s="143"/>
      <c r="D499" s="346"/>
      <c r="E499" s="337"/>
      <c r="F499" s="140"/>
      <c r="G499" s="139"/>
      <c r="H499" s="436"/>
      <c r="I499" s="137"/>
      <c r="J499" s="179"/>
      <c r="K499" s="344" t="s">
        <v>44</v>
      </c>
      <c r="L499" s="146"/>
      <c r="M499" s="1106"/>
      <c r="N499" s="340"/>
      <c r="O499" s="366"/>
      <c r="AA499" s="148"/>
      <c r="AB499" s="148"/>
    </row>
    <row r="500" spans="1:28" ht="15.75" customHeight="1" x14ac:dyDescent="0.2">
      <c r="A500" s="273"/>
      <c r="B500" s="1098"/>
      <c r="C500" s="143"/>
      <c r="D500" s="346"/>
      <c r="E500" s="337"/>
      <c r="F500" s="140"/>
      <c r="G500" s="139"/>
      <c r="H500" s="436"/>
      <c r="I500" s="137"/>
      <c r="J500" s="179"/>
      <c r="K500" s="343" t="s">
        <v>43</v>
      </c>
      <c r="L500" s="146">
        <v>350</v>
      </c>
      <c r="M500" s="1106"/>
      <c r="N500" s="340"/>
      <c r="O500" s="366"/>
      <c r="AA500" s="148"/>
      <c r="AB500" s="148"/>
    </row>
    <row r="501" spans="1:28" ht="15.75" customHeight="1" thickBot="1" x14ac:dyDescent="0.25">
      <c r="A501" s="273"/>
      <c r="B501" s="1098"/>
      <c r="C501" s="143"/>
      <c r="D501" s="346"/>
      <c r="E501" s="337"/>
      <c r="F501" s="140"/>
      <c r="G501" s="139"/>
      <c r="H501" s="436"/>
      <c r="I501" s="137"/>
      <c r="J501" s="179"/>
      <c r="K501" s="334" t="s">
        <v>41</v>
      </c>
      <c r="L501" s="614"/>
      <c r="M501" s="381"/>
      <c r="N501" s="331"/>
      <c r="O501" s="360"/>
    </row>
    <row r="502" spans="1:28" ht="24" customHeight="1" thickBot="1" x14ac:dyDescent="0.25">
      <c r="A502" s="213"/>
      <c r="B502" s="1095"/>
      <c r="C502" s="697"/>
      <c r="D502" s="389"/>
      <c r="E502" s="328"/>
      <c r="F502" s="125"/>
      <c r="G502" s="124"/>
      <c r="H502" s="428"/>
      <c r="I502" s="122"/>
      <c r="J502" s="447"/>
      <c r="K502" s="218" t="s">
        <v>33</v>
      </c>
      <c r="L502" s="259">
        <f>SUM(L496:L501)</f>
        <v>550</v>
      </c>
      <c r="M502" s="599"/>
      <c r="N502" s="1105"/>
      <c r="O502" s="320"/>
    </row>
    <row r="503" spans="1:28" ht="15.75" customHeight="1" x14ac:dyDescent="0.2">
      <c r="A503" s="290" t="s">
        <v>94</v>
      </c>
      <c r="B503" s="1099" t="s">
        <v>56</v>
      </c>
      <c r="C503" s="164" t="s">
        <v>56</v>
      </c>
      <c r="D503" s="346" t="s">
        <v>96</v>
      </c>
      <c r="E503" s="351" t="s">
        <v>55</v>
      </c>
      <c r="F503" s="161" t="s">
        <v>267</v>
      </c>
      <c r="G503" s="160" t="s">
        <v>258</v>
      </c>
      <c r="H503" s="468" t="s">
        <v>52</v>
      </c>
      <c r="I503" s="158" t="s">
        <v>88</v>
      </c>
      <c r="J503" s="157" t="s">
        <v>266</v>
      </c>
      <c r="K503" s="347" t="s">
        <v>49</v>
      </c>
      <c r="L503" s="155">
        <v>0</v>
      </c>
      <c r="M503" s="187" t="s">
        <v>61</v>
      </c>
      <c r="N503" s="282" t="s">
        <v>47</v>
      </c>
      <c r="O503" s="374"/>
      <c r="AA503" s="148"/>
    </row>
    <row r="504" spans="1:28" ht="15.75" customHeight="1" x14ac:dyDescent="0.2">
      <c r="A504" s="273"/>
      <c r="B504" s="1098"/>
      <c r="C504" s="143"/>
      <c r="D504" s="346"/>
      <c r="E504" s="337"/>
      <c r="F504" s="140"/>
      <c r="G504" s="139"/>
      <c r="H504" s="436"/>
      <c r="I504" s="137"/>
      <c r="J504" s="136"/>
      <c r="K504" s="244" t="s">
        <v>46</v>
      </c>
      <c r="L504" s="149">
        <v>0</v>
      </c>
      <c r="M504" s="425"/>
      <c r="N504" s="424"/>
      <c r="O504" s="369"/>
    </row>
    <row r="505" spans="1:28" ht="15.75" customHeight="1" x14ac:dyDescent="0.2">
      <c r="A505" s="273"/>
      <c r="B505" s="1098"/>
      <c r="C505" s="143"/>
      <c r="D505" s="346"/>
      <c r="E505" s="337"/>
      <c r="F505" s="140"/>
      <c r="G505" s="139"/>
      <c r="H505" s="436"/>
      <c r="I505" s="137"/>
      <c r="J505" s="136"/>
      <c r="K505" s="344" t="s">
        <v>45</v>
      </c>
      <c r="L505" s="146">
        <v>180</v>
      </c>
      <c r="M505" s="176"/>
      <c r="N505" s="438"/>
      <c r="O505" s="366"/>
      <c r="AA505" s="148"/>
      <c r="AB505" s="201"/>
    </row>
    <row r="506" spans="1:28" ht="15.75" customHeight="1" x14ac:dyDescent="0.2">
      <c r="A506" s="273"/>
      <c r="B506" s="1098"/>
      <c r="C506" s="143"/>
      <c r="D506" s="346"/>
      <c r="E506" s="337"/>
      <c r="F506" s="140"/>
      <c r="G506" s="139"/>
      <c r="H506" s="436"/>
      <c r="I506" s="137"/>
      <c r="J506" s="136"/>
      <c r="K506" s="344" t="s">
        <v>44</v>
      </c>
      <c r="L506" s="146"/>
      <c r="M506" s="176"/>
      <c r="N506" s="438"/>
      <c r="O506" s="366"/>
    </row>
    <row r="507" spans="1:28" ht="15.75" customHeight="1" x14ac:dyDescent="0.2">
      <c r="A507" s="273"/>
      <c r="B507" s="1098"/>
      <c r="C507" s="143"/>
      <c r="D507" s="346"/>
      <c r="E507" s="337"/>
      <c r="F507" s="140"/>
      <c r="G507" s="139"/>
      <c r="H507" s="436"/>
      <c r="I507" s="137"/>
      <c r="J507" s="136"/>
      <c r="K507" s="343" t="s">
        <v>43</v>
      </c>
      <c r="L507" s="342"/>
      <c r="M507" s="176"/>
      <c r="N507" s="438"/>
      <c r="O507" s="366"/>
    </row>
    <row r="508" spans="1:28" ht="15.75" customHeight="1" thickBot="1" x14ac:dyDescent="0.25">
      <c r="A508" s="273"/>
      <c r="B508" s="1098"/>
      <c r="C508" s="143"/>
      <c r="D508" s="346"/>
      <c r="E508" s="337"/>
      <c r="F508" s="140"/>
      <c r="G508" s="139"/>
      <c r="H508" s="436"/>
      <c r="I508" s="137"/>
      <c r="J508" s="136"/>
      <c r="K508" s="334" t="s">
        <v>41</v>
      </c>
      <c r="L508" s="592"/>
      <c r="M508" s="1101"/>
      <c r="N508" s="1100"/>
      <c r="O508" s="589"/>
    </row>
    <row r="509" spans="1:28" ht="15.75" customHeight="1" thickBot="1" x14ac:dyDescent="0.25">
      <c r="A509" s="213"/>
      <c r="B509" s="1095"/>
      <c r="C509" s="697"/>
      <c r="D509" s="389"/>
      <c r="E509" s="328"/>
      <c r="F509" s="125"/>
      <c r="G509" s="124"/>
      <c r="H509" s="428"/>
      <c r="I509" s="122"/>
      <c r="J509" s="121"/>
      <c r="K509" s="218" t="s">
        <v>33</v>
      </c>
      <c r="L509" s="259">
        <f>SUM(L503:L508)</f>
        <v>180</v>
      </c>
      <c r="M509" s="537"/>
      <c r="N509" s="1094"/>
      <c r="O509" s="901"/>
    </row>
    <row r="510" spans="1:28" ht="15.75" customHeight="1" x14ac:dyDescent="0.2">
      <c r="A510" s="290" t="s">
        <v>94</v>
      </c>
      <c r="B510" s="1099" t="s">
        <v>56</v>
      </c>
      <c r="C510" s="164" t="s">
        <v>56</v>
      </c>
      <c r="D510" s="346" t="s">
        <v>94</v>
      </c>
      <c r="E510" s="351" t="s">
        <v>55</v>
      </c>
      <c r="F510" s="161" t="s">
        <v>265</v>
      </c>
      <c r="G510" s="160" t="s">
        <v>258</v>
      </c>
      <c r="H510" s="468" t="s">
        <v>52</v>
      </c>
      <c r="I510" s="158" t="s">
        <v>145</v>
      </c>
      <c r="J510" s="157" t="s">
        <v>264</v>
      </c>
      <c r="K510" s="347" t="s">
        <v>49</v>
      </c>
      <c r="L510" s="155">
        <v>0</v>
      </c>
      <c r="M510" s="187" t="s">
        <v>61</v>
      </c>
      <c r="N510" s="282" t="s">
        <v>47</v>
      </c>
      <c r="O510" s="374"/>
      <c r="AA510" s="148"/>
    </row>
    <row r="511" spans="1:28" ht="15.75" customHeight="1" x14ac:dyDescent="0.2">
      <c r="A511" s="273"/>
      <c r="B511" s="1098"/>
      <c r="C511" s="143"/>
      <c r="D511" s="346"/>
      <c r="E511" s="337"/>
      <c r="F511" s="140"/>
      <c r="G511" s="139"/>
      <c r="H511" s="436"/>
      <c r="I511" s="137"/>
      <c r="J511" s="136"/>
      <c r="K511" s="244" t="s">
        <v>46</v>
      </c>
      <c r="L511" s="372"/>
      <c r="M511" s="425"/>
      <c r="N511" s="424"/>
      <c r="O511" s="369"/>
    </row>
    <row r="512" spans="1:28" ht="15.75" customHeight="1" x14ac:dyDescent="0.2">
      <c r="A512" s="273"/>
      <c r="B512" s="1098"/>
      <c r="C512" s="143"/>
      <c r="D512" s="346"/>
      <c r="E512" s="337"/>
      <c r="F512" s="140"/>
      <c r="G512" s="139"/>
      <c r="H512" s="436"/>
      <c r="I512" s="137"/>
      <c r="J512" s="136"/>
      <c r="K512" s="344" t="s">
        <v>45</v>
      </c>
      <c r="L512" s="146">
        <v>55</v>
      </c>
      <c r="M512" s="176"/>
      <c r="N512" s="438"/>
      <c r="O512" s="366"/>
      <c r="AA512" s="148"/>
    </row>
    <row r="513" spans="1:27" ht="15.75" customHeight="1" x14ac:dyDescent="0.2">
      <c r="A513" s="273"/>
      <c r="B513" s="1098"/>
      <c r="C513" s="143"/>
      <c r="D513" s="346"/>
      <c r="E513" s="337"/>
      <c r="F513" s="140"/>
      <c r="G513" s="139"/>
      <c r="H513" s="436"/>
      <c r="I513" s="137"/>
      <c r="J513" s="136"/>
      <c r="K513" s="344" t="s">
        <v>44</v>
      </c>
      <c r="L513" s="146"/>
      <c r="M513" s="176"/>
      <c r="N513" s="438"/>
      <c r="O513" s="366"/>
    </row>
    <row r="514" spans="1:27" ht="15.75" customHeight="1" x14ac:dyDescent="0.2">
      <c r="A514" s="273"/>
      <c r="B514" s="1098"/>
      <c r="C514" s="143"/>
      <c r="D514" s="346"/>
      <c r="E514" s="337"/>
      <c r="F514" s="140"/>
      <c r="G514" s="139"/>
      <c r="H514" s="436"/>
      <c r="I514" s="137"/>
      <c r="J514" s="136"/>
      <c r="K514" s="343" t="s">
        <v>43</v>
      </c>
      <c r="L514" s="146">
        <v>200</v>
      </c>
      <c r="M514" s="176"/>
      <c r="N514" s="438"/>
      <c r="O514" s="366"/>
      <c r="AA514" s="148"/>
    </row>
    <row r="515" spans="1:27" ht="15.75" customHeight="1" thickBot="1" x14ac:dyDescent="0.25">
      <c r="A515" s="273"/>
      <c r="B515" s="1098"/>
      <c r="C515" s="143"/>
      <c r="D515" s="346"/>
      <c r="E515" s="337"/>
      <c r="F515" s="140"/>
      <c r="G515" s="139"/>
      <c r="H515" s="436"/>
      <c r="I515" s="137"/>
      <c r="J515" s="136"/>
      <c r="K515" s="334" t="s">
        <v>41</v>
      </c>
      <c r="L515" s="592"/>
      <c r="M515" s="1101"/>
      <c r="N515" s="1100"/>
      <c r="O515" s="589"/>
    </row>
    <row r="516" spans="1:27" ht="15.75" customHeight="1" thickBot="1" x14ac:dyDescent="0.25">
      <c r="A516" s="213"/>
      <c r="B516" s="1095"/>
      <c r="C516" s="697"/>
      <c r="D516" s="389"/>
      <c r="E516" s="328"/>
      <c r="F516" s="125"/>
      <c r="G516" s="124"/>
      <c r="H516" s="428"/>
      <c r="I516" s="122"/>
      <c r="J516" s="121"/>
      <c r="K516" s="218" t="s">
        <v>33</v>
      </c>
      <c r="L516" s="259">
        <f>SUM(L510:L515)</f>
        <v>255</v>
      </c>
      <c r="M516" s="537"/>
      <c r="N516" s="1094"/>
      <c r="O516" s="901"/>
    </row>
    <row r="517" spans="1:27" ht="15.75" customHeight="1" x14ac:dyDescent="0.2">
      <c r="A517" s="290" t="s">
        <v>94</v>
      </c>
      <c r="B517" s="1099" t="s">
        <v>56</v>
      </c>
      <c r="C517" s="164" t="s">
        <v>56</v>
      </c>
      <c r="D517" s="346" t="s">
        <v>90</v>
      </c>
      <c r="E517" s="351" t="s">
        <v>55</v>
      </c>
      <c r="F517" s="161" t="s">
        <v>263</v>
      </c>
      <c r="G517" s="160" t="s">
        <v>258</v>
      </c>
      <c r="H517" s="468" t="s">
        <v>52</v>
      </c>
      <c r="I517" s="158" t="s">
        <v>80</v>
      </c>
      <c r="J517" s="157" t="s">
        <v>262</v>
      </c>
      <c r="K517" s="347" t="s">
        <v>49</v>
      </c>
      <c r="L517" s="155">
        <v>0</v>
      </c>
      <c r="M517" s="187" t="s">
        <v>61</v>
      </c>
      <c r="N517" s="282" t="s">
        <v>47</v>
      </c>
      <c r="O517" s="374"/>
      <c r="AA517" s="148"/>
    </row>
    <row r="518" spans="1:27" ht="15.75" customHeight="1" x14ac:dyDescent="0.2">
      <c r="A518" s="273"/>
      <c r="B518" s="1098"/>
      <c r="C518" s="143"/>
      <c r="D518" s="346"/>
      <c r="E518" s="337"/>
      <c r="F518" s="140"/>
      <c r="G518" s="139"/>
      <c r="H518" s="436"/>
      <c r="I518" s="137"/>
      <c r="J518" s="136"/>
      <c r="K518" s="244" t="s">
        <v>46</v>
      </c>
      <c r="L518" s="149">
        <v>0</v>
      </c>
      <c r="M518" s="425"/>
      <c r="N518" s="424"/>
      <c r="O518" s="369"/>
    </row>
    <row r="519" spans="1:27" ht="15.75" customHeight="1" x14ac:dyDescent="0.2">
      <c r="A519" s="273"/>
      <c r="B519" s="1098"/>
      <c r="C519" s="143"/>
      <c r="D519" s="346"/>
      <c r="E519" s="337"/>
      <c r="F519" s="140"/>
      <c r="G519" s="139"/>
      <c r="H519" s="436"/>
      <c r="I519" s="137"/>
      <c r="J519" s="136"/>
      <c r="K519" s="344" t="s">
        <v>45</v>
      </c>
      <c r="L519" s="146">
        <v>100</v>
      </c>
      <c r="M519" s="176"/>
      <c r="N519" s="438"/>
      <c r="O519" s="366"/>
      <c r="AA519" s="148"/>
    </row>
    <row r="520" spans="1:27" ht="15.75" customHeight="1" x14ac:dyDescent="0.2">
      <c r="A520" s="273"/>
      <c r="B520" s="1098"/>
      <c r="C520" s="143"/>
      <c r="D520" s="346"/>
      <c r="E520" s="337"/>
      <c r="F520" s="140"/>
      <c r="G520" s="139"/>
      <c r="H520" s="436"/>
      <c r="I520" s="137"/>
      <c r="J520" s="136"/>
      <c r="K520" s="344" t="s">
        <v>44</v>
      </c>
      <c r="L520" s="146"/>
      <c r="M520" s="176"/>
      <c r="N520" s="438"/>
      <c r="O520" s="366"/>
    </row>
    <row r="521" spans="1:27" ht="15.75" customHeight="1" x14ac:dyDescent="0.2">
      <c r="A521" s="273"/>
      <c r="B521" s="1098"/>
      <c r="C521" s="143"/>
      <c r="D521" s="346"/>
      <c r="E521" s="337"/>
      <c r="F521" s="140"/>
      <c r="G521" s="139"/>
      <c r="H521" s="436"/>
      <c r="I521" s="137"/>
      <c r="J521" s="136"/>
      <c r="K521" s="343" t="s">
        <v>43</v>
      </c>
      <c r="L521" s="342"/>
      <c r="M521" s="176"/>
      <c r="N521" s="438"/>
      <c r="O521" s="366"/>
    </row>
    <row r="522" spans="1:27" ht="15.75" customHeight="1" thickBot="1" x14ac:dyDescent="0.25">
      <c r="A522" s="273"/>
      <c r="B522" s="1098"/>
      <c r="C522" s="143"/>
      <c r="D522" s="346"/>
      <c r="E522" s="337"/>
      <c r="F522" s="140"/>
      <c r="G522" s="139"/>
      <c r="H522" s="436"/>
      <c r="I522" s="137"/>
      <c r="J522" s="136"/>
      <c r="K522" s="1104" t="s">
        <v>41</v>
      </c>
      <c r="L522" s="592"/>
      <c r="M522" s="1101"/>
      <c r="N522" s="1100"/>
      <c r="O522" s="589"/>
    </row>
    <row r="523" spans="1:27" ht="15.75" customHeight="1" thickBot="1" x14ac:dyDescent="0.25">
      <c r="A523" s="213"/>
      <c r="B523" s="1095"/>
      <c r="C523" s="697"/>
      <c r="D523" s="389"/>
      <c r="E523" s="328"/>
      <c r="F523" s="125"/>
      <c r="G523" s="124"/>
      <c r="H523" s="428"/>
      <c r="I523" s="122"/>
      <c r="J523" s="121"/>
      <c r="K523" s="218" t="s">
        <v>33</v>
      </c>
      <c r="L523" s="259">
        <f>SUM(L517:L522)</f>
        <v>100</v>
      </c>
      <c r="M523" s="537"/>
      <c r="N523" s="1094"/>
      <c r="O523" s="901"/>
    </row>
    <row r="524" spans="1:27" ht="15.75" customHeight="1" x14ac:dyDescent="0.2">
      <c r="A524" s="290" t="s">
        <v>94</v>
      </c>
      <c r="B524" s="1099" t="s">
        <v>56</v>
      </c>
      <c r="C524" s="164" t="s">
        <v>56</v>
      </c>
      <c r="D524" s="346" t="s">
        <v>86</v>
      </c>
      <c r="E524" s="351" t="s">
        <v>55</v>
      </c>
      <c r="F524" s="161" t="s">
        <v>261</v>
      </c>
      <c r="G524" s="160" t="s">
        <v>258</v>
      </c>
      <c r="H524" s="468" t="s">
        <v>52</v>
      </c>
      <c r="I524" s="158" t="s">
        <v>196</v>
      </c>
      <c r="J524" s="689" t="s">
        <v>58</v>
      </c>
      <c r="K524" s="347" t="s">
        <v>49</v>
      </c>
      <c r="L524" s="155">
        <v>0</v>
      </c>
      <c r="M524" s="187" t="s">
        <v>61</v>
      </c>
      <c r="N524" s="282" t="s">
        <v>47</v>
      </c>
      <c r="O524" s="374"/>
      <c r="AA524" s="148"/>
    </row>
    <row r="525" spans="1:27" ht="15.75" customHeight="1" x14ac:dyDescent="0.2">
      <c r="A525" s="273"/>
      <c r="B525" s="1098"/>
      <c r="C525" s="143"/>
      <c r="D525" s="346"/>
      <c r="E525" s="337"/>
      <c r="F525" s="140"/>
      <c r="G525" s="139"/>
      <c r="H525" s="436"/>
      <c r="I525" s="137"/>
      <c r="J525" s="663" t="s">
        <v>260</v>
      </c>
      <c r="K525" s="244" t="s">
        <v>46</v>
      </c>
      <c r="L525" s="149"/>
      <c r="M525" s="425"/>
      <c r="N525" s="424"/>
      <c r="O525" s="369"/>
    </row>
    <row r="526" spans="1:27" ht="15.75" customHeight="1" x14ac:dyDescent="0.2">
      <c r="A526" s="273"/>
      <c r="B526" s="1098"/>
      <c r="C526" s="143"/>
      <c r="D526" s="346"/>
      <c r="E526" s="337"/>
      <c r="F526" s="140"/>
      <c r="G526" s="139"/>
      <c r="H526" s="436"/>
      <c r="I526" s="137"/>
      <c r="J526" s="476"/>
      <c r="K526" s="344" t="s">
        <v>45</v>
      </c>
      <c r="L526" s="146">
        <v>165</v>
      </c>
      <c r="M526" s="176"/>
      <c r="N526" s="438"/>
      <c r="O526" s="366"/>
      <c r="AA526" s="148"/>
    </row>
    <row r="527" spans="1:27" ht="15.75" customHeight="1" x14ac:dyDescent="0.2">
      <c r="A527" s="273"/>
      <c r="B527" s="1098"/>
      <c r="C527" s="143"/>
      <c r="D527" s="346"/>
      <c r="E527" s="337"/>
      <c r="F527" s="140"/>
      <c r="G527" s="139"/>
      <c r="H527" s="436"/>
      <c r="I527" s="137"/>
      <c r="J527" s="476"/>
      <c r="K527" s="830" t="s">
        <v>44</v>
      </c>
      <c r="L527" s="372"/>
      <c r="M527" s="1103"/>
      <c r="N527" s="1102"/>
      <c r="O527" s="369"/>
    </row>
    <row r="528" spans="1:27" ht="15.75" customHeight="1" x14ac:dyDescent="0.2">
      <c r="A528" s="273"/>
      <c r="B528" s="1098"/>
      <c r="C528" s="143"/>
      <c r="D528" s="346"/>
      <c r="E528" s="337"/>
      <c r="F528" s="140"/>
      <c r="G528" s="139"/>
      <c r="H528" s="436"/>
      <c r="I528" s="137"/>
      <c r="J528" s="476"/>
      <c r="K528" s="343" t="s">
        <v>43</v>
      </c>
      <c r="L528" s="146">
        <v>32.5</v>
      </c>
      <c r="M528" s="176"/>
      <c r="N528" s="438"/>
      <c r="O528" s="366"/>
      <c r="AA528" s="148"/>
    </row>
    <row r="529" spans="1:27" ht="15.75" customHeight="1" thickBot="1" x14ac:dyDescent="0.25">
      <c r="A529" s="273"/>
      <c r="B529" s="1098"/>
      <c r="C529" s="143"/>
      <c r="D529" s="346"/>
      <c r="E529" s="337"/>
      <c r="F529" s="140"/>
      <c r="G529" s="139"/>
      <c r="H529" s="436"/>
      <c r="I529" s="137"/>
      <c r="J529" s="476"/>
      <c r="K529" s="334" t="s">
        <v>41</v>
      </c>
      <c r="L529" s="592"/>
      <c r="M529" s="1101"/>
      <c r="N529" s="1100"/>
      <c r="O529" s="589"/>
    </row>
    <row r="530" spans="1:27" ht="15.75" customHeight="1" thickBot="1" x14ac:dyDescent="0.25">
      <c r="A530" s="213"/>
      <c r="B530" s="1095"/>
      <c r="C530" s="697"/>
      <c r="D530" s="389"/>
      <c r="E530" s="328"/>
      <c r="F530" s="125"/>
      <c r="G530" s="124"/>
      <c r="H530" s="428"/>
      <c r="I530" s="122"/>
      <c r="J530" s="472"/>
      <c r="K530" s="218" t="s">
        <v>33</v>
      </c>
      <c r="L530" s="415">
        <f>SUM(L524:L529)</f>
        <v>197.5</v>
      </c>
      <c r="M530" s="572"/>
      <c r="N530" s="257"/>
      <c r="O530" s="320"/>
    </row>
    <row r="531" spans="1:27" ht="15.75" customHeight="1" x14ac:dyDescent="0.2">
      <c r="A531" s="290" t="s">
        <v>94</v>
      </c>
      <c r="B531" s="1099" t="s">
        <v>56</v>
      </c>
      <c r="C531" s="164" t="s">
        <v>56</v>
      </c>
      <c r="D531" s="255" t="s">
        <v>82</v>
      </c>
      <c r="E531" s="351" t="s">
        <v>55</v>
      </c>
      <c r="F531" s="161" t="s">
        <v>259</v>
      </c>
      <c r="G531" s="160" t="s">
        <v>258</v>
      </c>
      <c r="H531" s="468" t="s">
        <v>52</v>
      </c>
      <c r="I531" s="158" t="s">
        <v>51</v>
      </c>
      <c r="J531" s="348" t="s">
        <v>58</v>
      </c>
      <c r="K531" s="641" t="s">
        <v>49</v>
      </c>
      <c r="L531" s="149">
        <v>0</v>
      </c>
      <c r="M531" s="846" t="s">
        <v>61</v>
      </c>
      <c r="N531" s="828" t="s">
        <v>47</v>
      </c>
      <c r="O531" s="637"/>
      <c r="AA531" s="148"/>
    </row>
    <row r="532" spans="1:27" ht="15.75" customHeight="1" x14ac:dyDescent="0.2">
      <c r="A532" s="273"/>
      <c r="B532" s="1098"/>
      <c r="C532" s="143"/>
      <c r="D532" s="236"/>
      <c r="E532" s="337"/>
      <c r="F532" s="140"/>
      <c r="G532" s="139"/>
      <c r="H532" s="436"/>
      <c r="I532" s="137"/>
      <c r="J532" s="335"/>
      <c r="K532" s="244" t="s">
        <v>46</v>
      </c>
      <c r="L532" s="342"/>
      <c r="M532" s="133"/>
      <c r="N532" s="132"/>
      <c r="O532" s="339"/>
    </row>
    <row r="533" spans="1:27" ht="15.75" customHeight="1" x14ac:dyDescent="0.2">
      <c r="A533" s="273"/>
      <c r="B533" s="1098"/>
      <c r="C533" s="143"/>
      <c r="D533" s="236"/>
      <c r="E533" s="337"/>
      <c r="F533" s="140"/>
      <c r="G533" s="139"/>
      <c r="H533" s="436"/>
      <c r="I533" s="137"/>
      <c r="J533" s="335"/>
      <c r="K533" s="344" t="s">
        <v>45</v>
      </c>
      <c r="L533" s="342"/>
      <c r="M533" s="133"/>
      <c r="N533" s="132"/>
      <c r="O533" s="339"/>
    </row>
    <row r="534" spans="1:27" ht="15.75" customHeight="1" x14ac:dyDescent="0.2">
      <c r="A534" s="273"/>
      <c r="B534" s="1098"/>
      <c r="C534" s="143"/>
      <c r="D534" s="236"/>
      <c r="E534" s="337"/>
      <c r="F534" s="140"/>
      <c r="G534" s="139"/>
      <c r="H534" s="436"/>
      <c r="I534" s="137"/>
      <c r="J534" s="335"/>
      <c r="K534" s="1044" t="s">
        <v>44</v>
      </c>
      <c r="L534" s="342"/>
      <c r="M534" s="133"/>
      <c r="N534" s="132"/>
      <c r="O534" s="339"/>
    </row>
    <row r="535" spans="1:27" ht="15.75" customHeight="1" x14ac:dyDescent="0.2">
      <c r="A535" s="273"/>
      <c r="B535" s="1098"/>
      <c r="C535" s="143"/>
      <c r="D535" s="236"/>
      <c r="E535" s="337"/>
      <c r="F535" s="140"/>
      <c r="G535" s="139"/>
      <c r="H535" s="436"/>
      <c r="I535" s="137"/>
      <c r="J535" s="335"/>
      <c r="K535" s="1043" t="s">
        <v>43</v>
      </c>
      <c r="L535" s="342"/>
      <c r="M535" s="133"/>
      <c r="N535" s="132"/>
      <c r="O535" s="339"/>
    </row>
    <row r="536" spans="1:27" ht="15.75" customHeight="1" thickBot="1" x14ac:dyDescent="0.25">
      <c r="A536" s="273"/>
      <c r="B536" s="1098"/>
      <c r="C536" s="143"/>
      <c r="D536" s="236"/>
      <c r="E536" s="337"/>
      <c r="F536" s="140"/>
      <c r="G536" s="139"/>
      <c r="H536" s="436"/>
      <c r="I536" s="137"/>
      <c r="J536" s="335"/>
      <c r="K536" s="1048" t="s">
        <v>41</v>
      </c>
      <c r="L536" s="592"/>
      <c r="M536" s="1097"/>
      <c r="N536" s="1096"/>
      <c r="O536" s="589"/>
    </row>
    <row r="537" spans="1:27" ht="15.75" customHeight="1" thickBot="1" x14ac:dyDescent="0.25">
      <c r="A537" s="213"/>
      <c r="B537" s="1095"/>
      <c r="C537" s="697"/>
      <c r="D537" s="224"/>
      <c r="E537" s="328"/>
      <c r="F537" s="125"/>
      <c r="G537" s="124"/>
      <c r="H537" s="428"/>
      <c r="I537" s="122"/>
      <c r="J537" s="325"/>
      <c r="K537" s="218" t="s">
        <v>33</v>
      </c>
      <c r="L537" s="259">
        <f>SUM(L531:L536)</f>
        <v>0</v>
      </c>
      <c r="M537" s="537"/>
      <c r="N537" s="1094"/>
      <c r="O537" s="901"/>
    </row>
    <row r="538" spans="1:27" ht="15" thickBot="1" x14ac:dyDescent="0.25">
      <c r="A538" s="213" t="s">
        <v>94</v>
      </c>
      <c r="B538" s="1093" t="s">
        <v>56</v>
      </c>
      <c r="C538" s="1092" t="s">
        <v>38</v>
      </c>
      <c r="D538" s="1092"/>
      <c r="E538" s="1092"/>
      <c r="F538" s="1092"/>
      <c r="G538" s="1092"/>
      <c r="H538" s="1092"/>
      <c r="I538" s="1091"/>
      <c r="J538" s="941"/>
      <c r="K538" s="1090" t="s">
        <v>33</v>
      </c>
      <c r="L538" s="109">
        <f>L481*1</f>
        <v>1442.5</v>
      </c>
      <c r="M538" s="108"/>
      <c r="N538" s="108"/>
      <c r="O538" s="107"/>
    </row>
    <row r="539" spans="1:27" ht="15" thickBot="1" x14ac:dyDescent="0.25">
      <c r="A539" s="722" t="s">
        <v>94</v>
      </c>
      <c r="B539" s="894" t="s">
        <v>39</v>
      </c>
      <c r="C539" s="724" t="s">
        <v>257</v>
      </c>
      <c r="D539" s="723"/>
      <c r="E539" s="511"/>
      <c r="F539" s="723"/>
      <c r="G539" s="723"/>
      <c r="H539" s="723"/>
      <c r="I539" s="723"/>
      <c r="J539" s="723"/>
      <c r="K539" s="511"/>
      <c r="L539" s="511"/>
      <c r="M539" s="723"/>
      <c r="N539" s="723"/>
      <c r="O539" s="812"/>
    </row>
    <row r="540" spans="1:27" ht="30.75" thickBot="1" x14ac:dyDescent="0.25">
      <c r="A540" s="938"/>
      <c r="B540" s="937"/>
      <c r="C540" s="508"/>
      <c r="D540" s="506"/>
      <c r="E540" s="506"/>
      <c r="F540" s="506"/>
      <c r="G540" s="506"/>
      <c r="H540" s="506"/>
      <c r="I540" s="506"/>
      <c r="J540" s="507"/>
      <c r="K540" s="506"/>
      <c r="L540" s="505"/>
      <c r="M540" s="513" t="s">
        <v>256</v>
      </c>
      <c r="N540" s="503" t="s">
        <v>47</v>
      </c>
      <c r="O540" s="1089"/>
      <c r="Y540" s="201"/>
    </row>
    <row r="541" spans="1:27" ht="15" customHeight="1" thickBot="1" x14ac:dyDescent="0.25">
      <c r="A541" s="785" t="s">
        <v>94</v>
      </c>
      <c r="B541" s="784" t="s">
        <v>39</v>
      </c>
      <c r="C541" s="783" t="s">
        <v>56</v>
      </c>
      <c r="D541" s="1088" t="s">
        <v>255</v>
      </c>
      <c r="E541" s="1087"/>
      <c r="F541" s="1086"/>
      <c r="G541" s="411" t="s">
        <v>249</v>
      </c>
      <c r="H541" s="779" t="s">
        <v>52</v>
      </c>
      <c r="I541" s="930" t="s">
        <v>51</v>
      </c>
      <c r="J541" s="157" t="s">
        <v>58</v>
      </c>
      <c r="K541" s="190" t="s">
        <v>49</v>
      </c>
      <c r="L541" s="177">
        <f>L548+L555+L562+L569</f>
        <v>0</v>
      </c>
      <c r="M541" s="483"/>
      <c r="N541" s="648"/>
      <c r="O541" s="482"/>
      <c r="Y541" s="201"/>
    </row>
    <row r="542" spans="1:27" ht="15" customHeight="1" thickBot="1" x14ac:dyDescent="0.25">
      <c r="A542" s="800"/>
      <c r="B542" s="771"/>
      <c r="C542" s="799"/>
      <c r="D542" s="1085"/>
      <c r="E542" s="1082"/>
      <c r="F542" s="1081"/>
      <c r="G542" s="393"/>
      <c r="H542" s="766"/>
      <c r="I542" s="923"/>
      <c r="J542" s="136"/>
      <c r="K542" s="183" t="s">
        <v>46</v>
      </c>
      <c r="L542" s="177">
        <f>L549+L556+L563+L570</f>
        <v>0</v>
      </c>
      <c r="M542" s="187" t="s">
        <v>57</v>
      </c>
      <c r="N542" s="186" t="s">
        <v>47</v>
      </c>
      <c r="O542" s="399"/>
      <c r="Y542" s="201"/>
    </row>
    <row r="543" spans="1:27" ht="20.25" customHeight="1" thickBot="1" x14ac:dyDescent="0.25">
      <c r="A543" s="800"/>
      <c r="B543" s="771"/>
      <c r="C543" s="799"/>
      <c r="D543" s="1083"/>
      <c r="E543" s="1082"/>
      <c r="F543" s="1081"/>
      <c r="G543" s="393"/>
      <c r="H543" s="766"/>
      <c r="I543" s="923"/>
      <c r="J543" s="136"/>
      <c r="K543" s="188" t="s">
        <v>45</v>
      </c>
      <c r="L543" s="177">
        <f>L550+L557+L564+L571</f>
        <v>356.8</v>
      </c>
      <c r="M543" s="662"/>
      <c r="N543" s="459"/>
      <c r="O543" s="399"/>
      <c r="Y543" s="201"/>
    </row>
    <row r="544" spans="1:27" ht="15.75" thickBot="1" x14ac:dyDescent="0.25">
      <c r="A544" s="800"/>
      <c r="B544" s="771"/>
      <c r="C544" s="799"/>
      <c r="D544" s="1083"/>
      <c r="E544" s="1082"/>
      <c r="F544" s="1081"/>
      <c r="G544" s="393"/>
      <c r="H544" s="766"/>
      <c r="I544" s="923"/>
      <c r="J544" s="136"/>
      <c r="K544" s="183" t="s">
        <v>44</v>
      </c>
      <c r="L544" s="177">
        <f>L551+L558+L565+L572</f>
        <v>0</v>
      </c>
      <c r="M544" s="1084"/>
      <c r="N544" s="669"/>
      <c r="O544" s="399"/>
    </row>
    <row r="545" spans="1:27" ht="15.75" thickBot="1" x14ac:dyDescent="0.25">
      <c r="A545" s="800"/>
      <c r="B545" s="771"/>
      <c r="C545" s="799"/>
      <c r="D545" s="1083"/>
      <c r="E545" s="1082"/>
      <c r="F545" s="1081"/>
      <c r="G545" s="393"/>
      <c r="H545" s="766"/>
      <c r="I545" s="923"/>
      <c r="J545" s="922"/>
      <c r="K545" s="183" t="s">
        <v>43</v>
      </c>
      <c r="L545" s="177">
        <f>L552+L559+L566+L573</f>
        <v>2084.9</v>
      </c>
      <c r="M545" s="425"/>
      <c r="N545" s="459"/>
      <c r="O545" s="399"/>
    </row>
    <row r="546" spans="1:27" ht="15.75" thickBot="1" x14ac:dyDescent="0.25">
      <c r="A546" s="800"/>
      <c r="B546" s="771"/>
      <c r="C546" s="799"/>
      <c r="D546" s="1083"/>
      <c r="E546" s="1082"/>
      <c r="F546" s="1081"/>
      <c r="G546" s="393"/>
      <c r="H546" s="766"/>
      <c r="I546" s="923"/>
      <c r="J546" s="922"/>
      <c r="K546" s="810" t="s">
        <v>41</v>
      </c>
      <c r="L546" s="177">
        <f>L553+L560+L567+L574</f>
        <v>0</v>
      </c>
      <c r="M546" s="453"/>
      <c r="N546" s="452"/>
      <c r="O546" s="451"/>
    </row>
    <row r="547" spans="1:27" ht="15.75" thickBot="1" x14ac:dyDescent="0.25">
      <c r="A547" s="900"/>
      <c r="B547" s="760"/>
      <c r="C547" s="1080"/>
      <c r="D547" s="1079"/>
      <c r="E547" s="1078"/>
      <c r="F547" s="1077"/>
      <c r="G547" s="387"/>
      <c r="H547" s="755"/>
      <c r="I547" s="918"/>
      <c r="J547" s="917"/>
      <c r="K547" s="218" t="s">
        <v>33</v>
      </c>
      <c r="L547" s="415">
        <f>SUM(L541:L546)</f>
        <v>2441.7000000000003</v>
      </c>
      <c r="M547" s="385"/>
      <c r="N547" s="321"/>
      <c r="O547" s="386"/>
    </row>
    <row r="548" spans="1:27" ht="28.5" hidden="1" customHeight="1" x14ac:dyDescent="0.2">
      <c r="A548" s="785" t="s">
        <v>94</v>
      </c>
      <c r="B548" s="1076" t="s">
        <v>39</v>
      </c>
      <c r="C548" s="1075" t="s">
        <v>56</v>
      </c>
      <c r="D548" s="1074" t="s">
        <v>56</v>
      </c>
      <c r="E548" s="413"/>
      <c r="F548" s="693" t="s">
        <v>254</v>
      </c>
      <c r="G548" s="1073" t="s">
        <v>249</v>
      </c>
      <c r="H548" s="1072" t="s">
        <v>52</v>
      </c>
      <c r="I548" s="1071" t="s">
        <v>145</v>
      </c>
      <c r="J548" s="1069" t="s">
        <v>151</v>
      </c>
      <c r="K548" s="1070" t="s">
        <v>49</v>
      </c>
      <c r="L548" s="409"/>
      <c r="M548" s="483" t="s">
        <v>61</v>
      </c>
      <c r="N548" s="648" t="s">
        <v>47</v>
      </c>
      <c r="O548" s="482">
        <v>1</v>
      </c>
      <c r="Y548" s="201"/>
      <c r="Z548" s="201"/>
    </row>
    <row r="549" spans="1:27" ht="28.5" hidden="1" customHeight="1" x14ac:dyDescent="0.2">
      <c r="A549" s="800"/>
      <c r="B549" s="1066"/>
      <c r="C549" s="1065"/>
      <c r="D549" s="1064"/>
      <c r="E549" s="395"/>
      <c r="F549" s="684"/>
      <c r="G549" s="1062"/>
      <c r="H549" s="1055"/>
      <c r="I549" s="1054"/>
      <c r="J549" s="1069"/>
      <c r="K549" s="1068" t="s">
        <v>78</v>
      </c>
      <c r="L549" s="406"/>
      <c r="M549" s="702"/>
      <c r="N549" s="701"/>
      <c r="O549" s="399"/>
      <c r="Y549" s="201"/>
      <c r="Z549" s="201"/>
    </row>
    <row r="550" spans="1:27" ht="31.5" hidden="1" customHeight="1" x14ac:dyDescent="0.25">
      <c r="A550" s="800"/>
      <c r="B550" s="1066"/>
      <c r="C550" s="1065"/>
      <c r="D550" s="1064"/>
      <c r="E550" s="395"/>
      <c r="F550" s="1063"/>
      <c r="G550" s="1062"/>
      <c r="H550" s="1055"/>
      <c r="I550" s="1054"/>
      <c r="J550" s="443" t="s">
        <v>233</v>
      </c>
      <c r="K550" s="1067" t="s">
        <v>45</v>
      </c>
      <c r="L550" s="406"/>
      <c r="M550" s="671" t="s">
        <v>253</v>
      </c>
      <c r="N550" s="670" t="s">
        <v>47</v>
      </c>
      <c r="O550" s="399">
        <v>6</v>
      </c>
      <c r="Q550" s="474"/>
      <c r="Y550" s="201"/>
      <c r="Z550" s="201"/>
    </row>
    <row r="551" spans="1:27" ht="39.75" hidden="1" customHeight="1" x14ac:dyDescent="0.2">
      <c r="A551" s="800"/>
      <c r="B551" s="1066"/>
      <c r="C551" s="1065"/>
      <c r="D551" s="1064"/>
      <c r="E551" s="395"/>
      <c r="F551" s="1063"/>
      <c r="G551" s="1062"/>
      <c r="H551" s="1055"/>
      <c r="I551" s="1054"/>
      <c r="J551" s="883"/>
      <c r="K551" s="1067" t="s">
        <v>44</v>
      </c>
      <c r="L551" s="406"/>
      <c r="M551" s="497"/>
      <c r="N551" s="669"/>
      <c r="O551" s="399"/>
      <c r="Y551" s="201"/>
      <c r="Z551" s="201"/>
    </row>
    <row r="552" spans="1:27" ht="36" hidden="1" customHeight="1" x14ac:dyDescent="0.2">
      <c r="A552" s="800"/>
      <c r="B552" s="1066"/>
      <c r="C552" s="1065"/>
      <c r="D552" s="1064"/>
      <c r="E552" s="395"/>
      <c r="F552" s="1063"/>
      <c r="G552" s="1062"/>
      <c r="H552" s="1055"/>
      <c r="I552" s="1054"/>
      <c r="J552" s="883"/>
      <c r="K552" s="1067" t="s">
        <v>43</v>
      </c>
      <c r="L552" s="406"/>
      <c r="M552" s="497"/>
      <c r="N552" s="669"/>
      <c r="O552" s="399"/>
    </row>
    <row r="553" spans="1:27" ht="48" hidden="1" customHeight="1" thickBot="1" x14ac:dyDescent="0.25">
      <c r="A553" s="800"/>
      <c r="B553" s="1066"/>
      <c r="C553" s="1065"/>
      <c r="D553" s="1064"/>
      <c r="E553" s="395"/>
      <c r="F553" s="1063"/>
      <c r="G553" s="1062"/>
      <c r="H553" s="1055"/>
      <c r="I553" s="1054"/>
      <c r="J553" s="883"/>
      <c r="K553" s="1061" t="s">
        <v>41</v>
      </c>
      <c r="L553" s="654"/>
      <c r="M553" s="680"/>
      <c r="N553" s="679"/>
      <c r="O553" s="678"/>
    </row>
    <row r="554" spans="1:27" ht="45.75" hidden="1" customHeight="1" thickBot="1" x14ac:dyDescent="0.25">
      <c r="A554" s="900"/>
      <c r="B554" s="1060"/>
      <c r="C554" s="1059"/>
      <c r="D554" s="1058"/>
      <c r="E554" s="263"/>
      <c r="F554" s="1057"/>
      <c r="G554" s="1056"/>
      <c r="H554" s="1055"/>
      <c r="I554" s="1054"/>
      <c r="J554" s="439"/>
      <c r="K554" s="1053" t="s">
        <v>33</v>
      </c>
      <c r="L554" s="356">
        <f>SUM(L548:L553)</f>
        <v>0</v>
      </c>
      <c r="M554" s="608"/>
      <c r="N554" s="354"/>
      <c r="O554" s="556"/>
    </row>
    <row r="555" spans="1:27" ht="20.25" customHeight="1" x14ac:dyDescent="0.2">
      <c r="A555" s="785" t="s">
        <v>94</v>
      </c>
      <c r="B555" s="165" t="s">
        <v>39</v>
      </c>
      <c r="C555" s="667" t="s">
        <v>56</v>
      </c>
      <c r="D555" s="666" t="s">
        <v>39</v>
      </c>
      <c r="E555" s="351" t="s">
        <v>55</v>
      </c>
      <c r="F555" s="161" t="s">
        <v>252</v>
      </c>
      <c r="G555" s="1045" t="s">
        <v>249</v>
      </c>
      <c r="H555" s="779" t="s">
        <v>52</v>
      </c>
      <c r="I555" s="384" t="s">
        <v>145</v>
      </c>
      <c r="J555" s="157" t="s">
        <v>83</v>
      </c>
      <c r="K555" s="347" t="s">
        <v>49</v>
      </c>
      <c r="L555" s="1052">
        <v>0</v>
      </c>
      <c r="M555" s="543" t="s">
        <v>61</v>
      </c>
      <c r="N555" s="132" t="s">
        <v>47</v>
      </c>
      <c r="O555" s="131"/>
      <c r="AA555" s="148"/>
    </row>
    <row r="556" spans="1:27" ht="17.25" customHeight="1" x14ac:dyDescent="0.2">
      <c r="A556" s="800"/>
      <c r="B556" s="144"/>
      <c r="C556" s="664"/>
      <c r="D556" s="656"/>
      <c r="E556" s="337"/>
      <c r="F556" s="140"/>
      <c r="G556" s="1040"/>
      <c r="H556" s="766"/>
      <c r="I556" s="382"/>
      <c r="J556" s="136"/>
      <c r="K556" s="244" t="s">
        <v>46</v>
      </c>
      <c r="L556" s="1052">
        <v>0</v>
      </c>
      <c r="M556" s="543"/>
      <c r="N556" s="132"/>
      <c r="O556" s="131"/>
    </row>
    <row r="557" spans="1:27" ht="21.75" customHeight="1" x14ac:dyDescent="0.2">
      <c r="A557" s="800"/>
      <c r="B557" s="144"/>
      <c r="C557" s="664"/>
      <c r="D557" s="656"/>
      <c r="E557" s="337"/>
      <c r="F557" s="140"/>
      <c r="G557" s="1040"/>
      <c r="H557" s="766"/>
      <c r="I557" s="382"/>
      <c r="J557" s="136"/>
      <c r="K557" s="344" t="s">
        <v>45</v>
      </c>
      <c r="L557" s="1052">
        <v>76.8</v>
      </c>
      <c r="M557" s="543"/>
      <c r="N557" s="132"/>
      <c r="O557" s="131"/>
      <c r="AA557" s="148"/>
    </row>
    <row r="558" spans="1:27" ht="20.25" customHeight="1" x14ac:dyDescent="0.2">
      <c r="A558" s="800"/>
      <c r="B558" s="144"/>
      <c r="C558" s="664"/>
      <c r="D558" s="656"/>
      <c r="E558" s="337"/>
      <c r="F558" s="140"/>
      <c r="G558" s="1040"/>
      <c r="H558" s="766"/>
      <c r="I558" s="382"/>
      <c r="J558" s="179"/>
      <c r="K558" s="344" t="s">
        <v>44</v>
      </c>
      <c r="L558" s="1052">
        <v>0</v>
      </c>
      <c r="M558" s="543"/>
      <c r="N558" s="132"/>
      <c r="O558" s="131"/>
      <c r="AA558" s="148"/>
    </row>
    <row r="559" spans="1:27" ht="24.75" customHeight="1" x14ac:dyDescent="0.2">
      <c r="A559" s="800"/>
      <c r="B559" s="144"/>
      <c r="C559" s="664"/>
      <c r="D559" s="656"/>
      <c r="E559" s="337"/>
      <c r="F559" s="140"/>
      <c r="G559" s="1040"/>
      <c r="H559" s="766"/>
      <c r="I559" s="382"/>
      <c r="J559" s="179"/>
      <c r="K559" s="343" t="s">
        <v>43</v>
      </c>
      <c r="L559" s="1052">
        <v>434.9</v>
      </c>
      <c r="M559" s="543"/>
      <c r="N559" s="132"/>
      <c r="O559" s="131"/>
      <c r="AA559" s="148"/>
    </row>
    <row r="560" spans="1:27" ht="24" customHeight="1" thickBot="1" x14ac:dyDescent="0.25">
      <c r="A560" s="800"/>
      <c r="B560" s="144"/>
      <c r="C560" s="664"/>
      <c r="D560" s="656"/>
      <c r="E560" s="337"/>
      <c r="F560" s="140"/>
      <c r="G560" s="1040"/>
      <c r="H560" s="766"/>
      <c r="I560" s="382"/>
      <c r="J560" s="179"/>
      <c r="K560" s="334" t="s">
        <v>41</v>
      </c>
      <c r="L560" s="1051">
        <v>0</v>
      </c>
      <c r="M560" s="836"/>
      <c r="N560" s="168"/>
      <c r="O560" s="167"/>
    </row>
    <row r="561" spans="1:28" ht="23.25" customHeight="1" thickBot="1" x14ac:dyDescent="0.25">
      <c r="A561" s="900"/>
      <c r="B561" s="129"/>
      <c r="C561" s="175"/>
      <c r="D561" s="264"/>
      <c r="E561" s="328"/>
      <c r="F561" s="125"/>
      <c r="G561" s="1037"/>
      <c r="H561" s="755"/>
      <c r="I561" s="380"/>
      <c r="J561" s="172"/>
      <c r="K561" s="218" t="s">
        <v>33</v>
      </c>
      <c r="L561" s="415">
        <f>SUM(L555:L560)</f>
        <v>511.7</v>
      </c>
      <c r="M561" s="848"/>
      <c r="N561" s="215"/>
      <c r="O561" s="426"/>
    </row>
    <row r="562" spans="1:28" ht="24" customHeight="1" x14ac:dyDescent="0.2">
      <c r="A562" s="785" t="s">
        <v>94</v>
      </c>
      <c r="B562" s="289" t="s">
        <v>39</v>
      </c>
      <c r="C562" s="667" t="s">
        <v>56</v>
      </c>
      <c r="D562" s="1050" t="s">
        <v>97</v>
      </c>
      <c r="E562" s="351" t="s">
        <v>55</v>
      </c>
      <c r="F562" s="161" t="s">
        <v>251</v>
      </c>
      <c r="G562" s="1045" t="s">
        <v>249</v>
      </c>
      <c r="H562" s="779" t="s">
        <v>52</v>
      </c>
      <c r="I562" s="384" t="s">
        <v>88</v>
      </c>
      <c r="J562" s="157" t="s">
        <v>87</v>
      </c>
      <c r="K562" s="641" t="s">
        <v>49</v>
      </c>
      <c r="L562" s="149">
        <v>0</v>
      </c>
      <c r="M562" s="846" t="s">
        <v>61</v>
      </c>
      <c r="N562" s="828" t="s">
        <v>47</v>
      </c>
      <c r="O562" s="185"/>
      <c r="AA562" s="148"/>
    </row>
    <row r="563" spans="1:28" ht="17.25" customHeight="1" x14ac:dyDescent="0.2">
      <c r="A563" s="800"/>
      <c r="B563" s="272"/>
      <c r="C563" s="664"/>
      <c r="D563" s="1049"/>
      <c r="E563" s="337"/>
      <c r="F563" s="140"/>
      <c r="G563" s="1040"/>
      <c r="H563" s="766"/>
      <c r="I563" s="382"/>
      <c r="J563" s="136"/>
      <c r="K563" s="244" t="s">
        <v>46</v>
      </c>
      <c r="L563" s="146">
        <v>0</v>
      </c>
      <c r="M563" s="341"/>
      <c r="N563" s="340"/>
      <c r="O563" s="339"/>
    </row>
    <row r="564" spans="1:28" ht="16.5" customHeight="1" x14ac:dyDescent="0.2">
      <c r="A564" s="800"/>
      <c r="B564" s="272"/>
      <c r="C564" s="664"/>
      <c r="D564" s="1049"/>
      <c r="E564" s="337"/>
      <c r="F564" s="140"/>
      <c r="G564" s="1040"/>
      <c r="H564" s="766"/>
      <c r="I564" s="382"/>
      <c r="J564" s="136"/>
      <c r="K564" s="635" t="s">
        <v>45</v>
      </c>
      <c r="L564" s="146">
        <v>80</v>
      </c>
      <c r="M564" s="341"/>
      <c r="N564" s="340"/>
      <c r="O564" s="339"/>
      <c r="AA564" s="148"/>
    </row>
    <row r="565" spans="1:28" ht="21.75" customHeight="1" x14ac:dyDescent="0.2">
      <c r="A565" s="800"/>
      <c r="B565" s="272"/>
      <c r="C565" s="664"/>
      <c r="D565" s="1049"/>
      <c r="E565" s="337"/>
      <c r="F565" s="140"/>
      <c r="G565" s="1040"/>
      <c r="H565" s="766"/>
      <c r="I565" s="382"/>
      <c r="J565" s="179"/>
      <c r="K565" s="635" t="s">
        <v>44</v>
      </c>
      <c r="L565" s="146">
        <v>0</v>
      </c>
      <c r="M565" s="341"/>
      <c r="N565" s="340"/>
      <c r="O565" s="339"/>
      <c r="AA565" s="148"/>
    </row>
    <row r="566" spans="1:28" ht="24" customHeight="1" x14ac:dyDescent="0.2">
      <c r="A566" s="800"/>
      <c r="B566" s="272"/>
      <c r="C566" s="664"/>
      <c r="D566" s="1049"/>
      <c r="E566" s="337"/>
      <c r="F566" s="140"/>
      <c r="G566" s="1040"/>
      <c r="H566" s="766"/>
      <c r="I566" s="382"/>
      <c r="J566" s="179"/>
      <c r="K566" s="1043" t="s">
        <v>43</v>
      </c>
      <c r="L566" s="146">
        <v>200</v>
      </c>
      <c r="M566" s="341"/>
      <c r="N566" s="340"/>
      <c r="O566" s="339"/>
      <c r="AA566" s="148"/>
    </row>
    <row r="567" spans="1:28" ht="18.75" customHeight="1" thickBot="1" x14ac:dyDescent="0.25">
      <c r="A567" s="800"/>
      <c r="B567" s="272"/>
      <c r="C567" s="664"/>
      <c r="D567" s="1049"/>
      <c r="E567" s="337"/>
      <c r="F567" s="140"/>
      <c r="G567" s="1040"/>
      <c r="H567" s="766"/>
      <c r="I567" s="382"/>
      <c r="J567" s="179"/>
      <c r="K567" s="1048" t="s">
        <v>41</v>
      </c>
      <c r="L567" s="454">
        <v>0</v>
      </c>
      <c r="M567" s="332"/>
      <c r="N567" s="331"/>
      <c r="O567" s="330"/>
    </row>
    <row r="568" spans="1:28" ht="18.75" customHeight="1" thickBot="1" x14ac:dyDescent="0.25">
      <c r="A568" s="900"/>
      <c r="B568" s="265"/>
      <c r="C568" s="175"/>
      <c r="D568" s="1047"/>
      <c r="E568" s="328"/>
      <c r="F568" s="125"/>
      <c r="G568" s="1037"/>
      <c r="H568" s="755"/>
      <c r="I568" s="380"/>
      <c r="J568" s="172"/>
      <c r="K568" s="218" t="s">
        <v>33</v>
      </c>
      <c r="L568" s="415">
        <f>SUM(L562:L567)</f>
        <v>280</v>
      </c>
      <c r="M568" s="322"/>
      <c r="N568" s="821"/>
      <c r="O568" s="386"/>
    </row>
    <row r="569" spans="1:28" ht="18.75" customHeight="1" x14ac:dyDescent="0.2">
      <c r="A569" s="785" t="s">
        <v>94</v>
      </c>
      <c r="B569" s="289" t="s">
        <v>39</v>
      </c>
      <c r="C569" s="256" t="s">
        <v>56</v>
      </c>
      <c r="D569" s="1046" t="s">
        <v>96</v>
      </c>
      <c r="E569" s="351" t="s">
        <v>55</v>
      </c>
      <c r="F569" s="161" t="s">
        <v>250</v>
      </c>
      <c r="G569" s="1045" t="s">
        <v>249</v>
      </c>
      <c r="H569" s="779" t="s">
        <v>52</v>
      </c>
      <c r="I569" s="384" t="s">
        <v>80</v>
      </c>
      <c r="J569" s="157" t="s">
        <v>79</v>
      </c>
      <c r="K569" s="1044" t="s">
        <v>49</v>
      </c>
      <c r="L569" s="149">
        <v>0</v>
      </c>
      <c r="M569" s="846" t="s">
        <v>61</v>
      </c>
      <c r="N569" s="828" t="s">
        <v>47</v>
      </c>
      <c r="O569" s="637"/>
      <c r="AA569" s="148"/>
    </row>
    <row r="570" spans="1:28" ht="18.75" customHeight="1" x14ac:dyDescent="0.2">
      <c r="A570" s="1042"/>
      <c r="B570" s="433"/>
      <c r="C570" s="237"/>
      <c r="D570" s="1041"/>
      <c r="E570" s="337"/>
      <c r="F570" s="140"/>
      <c r="G570" s="1040"/>
      <c r="H570" s="766"/>
      <c r="I570" s="382"/>
      <c r="J570" s="136"/>
      <c r="K570" s="244" t="s">
        <v>46</v>
      </c>
      <c r="L570" s="146">
        <v>0</v>
      </c>
      <c r="M570" s="341"/>
      <c r="N570" s="340"/>
      <c r="O570" s="339"/>
    </row>
    <row r="571" spans="1:28" ht="18.75" customHeight="1" x14ac:dyDescent="0.2">
      <c r="A571" s="1042"/>
      <c r="B571" s="433"/>
      <c r="C571" s="237"/>
      <c r="D571" s="1041"/>
      <c r="E571" s="337"/>
      <c r="F571" s="140"/>
      <c r="G571" s="1040"/>
      <c r="H571" s="766"/>
      <c r="I571" s="382"/>
      <c r="J571" s="136"/>
      <c r="K571" s="635" t="s">
        <v>45</v>
      </c>
      <c r="L571" s="146">
        <v>200</v>
      </c>
      <c r="M571" s="341"/>
      <c r="N571" s="340"/>
      <c r="O571" s="339"/>
      <c r="AA571" s="148"/>
      <c r="AB571" s="148"/>
    </row>
    <row r="572" spans="1:28" ht="18.75" customHeight="1" x14ac:dyDescent="0.2">
      <c r="A572" s="1042"/>
      <c r="B572" s="433"/>
      <c r="C572" s="237"/>
      <c r="D572" s="1041"/>
      <c r="E572" s="337"/>
      <c r="F572" s="140"/>
      <c r="G572" s="1040"/>
      <c r="H572" s="766"/>
      <c r="I572" s="382"/>
      <c r="J572" s="179"/>
      <c r="K572" s="635" t="s">
        <v>44</v>
      </c>
      <c r="L572" s="146">
        <v>0</v>
      </c>
      <c r="M572" s="341"/>
      <c r="N572" s="340"/>
      <c r="O572" s="339"/>
      <c r="AA572" s="148"/>
      <c r="AB572" s="148"/>
    </row>
    <row r="573" spans="1:28" ht="18.75" customHeight="1" x14ac:dyDescent="0.2">
      <c r="A573" s="1042"/>
      <c r="B573" s="433"/>
      <c r="C573" s="237"/>
      <c r="D573" s="1041"/>
      <c r="E573" s="337"/>
      <c r="F573" s="140"/>
      <c r="G573" s="1040"/>
      <c r="H573" s="766"/>
      <c r="I573" s="382"/>
      <c r="J573" s="179"/>
      <c r="K573" s="1043" t="s">
        <v>43</v>
      </c>
      <c r="L573" s="146">
        <v>1450</v>
      </c>
      <c r="M573" s="341"/>
      <c r="N573" s="340"/>
      <c r="O573" s="339"/>
      <c r="AA573" s="148"/>
      <c r="AB573" s="148"/>
    </row>
    <row r="574" spans="1:28" ht="18.75" customHeight="1" thickBot="1" x14ac:dyDescent="0.25">
      <c r="A574" s="1042"/>
      <c r="B574" s="433"/>
      <c r="C574" s="237"/>
      <c r="D574" s="1041"/>
      <c r="E574" s="337"/>
      <c r="F574" s="140"/>
      <c r="G574" s="1040"/>
      <c r="H574" s="766"/>
      <c r="I574" s="382"/>
      <c r="J574" s="179"/>
      <c r="K574" s="1039" t="s">
        <v>41</v>
      </c>
      <c r="L574" s="454">
        <v>0</v>
      </c>
      <c r="M574" s="332"/>
      <c r="N574" s="331"/>
      <c r="O574" s="330"/>
    </row>
    <row r="575" spans="1:28" ht="18" customHeight="1" thickBot="1" x14ac:dyDescent="0.25">
      <c r="A575" s="900"/>
      <c r="B575" s="212"/>
      <c r="C575" s="225"/>
      <c r="D575" s="1038"/>
      <c r="E575" s="328"/>
      <c r="F575" s="125"/>
      <c r="G575" s="1037"/>
      <c r="H575" s="755"/>
      <c r="I575" s="380"/>
      <c r="J575" s="172"/>
      <c r="K575" s="218" t="s">
        <v>33</v>
      </c>
      <c r="L575" s="415">
        <f>SUM(L569:L574)</f>
        <v>1650</v>
      </c>
      <c r="M575" s="322"/>
      <c r="N575" s="821"/>
      <c r="O575" s="320"/>
    </row>
    <row r="576" spans="1:28" ht="18" customHeight="1" thickBot="1" x14ac:dyDescent="0.25">
      <c r="A576" s="761" t="s">
        <v>94</v>
      </c>
      <c r="B576" s="1036" t="s">
        <v>39</v>
      </c>
      <c r="C576" s="1035" t="s">
        <v>38</v>
      </c>
      <c r="D576" s="1035"/>
      <c r="E576" s="1035"/>
      <c r="F576" s="1035"/>
      <c r="G576" s="1035"/>
      <c r="H576" s="1035"/>
      <c r="I576" s="1034"/>
      <c r="J576" s="1033"/>
      <c r="K576" s="1032" t="s">
        <v>33</v>
      </c>
      <c r="L576" s="1031">
        <f>L547*1</f>
        <v>2441.7000000000003</v>
      </c>
      <c r="M576" s="108"/>
      <c r="N576" s="108"/>
      <c r="O576" s="107"/>
    </row>
    <row r="577" spans="1:27" ht="21.75" customHeight="1" thickBot="1" x14ac:dyDescent="0.25">
      <c r="A577" s="1026" t="s">
        <v>94</v>
      </c>
      <c r="B577" s="1030" t="s">
        <v>97</v>
      </c>
      <c r="C577" s="1029" t="s">
        <v>248</v>
      </c>
      <c r="D577" s="1028"/>
      <c r="E577" s="1027"/>
      <c r="F577" s="1028"/>
      <c r="G577" s="1028"/>
      <c r="H577" s="1028"/>
      <c r="I577" s="1028"/>
      <c r="J577" s="1027"/>
      <c r="K577" s="1027"/>
      <c r="L577" s="1027"/>
      <c r="M577" s="723"/>
      <c r="N577" s="723"/>
      <c r="O577" s="812"/>
    </row>
    <row r="578" spans="1:27" ht="45" customHeight="1" thickBot="1" x14ac:dyDescent="0.25">
      <c r="A578" s="1026"/>
      <c r="B578" s="749"/>
      <c r="C578" s="1025"/>
      <c r="D578" s="1023"/>
      <c r="E578" s="1023"/>
      <c r="F578" s="1023"/>
      <c r="G578" s="1023"/>
      <c r="H578" s="1023"/>
      <c r="I578" s="1023"/>
      <c r="J578" s="1024"/>
      <c r="K578" s="1023"/>
      <c r="L578" s="1022"/>
      <c r="M578" s="513" t="s">
        <v>247</v>
      </c>
      <c r="N578" s="503" t="s">
        <v>47</v>
      </c>
      <c r="O578" s="813"/>
    </row>
    <row r="579" spans="1:27" ht="12.75" customHeight="1" thickBot="1" x14ac:dyDescent="0.25">
      <c r="A579" s="1008" t="s">
        <v>94</v>
      </c>
      <c r="B579" s="1007" t="s">
        <v>97</v>
      </c>
      <c r="C579" s="1006" t="s">
        <v>56</v>
      </c>
      <c r="D579" s="1021" t="s">
        <v>246</v>
      </c>
      <c r="E579" s="1020"/>
      <c r="F579" s="1019"/>
      <c r="G579" s="411" t="s">
        <v>244</v>
      </c>
      <c r="H579" s="1003" t="s">
        <v>52</v>
      </c>
      <c r="I579" s="778" t="s">
        <v>51</v>
      </c>
      <c r="J579" s="157" t="s">
        <v>58</v>
      </c>
      <c r="K579" s="802" t="s">
        <v>49</v>
      </c>
      <c r="L579" s="1012">
        <f>L586</f>
        <v>0</v>
      </c>
      <c r="M579" s="187"/>
      <c r="N579" s="186"/>
      <c r="O579" s="478"/>
    </row>
    <row r="580" spans="1:27" ht="12.75" customHeight="1" thickBot="1" x14ac:dyDescent="0.25">
      <c r="A580" s="772"/>
      <c r="B580" s="999"/>
      <c r="C580" s="998"/>
      <c r="D580" s="1016"/>
      <c r="E580" s="1015"/>
      <c r="F580" s="1014"/>
      <c r="G580" s="393"/>
      <c r="H580" s="996"/>
      <c r="I580" s="765"/>
      <c r="J580" s="136"/>
      <c r="K580" s="889" t="s">
        <v>46</v>
      </c>
      <c r="L580" s="1012">
        <f>L587</f>
        <v>0</v>
      </c>
      <c r="M580" s="187" t="s">
        <v>57</v>
      </c>
      <c r="N580" s="186" t="s">
        <v>47</v>
      </c>
      <c r="O580" s="458"/>
    </row>
    <row r="581" spans="1:27" ht="13.5" customHeight="1" thickBot="1" x14ac:dyDescent="0.25">
      <c r="A581" s="772"/>
      <c r="B581" s="999"/>
      <c r="C581" s="998"/>
      <c r="D581" s="1016"/>
      <c r="E581" s="1015"/>
      <c r="F581" s="1014"/>
      <c r="G581" s="393"/>
      <c r="H581" s="996"/>
      <c r="I581" s="765"/>
      <c r="J581" s="136"/>
      <c r="K581" s="1017" t="s">
        <v>45</v>
      </c>
      <c r="L581" s="1012">
        <f>L588</f>
        <v>0</v>
      </c>
      <c r="M581" s="425"/>
      <c r="N581" s="459"/>
      <c r="O581" s="458"/>
      <c r="Q581" s="201"/>
    </row>
    <row r="582" spans="1:27" ht="15" customHeight="1" thickBot="1" x14ac:dyDescent="0.25">
      <c r="A582" s="772"/>
      <c r="B582" s="999"/>
      <c r="C582" s="998"/>
      <c r="D582" s="1016"/>
      <c r="E582" s="1015"/>
      <c r="F582" s="1014"/>
      <c r="G582" s="393"/>
      <c r="H582" s="996"/>
      <c r="I582" s="765"/>
      <c r="J582" s="775"/>
      <c r="K582" s="1018" t="s">
        <v>44</v>
      </c>
      <c r="L582" s="1012">
        <f>L589</f>
        <v>0</v>
      </c>
      <c r="M582" s="279"/>
      <c r="N582" s="422"/>
      <c r="O582" s="886"/>
    </row>
    <row r="583" spans="1:27" ht="15" customHeight="1" thickBot="1" x14ac:dyDescent="0.25">
      <c r="A583" s="772"/>
      <c r="B583" s="999"/>
      <c r="C583" s="998"/>
      <c r="D583" s="1016"/>
      <c r="E583" s="1015"/>
      <c r="F583" s="1014"/>
      <c r="G583" s="393"/>
      <c r="H583" s="996"/>
      <c r="I583" s="765"/>
      <c r="J583" s="775"/>
      <c r="K583" s="1017" t="s">
        <v>43</v>
      </c>
      <c r="L583" s="1012" t="str">
        <f>L590</f>
        <v>0</v>
      </c>
      <c r="M583" s="425"/>
      <c r="N583" s="459"/>
      <c r="O583" s="399"/>
    </row>
    <row r="584" spans="1:27" ht="15.75" customHeight="1" thickBot="1" x14ac:dyDescent="0.25">
      <c r="A584" s="772"/>
      <c r="B584" s="999"/>
      <c r="C584" s="998"/>
      <c r="D584" s="1016"/>
      <c r="E584" s="1015"/>
      <c r="F584" s="1014"/>
      <c r="G584" s="393"/>
      <c r="H584" s="996"/>
      <c r="I584" s="765"/>
      <c r="J584" s="775"/>
      <c r="K584" s="1013" t="s">
        <v>41</v>
      </c>
      <c r="L584" s="1012">
        <f>L591</f>
        <v>0</v>
      </c>
      <c r="M584" s="806"/>
      <c r="N584" s="946"/>
      <c r="O584" s="945"/>
    </row>
    <row r="585" spans="1:27" ht="18" customHeight="1" thickBot="1" x14ac:dyDescent="0.25">
      <c r="A585" s="761"/>
      <c r="B585" s="995"/>
      <c r="C585" s="994"/>
      <c r="D585" s="1011"/>
      <c r="E585" s="1010"/>
      <c r="F585" s="1009"/>
      <c r="G585" s="387"/>
      <c r="H585" s="992"/>
      <c r="I585" s="754"/>
      <c r="J585" s="786"/>
      <c r="K585" s="752" t="s">
        <v>33</v>
      </c>
      <c r="L585" s="751">
        <f>SUM(L579:L584)</f>
        <v>0</v>
      </c>
      <c r="M585" s="385"/>
      <c r="N585" s="321"/>
      <c r="O585" s="386"/>
    </row>
    <row r="586" spans="1:27" ht="14.25" hidden="1" customHeight="1" x14ac:dyDescent="0.2">
      <c r="A586" s="1008" t="s">
        <v>94</v>
      </c>
      <c r="B586" s="1007" t="s">
        <v>97</v>
      </c>
      <c r="C586" s="1006" t="s">
        <v>56</v>
      </c>
      <c r="D586" s="1005" t="s">
        <v>56</v>
      </c>
      <c r="E586" s="1004"/>
      <c r="F586" s="665" t="s">
        <v>245</v>
      </c>
      <c r="G586" s="411" t="s">
        <v>244</v>
      </c>
      <c r="H586" s="1003" t="s">
        <v>52</v>
      </c>
      <c r="I586" s="778" t="s">
        <v>141</v>
      </c>
      <c r="J586" s="689" t="s">
        <v>58</v>
      </c>
      <c r="K586" s="777" t="s">
        <v>49</v>
      </c>
      <c r="L586" s="776">
        <v>0</v>
      </c>
      <c r="M586" s="187"/>
      <c r="N586" s="186"/>
      <c r="O586" s="478"/>
      <c r="AA586" s="201" t="s">
        <v>104</v>
      </c>
    </row>
    <row r="587" spans="1:27" ht="15.75" hidden="1" thickBot="1" x14ac:dyDescent="0.25">
      <c r="A587" s="772"/>
      <c r="B587" s="999"/>
      <c r="C587" s="998"/>
      <c r="D587" s="769"/>
      <c r="E587" s="997"/>
      <c r="F587" s="655"/>
      <c r="G587" s="393"/>
      <c r="H587" s="996"/>
      <c r="I587" s="765"/>
      <c r="J587" s="663" t="s">
        <v>139</v>
      </c>
      <c r="K587" s="872" t="s">
        <v>78</v>
      </c>
      <c r="L587" s="773"/>
      <c r="M587" s="405"/>
      <c r="N587" s="424"/>
      <c r="O587" s="458"/>
    </row>
    <row r="588" spans="1:27" ht="15.75" hidden="1" thickBot="1" x14ac:dyDescent="0.3">
      <c r="A588" s="772"/>
      <c r="B588" s="999"/>
      <c r="C588" s="998"/>
      <c r="D588" s="769"/>
      <c r="E588" s="997"/>
      <c r="F588" s="655"/>
      <c r="G588" s="393"/>
      <c r="H588" s="996"/>
      <c r="I588" s="765"/>
      <c r="J588" s="407"/>
      <c r="K588" s="774" t="s">
        <v>45</v>
      </c>
      <c r="L588" s="1002"/>
      <c r="M588" s="401"/>
      <c r="N588" s="400"/>
      <c r="O588" s="458"/>
      <c r="P588" s="1001"/>
    </row>
    <row r="589" spans="1:27" ht="15.75" hidden="1" thickBot="1" x14ac:dyDescent="0.25">
      <c r="A589" s="772"/>
      <c r="B589" s="999"/>
      <c r="C589" s="998"/>
      <c r="D589" s="769"/>
      <c r="E589" s="997"/>
      <c r="F589" s="655"/>
      <c r="G589" s="393"/>
      <c r="H589" s="996"/>
      <c r="I589" s="765"/>
      <c r="J589" s="775"/>
      <c r="K589" s="774" t="s">
        <v>44</v>
      </c>
      <c r="L589" s="773"/>
      <c r="M589" s="425"/>
      <c r="N589" s="459"/>
      <c r="O589" s="399"/>
    </row>
    <row r="590" spans="1:27" ht="15.75" hidden="1" thickBot="1" x14ac:dyDescent="0.25">
      <c r="A590" s="772"/>
      <c r="B590" s="999"/>
      <c r="C590" s="998"/>
      <c r="D590" s="769"/>
      <c r="E590" s="997"/>
      <c r="F590" s="655"/>
      <c r="G590" s="393"/>
      <c r="H590" s="996"/>
      <c r="I590" s="765"/>
      <c r="J590" s="775"/>
      <c r="K590" s="774" t="s">
        <v>43</v>
      </c>
      <c r="L590" s="1000" t="s">
        <v>51</v>
      </c>
      <c r="M590" s="425"/>
      <c r="N590" s="459"/>
      <c r="O590" s="399"/>
    </row>
    <row r="591" spans="1:27" ht="15.75" hidden="1" thickBot="1" x14ac:dyDescent="0.25">
      <c r="A591" s="772"/>
      <c r="B591" s="999"/>
      <c r="C591" s="998"/>
      <c r="D591" s="769"/>
      <c r="E591" s="997"/>
      <c r="F591" s="655"/>
      <c r="G591" s="393"/>
      <c r="H591" s="996"/>
      <c r="I591" s="765"/>
      <c r="J591" s="775"/>
      <c r="K591" s="763" t="s">
        <v>41</v>
      </c>
      <c r="L591" s="762"/>
      <c r="M591" s="453"/>
      <c r="N591" s="452"/>
      <c r="O591" s="451"/>
    </row>
    <row r="592" spans="1:27" ht="15.75" hidden="1" thickBot="1" x14ac:dyDescent="0.25">
      <c r="A592" s="761"/>
      <c r="B592" s="995"/>
      <c r="C592" s="994"/>
      <c r="D592" s="758"/>
      <c r="E592" s="993"/>
      <c r="F592" s="650"/>
      <c r="G592" s="387"/>
      <c r="H592" s="992"/>
      <c r="I592" s="754"/>
      <c r="J592" s="753"/>
      <c r="K592" s="752" t="s">
        <v>33</v>
      </c>
      <c r="L592" s="751">
        <f>SUM(L586:L591)</f>
        <v>0</v>
      </c>
      <c r="M592" s="385"/>
      <c r="N592" s="321"/>
      <c r="O592" s="386"/>
    </row>
    <row r="593" spans="1:27" ht="15" thickBot="1" x14ac:dyDescent="0.25">
      <c r="A593" s="115" t="s">
        <v>94</v>
      </c>
      <c r="B593" s="114" t="s">
        <v>97</v>
      </c>
      <c r="C593" s="112" t="s">
        <v>38</v>
      </c>
      <c r="D593" s="112"/>
      <c r="E593" s="112"/>
      <c r="F593" s="112"/>
      <c r="G593" s="112"/>
      <c r="H593" s="112"/>
      <c r="I593" s="318"/>
      <c r="J593" s="820"/>
      <c r="K593" s="316" t="s">
        <v>33</v>
      </c>
      <c r="L593" s="991">
        <f>L585*1</f>
        <v>0</v>
      </c>
      <c r="M593" s="533"/>
      <c r="N593" s="533"/>
      <c r="O593" s="743"/>
    </row>
    <row r="594" spans="1:27" ht="15" thickBot="1" x14ac:dyDescent="0.25">
      <c r="A594" s="530" t="s">
        <v>94</v>
      </c>
      <c r="B594" s="106"/>
      <c r="C594" s="104" t="s">
        <v>36</v>
      </c>
      <c r="D594" s="104"/>
      <c r="E594" s="104"/>
      <c r="F594" s="104"/>
      <c r="G594" s="104"/>
      <c r="H594" s="104"/>
      <c r="I594" s="990"/>
      <c r="J594" s="309"/>
      <c r="K594" s="989" t="s">
        <v>33</v>
      </c>
      <c r="L594" s="988">
        <f>L538+L576+L593</f>
        <v>3884.2000000000003</v>
      </c>
      <c r="M594" s="100"/>
      <c r="N594" s="100"/>
      <c r="O594" s="99"/>
    </row>
    <row r="595" spans="1:27" ht="15.75" thickBot="1" x14ac:dyDescent="0.25">
      <c r="A595" s="524" t="s">
        <v>90</v>
      </c>
      <c r="B595" s="523"/>
      <c r="C595" s="987" t="s">
        <v>243</v>
      </c>
      <c r="D595" s="521"/>
      <c r="E595" s="521"/>
      <c r="F595" s="986"/>
      <c r="G595" s="986"/>
      <c r="H595" s="521"/>
      <c r="I595" s="521"/>
      <c r="J595" s="521"/>
      <c r="K595" s="521"/>
      <c r="L595" s="521"/>
      <c r="M595" s="520"/>
      <c r="N595" s="520"/>
      <c r="O595" s="519"/>
    </row>
    <row r="596" spans="1:27" ht="36.75" customHeight="1" thickBot="1" x14ac:dyDescent="0.25">
      <c r="A596" s="729"/>
      <c r="B596" s="985"/>
      <c r="C596" s="984"/>
      <c r="D596" s="984"/>
      <c r="E596" s="984"/>
      <c r="F596" s="984"/>
      <c r="G596" s="727"/>
      <c r="H596" s="507"/>
      <c r="I596" s="507"/>
      <c r="J596" s="507"/>
      <c r="K596" s="507"/>
      <c r="L596" s="814"/>
      <c r="M596" s="504" t="s">
        <v>242</v>
      </c>
      <c r="N596" s="503" t="s">
        <v>241</v>
      </c>
      <c r="O596" s="983"/>
      <c r="AA596" s="201"/>
    </row>
    <row r="597" spans="1:27" ht="23.25" customHeight="1" thickBot="1" x14ac:dyDescent="0.25">
      <c r="A597" s="509" t="s">
        <v>90</v>
      </c>
      <c r="B597" s="114" t="s">
        <v>56</v>
      </c>
      <c r="C597" s="724" t="s">
        <v>240</v>
      </c>
      <c r="D597" s="723"/>
      <c r="E597" s="511"/>
      <c r="F597" s="723"/>
      <c r="G597" s="723"/>
      <c r="H597" s="723"/>
      <c r="I597" s="723"/>
      <c r="J597" s="723"/>
      <c r="K597" s="723"/>
      <c r="L597" s="511"/>
      <c r="M597" s="723"/>
      <c r="N597" s="723"/>
      <c r="O597" s="812"/>
    </row>
    <row r="598" spans="1:27" ht="34.5" customHeight="1" thickBot="1" x14ac:dyDescent="0.25">
      <c r="A598" s="722"/>
      <c r="B598" s="114"/>
      <c r="C598" s="508"/>
      <c r="D598" s="506"/>
      <c r="E598" s="506"/>
      <c r="F598" s="506"/>
      <c r="G598" s="506"/>
      <c r="H598" s="506"/>
      <c r="I598" s="506"/>
      <c r="J598" s="507"/>
      <c r="K598" s="506"/>
      <c r="L598" s="505"/>
      <c r="M598" s="504" t="s">
        <v>239</v>
      </c>
      <c r="N598" s="503" t="s">
        <v>47</v>
      </c>
      <c r="O598" s="982"/>
    </row>
    <row r="599" spans="1:27" ht="15" customHeight="1" x14ac:dyDescent="0.2">
      <c r="A599" s="963" t="s">
        <v>90</v>
      </c>
      <c r="B599" s="962" t="s">
        <v>56</v>
      </c>
      <c r="C599" s="256" t="s">
        <v>56</v>
      </c>
      <c r="D599" s="981" t="s">
        <v>238</v>
      </c>
      <c r="E599" s="980"/>
      <c r="F599" s="979"/>
      <c r="G599" s="411" t="s">
        <v>234</v>
      </c>
      <c r="H599" s="350" t="s">
        <v>52</v>
      </c>
      <c r="I599" s="158" t="s">
        <v>51</v>
      </c>
      <c r="J599" s="157" t="s">
        <v>58</v>
      </c>
      <c r="K599" s="190" t="s">
        <v>49</v>
      </c>
      <c r="L599" s="177">
        <f>L607</f>
        <v>0</v>
      </c>
      <c r="M599" s="187" t="s">
        <v>57</v>
      </c>
      <c r="N599" s="186" t="s">
        <v>47</v>
      </c>
      <c r="O599" s="478"/>
    </row>
    <row r="600" spans="1:27" ht="15" customHeight="1" x14ac:dyDescent="0.2">
      <c r="A600" s="951"/>
      <c r="B600" s="144"/>
      <c r="C600" s="237"/>
      <c r="D600" s="978"/>
      <c r="E600" s="968"/>
      <c r="F600" s="967"/>
      <c r="G600" s="393"/>
      <c r="H600" s="138"/>
      <c r="I600" s="137"/>
      <c r="J600" s="136"/>
      <c r="K600" s="183" t="s">
        <v>46</v>
      </c>
      <c r="L600" s="811">
        <f>L608</f>
        <v>0</v>
      </c>
      <c r="M600" s="392"/>
      <c r="N600" s="977"/>
      <c r="O600" s="475"/>
    </row>
    <row r="601" spans="1:27" x14ac:dyDescent="0.2">
      <c r="A601" s="951"/>
      <c r="B601" s="144"/>
      <c r="C601" s="237"/>
      <c r="D601" s="969"/>
      <c r="E601" s="968"/>
      <c r="F601" s="967"/>
      <c r="G601" s="393"/>
      <c r="H601" s="138"/>
      <c r="I601" s="137"/>
      <c r="J601" s="136"/>
      <c r="K601" s="188" t="s">
        <v>45</v>
      </c>
      <c r="L601" s="811">
        <f>L609</f>
        <v>122.5</v>
      </c>
      <c r="M601" s="976" t="s">
        <v>237</v>
      </c>
      <c r="N601" s="975" t="s">
        <v>236</v>
      </c>
      <c r="O601" s="974"/>
    </row>
    <row r="602" spans="1:27" x14ac:dyDescent="0.2">
      <c r="A602" s="951"/>
      <c r="B602" s="144"/>
      <c r="C602" s="237"/>
      <c r="D602" s="969"/>
      <c r="E602" s="968"/>
      <c r="F602" s="967"/>
      <c r="G602" s="393"/>
      <c r="H602" s="138"/>
      <c r="I602" s="137"/>
      <c r="J602" s="136"/>
      <c r="K602" s="183" t="s">
        <v>44</v>
      </c>
      <c r="L602" s="811">
        <f>L610</f>
        <v>0</v>
      </c>
      <c r="M602" s="973"/>
      <c r="N602" s="972"/>
      <c r="O602" s="971"/>
    </row>
    <row r="603" spans="1:27" ht="15" x14ac:dyDescent="0.2">
      <c r="A603" s="951"/>
      <c r="B603" s="144"/>
      <c r="C603" s="237"/>
      <c r="D603" s="969"/>
      <c r="E603" s="968"/>
      <c r="F603" s="967"/>
      <c r="G603" s="393"/>
      <c r="H603" s="138"/>
      <c r="I603" s="137"/>
      <c r="J603" s="179"/>
      <c r="K603" s="183" t="s">
        <v>43</v>
      </c>
      <c r="L603" s="811">
        <f>L611</f>
        <v>0</v>
      </c>
      <c r="M603" s="425"/>
      <c r="N603" s="459"/>
      <c r="O603" s="458"/>
    </row>
    <row r="604" spans="1:27" ht="15" x14ac:dyDescent="0.2">
      <c r="A604" s="951"/>
      <c r="B604" s="144"/>
      <c r="C604" s="237"/>
      <c r="D604" s="969"/>
      <c r="E604" s="968"/>
      <c r="F604" s="967"/>
      <c r="G604" s="393"/>
      <c r="H604" s="138"/>
      <c r="I604" s="137"/>
      <c r="J604" s="179"/>
      <c r="K604" s="810" t="s">
        <v>40</v>
      </c>
      <c r="L604" s="970">
        <f>L612</f>
        <v>0</v>
      </c>
      <c r="M604" s="392"/>
      <c r="N604" s="391"/>
      <c r="O604" s="475"/>
    </row>
    <row r="605" spans="1:27" ht="15.75" thickBot="1" x14ac:dyDescent="0.25">
      <c r="A605" s="951"/>
      <c r="B605" s="144"/>
      <c r="C605" s="237"/>
      <c r="D605" s="969"/>
      <c r="E605" s="968"/>
      <c r="F605" s="967"/>
      <c r="G605" s="393"/>
      <c r="H605" s="138"/>
      <c r="I605" s="137"/>
      <c r="J605" s="179"/>
      <c r="K605" s="810" t="s">
        <v>41</v>
      </c>
      <c r="L605" s="809">
        <f>L613</f>
        <v>0</v>
      </c>
      <c r="M605" s="453"/>
      <c r="N605" s="452"/>
      <c r="O605" s="451"/>
    </row>
    <row r="606" spans="1:27" ht="28.5" customHeight="1" thickBot="1" x14ac:dyDescent="0.25">
      <c r="A606" s="944"/>
      <c r="B606" s="943"/>
      <c r="C606" s="850"/>
      <c r="D606" s="966"/>
      <c r="E606" s="965"/>
      <c r="F606" s="964"/>
      <c r="G606" s="387"/>
      <c r="H606" s="327"/>
      <c r="I606" s="122"/>
      <c r="J606" s="447"/>
      <c r="K606" s="218" t="s">
        <v>33</v>
      </c>
      <c r="L606" s="415">
        <f>SUM(L599:L605)</f>
        <v>122.5</v>
      </c>
      <c r="M606" s="216"/>
      <c r="N606" s="427"/>
      <c r="O606" s="426"/>
    </row>
    <row r="607" spans="1:27" ht="22.5" customHeight="1" x14ac:dyDescent="0.2">
      <c r="A607" s="963" t="s">
        <v>90</v>
      </c>
      <c r="B607" s="962" t="s">
        <v>56</v>
      </c>
      <c r="C607" s="256" t="s">
        <v>56</v>
      </c>
      <c r="D607" s="352" t="s">
        <v>56</v>
      </c>
      <c r="E607" s="413"/>
      <c r="F607" s="665" t="s">
        <v>235</v>
      </c>
      <c r="G607" s="411" t="s">
        <v>234</v>
      </c>
      <c r="H607" s="961" t="s">
        <v>52</v>
      </c>
      <c r="I607" s="158" t="s">
        <v>51</v>
      </c>
      <c r="J607" s="960" t="s">
        <v>58</v>
      </c>
      <c r="K607" s="347" t="s">
        <v>49</v>
      </c>
      <c r="L607" s="409"/>
      <c r="M607" s="283" t="s">
        <v>135</v>
      </c>
      <c r="N607" s="186"/>
      <c r="O607" s="478"/>
      <c r="AA607" s="201"/>
    </row>
    <row r="608" spans="1:27" ht="25.5" customHeight="1" x14ac:dyDescent="0.2">
      <c r="A608" s="951"/>
      <c r="B608" s="144"/>
      <c r="C608" s="237"/>
      <c r="D608" s="346"/>
      <c r="E608" s="395"/>
      <c r="F608" s="655"/>
      <c r="G608" s="393"/>
      <c r="H608" s="950"/>
      <c r="I608" s="137"/>
      <c r="J608" s="959" t="s">
        <v>233</v>
      </c>
      <c r="K608" s="244" t="s">
        <v>46</v>
      </c>
      <c r="L608" s="406"/>
      <c r="M608" s="953"/>
      <c r="N608" s="424"/>
      <c r="O608" s="458"/>
      <c r="AA608" s="201"/>
    </row>
    <row r="609" spans="1:27" ht="21.75" customHeight="1" x14ac:dyDescent="0.2">
      <c r="A609" s="951"/>
      <c r="B609" s="144"/>
      <c r="C609" s="237"/>
      <c r="D609" s="346"/>
      <c r="E609" s="395"/>
      <c r="F609" s="655"/>
      <c r="G609" s="393"/>
      <c r="H609" s="950"/>
      <c r="I609" s="137"/>
      <c r="J609" s="420"/>
      <c r="K609" s="383" t="s">
        <v>45</v>
      </c>
      <c r="L609" s="134">
        <v>122.5</v>
      </c>
      <c r="M609" s="958"/>
      <c r="N609" s="957"/>
      <c r="O609" s="475"/>
      <c r="W609" s="1" t="s">
        <v>232</v>
      </c>
      <c r="AA609" s="956"/>
    </row>
    <row r="610" spans="1:27" ht="23.45" customHeight="1" x14ac:dyDescent="0.2">
      <c r="A610" s="951"/>
      <c r="B610" s="144"/>
      <c r="C610" s="237"/>
      <c r="D610" s="346"/>
      <c r="E610" s="395"/>
      <c r="F610" s="655"/>
      <c r="G610" s="393"/>
      <c r="H610" s="950"/>
      <c r="I610" s="137"/>
      <c r="J610" s="357"/>
      <c r="K610" s="344" t="s">
        <v>44</v>
      </c>
      <c r="L610" s="241">
        <v>0</v>
      </c>
      <c r="M610" s="955"/>
      <c r="N610" s="400"/>
      <c r="O610" s="954"/>
    </row>
    <row r="611" spans="1:27" ht="16.899999999999999" customHeight="1" x14ac:dyDescent="0.2">
      <c r="A611" s="951"/>
      <c r="B611" s="144"/>
      <c r="C611" s="237"/>
      <c r="D611" s="346"/>
      <c r="E611" s="395"/>
      <c r="F611" s="655"/>
      <c r="G611" s="393"/>
      <c r="H611" s="950"/>
      <c r="I611" s="137"/>
      <c r="J611" s="357"/>
      <c r="K611" s="830" t="s">
        <v>43</v>
      </c>
      <c r="L611" s="406"/>
      <c r="M611" s="953"/>
      <c r="N611" s="459"/>
      <c r="O611" s="458"/>
    </row>
    <row r="612" spans="1:27" ht="17.45" customHeight="1" x14ac:dyDescent="0.2">
      <c r="A612" s="951"/>
      <c r="B612" s="144"/>
      <c r="C612" s="237"/>
      <c r="D612" s="346"/>
      <c r="E612" s="395"/>
      <c r="F612" s="655"/>
      <c r="G612" s="393"/>
      <c r="H612" s="950"/>
      <c r="I612" s="137"/>
      <c r="J612" s="357"/>
      <c r="K612" s="383" t="s">
        <v>40</v>
      </c>
      <c r="L612" s="419"/>
      <c r="M612" s="952"/>
      <c r="N612" s="391"/>
      <c r="O612" s="390"/>
    </row>
    <row r="613" spans="1:27" ht="17.45" customHeight="1" thickBot="1" x14ac:dyDescent="0.25">
      <c r="A613" s="951"/>
      <c r="B613" s="144"/>
      <c r="C613" s="237"/>
      <c r="D613" s="346"/>
      <c r="E613" s="395"/>
      <c r="F613" s="655"/>
      <c r="G613" s="393"/>
      <c r="H613" s="950"/>
      <c r="I613" s="137"/>
      <c r="J613" s="357"/>
      <c r="K613" s="949" t="s">
        <v>41</v>
      </c>
      <c r="L613" s="948"/>
      <c r="M613" s="947"/>
      <c r="N613" s="946"/>
      <c r="O613" s="945"/>
    </row>
    <row r="614" spans="1:27" ht="17.45" customHeight="1" thickBot="1" x14ac:dyDescent="0.25">
      <c r="A614" s="944"/>
      <c r="B614" s="943"/>
      <c r="C614" s="850"/>
      <c r="D614" s="389"/>
      <c r="E614" s="263"/>
      <c r="F614" s="650"/>
      <c r="G614" s="387"/>
      <c r="H614" s="942"/>
      <c r="I614" s="122"/>
      <c r="J614" s="447"/>
      <c r="K614" s="218" t="s">
        <v>33</v>
      </c>
      <c r="L614" s="415">
        <f>SUM(L607:L613)</f>
        <v>122.5</v>
      </c>
      <c r="M614" s="385"/>
      <c r="N614" s="321"/>
      <c r="O614" s="386"/>
    </row>
    <row r="615" spans="1:27" ht="25.5" customHeight="1" thickBot="1" x14ac:dyDescent="0.25">
      <c r="A615" s="900" t="s">
        <v>90</v>
      </c>
      <c r="B615" s="899" t="s">
        <v>56</v>
      </c>
      <c r="C615" s="898" t="s">
        <v>38</v>
      </c>
      <c r="D615" s="898"/>
      <c r="E615" s="898"/>
      <c r="F615" s="898"/>
      <c r="G615" s="898"/>
      <c r="H615" s="898"/>
      <c r="I615" s="897"/>
      <c r="J615" s="941"/>
      <c r="K615" s="940" t="s">
        <v>33</v>
      </c>
      <c r="L615" s="109">
        <f>L606*1</f>
        <v>122.5</v>
      </c>
      <c r="M615" s="108"/>
      <c r="N615" s="108"/>
      <c r="O615" s="107"/>
    </row>
    <row r="616" spans="1:27" ht="18.75" customHeight="1" thickBot="1" x14ac:dyDescent="0.25">
      <c r="A616" s="939" t="s">
        <v>90</v>
      </c>
      <c r="B616" s="937" t="s">
        <v>39</v>
      </c>
      <c r="C616" s="724" t="s">
        <v>231</v>
      </c>
      <c r="D616" s="723"/>
      <c r="E616" s="511"/>
      <c r="F616" s="723"/>
      <c r="G616" s="723"/>
      <c r="H616" s="723"/>
      <c r="I616" s="723"/>
      <c r="J616" s="511"/>
      <c r="K616" s="723"/>
      <c r="L616" s="511"/>
      <c r="M616" s="723"/>
      <c r="N616" s="723"/>
      <c r="O616" s="812"/>
    </row>
    <row r="617" spans="1:27" ht="30.75" customHeight="1" thickBot="1" x14ac:dyDescent="0.25">
      <c r="A617" s="938"/>
      <c r="B617" s="937"/>
      <c r="C617" s="720"/>
      <c r="D617" s="720"/>
      <c r="E617" s="720"/>
      <c r="F617" s="720"/>
      <c r="G617" s="720"/>
      <c r="H617" s="720"/>
      <c r="I617" s="720"/>
      <c r="J617" s="721"/>
      <c r="K617" s="720"/>
      <c r="L617" s="720"/>
      <c r="M617" s="719" t="s">
        <v>230</v>
      </c>
      <c r="N617" s="503" t="s">
        <v>47</v>
      </c>
      <c r="O617" s="502"/>
    </row>
    <row r="618" spans="1:27" ht="15" customHeight="1" thickBot="1" x14ac:dyDescent="0.25">
      <c r="A618" s="915" t="s">
        <v>90</v>
      </c>
      <c r="B618" s="914" t="s">
        <v>39</v>
      </c>
      <c r="C618" s="913" t="s">
        <v>56</v>
      </c>
      <c r="D618" s="716" t="s">
        <v>229</v>
      </c>
      <c r="E618" s="715"/>
      <c r="F618" s="714"/>
      <c r="G618" s="411" t="s">
        <v>224</v>
      </c>
      <c r="H618" s="931" t="s">
        <v>52</v>
      </c>
      <c r="I618" s="930" t="s">
        <v>51</v>
      </c>
      <c r="J618" s="157" t="s">
        <v>58</v>
      </c>
      <c r="K618" s="190" t="s">
        <v>49</v>
      </c>
      <c r="L618" s="177">
        <f>L625+L632</f>
        <v>0</v>
      </c>
      <c r="M618" s="187" t="s">
        <v>57</v>
      </c>
      <c r="N618" s="186" t="s">
        <v>47</v>
      </c>
      <c r="O618" s="482"/>
    </row>
    <row r="619" spans="1:27" ht="15" customHeight="1" thickBot="1" x14ac:dyDescent="0.25">
      <c r="A619" s="911"/>
      <c r="B619" s="771"/>
      <c r="C619" s="910"/>
      <c r="D619" s="712"/>
      <c r="E619" s="709"/>
      <c r="F619" s="708"/>
      <c r="G619" s="393"/>
      <c r="H619" s="766"/>
      <c r="I619" s="923"/>
      <c r="J619" s="136"/>
      <c r="K619" s="890" t="s">
        <v>46</v>
      </c>
      <c r="L619" s="177">
        <f>L626+L633</f>
        <v>0</v>
      </c>
      <c r="M619" s="425"/>
      <c r="N619" s="424"/>
      <c r="O619" s="399"/>
    </row>
    <row r="620" spans="1:27" ht="15.75" thickBot="1" x14ac:dyDescent="0.25">
      <c r="A620" s="911"/>
      <c r="B620" s="771"/>
      <c r="C620" s="910"/>
      <c r="D620" s="710"/>
      <c r="E620" s="709"/>
      <c r="F620" s="708"/>
      <c r="G620" s="393"/>
      <c r="H620" s="766"/>
      <c r="I620" s="923"/>
      <c r="J620" s="136"/>
      <c r="K620" s="889" t="s">
        <v>45</v>
      </c>
      <c r="L620" s="177">
        <f>L627+L634</f>
        <v>100</v>
      </c>
      <c r="M620" s="425" t="s">
        <v>228</v>
      </c>
      <c r="N620" s="459" t="s">
        <v>47</v>
      </c>
      <c r="O620" s="936"/>
    </row>
    <row r="621" spans="1:27" ht="15.75" thickBot="1" x14ac:dyDescent="0.25">
      <c r="A621" s="911"/>
      <c r="B621" s="771"/>
      <c r="C621" s="910"/>
      <c r="D621" s="710"/>
      <c r="E621" s="709"/>
      <c r="F621" s="708"/>
      <c r="G621" s="393"/>
      <c r="H621" s="766"/>
      <c r="I621" s="923"/>
      <c r="J621" s="179"/>
      <c r="K621" s="889" t="s">
        <v>44</v>
      </c>
      <c r="L621" s="177">
        <f>L628+L635</f>
        <v>0</v>
      </c>
      <c r="M621" s="425"/>
      <c r="N621" s="459"/>
      <c r="O621" s="458"/>
    </row>
    <row r="622" spans="1:27" ht="15.75" thickBot="1" x14ac:dyDescent="0.25">
      <c r="A622" s="911"/>
      <c r="B622" s="771"/>
      <c r="C622" s="910"/>
      <c r="D622" s="710"/>
      <c r="E622" s="709"/>
      <c r="F622" s="708"/>
      <c r="G622" s="393"/>
      <c r="H622" s="766"/>
      <c r="I622" s="923"/>
      <c r="J622" s="179"/>
      <c r="K622" s="889" t="s">
        <v>43</v>
      </c>
      <c r="L622" s="177">
        <f>L629+L636</f>
        <v>401.2</v>
      </c>
      <c r="M622" s="425"/>
      <c r="N622" s="459"/>
      <c r="O622" s="458"/>
    </row>
    <row r="623" spans="1:27" ht="15.75" thickBot="1" x14ac:dyDescent="0.25">
      <c r="A623" s="911"/>
      <c r="B623" s="771"/>
      <c r="C623" s="910"/>
      <c r="D623" s="710"/>
      <c r="E623" s="709"/>
      <c r="F623" s="708"/>
      <c r="G623" s="393"/>
      <c r="H623" s="766"/>
      <c r="I623" s="923"/>
      <c r="J623" s="179"/>
      <c r="K623" s="888" t="s">
        <v>41</v>
      </c>
      <c r="L623" s="177">
        <f>L630+L637</f>
        <v>0</v>
      </c>
      <c r="M623" s="453"/>
      <c r="N623" s="452"/>
      <c r="O623" s="451"/>
    </row>
    <row r="624" spans="1:27" ht="16.5" customHeight="1" thickBot="1" x14ac:dyDescent="0.25">
      <c r="A624" s="907"/>
      <c r="B624" s="906"/>
      <c r="C624" s="905"/>
      <c r="D624" s="706"/>
      <c r="E624" s="705"/>
      <c r="F624" s="704"/>
      <c r="G624" s="387"/>
      <c r="H624" s="919"/>
      <c r="I624" s="918"/>
      <c r="J624" s="447"/>
      <c r="K624" s="935" t="s">
        <v>33</v>
      </c>
      <c r="L624" s="934">
        <f>SUM(L618:L623)</f>
        <v>501.2</v>
      </c>
      <c r="M624" s="933"/>
      <c r="N624" s="485"/>
      <c r="O624" s="484"/>
    </row>
    <row r="625" spans="1:30" ht="20.25" hidden="1" customHeight="1" x14ac:dyDescent="0.2">
      <c r="A625" s="915" t="s">
        <v>90</v>
      </c>
      <c r="B625" s="914" t="s">
        <v>39</v>
      </c>
      <c r="C625" s="913" t="s">
        <v>56</v>
      </c>
      <c r="D625" s="932" t="s">
        <v>56</v>
      </c>
      <c r="E625" s="413"/>
      <c r="F625" s="665" t="s">
        <v>227</v>
      </c>
      <c r="G625" s="411" t="s">
        <v>224</v>
      </c>
      <c r="H625" s="931" t="s">
        <v>52</v>
      </c>
      <c r="I625" s="930" t="s">
        <v>88</v>
      </c>
      <c r="J625" s="663" t="s">
        <v>58</v>
      </c>
      <c r="K625" s="841" t="s">
        <v>49</v>
      </c>
      <c r="L625" s="409"/>
      <c r="M625" s="929"/>
      <c r="N625" s="424"/>
      <c r="O625" s="399"/>
      <c r="AA625" s="201" t="s">
        <v>226</v>
      </c>
    </row>
    <row r="626" spans="1:30" ht="20.25" hidden="1" customHeight="1" x14ac:dyDescent="0.2">
      <c r="A626" s="911"/>
      <c r="B626" s="771"/>
      <c r="C626" s="910"/>
      <c r="D626" s="924"/>
      <c r="E626" s="395"/>
      <c r="F626" s="655"/>
      <c r="G626" s="393"/>
      <c r="H626" s="766"/>
      <c r="I626" s="923"/>
      <c r="J626" s="663" t="s">
        <v>126</v>
      </c>
      <c r="K626" s="872" t="s">
        <v>78</v>
      </c>
      <c r="L626" s="406"/>
      <c r="M626" s="928"/>
      <c r="N626" s="424"/>
      <c r="O626" s="458"/>
    </row>
    <row r="627" spans="1:30" ht="19.5" hidden="1" customHeight="1" x14ac:dyDescent="0.25">
      <c r="A627" s="911"/>
      <c r="B627" s="771"/>
      <c r="C627" s="910"/>
      <c r="D627" s="924"/>
      <c r="E627" s="395"/>
      <c r="F627" s="655"/>
      <c r="G627" s="393"/>
      <c r="H627" s="766"/>
      <c r="I627" s="923"/>
      <c r="J627" s="407"/>
      <c r="K627" s="840" t="s">
        <v>45</v>
      </c>
      <c r="L627" s="241"/>
      <c r="M627" s="927"/>
      <c r="N627" s="400"/>
      <c r="O627" s="477"/>
      <c r="Y627" s="201"/>
      <c r="AD627" s="48"/>
    </row>
    <row r="628" spans="1:30" ht="15.75" hidden="1" thickBot="1" x14ac:dyDescent="0.25">
      <c r="A628" s="911"/>
      <c r="B628" s="771"/>
      <c r="C628" s="910"/>
      <c r="D628" s="924"/>
      <c r="E628" s="395"/>
      <c r="F628" s="655"/>
      <c r="G628" s="393"/>
      <c r="H628" s="766"/>
      <c r="I628" s="923"/>
      <c r="J628" s="179"/>
      <c r="K628" s="840" t="s">
        <v>44</v>
      </c>
      <c r="L628" s="406"/>
      <c r="M628" s="926"/>
      <c r="N628" s="459"/>
      <c r="O628" s="458"/>
    </row>
    <row r="629" spans="1:30" ht="15.75" hidden="1" thickBot="1" x14ac:dyDescent="0.25">
      <c r="A629" s="911"/>
      <c r="B629" s="771"/>
      <c r="C629" s="910"/>
      <c r="D629" s="924"/>
      <c r="E629" s="395"/>
      <c r="F629" s="655"/>
      <c r="G629" s="393"/>
      <c r="H629" s="766"/>
      <c r="I629" s="923"/>
      <c r="J629" s="179"/>
      <c r="K629" s="840" t="s">
        <v>43</v>
      </c>
      <c r="L629" s="406"/>
      <c r="M629" s="925"/>
      <c r="N629" s="459"/>
      <c r="O629" s="399"/>
    </row>
    <row r="630" spans="1:30" ht="13.5" hidden="1" customHeight="1" thickBot="1" x14ac:dyDescent="0.25">
      <c r="A630" s="911"/>
      <c r="B630" s="771"/>
      <c r="C630" s="910"/>
      <c r="D630" s="924"/>
      <c r="E630" s="395"/>
      <c r="F630" s="655"/>
      <c r="G630" s="393"/>
      <c r="H630" s="766"/>
      <c r="I630" s="923"/>
      <c r="J630" s="922"/>
      <c r="K630" s="866" t="s">
        <v>41</v>
      </c>
      <c r="L630" s="654"/>
      <c r="M630" s="921"/>
      <c r="N630" s="452"/>
      <c r="O630" s="451"/>
    </row>
    <row r="631" spans="1:30" ht="21" hidden="1" customHeight="1" thickBot="1" x14ac:dyDescent="0.25">
      <c r="A631" s="907"/>
      <c r="B631" s="906"/>
      <c r="C631" s="905"/>
      <c r="D631" s="920"/>
      <c r="E631" s="263"/>
      <c r="F631" s="650"/>
      <c r="G631" s="387"/>
      <c r="H631" s="919"/>
      <c r="I631" s="918"/>
      <c r="J631" s="917"/>
      <c r="K631" s="864" t="s">
        <v>33</v>
      </c>
      <c r="L631" s="356">
        <f>SUM(L625:L630)</f>
        <v>0</v>
      </c>
      <c r="M631" s="916"/>
      <c r="N631" s="354"/>
      <c r="O631" s="556"/>
    </row>
    <row r="632" spans="1:30" ht="21" customHeight="1" x14ac:dyDescent="0.2">
      <c r="A632" s="915" t="s">
        <v>90</v>
      </c>
      <c r="B632" s="914" t="s">
        <v>39</v>
      </c>
      <c r="C632" s="913" t="s">
        <v>56</v>
      </c>
      <c r="D632" s="352" t="s">
        <v>39</v>
      </c>
      <c r="E632" s="351" t="s">
        <v>55</v>
      </c>
      <c r="F632" s="161" t="s">
        <v>225</v>
      </c>
      <c r="G632" s="160" t="s">
        <v>224</v>
      </c>
      <c r="H632" s="350" t="s">
        <v>52</v>
      </c>
      <c r="I632" s="158"/>
      <c r="J632" s="157" t="s">
        <v>223</v>
      </c>
      <c r="K632" s="841" t="s">
        <v>49</v>
      </c>
      <c r="L632" s="912">
        <v>0</v>
      </c>
      <c r="M632" s="133" t="s">
        <v>61</v>
      </c>
      <c r="N632" s="132" t="s">
        <v>47</v>
      </c>
      <c r="O632" s="339"/>
      <c r="AA632" s="148"/>
    </row>
    <row r="633" spans="1:30" ht="21" customHeight="1" x14ac:dyDescent="0.2">
      <c r="A633" s="911"/>
      <c r="B633" s="771"/>
      <c r="C633" s="910"/>
      <c r="D633" s="346"/>
      <c r="E633" s="337"/>
      <c r="F633" s="140"/>
      <c r="G633" s="139"/>
      <c r="H633" s="138"/>
      <c r="I633" s="137"/>
      <c r="J633" s="136"/>
      <c r="K633" s="244" t="s">
        <v>46</v>
      </c>
      <c r="L633" s="912">
        <v>0</v>
      </c>
      <c r="M633" s="341"/>
      <c r="N633" s="340"/>
      <c r="O633" s="339"/>
    </row>
    <row r="634" spans="1:30" ht="21" customHeight="1" x14ac:dyDescent="0.2">
      <c r="A634" s="911"/>
      <c r="B634" s="771"/>
      <c r="C634" s="910"/>
      <c r="D634" s="346"/>
      <c r="E634" s="337"/>
      <c r="F634" s="140"/>
      <c r="G634" s="139"/>
      <c r="H634" s="138"/>
      <c r="I634" s="137"/>
      <c r="J634" s="136"/>
      <c r="K634" s="840" t="s">
        <v>45</v>
      </c>
      <c r="L634" s="912">
        <v>100</v>
      </c>
      <c r="M634" s="341"/>
      <c r="N634" s="340"/>
      <c r="O634" s="339"/>
      <c r="AA634" s="148"/>
    </row>
    <row r="635" spans="1:30" ht="21" customHeight="1" x14ac:dyDescent="0.2">
      <c r="A635" s="911"/>
      <c r="B635" s="771"/>
      <c r="C635" s="910"/>
      <c r="D635" s="346"/>
      <c r="E635" s="337"/>
      <c r="F635" s="140"/>
      <c r="G635" s="139"/>
      <c r="H635" s="138"/>
      <c r="I635" s="137"/>
      <c r="J635" s="136"/>
      <c r="K635" s="840" t="s">
        <v>44</v>
      </c>
      <c r="L635" s="912">
        <v>0</v>
      </c>
      <c r="M635" s="341"/>
      <c r="N635" s="340"/>
      <c r="O635" s="339"/>
    </row>
    <row r="636" spans="1:30" ht="21" customHeight="1" x14ac:dyDescent="0.2">
      <c r="A636" s="911"/>
      <c r="B636" s="771"/>
      <c r="C636" s="910"/>
      <c r="D636" s="346"/>
      <c r="E636" s="337"/>
      <c r="F636" s="140"/>
      <c r="G636" s="139"/>
      <c r="H636" s="138"/>
      <c r="I636" s="137"/>
      <c r="J636" s="136"/>
      <c r="K636" s="860" t="s">
        <v>43</v>
      </c>
      <c r="L636" s="912">
        <v>401.2</v>
      </c>
      <c r="M636" s="341"/>
      <c r="N636" s="340"/>
      <c r="O636" s="339"/>
      <c r="AA636" s="148"/>
    </row>
    <row r="637" spans="1:30" ht="21" customHeight="1" thickBot="1" x14ac:dyDescent="0.25">
      <c r="A637" s="911"/>
      <c r="B637" s="771"/>
      <c r="C637" s="910"/>
      <c r="D637" s="346"/>
      <c r="E637" s="337"/>
      <c r="F637" s="140"/>
      <c r="G637" s="139"/>
      <c r="H637" s="138"/>
      <c r="I637" s="137"/>
      <c r="J637" s="136"/>
      <c r="K637" s="909" t="s">
        <v>41</v>
      </c>
      <c r="L637" s="908">
        <v>0</v>
      </c>
      <c r="M637" s="341"/>
      <c r="N637" s="340"/>
      <c r="O637" s="339"/>
    </row>
    <row r="638" spans="1:30" ht="21" customHeight="1" thickBot="1" x14ac:dyDescent="0.25">
      <c r="A638" s="907"/>
      <c r="B638" s="906"/>
      <c r="C638" s="905"/>
      <c r="D638" s="389"/>
      <c r="E638" s="328"/>
      <c r="F638" s="125"/>
      <c r="G638" s="124"/>
      <c r="H638" s="327"/>
      <c r="I638" s="122"/>
      <c r="J638" s="121"/>
      <c r="K638" s="904" t="s">
        <v>33</v>
      </c>
      <c r="L638" s="259">
        <f>SUM(L632:L637)</f>
        <v>501.2</v>
      </c>
      <c r="M638" s="903"/>
      <c r="N638" s="902"/>
      <c r="O638" s="901"/>
    </row>
    <row r="639" spans="1:30" ht="17.25" customHeight="1" thickBot="1" x14ac:dyDescent="0.25">
      <c r="A639" s="900" t="s">
        <v>90</v>
      </c>
      <c r="B639" s="899" t="s">
        <v>39</v>
      </c>
      <c r="C639" s="898" t="s">
        <v>38</v>
      </c>
      <c r="D639" s="898"/>
      <c r="E639" s="898"/>
      <c r="F639" s="898"/>
      <c r="G639" s="898"/>
      <c r="H639" s="898"/>
      <c r="I639" s="897"/>
      <c r="J639" s="896"/>
      <c r="K639" s="895" t="s">
        <v>33</v>
      </c>
      <c r="L639" s="109">
        <f>L624*1</f>
        <v>501.2</v>
      </c>
      <c r="M639" s="108"/>
      <c r="N639" s="108"/>
      <c r="O639" s="107"/>
    </row>
    <row r="640" spans="1:30" ht="24.75" customHeight="1" thickBot="1" x14ac:dyDescent="0.25">
      <c r="A640" s="722" t="s">
        <v>90</v>
      </c>
      <c r="B640" s="894" t="s">
        <v>97</v>
      </c>
      <c r="C640" s="724" t="s">
        <v>222</v>
      </c>
      <c r="D640" s="723"/>
      <c r="E640" s="511"/>
      <c r="F640" s="723"/>
      <c r="G640" s="723"/>
      <c r="H640" s="723"/>
      <c r="I640" s="723"/>
      <c r="J640" s="723"/>
      <c r="K640" s="893"/>
      <c r="L640" s="511"/>
      <c r="M640" s="723"/>
      <c r="N640" s="723"/>
      <c r="O640" s="812"/>
    </row>
    <row r="641" spans="1:28" ht="42" customHeight="1" thickBot="1" x14ac:dyDescent="0.25">
      <c r="A641" s="722"/>
      <c r="B641" s="114"/>
      <c r="C641" s="508"/>
      <c r="D641" s="506"/>
      <c r="E641" s="506"/>
      <c r="F641" s="506"/>
      <c r="G641" s="506"/>
      <c r="H641" s="506"/>
      <c r="I641" s="506"/>
      <c r="J641" s="507"/>
      <c r="K641" s="892"/>
      <c r="L641" s="505"/>
      <c r="M641" s="504" t="s">
        <v>221</v>
      </c>
      <c r="N641" s="503" t="s">
        <v>47</v>
      </c>
      <c r="O641" s="502"/>
    </row>
    <row r="642" spans="1:28" ht="15" customHeight="1" x14ac:dyDescent="0.2">
      <c r="A642" s="290" t="s">
        <v>90</v>
      </c>
      <c r="B642" s="165" t="s">
        <v>97</v>
      </c>
      <c r="C642" s="667" t="s">
        <v>56</v>
      </c>
      <c r="D642" s="716" t="s">
        <v>220</v>
      </c>
      <c r="E642" s="715"/>
      <c r="F642" s="714"/>
      <c r="G642" s="411" t="s">
        <v>178</v>
      </c>
      <c r="H642" s="159" t="s">
        <v>52</v>
      </c>
      <c r="I642" s="158" t="s">
        <v>51</v>
      </c>
      <c r="J642" s="157" t="s">
        <v>58</v>
      </c>
      <c r="K642" s="891" t="s">
        <v>49</v>
      </c>
      <c r="L642" s="177">
        <f>L649+L656+L663+L670+L677+L684+L691+L697+L703+L709</f>
        <v>0</v>
      </c>
      <c r="M642" s="187" t="s">
        <v>219</v>
      </c>
      <c r="N642" s="186" t="s">
        <v>47</v>
      </c>
      <c r="O642" s="478"/>
    </row>
    <row r="643" spans="1:28" ht="15" customHeight="1" x14ac:dyDescent="0.2">
      <c r="A643" s="273"/>
      <c r="B643" s="144"/>
      <c r="C643" s="664"/>
      <c r="D643" s="712"/>
      <c r="E643" s="709"/>
      <c r="F643" s="708"/>
      <c r="G643" s="393"/>
      <c r="H643" s="138"/>
      <c r="I643" s="137"/>
      <c r="J643" s="136"/>
      <c r="K643" s="890" t="s">
        <v>46</v>
      </c>
      <c r="L643" s="811">
        <f>L650+L657+L664+L671+L678+L685+L710</f>
        <v>0</v>
      </c>
      <c r="M643" s="425"/>
      <c r="N643" s="424"/>
      <c r="O643" s="458"/>
    </row>
    <row r="644" spans="1:28" ht="15" customHeight="1" x14ac:dyDescent="0.2">
      <c r="A644" s="273"/>
      <c r="B644" s="144"/>
      <c r="C644" s="664"/>
      <c r="D644" s="710"/>
      <c r="E644" s="709"/>
      <c r="F644" s="708"/>
      <c r="G644" s="393"/>
      <c r="H644" s="138"/>
      <c r="I644" s="137"/>
      <c r="J644" s="136"/>
      <c r="K644" s="889" t="s">
        <v>45</v>
      </c>
      <c r="L644" s="811">
        <f>L651+L658+L665+L672+L679+L686+L692+L698+L704+L711+L724+L731+L738+L745+L752+L759</f>
        <v>1174.0999999999999</v>
      </c>
      <c r="M644" s="425" t="s">
        <v>218</v>
      </c>
      <c r="N644" s="459" t="s">
        <v>47</v>
      </c>
      <c r="O644" s="458"/>
    </row>
    <row r="645" spans="1:28" ht="15" x14ac:dyDescent="0.2">
      <c r="A645" s="273"/>
      <c r="B645" s="144"/>
      <c r="C645" s="664"/>
      <c r="D645" s="710"/>
      <c r="E645" s="709"/>
      <c r="F645" s="708"/>
      <c r="G645" s="393"/>
      <c r="H645" s="138"/>
      <c r="I645" s="137"/>
      <c r="J645" s="179"/>
      <c r="K645" s="889" t="s">
        <v>44</v>
      </c>
      <c r="L645" s="811">
        <f>L652+L659+L666+L673+L680+L687+L693+L699+L705+L712</f>
        <v>0</v>
      </c>
      <c r="M645" s="425"/>
      <c r="N645" s="459"/>
      <c r="O645" s="458"/>
    </row>
    <row r="646" spans="1:28" ht="15" x14ac:dyDescent="0.2">
      <c r="A646" s="273"/>
      <c r="B646" s="144"/>
      <c r="C646" s="664"/>
      <c r="D646" s="710"/>
      <c r="E646" s="709"/>
      <c r="F646" s="708"/>
      <c r="G646" s="393"/>
      <c r="H646" s="138"/>
      <c r="I646" s="137"/>
      <c r="J646" s="179"/>
      <c r="K646" s="889" t="s">
        <v>43</v>
      </c>
      <c r="L646" s="811">
        <f>L653+L660+L667+L674+L681+L688+L694+L700+L706+L713+L719</f>
        <v>0</v>
      </c>
      <c r="M646" s="425"/>
      <c r="N646" s="459"/>
      <c r="O646" s="399"/>
    </row>
    <row r="647" spans="1:28" ht="15.75" thickBot="1" x14ac:dyDescent="0.25">
      <c r="A647" s="273"/>
      <c r="B647" s="144"/>
      <c r="C647" s="664"/>
      <c r="D647" s="710"/>
      <c r="E647" s="709"/>
      <c r="F647" s="708"/>
      <c r="G647" s="393"/>
      <c r="H647" s="138"/>
      <c r="I647" s="137"/>
      <c r="J647" s="179"/>
      <c r="K647" s="888" t="s">
        <v>42</v>
      </c>
      <c r="L647" s="809">
        <f>L654+L661+L668+L675+L682+L689+L695+L701+L707+L714</f>
        <v>0</v>
      </c>
      <c r="M647" s="453"/>
      <c r="N647" s="452"/>
      <c r="O647" s="451"/>
    </row>
    <row r="648" spans="1:28" ht="15.75" thickBot="1" x14ac:dyDescent="0.25">
      <c r="A648" s="213"/>
      <c r="B648" s="129"/>
      <c r="C648" s="175"/>
      <c r="D648" s="706"/>
      <c r="E648" s="705"/>
      <c r="F648" s="704"/>
      <c r="G648" s="387"/>
      <c r="H648" s="123"/>
      <c r="I648" s="122"/>
      <c r="J648" s="447"/>
      <c r="K648" s="842" t="s">
        <v>33</v>
      </c>
      <c r="L648" s="415">
        <f>SUM(L642:L647)</f>
        <v>1174.0999999999999</v>
      </c>
      <c r="M648" s="385"/>
      <c r="N648" s="321"/>
      <c r="O648" s="386"/>
    </row>
    <row r="649" spans="1:28" ht="18.75" hidden="1" customHeight="1" x14ac:dyDescent="0.2">
      <c r="A649" s="290" t="s">
        <v>90</v>
      </c>
      <c r="B649" s="165" t="s">
        <v>97</v>
      </c>
      <c r="C649" s="667" t="s">
        <v>56</v>
      </c>
      <c r="D649" s="666" t="s">
        <v>56</v>
      </c>
      <c r="E649" s="413"/>
      <c r="F649" s="665" t="s">
        <v>217</v>
      </c>
      <c r="G649" s="411" t="s">
        <v>178</v>
      </c>
      <c r="H649" s="350" t="s">
        <v>52</v>
      </c>
      <c r="I649" s="158" t="s">
        <v>51</v>
      </c>
      <c r="J649" s="808" t="s">
        <v>58</v>
      </c>
      <c r="K649" s="841" t="s">
        <v>49</v>
      </c>
      <c r="L649" s="409"/>
      <c r="M649" s="483" t="s">
        <v>61</v>
      </c>
      <c r="N649" s="648" t="s">
        <v>47</v>
      </c>
      <c r="O649" s="482"/>
      <c r="AA649" s="201" t="s">
        <v>216</v>
      </c>
    </row>
    <row r="650" spans="1:28" ht="18.75" hidden="1" customHeight="1" x14ac:dyDescent="0.2">
      <c r="A650" s="273"/>
      <c r="B650" s="144"/>
      <c r="C650" s="664"/>
      <c r="D650" s="656"/>
      <c r="E650" s="395"/>
      <c r="F650" s="655"/>
      <c r="G650" s="393"/>
      <c r="H650" s="138"/>
      <c r="I650" s="137"/>
      <c r="J650" s="807" t="s">
        <v>215</v>
      </c>
      <c r="K650" s="872" t="s">
        <v>78</v>
      </c>
      <c r="L650" s="406"/>
      <c r="M650" s="702"/>
      <c r="N650" s="701"/>
      <c r="O650" s="399"/>
    </row>
    <row r="651" spans="1:28" ht="15.75" hidden="1" thickBot="1" x14ac:dyDescent="0.3">
      <c r="A651" s="273"/>
      <c r="B651" s="144"/>
      <c r="C651" s="664"/>
      <c r="D651" s="656"/>
      <c r="E651" s="395"/>
      <c r="F651" s="655"/>
      <c r="G651" s="393"/>
      <c r="H651" s="138"/>
      <c r="I651" s="137"/>
      <c r="J651" s="407"/>
      <c r="K651" s="840" t="s">
        <v>45</v>
      </c>
      <c r="L651" s="406">
        <v>0</v>
      </c>
      <c r="M651" s="671" t="s">
        <v>194</v>
      </c>
      <c r="N651" s="670" t="s">
        <v>193</v>
      </c>
      <c r="O651" s="399"/>
    </row>
    <row r="652" spans="1:28" ht="15.75" hidden="1" thickBot="1" x14ac:dyDescent="0.25">
      <c r="A652" s="273"/>
      <c r="B652" s="144"/>
      <c r="C652" s="664"/>
      <c r="D652" s="656"/>
      <c r="E652" s="395"/>
      <c r="F652" s="655"/>
      <c r="G652" s="393"/>
      <c r="H652" s="138"/>
      <c r="I652" s="137"/>
      <c r="J652" s="179"/>
      <c r="K652" s="840" t="s">
        <v>44</v>
      </c>
      <c r="L652" s="406"/>
      <c r="M652" s="425"/>
      <c r="N652" s="459"/>
      <c r="O652" s="399"/>
    </row>
    <row r="653" spans="1:28" ht="15.75" hidden="1" thickBot="1" x14ac:dyDescent="0.25">
      <c r="A653" s="273"/>
      <c r="B653" s="144"/>
      <c r="C653" s="664"/>
      <c r="D653" s="656"/>
      <c r="E653" s="395"/>
      <c r="F653" s="655"/>
      <c r="G653" s="393"/>
      <c r="H653" s="138"/>
      <c r="I653" s="137"/>
      <c r="J653" s="179"/>
      <c r="K653" s="840" t="s">
        <v>43</v>
      </c>
      <c r="L653" s="149">
        <v>0</v>
      </c>
      <c r="M653" s="425"/>
      <c r="N653" s="459"/>
      <c r="O653" s="399"/>
      <c r="AB653" s="201"/>
    </row>
    <row r="654" spans="1:28" ht="15.75" hidden="1" thickBot="1" x14ac:dyDescent="0.25">
      <c r="A654" s="273"/>
      <c r="B654" s="144"/>
      <c r="C654" s="664"/>
      <c r="D654" s="656"/>
      <c r="E654" s="395"/>
      <c r="F654" s="655"/>
      <c r="G654" s="393"/>
      <c r="H654" s="138"/>
      <c r="I654" s="137"/>
      <c r="J654" s="179"/>
      <c r="K654" s="866" t="s">
        <v>42</v>
      </c>
      <c r="L654" s="654"/>
      <c r="M654" s="453"/>
      <c r="N654" s="452"/>
      <c r="O654" s="451"/>
    </row>
    <row r="655" spans="1:28" ht="15.75" hidden="1" thickBot="1" x14ac:dyDescent="0.25">
      <c r="A655" s="213"/>
      <c r="B655" s="129"/>
      <c r="C655" s="175"/>
      <c r="D655" s="264"/>
      <c r="E655" s="263"/>
      <c r="F655" s="650"/>
      <c r="G655" s="387"/>
      <c r="H655" s="327"/>
      <c r="I655" s="122"/>
      <c r="J655" s="447"/>
      <c r="K655" s="842" t="s">
        <v>33</v>
      </c>
      <c r="L655" s="415">
        <f>SUM(L649:L654)</f>
        <v>0</v>
      </c>
      <c r="M655" s="385"/>
      <c r="N655" s="321"/>
      <c r="O655" s="386"/>
    </row>
    <row r="656" spans="1:28" ht="18" customHeight="1" x14ac:dyDescent="0.2">
      <c r="A656" s="290" t="s">
        <v>90</v>
      </c>
      <c r="B656" s="165" t="s">
        <v>97</v>
      </c>
      <c r="C656" s="667" t="s">
        <v>56</v>
      </c>
      <c r="D656" s="666" t="s">
        <v>39</v>
      </c>
      <c r="E656" s="413"/>
      <c r="F656" s="665" t="s">
        <v>214</v>
      </c>
      <c r="G656" s="411" t="s">
        <v>178</v>
      </c>
      <c r="H656" s="350" t="s">
        <v>52</v>
      </c>
      <c r="I656" s="158" t="s">
        <v>51</v>
      </c>
      <c r="J656" s="808" t="s">
        <v>58</v>
      </c>
      <c r="K656" s="841" t="s">
        <v>49</v>
      </c>
      <c r="L656" s="409"/>
      <c r="M656" s="187" t="s">
        <v>135</v>
      </c>
      <c r="N656" s="648"/>
      <c r="O656" s="482"/>
      <c r="AA656" s="201"/>
    </row>
    <row r="657" spans="1:30" ht="14.25" customHeight="1" x14ac:dyDescent="0.2">
      <c r="A657" s="273"/>
      <c r="B657" s="144"/>
      <c r="C657" s="664"/>
      <c r="D657" s="656"/>
      <c r="E657" s="395"/>
      <c r="F657" s="655"/>
      <c r="G657" s="393"/>
      <c r="H657" s="138"/>
      <c r="I657" s="137"/>
      <c r="J657" s="807" t="s">
        <v>209</v>
      </c>
      <c r="K657" s="244" t="s">
        <v>46</v>
      </c>
      <c r="L657" s="406"/>
      <c r="M657" s="405"/>
      <c r="N657" s="881"/>
      <c r="O657" s="399"/>
      <c r="AA657" s="201"/>
    </row>
    <row r="658" spans="1:30" ht="15" x14ac:dyDescent="0.25">
      <c r="A658" s="273"/>
      <c r="B658" s="144"/>
      <c r="C658" s="664"/>
      <c r="D658" s="656"/>
      <c r="E658" s="395"/>
      <c r="F658" s="655"/>
      <c r="G658" s="393"/>
      <c r="H658" s="138"/>
      <c r="I658" s="137"/>
      <c r="J658" s="407"/>
      <c r="K658" s="840" t="s">
        <v>45</v>
      </c>
      <c r="L658" s="406">
        <v>152.4</v>
      </c>
      <c r="M658" s="401"/>
      <c r="N658" s="670"/>
      <c r="O658" s="399"/>
      <c r="AA658" s="148"/>
      <c r="AB658" s="201"/>
    </row>
    <row r="659" spans="1:30" ht="15" x14ac:dyDescent="0.2">
      <c r="A659" s="273"/>
      <c r="B659" s="144"/>
      <c r="C659" s="664"/>
      <c r="D659" s="656"/>
      <c r="E659" s="395"/>
      <c r="F659" s="655"/>
      <c r="G659" s="393"/>
      <c r="H659" s="138"/>
      <c r="I659" s="137"/>
      <c r="J659" s="179"/>
      <c r="K659" s="840" t="s">
        <v>44</v>
      </c>
      <c r="L659" s="406"/>
      <c r="M659" s="425"/>
      <c r="N659" s="669"/>
      <c r="O659" s="399"/>
    </row>
    <row r="660" spans="1:30" ht="15" x14ac:dyDescent="0.2">
      <c r="A660" s="273"/>
      <c r="B660" s="144"/>
      <c r="C660" s="664"/>
      <c r="D660" s="656"/>
      <c r="E660" s="395"/>
      <c r="F660" s="870"/>
      <c r="G660" s="393"/>
      <c r="H660" s="138"/>
      <c r="I660" s="137"/>
      <c r="J660" s="179"/>
      <c r="K660" s="866" t="s">
        <v>43</v>
      </c>
      <c r="L660" s="146">
        <v>0</v>
      </c>
      <c r="M660" s="279"/>
      <c r="N660" s="887"/>
      <c r="O660" s="886"/>
      <c r="R660" s="1" t="s">
        <v>213</v>
      </c>
      <c r="S660" s="1">
        <v>352.5</v>
      </c>
      <c r="V660" s="1">
        <v>341.7</v>
      </c>
    </row>
    <row r="661" spans="1:30" ht="15.75" thickBot="1" x14ac:dyDescent="0.25">
      <c r="A661" s="273"/>
      <c r="B661" s="144"/>
      <c r="C661" s="664"/>
      <c r="D661" s="656"/>
      <c r="E661" s="395"/>
      <c r="F661" s="869"/>
      <c r="G661" s="393"/>
      <c r="H661" s="138"/>
      <c r="I661" s="137"/>
      <c r="J661" s="179"/>
      <c r="K661" s="866" t="s">
        <v>42</v>
      </c>
      <c r="L661" s="419"/>
      <c r="M661" s="392"/>
      <c r="N661" s="885"/>
      <c r="O661" s="390"/>
    </row>
    <row r="662" spans="1:30" ht="17.25" customHeight="1" thickBot="1" x14ac:dyDescent="0.25">
      <c r="A662" s="213"/>
      <c r="B662" s="129"/>
      <c r="C662" s="175"/>
      <c r="D662" s="264"/>
      <c r="E662" s="263"/>
      <c r="F662" s="834"/>
      <c r="G662" s="387"/>
      <c r="H662" s="327"/>
      <c r="I662" s="122"/>
      <c r="J662" s="447"/>
      <c r="K662" s="842" t="s">
        <v>33</v>
      </c>
      <c r="L662" s="415">
        <f>SUM(L656:L661)</f>
        <v>152.4</v>
      </c>
      <c r="M662" s="216"/>
      <c r="N662" s="321"/>
      <c r="O662" s="386"/>
    </row>
    <row r="663" spans="1:30" ht="15" x14ac:dyDescent="0.2">
      <c r="A663" s="290" t="s">
        <v>90</v>
      </c>
      <c r="B663" s="165" t="s">
        <v>97</v>
      </c>
      <c r="C663" s="667" t="s">
        <v>56</v>
      </c>
      <c r="D663" s="666" t="s">
        <v>97</v>
      </c>
      <c r="E663" s="413"/>
      <c r="F663" s="665" t="s">
        <v>212</v>
      </c>
      <c r="G663" s="411" t="s">
        <v>178</v>
      </c>
      <c r="H663" s="350" t="s">
        <v>52</v>
      </c>
      <c r="I663" s="158" t="s">
        <v>88</v>
      </c>
      <c r="J663" s="663" t="s">
        <v>58</v>
      </c>
      <c r="K663" s="841" t="s">
        <v>49</v>
      </c>
      <c r="L663" s="409"/>
      <c r="M663" s="187" t="s">
        <v>135</v>
      </c>
      <c r="N663" s="648"/>
      <c r="O663" s="482"/>
      <c r="AA663" s="201"/>
    </row>
    <row r="664" spans="1:30" ht="15" x14ac:dyDescent="0.2">
      <c r="A664" s="273"/>
      <c r="B664" s="144"/>
      <c r="C664" s="664"/>
      <c r="D664" s="656"/>
      <c r="E664" s="395"/>
      <c r="F664" s="655"/>
      <c r="G664" s="393"/>
      <c r="H664" s="138"/>
      <c r="I664" s="137"/>
      <c r="J664" s="663" t="s">
        <v>149</v>
      </c>
      <c r="K664" s="244" t="s">
        <v>46</v>
      </c>
      <c r="L664" s="406">
        <v>0</v>
      </c>
      <c r="M664" s="405"/>
      <c r="N664" s="881"/>
      <c r="O664" s="399"/>
      <c r="AA664" s="201"/>
    </row>
    <row r="665" spans="1:30" ht="15" x14ac:dyDescent="0.25">
      <c r="A665" s="273"/>
      <c r="B665" s="144"/>
      <c r="C665" s="664"/>
      <c r="D665" s="656"/>
      <c r="E665" s="395"/>
      <c r="F665" s="655"/>
      <c r="G665" s="393"/>
      <c r="H665" s="138"/>
      <c r="I665" s="137"/>
      <c r="J665" s="407"/>
      <c r="K665" s="840" t="s">
        <v>45</v>
      </c>
      <c r="L665" s="149">
        <v>680</v>
      </c>
      <c r="M665" s="401"/>
      <c r="N665" s="670"/>
      <c r="O665" s="399"/>
      <c r="AA665" s="201"/>
      <c r="AC665" s="201"/>
      <c r="AD665" s="201"/>
    </row>
    <row r="666" spans="1:30" ht="15" x14ac:dyDescent="0.2">
      <c r="A666" s="273"/>
      <c r="B666" s="144"/>
      <c r="C666" s="664"/>
      <c r="D666" s="656"/>
      <c r="E666" s="395"/>
      <c r="F666" s="655"/>
      <c r="G666" s="393"/>
      <c r="H666" s="138"/>
      <c r="I666" s="137"/>
      <c r="J666" s="883"/>
      <c r="K666" s="840" t="s">
        <v>44</v>
      </c>
      <c r="L666" s="406"/>
      <c r="M666" s="425"/>
      <c r="N666" s="459"/>
      <c r="O666" s="399"/>
    </row>
    <row r="667" spans="1:30" ht="15" x14ac:dyDescent="0.2">
      <c r="A667" s="273"/>
      <c r="B667" s="144"/>
      <c r="C667" s="664"/>
      <c r="D667" s="656"/>
      <c r="E667" s="395"/>
      <c r="F667" s="870"/>
      <c r="G667" s="393"/>
      <c r="H667" s="138"/>
      <c r="I667" s="137"/>
      <c r="J667" s="883"/>
      <c r="K667" s="840" t="s">
        <v>43</v>
      </c>
      <c r="L667" s="406"/>
      <c r="M667" s="425"/>
      <c r="N667" s="459"/>
      <c r="O667" s="399"/>
    </row>
    <row r="668" spans="1:30" ht="15.75" thickBot="1" x14ac:dyDescent="0.25">
      <c r="A668" s="273"/>
      <c r="B668" s="144"/>
      <c r="C668" s="664"/>
      <c r="D668" s="656"/>
      <c r="E668" s="395"/>
      <c r="F668" s="884"/>
      <c r="G668" s="393"/>
      <c r="H668" s="138"/>
      <c r="I668" s="137"/>
      <c r="J668" s="883"/>
      <c r="K668" s="866" t="s">
        <v>42</v>
      </c>
      <c r="L668" s="654"/>
      <c r="M668" s="453"/>
      <c r="N668" s="452"/>
      <c r="O668" s="451"/>
    </row>
    <row r="669" spans="1:30" ht="12" customHeight="1" thickBot="1" x14ac:dyDescent="0.25">
      <c r="A669" s="213"/>
      <c r="B669" s="129"/>
      <c r="C669" s="175"/>
      <c r="D669" s="264"/>
      <c r="E669" s="263"/>
      <c r="F669" s="834"/>
      <c r="G669" s="387"/>
      <c r="H669" s="327"/>
      <c r="I669" s="122"/>
      <c r="J669" s="882"/>
      <c r="K669" s="842" t="s">
        <v>33</v>
      </c>
      <c r="L669" s="415">
        <f>SUM(L663:L668)</f>
        <v>680</v>
      </c>
      <c r="M669" s="216"/>
      <c r="N669" s="321"/>
      <c r="O669" s="386"/>
    </row>
    <row r="670" spans="1:30" ht="12.75" customHeight="1" x14ac:dyDescent="0.2">
      <c r="A670" s="290" t="s">
        <v>90</v>
      </c>
      <c r="B670" s="165" t="s">
        <v>97</v>
      </c>
      <c r="C670" s="667" t="s">
        <v>56</v>
      </c>
      <c r="D670" s="666" t="s">
        <v>96</v>
      </c>
      <c r="E670" s="413"/>
      <c r="F670" s="665" t="s">
        <v>211</v>
      </c>
      <c r="G670" s="411" t="s">
        <v>178</v>
      </c>
      <c r="H670" s="350" t="s">
        <v>52</v>
      </c>
      <c r="I670" s="158" t="s">
        <v>51</v>
      </c>
      <c r="J670" s="689" t="s">
        <v>58</v>
      </c>
      <c r="K670" s="841" t="s">
        <v>49</v>
      </c>
      <c r="L670" s="409"/>
      <c r="M670" s="187" t="s">
        <v>135</v>
      </c>
      <c r="N670" s="648"/>
      <c r="O670" s="482"/>
      <c r="AA670" s="201"/>
    </row>
    <row r="671" spans="1:30" ht="12.75" customHeight="1" x14ac:dyDescent="0.2">
      <c r="A671" s="273"/>
      <c r="B671" s="144"/>
      <c r="C671" s="664"/>
      <c r="D671" s="656"/>
      <c r="E671" s="395"/>
      <c r="F671" s="655"/>
      <c r="G671" s="393"/>
      <c r="H671" s="138"/>
      <c r="I671" s="137"/>
      <c r="J671" s="663" t="s">
        <v>209</v>
      </c>
      <c r="K671" s="244" t="s">
        <v>46</v>
      </c>
      <c r="L671" s="406"/>
      <c r="M671" s="702"/>
      <c r="N671" s="881"/>
      <c r="O671" s="399"/>
      <c r="AA671" s="871"/>
    </row>
    <row r="672" spans="1:30" ht="15" x14ac:dyDescent="0.25">
      <c r="A672" s="273"/>
      <c r="B672" s="144"/>
      <c r="C672" s="664"/>
      <c r="D672" s="656"/>
      <c r="E672" s="395"/>
      <c r="F672" s="655"/>
      <c r="G672" s="393"/>
      <c r="H672" s="138"/>
      <c r="I672" s="137"/>
      <c r="J672" s="407"/>
      <c r="K672" s="840" t="s">
        <v>45</v>
      </c>
      <c r="L672" s="406">
        <v>91.7</v>
      </c>
      <c r="M672" s="671"/>
      <c r="N672" s="670"/>
      <c r="O672" s="399"/>
      <c r="AA672" s="148"/>
    </row>
    <row r="673" spans="1:27" ht="15" x14ac:dyDescent="0.2">
      <c r="A673" s="273"/>
      <c r="B673" s="144"/>
      <c r="C673" s="664"/>
      <c r="D673" s="656"/>
      <c r="E673" s="395"/>
      <c r="F673" s="655"/>
      <c r="G673" s="393"/>
      <c r="H673" s="138"/>
      <c r="I673" s="137"/>
      <c r="J673" s="179"/>
      <c r="K673" s="840" t="s">
        <v>44</v>
      </c>
      <c r="L673" s="406"/>
      <c r="M673" s="425"/>
      <c r="N673" s="459"/>
      <c r="O673" s="399"/>
    </row>
    <row r="674" spans="1:27" ht="15" x14ac:dyDescent="0.2">
      <c r="A674" s="273"/>
      <c r="B674" s="144"/>
      <c r="C674" s="664"/>
      <c r="D674" s="656"/>
      <c r="E674" s="395"/>
      <c r="F674" s="655"/>
      <c r="G674" s="393"/>
      <c r="H674" s="138"/>
      <c r="I674" s="137"/>
      <c r="J674" s="179"/>
      <c r="K674" s="840" t="s">
        <v>43</v>
      </c>
      <c r="L674" s="149">
        <v>0</v>
      </c>
      <c r="M674" s="425"/>
      <c r="N674" s="459"/>
      <c r="O674" s="399"/>
    </row>
    <row r="675" spans="1:27" ht="15.75" thickBot="1" x14ac:dyDescent="0.25">
      <c r="A675" s="273"/>
      <c r="B675" s="144"/>
      <c r="C675" s="664"/>
      <c r="D675" s="656"/>
      <c r="E675" s="395"/>
      <c r="F675" s="655"/>
      <c r="G675" s="393"/>
      <c r="H675" s="138"/>
      <c r="I675" s="137"/>
      <c r="J675" s="179"/>
      <c r="K675" s="866" t="s">
        <v>42</v>
      </c>
      <c r="L675" s="654"/>
      <c r="M675" s="453"/>
      <c r="N675" s="452"/>
      <c r="O675" s="451"/>
    </row>
    <row r="676" spans="1:27" ht="15" customHeight="1" thickBot="1" x14ac:dyDescent="0.25">
      <c r="A676" s="213"/>
      <c r="B676" s="129"/>
      <c r="C676" s="175"/>
      <c r="D676" s="264"/>
      <c r="E676" s="263"/>
      <c r="F676" s="650"/>
      <c r="G676" s="387"/>
      <c r="H676" s="327"/>
      <c r="I676" s="122"/>
      <c r="J676" s="447"/>
      <c r="K676" s="842" t="s">
        <v>33</v>
      </c>
      <c r="L676" s="415">
        <f>SUM(L670:L675)</f>
        <v>91.7</v>
      </c>
      <c r="M676" s="385"/>
      <c r="N676" s="321"/>
      <c r="O676" s="386"/>
    </row>
    <row r="677" spans="1:27" ht="14.25" hidden="1" customHeight="1" x14ac:dyDescent="0.2">
      <c r="A677" s="290" t="s">
        <v>90</v>
      </c>
      <c r="B677" s="165" t="s">
        <v>97</v>
      </c>
      <c r="C677" s="667" t="s">
        <v>56</v>
      </c>
      <c r="D677" s="666" t="s">
        <v>94</v>
      </c>
      <c r="E677" s="413"/>
      <c r="F677" s="665" t="s">
        <v>210</v>
      </c>
      <c r="G677" s="411" t="s">
        <v>178</v>
      </c>
      <c r="H677" s="350" t="s">
        <v>52</v>
      </c>
      <c r="I677" s="158" t="s">
        <v>51</v>
      </c>
      <c r="J677" s="689" t="s">
        <v>58</v>
      </c>
      <c r="K677" s="841" t="s">
        <v>49</v>
      </c>
      <c r="L677" s="409"/>
      <c r="M677" s="483" t="s">
        <v>61</v>
      </c>
      <c r="N677" s="648" t="s">
        <v>47</v>
      </c>
      <c r="O677" s="482"/>
      <c r="AA677" s="201" t="s">
        <v>135</v>
      </c>
    </row>
    <row r="678" spans="1:27" ht="14.25" hidden="1" customHeight="1" x14ac:dyDescent="0.2">
      <c r="A678" s="273"/>
      <c r="B678" s="144"/>
      <c r="C678" s="664"/>
      <c r="D678" s="656"/>
      <c r="E678" s="395"/>
      <c r="F678" s="655"/>
      <c r="G678" s="393"/>
      <c r="H678" s="138"/>
      <c r="I678" s="137"/>
      <c r="J678" s="663" t="s">
        <v>209</v>
      </c>
      <c r="K678" s="872" t="s">
        <v>78</v>
      </c>
      <c r="L678" s="406"/>
      <c r="M678" s="702"/>
      <c r="N678" s="701"/>
      <c r="O678" s="399"/>
    </row>
    <row r="679" spans="1:27" ht="15.75" hidden="1" thickBot="1" x14ac:dyDescent="0.3">
      <c r="A679" s="273"/>
      <c r="B679" s="144"/>
      <c r="C679" s="664"/>
      <c r="D679" s="656"/>
      <c r="E679" s="395"/>
      <c r="F679" s="655"/>
      <c r="G679" s="393"/>
      <c r="H679" s="138"/>
      <c r="I679" s="137"/>
      <c r="J679" s="407"/>
      <c r="K679" s="840" t="s">
        <v>45</v>
      </c>
      <c r="L679" s="406">
        <v>0</v>
      </c>
      <c r="M679" s="671" t="s">
        <v>194</v>
      </c>
      <c r="N679" s="670" t="s">
        <v>193</v>
      </c>
      <c r="O679" s="399"/>
    </row>
    <row r="680" spans="1:27" ht="15.75" hidden="1" thickBot="1" x14ac:dyDescent="0.25">
      <c r="A680" s="273"/>
      <c r="B680" s="144"/>
      <c r="C680" s="664"/>
      <c r="D680" s="656"/>
      <c r="E680" s="395"/>
      <c r="F680" s="655"/>
      <c r="G680" s="393"/>
      <c r="H680" s="138"/>
      <c r="I680" s="137"/>
      <c r="J680" s="179"/>
      <c r="K680" s="840" t="s">
        <v>44</v>
      </c>
      <c r="L680" s="406"/>
      <c r="M680" s="497"/>
      <c r="N680" s="669"/>
      <c r="O680" s="399"/>
    </row>
    <row r="681" spans="1:27" ht="15.75" hidden="1" thickBot="1" x14ac:dyDescent="0.25">
      <c r="A681" s="273"/>
      <c r="B681" s="144"/>
      <c r="C681" s="664"/>
      <c r="D681" s="656"/>
      <c r="E681" s="395"/>
      <c r="F681" s="655"/>
      <c r="G681" s="393"/>
      <c r="H681" s="138"/>
      <c r="I681" s="137"/>
      <c r="J681" s="179"/>
      <c r="K681" s="840" t="s">
        <v>43</v>
      </c>
      <c r="L681" s="406">
        <v>0</v>
      </c>
      <c r="M681" s="497"/>
      <c r="N681" s="669"/>
      <c r="O681" s="399"/>
    </row>
    <row r="682" spans="1:27" ht="15.75" hidden="1" thickBot="1" x14ac:dyDescent="0.25">
      <c r="A682" s="273"/>
      <c r="B682" s="144"/>
      <c r="C682" s="664"/>
      <c r="D682" s="656"/>
      <c r="E682" s="395"/>
      <c r="F682" s="655"/>
      <c r="G682" s="393"/>
      <c r="H682" s="138"/>
      <c r="I682" s="137"/>
      <c r="J682" s="179"/>
      <c r="K682" s="866" t="s">
        <v>42</v>
      </c>
      <c r="L682" s="654"/>
      <c r="M682" s="680"/>
      <c r="N682" s="679"/>
      <c r="O682" s="678"/>
    </row>
    <row r="683" spans="1:27" ht="14.25" hidden="1" customHeight="1" thickBot="1" x14ac:dyDescent="0.25">
      <c r="A683" s="213"/>
      <c r="B683" s="129"/>
      <c r="C683" s="175"/>
      <c r="D683" s="264"/>
      <c r="E683" s="263"/>
      <c r="F683" s="650"/>
      <c r="G683" s="387"/>
      <c r="H683" s="327"/>
      <c r="I683" s="122"/>
      <c r="J683" s="447"/>
      <c r="K683" s="842" t="s">
        <v>33</v>
      </c>
      <c r="L683" s="415">
        <f>SUM(L677:L682)</f>
        <v>0</v>
      </c>
      <c r="M683" s="385"/>
      <c r="N683" s="321"/>
      <c r="O683" s="386"/>
    </row>
    <row r="684" spans="1:27" ht="13.5" hidden="1" customHeight="1" x14ac:dyDescent="0.2">
      <c r="A684" s="290" t="s">
        <v>90</v>
      </c>
      <c r="B684" s="165" t="s">
        <v>97</v>
      </c>
      <c r="C684" s="667" t="s">
        <v>56</v>
      </c>
      <c r="D684" s="666" t="s">
        <v>90</v>
      </c>
      <c r="E684" s="413"/>
      <c r="F684" s="665" t="s">
        <v>208</v>
      </c>
      <c r="G684" s="411" t="s">
        <v>178</v>
      </c>
      <c r="H684" s="350" t="s">
        <v>52</v>
      </c>
      <c r="I684" s="158" t="s">
        <v>92</v>
      </c>
      <c r="J684" s="689" t="s">
        <v>58</v>
      </c>
      <c r="K684" s="841" t="s">
        <v>49</v>
      </c>
      <c r="L684" s="409"/>
      <c r="M684" s="483"/>
      <c r="N684" s="880"/>
      <c r="O684" s="482"/>
      <c r="Y684" s="201"/>
      <c r="AA684" s="201" t="s">
        <v>135</v>
      </c>
    </row>
    <row r="685" spans="1:27" ht="13.5" hidden="1" customHeight="1" x14ac:dyDescent="0.2">
      <c r="A685" s="273"/>
      <c r="B685" s="144"/>
      <c r="C685" s="664"/>
      <c r="D685" s="656"/>
      <c r="E685" s="395"/>
      <c r="F685" s="655"/>
      <c r="G685" s="393"/>
      <c r="H685" s="138"/>
      <c r="I685" s="137"/>
      <c r="J685" s="663" t="s">
        <v>103</v>
      </c>
      <c r="K685" s="872" t="s">
        <v>78</v>
      </c>
      <c r="L685" s="406"/>
      <c r="M685" s="702"/>
      <c r="N685" s="669"/>
      <c r="O685" s="399"/>
      <c r="Y685" s="201"/>
    </row>
    <row r="686" spans="1:27" ht="15.75" hidden="1" thickBot="1" x14ac:dyDescent="0.3">
      <c r="A686" s="273"/>
      <c r="B686" s="144"/>
      <c r="C686" s="664"/>
      <c r="D686" s="656"/>
      <c r="E686" s="395"/>
      <c r="F686" s="655"/>
      <c r="G686" s="393"/>
      <c r="H686" s="138"/>
      <c r="I686" s="137"/>
      <c r="J686" s="407"/>
      <c r="K686" s="840" t="s">
        <v>45</v>
      </c>
      <c r="L686" s="879">
        <v>0</v>
      </c>
      <c r="M686" s="671"/>
      <c r="N686" s="670"/>
      <c r="O686" s="399"/>
      <c r="Y686" s="201"/>
    </row>
    <row r="687" spans="1:27" ht="15.75" hidden="1" thickBot="1" x14ac:dyDescent="0.25">
      <c r="A687" s="273"/>
      <c r="B687" s="144"/>
      <c r="C687" s="664"/>
      <c r="D687" s="656"/>
      <c r="E687" s="395"/>
      <c r="F687" s="655"/>
      <c r="G687" s="393"/>
      <c r="H687" s="138"/>
      <c r="I687" s="137"/>
      <c r="J687" s="179"/>
      <c r="K687" s="840" t="s">
        <v>44</v>
      </c>
      <c r="L687" s="406"/>
      <c r="M687" s="497" t="s">
        <v>207</v>
      </c>
      <c r="N687" s="669" t="s">
        <v>47</v>
      </c>
      <c r="O687" s="399"/>
      <c r="Y687" s="201"/>
      <c r="AA687" s="201" t="s">
        <v>206</v>
      </c>
    </row>
    <row r="688" spans="1:27" ht="15.75" hidden="1" thickBot="1" x14ac:dyDescent="0.25">
      <c r="A688" s="273"/>
      <c r="B688" s="144"/>
      <c r="C688" s="664"/>
      <c r="D688" s="656"/>
      <c r="E688" s="395"/>
      <c r="F688" s="870"/>
      <c r="G688" s="393"/>
      <c r="H688" s="138"/>
      <c r="I688" s="137"/>
      <c r="J688" s="179"/>
      <c r="K688" s="840" t="s">
        <v>43</v>
      </c>
      <c r="L688" s="406">
        <v>0</v>
      </c>
      <c r="M688" s="425"/>
      <c r="N688" s="459"/>
      <c r="O688" s="399"/>
    </row>
    <row r="689" spans="1:24" ht="15.75" hidden="1" thickBot="1" x14ac:dyDescent="0.25">
      <c r="A689" s="273"/>
      <c r="B689" s="144"/>
      <c r="C689" s="664"/>
      <c r="D689" s="656"/>
      <c r="E689" s="395"/>
      <c r="F689" s="878"/>
      <c r="G689" s="393"/>
      <c r="H689" s="138"/>
      <c r="I689" s="137"/>
      <c r="J689" s="179"/>
      <c r="K689" s="866" t="s">
        <v>42</v>
      </c>
      <c r="L689" s="654"/>
      <c r="M689" s="453"/>
      <c r="N689" s="452"/>
      <c r="O689" s="451"/>
    </row>
    <row r="690" spans="1:24" ht="19.899999999999999" hidden="1" customHeight="1" thickBot="1" x14ac:dyDescent="0.25">
      <c r="A690" s="213"/>
      <c r="B690" s="129"/>
      <c r="C690" s="175"/>
      <c r="D690" s="264"/>
      <c r="E690" s="263"/>
      <c r="F690" s="834"/>
      <c r="G690" s="387"/>
      <c r="H690" s="327"/>
      <c r="I690" s="122"/>
      <c r="J690" s="447"/>
      <c r="K690" s="842" t="s">
        <v>33</v>
      </c>
      <c r="L690" s="415">
        <f>SUM(L684:L689)</f>
        <v>0</v>
      </c>
      <c r="M690" s="385"/>
      <c r="N690" s="321"/>
      <c r="O690" s="386"/>
    </row>
    <row r="691" spans="1:24" ht="18" hidden="1" customHeight="1" x14ac:dyDescent="0.2">
      <c r="A691" s="290" t="s">
        <v>90</v>
      </c>
      <c r="B691" s="165" t="s">
        <v>97</v>
      </c>
      <c r="C691" s="667" t="s">
        <v>56</v>
      </c>
      <c r="D691" s="666" t="s">
        <v>86</v>
      </c>
      <c r="E691" s="413"/>
      <c r="F691" s="780" t="s">
        <v>205</v>
      </c>
      <c r="G691" s="411" t="s">
        <v>178</v>
      </c>
      <c r="H691" s="350" t="s">
        <v>52</v>
      </c>
      <c r="I691" s="158" t="s">
        <v>196</v>
      </c>
      <c r="J691" s="663" t="s">
        <v>204</v>
      </c>
      <c r="K691" s="841" t="s">
        <v>49</v>
      </c>
      <c r="L691" s="409"/>
      <c r="M691" s="187" t="s">
        <v>61</v>
      </c>
      <c r="N691" s="186" t="s">
        <v>47</v>
      </c>
      <c r="O691" s="478">
        <v>1</v>
      </c>
    </row>
    <row r="692" spans="1:24" ht="18.600000000000001" hidden="1" customHeight="1" x14ac:dyDescent="0.25">
      <c r="A692" s="273"/>
      <c r="B692" s="144"/>
      <c r="C692" s="664"/>
      <c r="D692" s="656"/>
      <c r="E692" s="395"/>
      <c r="F692" s="767"/>
      <c r="G692" s="393"/>
      <c r="H692" s="138"/>
      <c r="I692" s="137"/>
      <c r="J692" s="407" t="s">
        <v>203</v>
      </c>
      <c r="K692" s="840" t="s">
        <v>45</v>
      </c>
      <c r="L692" s="406"/>
      <c r="M692" s="401" t="s">
        <v>194</v>
      </c>
      <c r="N692" s="400" t="s">
        <v>193</v>
      </c>
      <c r="O692" s="458">
        <v>20769</v>
      </c>
    </row>
    <row r="693" spans="1:24" ht="17.45" hidden="1" customHeight="1" x14ac:dyDescent="0.2">
      <c r="A693" s="273"/>
      <c r="B693" s="144"/>
      <c r="C693" s="664"/>
      <c r="D693" s="656"/>
      <c r="E693" s="395"/>
      <c r="F693" s="767"/>
      <c r="G693" s="393"/>
      <c r="H693" s="138"/>
      <c r="I693" s="137"/>
      <c r="J693" s="179"/>
      <c r="K693" s="840" t="s">
        <v>44</v>
      </c>
      <c r="L693" s="406"/>
      <c r="M693" s="425"/>
      <c r="N693" s="459"/>
      <c r="O693" s="399"/>
    </row>
    <row r="694" spans="1:24" ht="15.75" hidden="1" thickBot="1" x14ac:dyDescent="0.25">
      <c r="A694" s="273"/>
      <c r="B694" s="144"/>
      <c r="C694" s="664"/>
      <c r="D694" s="656"/>
      <c r="E694" s="395"/>
      <c r="F694" s="876"/>
      <c r="G694" s="393"/>
      <c r="H694" s="138"/>
      <c r="I694" s="137"/>
      <c r="J694" s="179"/>
      <c r="K694" s="840" t="s">
        <v>43</v>
      </c>
      <c r="L694" s="406"/>
      <c r="M694" s="425"/>
      <c r="N694" s="459"/>
      <c r="O694" s="399"/>
    </row>
    <row r="695" spans="1:24" ht="15.75" hidden="1" thickBot="1" x14ac:dyDescent="0.25">
      <c r="A695" s="273"/>
      <c r="B695" s="144"/>
      <c r="C695" s="664"/>
      <c r="D695" s="656"/>
      <c r="E695" s="395"/>
      <c r="F695" s="877"/>
      <c r="G695" s="393"/>
      <c r="H695" s="138"/>
      <c r="I695" s="137"/>
      <c r="J695" s="179"/>
      <c r="K695" s="866" t="s">
        <v>41</v>
      </c>
      <c r="L695" s="654"/>
      <c r="M695" s="453"/>
      <c r="N695" s="452"/>
      <c r="O695" s="451"/>
    </row>
    <row r="696" spans="1:24" ht="17.25" hidden="1" customHeight="1" thickBot="1" x14ac:dyDescent="0.25">
      <c r="A696" s="213"/>
      <c r="B696" s="129"/>
      <c r="C696" s="175"/>
      <c r="D696" s="264"/>
      <c r="E696" s="263"/>
      <c r="F696" s="874"/>
      <c r="G696" s="387"/>
      <c r="H696" s="327"/>
      <c r="I696" s="122"/>
      <c r="J696" s="447"/>
      <c r="K696" s="842" t="s">
        <v>33</v>
      </c>
      <c r="L696" s="415">
        <f>SUM(L691:L695)</f>
        <v>0</v>
      </c>
      <c r="M696" s="385"/>
      <c r="N696" s="321"/>
      <c r="O696" s="426"/>
    </row>
    <row r="697" spans="1:24" ht="15.75" hidden="1" thickBot="1" x14ac:dyDescent="0.25">
      <c r="A697" s="290" t="s">
        <v>90</v>
      </c>
      <c r="B697" s="165" t="s">
        <v>97</v>
      </c>
      <c r="C697" s="667" t="s">
        <v>56</v>
      </c>
      <c r="D697" s="666" t="s">
        <v>82</v>
      </c>
      <c r="E697" s="413"/>
      <c r="F697" s="780" t="s">
        <v>202</v>
      </c>
      <c r="G697" s="411" t="s">
        <v>178</v>
      </c>
      <c r="H697" s="350" t="s">
        <v>52</v>
      </c>
      <c r="I697" s="158" t="s">
        <v>198</v>
      </c>
      <c r="J697" s="689" t="s">
        <v>201</v>
      </c>
      <c r="K697" s="841" t="s">
        <v>49</v>
      </c>
      <c r="L697" s="409"/>
      <c r="M697" s="187" t="s">
        <v>61</v>
      </c>
      <c r="N697" s="186" t="s">
        <v>47</v>
      </c>
      <c r="O697" s="478">
        <v>1</v>
      </c>
    </row>
    <row r="698" spans="1:24" ht="15.75" hidden="1" thickBot="1" x14ac:dyDescent="0.3">
      <c r="A698" s="273"/>
      <c r="B698" s="144"/>
      <c r="C698" s="664"/>
      <c r="D698" s="656"/>
      <c r="E698" s="395"/>
      <c r="F698" s="767"/>
      <c r="G698" s="393"/>
      <c r="H698" s="138"/>
      <c r="I698" s="137"/>
      <c r="J698" s="407" t="s">
        <v>200</v>
      </c>
      <c r="K698" s="840" t="s">
        <v>45</v>
      </c>
      <c r="L698" s="406"/>
      <c r="M698" s="401" t="s">
        <v>194</v>
      </c>
      <c r="N698" s="400" t="s">
        <v>193</v>
      </c>
      <c r="O698" s="458">
        <v>20260</v>
      </c>
    </row>
    <row r="699" spans="1:24" ht="15.75" hidden="1" thickBot="1" x14ac:dyDescent="0.25">
      <c r="A699" s="273"/>
      <c r="B699" s="144"/>
      <c r="C699" s="664"/>
      <c r="D699" s="656"/>
      <c r="E699" s="395"/>
      <c r="F699" s="767"/>
      <c r="G699" s="393"/>
      <c r="H699" s="138"/>
      <c r="I699" s="137"/>
      <c r="J699" s="179"/>
      <c r="K699" s="840" t="s">
        <v>44</v>
      </c>
      <c r="L699" s="406"/>
      <c r="M699" s="425"/>
      <c r="N699" s="459"/>
      <c r="O699" s="399"/>
    </row>
    <row r="700" spans="1:24" ht="15.75" hidden="1" thickBot="1" x14ac:dyDescent="0.25">
      <c r="A700" s="273"/>
      <c r="B700" s="144"/>
      <c r="C700" s="664"/>
      <c r="D700" s="656"/>
      <c r="E700" s="395"/>
      <c r="F700" s="876"/>
      <c r="G700" s="393"/>
      <c r="H700" s="138"/>
      <c r="I700" s="137"/>
      <c r="J700" s="179"/>
      <c r="K700" s="840" t="s">
        <v>43</v>
      </c>
      <c r="L700" s="406"/>
      <c r="M700" s="425"/>
      <c r="N700" s="459"/>
      <c r="O700" s="399"/>
      <c r="P700" s="201"/>
    </row>
    <row r="701" spans="1:24" ht="15.75" hidden="1" thickBot="1" x14ac:dyDescent="0.25">
      <c r="A701" s="273"/>
      <c r="B701" s="144"/>
      <c r="C701" s="664"/>
      <c r="D701" s="656"/>
      <c r="E701" s="395"/>
      <c r="F701" s="875"/>
      <c r="G701" s="393"/>
      <c r="H701" s="138"/>
      <c r="I701" s="137"/>
      <c r="J701" s="179"/>
      <c r="K701" s="866" t="s">
        <v>41</v>
      </c>
      <c r="L701" s="654"/>
      <c r="M701" s="453"/>
      <c r="N701" s="452"/>
      <c r="O701" s="451"/>
      <c r="P701" s="201"/>
    </row>
    <row r="702" spans="1:24" ht="28.5" hidden="1" customHeight="1" thickBot="1" x14ac:dyDescent="0.25">
      <c r="A702" s="213"/>
      <c r="B702" s="129"/>
      <c r="C702" s="175"/>
      <c r="D702" s="264"/>
      <c r="E702" s="263"/>
      <c r="F702" s="874"/>
      <c r="G702" s="387"/>
      <c r="H702" s="327"/>
      <c r="I702" s="122"/>
      <c r="J702" s="447"/>
      <c r="K702" s="842" t="s">
        <v>33</v>
      </c>
      <c r="L702" s="415">
        <f>SUM(L697:L701)</f>
        <v>0</v>
      </c>
      <c r="M702" s="385"/>
      <c r="N702" s="321"/>
      <c r="O702" s="386"/>
      <c r="P702" s="201"/>
    </row>
    <row r="703" spans="1:24" ht="15" hidden="1" customHeight="1" x14ac:dyDescent="0.2">
      <c r="A703" s="290" t="s">
        <v>90</v>
      </c>
      <c r="B703" s="165" t="s">
        <v>97</v>
      </c>
      <c r="C703" s="667" t="s">
        <v>56</v>
      </c>
      <c r="D703" s="666" t="s">
        <v>74</v>
      </c>
      <c r="E703" s="413"/>
      <c r="F703" s="665" t="s">
        <v>199</v>
      </c>
      <c r="G703" s="411" t="s">
        <v>178</v>
      </c>
      <c r="H703" s="480" t="s">
        <v>52</v>
      </c>
      <c r="I703" s="384" t="s">
        <v>198</v>
      </c>
      <c r="J703" s="689"/>
      <c r="K703" s="841" t="s">
        <v>49</v>
      </c>
      <c r="L703" s="409"/>
      <c r="M703" s="187"/>
      <c r="N703" s="186"/>
      <c r="O703" s="478"/>
      <c r="P703" s="201"/>
    </row>
    <row r="704" spans="1:24" ht="23.25" hidden="1" customHeight="1" x14ac:dyDescent="0.25">
      <c r="A704" s="273"/>
      <c r="B704" s="144"/>
      <c r="C704" s="664"/>
      <c r="D704" s="656"/>
      <c r="E704" s="395"/>
      <c r="F704" s="655"/>
      <c r="G704" s="393"/>
      <c r="H704" s="436"/>
      <c r="I704" s="873"/>
      <c r="J704" s="407"/>
      <c r="K704" s="840" t="s">
        <v>45</v>
      </c>
      <c r="L704" s="406"/>
      <c r="M704" s="401"/>
      <c r="N704" s="400"/>
      <c r="O704" s="458"/>
      <c r="P704" s="201"/>
      <c r="W704" s="1">
        <v>25</v>
      </c>
      <c r="X704" s="1">
        <v>1</v>
      </c>
    </row>
    <row r="705" spans="1:27" ht="15" hidden="1" customHeight="1" x14ac:dyDescent="0.2">
      <c r="A705" s="273"/>
      <c r="B705" s="144"/>
      <c r="C705" s="664"/>
      <c r="D705" s="656"/>
      <c r="E705" s="395"/>
      <c r="F705" s="655"/>
      <c r="G705" s="393"/>
      <c r="H705" s="436"/>
      <c r="I705" s="873"/>
      <c r="J705" s="687"/>
      <c r="K705" s="840" t="s">
        <v>44</v>
      </c>
      <c r="L705" s="406"/>
      <c r="M705" s="425"/>
      <c r="N705" s="459"/>
      <c r="O705" s="399"/>
    </row>
    <row r="706" spans="1:27" ht="14.25" hidden="1" customHeight="1" x14ac:dyDescent="0.2">
      <c r="A706" s="273"/>
      <c r="B706" s="144"/>
      <c r="C706" s="664"/>
      <c r="D706" s="656"/>
      <c r="E706" s="395"/>
      <c r="F706" s="870"/>
      <c r="G706" s="393"/>
      <c r="H706" s="436"/>
      <c r="I706" s="873"/>
      <c r="J706" s="687"/>
      <c r="K706" s="840" t="s">
        <v>43</v>
      </c>
      <c r="L706" s="406"/>
      <c r="M706" s="425"/>
      <c r="N706" s="459"/>
      <c r="O706" s="399"/>
    </row>
    <row r="707" spans="1:27" ht="16.5" hidden="1" customHeight="1" thickBot="1" x14ac:dyDescent="0.25">
      <c r="A707" s="273"/>
      <c r="B707" s="144"/>
      <c r="C707" s="664"/>
      <c r="D707" s="656"/>
      <c r="E707" s="395"/>
      <c r="F707" s="869"/>
      <c r="G707" s="393"/>
      <c r="H707" s="436"/>
      <c r="I707" s="137"/>
      <c r="J707" s="179"/>
      <c r="K707" s="866" t="s">
        <v>41</v>
      </c>
      <c r="L707" s="654"/>
      <c r="M707" s="453"/>
      <c r="N707" s="452"/>
      <c r="O707" s="451"/>
    </row>
    <row r="708" spans="1:27" ht="17.25" hidden="1" customHeight="1" thickBot="1" x14ac:dyDescent="0.25">
      <c r="A708" s="213"/>
      <c r="B708" s="129"/>
      <c r="C708" s="175"/>
      <c r="D708" s="264"/>
      <c r="E708" s="263"/>
      <c r="F708" s="834"/>
      <c r="G708" s="387"/>
      <c r="H708" s="473"/>
      <c r="I708" s="122"/>
      <c r="J708" s="447"/>
      <c r="K708" s="842" t="s">
        <v>33</v>
      </c>
      <c r="L708" s="415">
        <f>SUM(L703:L707)</f>
        <v>0</v>
      </c>
      <c r="M708" s="385"/>
      <c r="N708" s="321"/>
      <c r="O708" s="386"/>
    </row>
    <row r="709" spans="1:27" ht="16.5" hidden="1" customHeight="1" x14ac:dyDescent="0.2">
      <c r="A709" s="290" t="s">
        <v>90</v>
      </c>
      <c r="B709" s="165" t="s">
        <v>97</v>
      </c>
      <c r="C709" s="667" t="s">
        <v>56</v>
      </c>
      <c r="D709" s="666" t="s">
        <v>37</v>
      </c>
      <c r="E709" s="413"/>
      <c r="F709" s="665" t="s">
        <v>197</v>
      </c>
      <c r="G709" s="411" t="s">
        <v>178</v>
      </c>
      <c r="H709" s="350" t="s">
        <v>52</v>
      </c>
      <c r="I709" s="158" t="s">
        <v>196</v>
      </c>
      <c r="J709" s="689" t="s">
        <v>58</v>
      </c>
      <c r="K709" s="841" t="s">
        <v>49</v>
      </c>
      <c r="L709" s="409">
        <v>0</v>
      </c>
      <c r="M709" s="483" t="s">
        <v>61</v>
      </c>
      <c r="N709" s="648" t="s">
        <v>47</v>
      </c>
      <c r="O709" s="482"/>
      <c r="AA709" s="201" t="s">
        <v>135</v>
      </c>
    </row>
    <row r="710" spans="1:27" ht="16.5" hidden="1" customHeight="1" x14ac:dyDescent="0.2">
      <c r="A710" s="273"/>
      <c r="B710" s="144"/>
      <c r="C710" s="664"/>
      <c r="D710" s="656"/>
      <c r="E710" s="395"/>
      <c r="F710" s="655"/>
      <c r="G710" s="393"/>
      <c r="H710" s="138"/>
      <c r="I710" s="137"/>
      <c r="J710" s="663" t="s">
        <v>195</v>
      </c>
      <c r="K710" s="872" t="s">
        <v>78</v>
      </c>
      <c r="L710" s="406"/>
      <c r="M710" s="702"/>
      <c r="N710" s="701"/>
      <c r="O710" s="399"/>
    </row>
    <row r="711" spans="1:27" ht="15.75" hidden="1" thickBot="1" x14ac:dyDescent="0.3">
      <c r="A711" s="273"/>
      <c r="B711" s="144"/>
      <c r="C711" s="664"/>
      <c r="D711" s="656"/>
      <c r="E711" s="395"/>
      <c r="F711" s="655"/>
      <c r="G711" s="393"/>
      <c r="H711" s="138"/>
      <c r="I711" s="137"/>
      <c r="J711" s="407"/>
      <c r="K711" s="840" t="s">
        <v>45</v>
      </c>
      <c r="L711" s="406">
        <v>0</v>
      </c>
      <c r="M711" s="671" t="s">
        <v>194</v>
      </c>
      <c r="N711" s="670" t="s">
        <v>193</v>
      </c>
      <c r="O711" s="399"/>
      <c r="AA711" s="871" t="s">
        <v>192</v>
      </c>
    </row>
    <row r="712" spans="1:27" ht="15.75" hidden="1" thickBot="1" x14ac:dyDescent="0.25">
      <c r="A712" s="273"/>
      <c r="B712" s="144"/>
      <c r="C712" s="664"/>
      <c r="D712" s="656"/>
      <c r="E712" s="395"/>
      <c r="F712" s="655"/>
      <c r="G712" s="393"/>
      <c r="H712" s="138"/>
      <c r="I712" s="137"/>
      <c r="J712" s="179"/>
      <c r="K712" s="840" t="s">
        <v>44</v>
      </c>
      <c r="L712" s="406"/>
      <c r="M712" s="425"/>
      <c r="N712" s="459"/>
      <c r="O712" s="399"/>
    </row>
    <row r="713" spans="1:27" ht="15.75" hidden="1" thickBot="1" x14ac:dyDescent="0.25">
      <c r="A713" s="273"/>
      <c r="B713" s="144"/>
      <c r="C713" s="664"/>
      <c r="D713" s="656"/>
      <c r="E713" s="395"/>
      <c r="F713" s="870"/>
      <c r="G713" s="393"/>
      <c r="H713" s="138"/>
      <c r="I713" s="137"/>
      <c r="J713" s="179"/>
      <c r="K713" s="840" t="s">
        <v>43</v>
      </c>
      <c r="L713" s="149">
        <v>0</v>
      </c>
      <c r="M713" s="425"/>
      <c r="N713" s="459"/>
      <c r="O713" s="399"/>
    </row>
    <row r="714" spans="1:27" ht="15.75" hidden="1" thickBot="1" x14ac:dyDescent="0.25">
      <c r="A714" s="273"/>
      <c r="B714" s="144"/>
      <c r="C714" s="664"/>
      <c r="D714" s="656"/>
      <c r="E714" s="395"/>
      <c r="F714" s="869"/>
      <c r="G714" s="393"/>
      <c r="H714" s="138"/>
      <c r="I714" s="137"/>
      <c r="J714" s="179"/>
      <c r="K714" s="866" t="s">
        <v>42</v>
      </c>
      <c r="L714" s="654"/>
      <c r="M714" s="453"/>
      <c r="N714" s="452"/>
      <c r="O714" s="451"/>
    </row>
    <row r="715" spans="1:27" ht="23.25" hidden="1" customHeight="1" thickBot="1" x14ac:dyDescent="0.25">
      <c r="A715" s="213"/>
      <c r="B715" s="129"/>
      <c r="C715" s="175"/>
      <c r="D715" s="264"/>
      <c r="E715" s="263"/>
      <c r="F715" s="834"/>
      <c r="G715" s="387"/>
      <c r="H715" s="327"/>
      <c r="I715" s="122"/>
      <c r="J715" s="447"/>
      <c r="K715" s="842" t="s">
        <v>33</v>
      </c>
      <c r="L715" s="415">
        <f>SUM(L709:L714)</f>
        <v>0</v>
      </c>
      <c r="M715" s="385"/>
      <c r="N715" s="321"/>
      <c r="O715" s="386"/>
    </row>
    <row r="716" spans="1:27" ht="19.5" hidden="1" customHeight="1" x14ac:dyDescent="0.2">
      <c r="A716" s="290" t="s">
        <v>90</v>
      </c>
      <c r="B716" s="289" t="s">
        <v>97</v>
      </c>
      <c r="C716" s="667" t="s">
        <v>56</v>
      </c>
      <c r="D716" s="839">
        <v>11</v>
      </c>
      <c r="E716" s="254"/>
      <c r="F716" s="378" t="s">
        <v>191</v>
      </c>
      <c r="G716" s="160" t="s">
        <v>178</v>
      </c>
      <c r="H716" s="350" t="s">
        <v>52</v>
      </c>
      <c r="I716" s="831" t="s">
        <v>92</v>
      </c>
      <c r="J716" s="157" t="s">
        <v>190</v>
      </c>
      <c r="K716" s="841" t="s">
        <v>49</v>
      </c>
      <c r="L716" s="377"/>
      <c r="M716" s="376"/>
      <c r="N716" s="868"/>
      <c r="O716" s="374"/>
    </row>
    <row r="717" spans="1:27" ht="17.25" hidden="1" customHeight="1" x14ac:dyDescent="0.2">
      <c r="A717" s="273"/>
      <c r="B717" s="272"/>
      <c r="C717" s="664"/>
      <c r="D717" s="837"/>
      <c r="E717" s="235"/>
      <c r="F717" s="365"/>
      <c r="G717" s="139"/>
      <c r="H717" s="138"/>
      <c r="I717" s="826"/>
      <c r="J717" s="136"/>
      <c r="K717" s="840" t="s">
        <v>45</v>
      </c>
      <c r="L717" s="342"/>
      <c r="M717" s="371"/>
      <c r="N717" s="867"/>
      <c r="O717" s="369"/>
    </row>
    <row r="718" spans="1:27" ht="21.75" hidden="1" customHeight="1" x14ac:dyDescent="0.2">
      <c r="A718" s="273"/>
      <c r="B718" s="272"/>
      <c r="C718" s="664"/>
      <c r="D718" s="837"/>
      <c r="E718" s="235"/>
      <c r="F718" s="365"/>
      <c r="G718" s="139"/>
      <c r="H718" s="138"/>
      <c r="I718" s="826"/>
      <c r="J718" s="136"/>
      <c r="K718" s="840" t="s">
        <v>44</v>
      </c>
      <c r="L718" s="342"/>
      <c r="M718" s="368"/>
      <c r="N718" s="340"/>
      <c r="O718" s="366"/>
    </row>
    <row r="719" spans="1:27" ht="24.75" hidden="1" customHeight="1" x14ac:dyDescent="0.2">
      <c r="A719" s="273"/>
      <c r="B719" s="272"/>
      <c r="C719" s="664"/>
      <c r="D719" s="837"/>
      <c r="E719" s="235"/>
      <c r="F719" s="365"/>
      <c r="G719" s="139"/>
      <c r="H719" s="138"/>
      <c r="I719" s="826"/>
      <c r="J719" s="136"/>
      <c r="K719" s="840" t="s">
        <v>43</v>
      </c>
      <c r="L719" s="134"/>
      <c r="M719" s="371"/>
      <c r="N719" s="867"/>
      <c r="O719" s="369"/>
    </row>
    <row r="720" spans="1:27" ht="23.25" hidden="1" customHeight="1" thickBot="1" x14ac:dyDescent="0.25">
      <c r="A720" s="273"/>
      <c r="B720" s="272"/>
      <c r="C720" s="664"/>
      <c r="D720" s="837"/>
      <c r="E720" s="235"/>
      <c r="F720" s="365"/>
      <c r="G720" s="139"/>
      <c r="H720" s="138"/>
      <c r="I720" s="826"/>
      <c r="J720" s="136"/>
      <c r="K720" s="866" t="s">
        <v>42</v>
      </c>
      <c r="L720" s="333"/>
      <c r="M720" s="613"/>
      <c r="N720" s="865"/>
      <c r="O720" s="589"/>
    </row>
    <row r="721" spans="1:27" ht="25.5" hidden="1" customHeight="1" thickBot="1" x14ac:dyDescent="0.25">
      <c r="A721" s="213"/>
      <c r="B721" s="265"/>
      <c r="C721" s="175"/>
      <c r="D721" s="834"/>
      <c r="E721" s="223"/>
      <c r="F721" s="359"/>
      <c r="G721" s="124"/>
      <c r="H721" s="327"/>
      <c r="I721" s="823"/>
      <c r="J721" s="121"/>
      <c r="K721" s="864" t="s">
        <v>33</v>
      </c>
      <c r="L721" s="356">
        <f>SUM(L716:L720)</f>
        <v>0</v>
      </c>
      <c r="M721" s="863"/>
      <c r="N721" s="862"/>
      <c r="O721" s="861"/>
    </row>
    <row r="722" spans="1:27" ht="15" customHeight="1" x14ac:dyDescent="0.2">
      <c r="A722" s="166" t="s">
        <v>90</v>
      </c>
      <c r="B722" s="165" t="s">
        <v>97</v>
      </c>
      <c r="C722" s="256" t="s">
        <v>56</v>
      </c>
      <c r="D722" s="832">
        <v>12</v>
      </c>
      <c r="E722" s="351" t="s">
        <v>55</v>
      </c>
      <c r="F722" s="161" t="s">
        <v>189</v>
      </c>
      <c r="G722" s="160" t="s">
        <v>178</v>
      </c>
      <c r="H722" s="350" t="s">
        <v>52</v>
      </c>
      <c r="I722" s="831"/>
      <c r="J722" s="157" t="s">
        <v>188</v>
      </c>
      <c r="K722" s="841" t="s">
        <v>49</v>
      </c>
      <c r="L722" s="155">
        <v>0</v>
      </c>
      <c r="M722" s="133" t="s">
        <v>61</v>
      </c>
      <c r="N722" s="132" t="s">
        <v>47</v>
      </c>
      <c r="O722" s="339"/>
      <c r="AA722" s="148"/>
    </row>
    <row r="723" spans="1:27" ht="16.5" customHeight="1" x14ac:dyDescent="0.2">
      <c r="A723" s="145"/>
      <c r="B723" s="144"/>
      <c r="C723" s="237"/>
      <c r="D723" s="827"/>
      <c r="E723" s="337"/>
      <c r="F723" s="140"/>
      <c r="G723" s="139"/>
      <c r="H723" s="138"/>
      <c r="I723" s="826"/>
      <c r="J723" s="136"/>
      <c r="K723" s="244" t="s">
        <v>46</v>
      </c>
      <c r="L723" s="146"/>
      <c r="M723" s="133"/>
      <c r="N723" s="132"/>
      <c r="O723" s="339"/>
    </row>
    <row r="724" spans="1:27" ht="20.25" customHeight="1" x14ac:dyDescent="0.2">
      <c r="A724" s="145"/>
      <c r="B724" s="144"/>
      <c r="C724" s="237"/>
      <c r="D724" s="827"/>
      <c r="E724" s="337"/>
      <c r="F724" s="140"/>
      <c r="G724" s="139"/>
      <c r="H724" s="138"/>
      <c r="I724" s="826"/>
      <c r="J724" s="136"/>
      <c r="K724" s="840" t="s">
        <v>45</v>
      </c>
      <c r="L724" s="146">
        <v>50</v>
      </c>
      <c r="M724" s="133"/>
      <c r="N724" s="132"/>
      <c r="O724" s="339"/>
      <c r="AA724" s="148"/>
    </row>
    <row r="725" spans="1:27" ht="18" customHeight="1" x14ac:dyDescent="0.2">
      <c r="A725" s="145"/>
      <c r="B725" s="144"/>
      <c r="C725" s="237"/>
      <c r="D725" s="827"/>
      <c r="E725" s="337"/>
      <c r="F725" s="140"/>
      <c r="G725" s="139"/>
      <c r="H725" s="138"/>
      <c r="I725" s="826"/>
      <c r="J725" s="136"/>
      <c r="K725" s="840" t="s">
        <v>44</v>
      </c>
      <c r="L725" s="342"/>
      <c r="M725" s="133"/>
      <c r="N725" s="132"/>
      <c r="O725" s="339"/>
    </row>
    <row r="726" spans="1:27" ht="17.25" customHeight="1" x14ac:dyDescent="0.2">
      <c r="A726" s="145"/>
      <c r="B726" s="144"/>
      <c r="C726" s="237"/>
      <c r="D726" s="827"/>
      <c r="E726" s="337"/>
      <c r="F726" s="140"/>
      <c r="G726" s="139"/>
      <c r="H726" s="138"/>
      <c r="I726" s="826"/>
      <c r="J726" s="136"/>
      <c r="K726" s="860" t="s">
        <v>43</v>
      </c>
      <c r="L726" s="342"/>
      <c r="M726" s="133"/>
      <c r="N726" s="132"/>
      <c r="O726" s="339"/>
    </row>
    <row r="727" spans="1:27" ht="18" customHeight="1" x14ac:dyDescent="0.2">
      <c r="A727" s="145"/>
      <c r="B727" s="144"/>
      <c r="C727" s="237"/>
      <c r="D727" s="827"/>
      <c r="E727" s="337"/>
      <c r="F727" s="140"/>
      <c r="G727" s="139"/>
      <c r="H727" s="138"/>
      <c r="I727" s="826"/>
      <c r="J727" s="136"/>
      <c r="K727" s="860" t="s">
        <v>42</v>
      </c>
      <c r="L727" s="342"/>
      <c r="M727" s="133"/>
      <c r="N727" s="132"/>
      <c r="O727" s="339"/>
    </row>
    <row r="728" spans="1:27" ht="18" customHeight="1" thickBot="1" x14ac:dyDescent="0.25">
      <c r="A728" s="130"/>
      <c r="B728" s="129"/>
      <c r="C728" s="225"/>
      <c r="D728" s="824"/>
      <c r="E728" s="328"/>
      <c r="F728" s="125"/>
      <c r="G728" s="124"/>
      <c r="H728" s="327"/>
      <c r="I728" s="823"/>
      <c r="J728" s="121"/>
      <c r="K728" s="859" t="s">
        <v>33</v>
      </c>
      <c r="L728" s="849">
        <f>SUM(L722:L727)</f>
        <v>50</v>
      </c>
      <c r="M728" s="858"/>
      <c r="N728" s="857"/>
      <c r="O728" s="856"/>
    </row>
    <row r="729" spans="1:27" ht="18" customHeight="1" x14ac:dyDescent="0.2">
      <c r="A729" s="166" t="s">
        <v>90</v>
      </c>
      <c r="B729" s="165" t="s">
        <v>97</v>
      </c>
      <c r="C729" s="667" t="s">
        <v>56</v>
      </c>
      <c r="D729" s="832">
        <v>13</v>
      </c>
      <c r="E729" s="351" t="s">
        <v>55</v>
      </c>
      <c r="F729" s="161" t="s">
        <v>187</v>
      </c>
      <c r="G729" s="160" t="s">
        <v>178</v>
      </c>
      <c r="H729" s="350" t="s">
        <v>52</v>
      </c>
      <c r="I729" s="831"/>
      <c r="J729" s="348" t="s">
        <v>177</v>
      </c>
      <c r="K729" s="855" t="s">
        <v>49</v>
      </c>
      <c r="L729" s="155">
        <v>0</v>
      </c>
      <c r="M729" s="133" t="s">
        <v>184</v>
      </c>
      <c r="N729" s="132" t="s">
        <v>47</v>
      </c>
      <c r="O729" s="339"/>
      <c r="AA729" s="148"/>
    </row>
    <row r="730" spans="1:27" ht="16.5" customHeight="1" x14ac:dyDescent="0.2">
      <c r="A730" s="145"/>
      <c r="B730" s="144"/>
      <c r="C730" s="852"/>
      <c r="D730" s="827"/>
      <c r="E730" s="337"/>
      <c r="F730" s="140"/>
      <c r="G730" s="139"/>
      <c r="H730" s="138"/>
      <c r="I730" s="826"/>
      <c r="J730" s="335"/>
      <c r="K730" s="244" t="s">
        <v>46</v>
      </c>
      <c r="L730" s="146"/>
      <c r="M730" s="133" t="s">
        <v>181</v>
      </c>
      <c r="N730" s="132" t="s">
        <v>47</v>
      </c>
      <c r="O730" s="339"/>
    </row>
    <row r="731" spans="1:27" ht="22.5" customHeight="1" x14ac:dyDescent="0.2">
      <c r="A731" s="145"/>
      <c r="B731" s="144"/>
      <c r="C731" s="852"/>
      <c r="D731" s="827"/>
      <c r="E731" s="337"/>
      <c r="F731" s="140"/>
      <c r="G731" s="139"/>
      <c r="H731" s="138"/>
      <c r="I731" s="826"/>
      <c r="J731" s="335"/>
      <c r="K731" s="854" t="s">
        <v>45</v>
      </c>
      <c r="L731" s="146">
        <v>50</v>
      </c>
      <c r="M731" s="133"/>
      <c r="N731" s="132"/>
      <c r="O731" s="339"/>
      <c r="AA731" s="148"/>
    </row>
    <row r="732" spans="1:27" ht="17.25" customHeight="1" x14ac:dyDescent="0.2">
      <c r="A732" s="145"/>
      <c r="B732" s="144"/>
      <c r="C732" s="852"/>
      <c r="D732" s="827"/>
      <c r="E732" s="337"/>
      <c r="F732" s="140"/>
      <c r="G732" s="139"/>
      <c r="H732" s="138"/>
      <c r="I732" s="826"/>
      <c r="J732" s="335"/>
      <c r="K732" s="854" t="s">
        <v>44</v>
      </c>
      <c r="L732" s="342"/>
      <c r="M732" s="133"/>
      <c r="N732" s="132"/>
      <c r="O732" s="339"/>
    </row>
    <row r="733" spans="1:27" ht="15.75" customHeight="1" x14ac:dyDescent="0.2">
      <c r="A733" s="145"/>
      <c r="B733" s="144"/>
      <c r="C733" s="852"/>
      <c r="D733" s="827"/>
      <c r="E733" s="337"/>
      <c r="F733" s="140"/>
      <c r="G733" s="139"/>
      <c r="H733" s="138"/>
      <c r="I733" s="826"/>
      <c r="J733" s="335"/>
      <c r="K733" s="853" t="s">
        <v>43</v>
      </c>
      <c r="L733" s="342"/>
      <c r="M733" s="133"/>
      <c r="N733" s="132"/>
      <c r="O733" s="339"/>
    </row>
    <row r="734" spans="1:27" ht="16.5" customHeight="1" thickBot="1" x14ac:dyDescent="0.25">
      <c r="A734" s="145"/>
      <c r="B734" s="144"/>
      <c r="C734" s="852"/>
      <c r="D734" s="827"/>
      <c r="E734" s="337"/>
      <c r="F734" s="140"/>
      <c r="G734" s="139"/>
      <c r="H734" s="138"/>
      <c r="I734" s="826"/>
      <c r="J734" s="335"/>
      <c r="K734" s="843" t="s">
        <v>42</v>
      </c>
      <c r="L734" s="342"/>
      <c r="M734" s="851"/>
      <c r="N734" s="168"/>
      <c r="O734" s="330"/>
    </row>
    <row r="735" spans="1:27" ht="13.5" customHeight="1" thickBot="1" x14ac:dyDescent="0.25">
      <c r="A735" s="130"/>
      <c r="B735" s="129"/>
      <c r="C735" s="850"/>
      <c r="D735" s="824"/>
      <c r="E735" s="328"/>
      <c r="F735" s="125"/>
      <c r="G735" s="124"/>
      <c r="H735" s="327"/>
      <c r="I735" s="823"/>
      <c r="J735" s="325"/>
      <c r="K735" s="218" t="s">
        <v>33</v>
      </c>
      <c r="L735" s="849">
        <f>SUM(L729:L734)</f>
        <v>50</v>
      </c>
      <c r="M735" s="848"/>
      <c r="N735" s="215"/>
      <c r="O735" s="386"/>
    </row>
    <row r="736" spans="1:27" ht="15.75" customHeight="1" x14ac:dyDescent="0.2">
      <c r="A736" s="166" t="s">
        <v>90</v>
      </c>
      <c r="B736" s="165" t="s">
        <v>97</v>
      </c>
      <c r="C736" s="256" t="s">
        <v>56</v>
      </c>
      <c r="D736" s="832">
        <v>14</v>
      </c>
      <c r="E736" s="351" t="s">
        <v>55</v>
      </c>
      <c r="F736" s="161" t="s">
        <v>186</v>
      </c>
      <c r="G736" s="160" t="s">
        <v>178</v>
      </c>
      <c r="H736" s="350" t="s">
        <v>52</v>
      </c>
      <c r="I736" s="831"/>
      <c r="J736" s="157" t="s">
        <v>185</v>
      </c>
      <c r="K736" s="847" t="s">
        <v>49</v>
      </c>
      <c r="L736" s="155">
        <v>0</v>
      </c>
      <c r="M736" s="846" t="s">
        <v>184</v>
      </c>
      <c r="N736" s="828" t="s">
        <v>47</v>
      </c>
      <c r="O736" s="637"/>
      <c r="AA736" s="148"/>
    </row>
    <row r="737" spans="1:27" ht="15.75" customHeight="1" x14ac:dyDescent="0.2">
      <c r="A737" s="145"/>
      <c r="B737" s="144"/>
      <c r="C737" s="237"/>
      <c r="D737" s="827"/>
      <c r="E737" s="337"/>
      <c r="F737" s="140"/>
      <c r="G737" s="139"/>
      <c r="H737" s="138"/>
      <c r="I737" s="826"/>
      <c r="J737" s="136"/>
      <c r="K737" s="244" t="s">
        <v>46</v>
      </c>
      <c r="L737" s="146"/>
      <c r="M737" s="341"/>
      <c r="N737" s="340"/>
      <c r="O737" s="339"/>
    </row>
    <row r="738" spans="1:27" ht="17.25" customHeight="1" x14ac:dyDescent="0.2">
      <c r="A738" s="145"/>
      <c r="B738" s="144"/>
      <c r="C738" s="237"/>
      <c r="D738" s="827"/>
      <c r="E738" s="337"/>
      <c r="F738" s="140"/>
      <c r="G738" s="139"/>
      <c r="H738" s="138"/>
      <c r="I738" s="826"/>
      <c r="J738" s="136"/>
      <c r="K738" s="845" t="s">
        <v>45</v>
      </c>
      <c r="L738" s="146">
        <v>50</v>
      </c>
      <c r="M738" s="341"/>
      <c r="N738" s="340"/>
      <c r="O738" s="339"/>
      <c r="AA738" s="148"/>
    </row>
    <row r="739" spans="1:27" ht="18" customHeight="1" x14ac:dyDescent="0.2">
      <c r="A739" s="145"/>
      <c r="B739" s="144"/>
      <c r="C739" s="237"/>
      <c r="D739" s="827"/>
      <c r="E739" s="337"/>
      <c r="F739" s="140"/>
      <c r="G739" s="139"/>
      <c r="H739" s="138"/>
      <c r="I739" s="826"/>
      <c r="J739" s="136"/>
      <c r="K739" s="845" t="s">
        <v>44</v>
      </c>
      <c r="L739" s="146"/>
      <c r="M739" s="341"/>
      <c r="N739" s="340"/>
      <c r="O739" s="339"/>
    </row>
    <row r="740" spans="1:27" ht="18.75" customHeight="1" x14ac:dyDescent="0.2">
      <c r="A740" s="145"/>
      <c r="B740" s="144"/>
      <c r="C740" s="237"/>
      <c r="D740" s="827"/>
      <c r="E740" s="337"/>
      <c r="F740" s="140"/>
      <c r="G740" s="139"/>
      <c r="H740" s="138"/>
      <c r="I740" s="826"/>
      <c r="J740" s="136"/>
      <c r="K740" s="844" t="s">
        <v>43</v>
      </c>
      <c r="L740" s="342"/>
      <c r="M740" s="341"/>
      <c r="N740" s="340"/>
      <c r="O740" s="339"/>
    </row>
    <row r="741" spans="1:27" ht="17.25" customHeight="1" thickBot="1" x14ac:dyDescent="0.25">
      <c r="A741" s="145"/>
      <c r="B741" s="144"/>
      <c r="C741" s="237"/>
      <c r="D741" s="827"/>
      <c r="E741" s="337"/>
      <c r="F741" s="140"/>
      <c r="G741" s="139"/>
      <c r="H741" s="138"/>
      <c r="I741" s="826"/>
      <c r="J741" s="136"/>
      <c r="K741" s="843" t="s">
        <v>42</v>
      </c>
      <c r="L741" s="342"/>
      <c r="M741" s="332"/>
      <c r="N741" s="331"/>
      <c r="O741" s="330"/>
    </row>
    <row r="742" spans="1:27" ht="15" customHeight="1" thickBot="1" x14ac:dyDescent="0.25">
      <c r="A742" s="130"/>
      <c r="B742" s="129"/>
      <c r="C742" s="225"/>
      <c r="D742" s="824"/>
      <c r="E742" s="328"/>
      <c r="F742" s="125"/>
      <c r="G742" s="124"/>
      <c r="H742" s="327"/>
      <c r="I742" s="823"/>
      <c r="J742" s="121"/>
      <c r="K742" s="842" t="s">
        <v>33</v>
      </c>
      <c r="L742" s="415">
        <f>SUM(L736:L741)</f>
        <v>50</v>
      </c>
      <c r="M742" s="322"/>
      <c r="N742" s="821"/>
      <c r="O742" s="386"/>
    </row>
    <row r="743" spans="1:27" ht="25.5" customHeight="1" x14ac:dyDescent="0.2">
      <c r="A743" s="166" t="s">
        <v>90</v>
      </c>
      <c r="B743" s="165" t="s">
        <v>97</v>
      </c>
      <c r="C743" s="256" t="s">
        <v>56</v>
      </c>
      <c r="D743" s="832">
        <v>15</v>
      </c>
      <c r="E743" s="351" t="s">
        <v>55</v>
      </c>
      <c r="F743" s="161" t="s">
        <v>183</v>
      </c>
      <c r="G743" s="160" t="s">
        <v>178</v>
      </c>
      <c r="H743" s="350" t="s">
        <v>52</v>
      </c>
      <c r="I743" s="831"/>
      <c r="J743" s="157" t="s">
        <v>182</v>
      </c>
      <c r="K743" s="841" t="s">
        <v>49</v>
      </c>
      <c r="L743" s="155">
        <v>0</v>
      </c>
      <c r="M743" s="829" t="s">
        <v>61</v>
      </c>
      <c r="N743" s="828" t="s">
        <v>47</v>
      </c>
      <c r="O743" s="637"/>
      <c r="AA743" s="148"/>
    </row>
    <row r="744" spans="1:27" ht="25.5" customHeight="1" x14ac:dyDescent="0.2">
      <c r="A744" s="145"/>
      <c r="B744" s="144"/>
      <c r="C744" s="237"/>
      <c r="D744" s="827"/>
      <c r="E744" s="337"/>
      <c r="F744" s="140"/>
      <c r="G744" s="139"/>
      <c r="H744" s="138"/>
      <c r="I744" s="826"/>
      <c r="J744" s="136"/>
      <c r="K744" s="244" t="s">
        <v>46</v>
      </c>
      <c r="L744" s="146"/>
      <c r="M744" s="543" t="s">
        <v>181</v>
      </c>
      <c r="N744" s="132" t="s">
        <v>47</v>
      </c>
      <c r="O744" s="339"/>
    </row>
    <row r="745" spans="1:27" ht="25.5" customHeight="1" x14ac:dyDescent="0.2">
      <c r="A745" s="145"/>
      <c r="B745" s="144"/>
      <c r="C745" s="237"/>
      <c r="D745" s="827"/>
      <c r="E745" s="337"/>
      <c r="F745" s="140"/>
      <c r="G745" s="139"/>
      <c r="H745" s="138"/>
      <c r="I745" s="826"/>
      <c r="J745" s="136"/>
      <c r="K745" s="840" t="s">
        <v>45</v>
      </c>
      <c r="L745" s="146">
        <v>50</v>
      </c>
      <c r="M745" s="543"/>
      <c r="N745" s="132"/>
      <c r="O745" s="339"/>
      <c r="AA745" s="148"/>
    </row>
    <row r="746" spans="1:27" ht="25.5" customHeight="1" x14ac:dyDescent="0.2">
      <c r="A746" s="145"/>
      <c r="B746" s="144"/>
      <c r="C746" s="237"/>
      <c r="D746" s="827"/>
      <c r="E746" s="337"/>
      <c r="F746" s="140"/>
      <c r="G746" s="139"/>
      <c r="H746" s="138"/>
      <c r="I746" s="826"/>
      <c r="J746" s="136"/>
      <c r="K746" s="344" t="s">
        <v>44</v>
      </c>
      <c r="L746" s="146"/>
      <c r="M746" s="543"/>
      <c r="N746" s="132"/>
      <c r="O746" s="339"/>
    </row>
    <row r="747" spans="1:27" ht="25.5" customHeight="1" x14ac:dyDescent="0.2">
      <c r="A747" s="145"/>
      <c r="B747" s="144"/>
      <c r="C747" s="237"/>
      <c r="D747" s="827"/>
      <c r="E747" s="337"/>
      <c r="F747" s="140"/>
      <c r="G747" s="139"/>
      <c r="H747" s="138"/>
      <c r="I747" s="826"/>
      <c r="J747" s="136"/>
      <c r="K747" s="343" t="s">
        <v>43</v>
      </c>
      <c r="L747" s="342"/>
      <c r="M747" s="543"/>
      <c r="N747" s="132"/>
      <c r="O747" s="339"/>
    </row>
    <row r="748" spans="1:27" ht="25.5" customHeight="1" thickBot="1" x14ac:dyDescent="0.25">
      <c r="A748" s="145"/>
      <c r="B748" s="144"/>
      <c r="C748" s="237"/>
      <c r="D748" s="827"/>
      <c r="E748" s="337"/>
      <c r="F748" s="140"/>
      <c r="G748" s="139"/>
      <c r="H748" s="138"/>
      <c r="I748" s="826"/>
      <c r="J748" s="136"/>
      <c r="K748" s="825" t="s">
        <v>42</v>
      </c>
      <c r="L748" s="342"/>
      <c r="M748" s="836"/>
      <c r="N748" s="168"/>
      <c r="O748" s="330"/>
    </row>
    <row r="749" spans="1:27" ht="25.5" customHeight="1" thickBot="1" x14ac:dyDescent="0.25">
      <c r="A749" s="130"/>
      <c r="B749" s="129"/>
      <c r="C749" s="225"/>
      <c r="D749" s="824"/>
      <c r="E749" s="328"/>
      <c r="F749" s="125"/>
      <c r="G749" s="124"/>
      <c r="H749" s="327"/>
      <c r="I749" s="823"/>
      <c r="J749" s="121"/>
      <c r="K749" s="324" t="s">
        <v>33</v>
      </c>
      <c r="L749" s="822">
        <f>SUM(L743:L748)</f>
        <v>50</v>
      </c>
      <c r="M749" s="833"/>
      <c r="N749" s="215"/>
      <c r="O749" s="386"/>
    </row>
    <row r="750" spans="1:27" ht="25.5" customHeight="1" x14ac:dyDescent="0.2">
      <c r="A750" s="290" t="s">
        <v>90</v>
      </c>
      <c r="B750" s="289" t="s">
        <v>97</v>
      </c>
      <c r="C750" s="667" t="s">
        <v>56</v>
      </c>
      <c r="D750" s="839">
        <v>16</v>
      </c>
      <c r="E750" s="351" t="s">
        <v>55</v>
      </c>
      <c r="F750" s="161" t="s">
        <v>180</v>
      </c>
      <c r="G750" s="160" t="s">
        <v>178</v>
      </c>
      <c r="H750" s="350" t="s">
        <v>52</v>
      </c>
      <c r="I750" s="831"/>
      <c r="J750" s="348" t="s">
        <v>58</v>
      </c>
      <c r="K750" s="830" t="s">
        <v>49</v>
      </c>
      <c r="L750" s="155">
        <v>0</v>
      </c>
      <c r="M750" s="829" t="s">
        <v>61</v>
      </c>
      <c r="N750" s="828" t="s">
        <v>47</v>
      </c>
      <c r="O750" s="637"/>
      <c r="AA750" s="148"/>
    </row>
    <row r="751" spans="1:27" ht="25.5" customHeight="1" x14ac:dyDescent="0.2">
      <c r="A751" s="434"/>
      <c r="B751" s="433"/>
      <c r="C751" s="838"/>
      <c r="D751" s="837"/>
      <c r="E751" s="337"/>
      <c r="F751" s="140"/>
      <c r="G751" s="139"/>
      <c r="H751" s="138"/>
      <c r="I751" s="826"/>
      <c r="J751" s="335"/>
      <c r="K751" s="244" t="s">
        <v>46</v>
      </c>
      <c r="L751" s="342"/>
      <c r="M751" s="543"/>
      <c r="N751" s="132"/>
      <c r="O751" s="339"/>
    </row>
    <row r="752" spans="1:27" ht="25.5" customHeight="1" x14ac:dyDescent="0.2">
      <c r="A752" s="434"/>
      <c r="B752" s="433"/>
      <c r="C752" s="838"/>
      <c r="D752" s="837"/>
      <c r="E752" s="337"/>
      <c r="F752" s="140"/>
      <c r="G752" s="139"/>
      <c r="H752" s="138"/>
      <c r="I752" s="826"/>
      <c r="J752" s="335"/>
      <c r="K752" s="344" t="s">
        <v>45</v>
      </c>
      <c r="L752" s="342"/>
      <c r="M752" s="543"/>
      <c r="N752" s="132"/>
      <c r="O752" s="339"/>
    </row>
    <row r="753" spans="1:27" ht="25.5" customHeight="1" x14ac:dyDescent="0.2">
      <c r="A753" s="434"/>
      <c r="B753" s="433"/>
      <c r="C753" s="838"/>
      <c r="D753" s="837"/>
      <c r="E753" s="337"/>
      <c r="F753" s="140"/>
      <c r="G753" s="139"/>
      <c r="H753" s="138"/>
      <c r="I753" s="826"/>
      <c r="J753" s="335"/>
      <c r="K753" s="344" t="s">
        <v>44</v>
      </c>
      <c r="L753" s="342"/>
      <c r="M753" s="543"/>
      <c r="N753" s="132"/>
      <c r="O753" s="339"/>
    </row>
    <row r="754" spans="1:27" ht="25.5" customHeight="1" x14ac:dyDescent="0.2">
      <c r="A754" s="434"/>
      <c r="B754" s="433"/>
      <c r="C754" s="838"/>
      <c r="D754" s="837"/>
      <c r="E754" s="337"/>
      <c r="F754" s="140"/>
      <c r="G754" s="139"/>
      <c r="H754" s="138"/>
      <c r="I754" s="826"/>
      <c r="J754" s="335"/>
      <c r="K754" s="343" t="s">
        <v>43</v>
      </c>
      <c r="L754" s="342"/>
      <c r="M754" s="543"/>
      <c r="N754" s="132"/>
      <c r="O754" s="339"/>
    </row>
    <row r="755" spans="1:27" ht="25.5" customHeight="1" thickBot="1" x14ac:dyDescent="0.25">
      <c r="A755" s="434"/>
      <c r="B755" s="433"/>
      <c r="C755" s="838"/>
      <c r="D755" s="837"/>
      <c r="E755" s="337"/>
      <c r="F755" s="140"/>
      <c r="G755" s="139"/>
      <c r="H755" s="138"/>
      <c r="I755" s="826"/>
      <c r="J755" s="335"/>
      <c r="K755" s="825" t="s">
        <v>42</v>
      </c>
      <c r="L755" s="342"/>
      <c r="M755" s="836"/>
      <c r="N755" s="168"/>
      <c r="O755" s="330"/>
    </row>
    <row r="756" spans="1:27" ht="25.5" customHeight="1" thickBot="1" x14ac:dyDescent="0.25">
      <c r="A756" s="213"/>
      <c r="B756" s="212"/>
      <c r="C756" s="835"/>
      <c r="D756" s="834"/>
      <c r="E756" s="328"/>
      <c r="F756" s="125"/>
      <c r="G756" s="124"/>
      <c r="H756" s="327"/>
      <c r="I756" s="823"/>
      <c r="J756" s="325"/>
      <c r="K756" s="324" t="s">
        <v>33</v>
      </c>
      <c r="L756" s="822">
        <f>SUM(L750:L755)</f>
        <v>0</v>
      </c>
      <c r="M756" s="833"/>
      <c r="N756" s="215"/>
      <c r="O756" s="386"/>
    </row>
    <row r="757" spans="1:27" ht="25.5" customHeight="1" x14ac:dyDescent="0.2">
      <c r="A757" s="166" t="s">
        <v>90</v>
      </c>
      <c r="B757" s="165" t="s">
        <v>97</v>
      </c>
      <c r="C757" s="256" t="s">
        <v>56</v>
      </c>
      <c r="D757" s="832">
        <v>17</v>
      </c>
      <c r="E757" s="351" t="s">
        <v>55</v>
      </c>
      <c r="F757" s="161" t="s">
        <v>179</v>
      </c>
      <c r="G757" s="160" t="s">
        <v>178</v>
      </c>
      <c r="H757" s="350" t="s">
        <v>52</v>
      </c>
      <c r="I757" s="831"/>
      <c r="J757" s="348" t="s">
        <v>177</v>
      </c>
      <c r="K757" s="830" t="s">
        <v>49</v>
      </c>
      <c r="L757" s="155">
        <v>0</v>
      </c>
      <c r="M757" s="829" t="s">
        <v>61</v>
      </c>
      <c r="N757" s="828" t="s">
        <v>47</v>
      </c>
      <c r="O757" s="637"/>
      <c r="AA757" s="148"/>
    </row>
    <row r="758" spans="1:27" ht="25.5" customHeight="1" x14ac:dyDescent="0.2">
      <c r="A758" s="145"/>
      <c r="B758" s="144"/>
      <c r="C758" s="237"/>
      <c r="D758" s="827"/>
      <c r="E758" s="337"/>
      <c r="F758" s="140"/>
      <c r="G758" s="139"/>
      <c r="H758" s="138"/>
      <c r="I758" s="826"/>
      <c r="J758" s="335"/>
      <c r="K758" s="244" t="s">
        <v>46</v>
      </c>
      <c r="L758" s="146"/>
      <c r="M758" s="633"/>
      <c r="N758" s="340"/>
      <c r="O758" s="339"/>
    </row>
    <row r="759" spans="1:27" ht="25.5" customHeight="1" x14ac:dyDescent="0.2">
      <c r="A759" s="145"/>
      <c r="B759" s="144"/>
      <c r="C759" s="237"/>
      <c r="D759" s="827"/>
      <c r="E759" s="337"/>
      <c r="F759" s="140"/>
      <c r="G759" s="139"/>
      <c r="H759" s="138"/>
      <c r="I759" s="826"/>
      <c r="J759" s="335"/>
      <c r="K759" s="344" t="s">
        <v>45</v>
      </c>
      <c r="L759" s="146">
        <v>50</v>
      </c>
      <c r="M759" s="633"/>
      <c r="N759" s="340"/>
      <c r="O759" s="339"/>
      <c r="AA759" s="148"/>
    </row>
    <row r="760" spans="1:27" ht="25.5" customHeight="1" x14ac:dyDescent="0.2">
      <c r="A760" s="145"/>
      <c r="B760" s="144"/>
      <c r="C760" s="237"/>
      <c r="D760" s="827"/>
      <c r="E760" s="337"/>
      <c r="F760" s="140"/>
      <c r="G760" s="139"/>
      <c r="H760" s="138"/>
      <c r="I760" s="826"/>
      <c r="J760" s="335"/>
      <c r="K760" s="344" t="s">
        <v>44</v>
      </c>
      <c r="L760" s="146"/>
      <c r="M760" s="633"/>
      <c r="N760" s="340"/>
      <c r="O760" s="339"/>
    </row>
    <row r="761" spans="1:27" ht="25.5" customHeight="1" x14ac:dyDescent="0.2">
      <c r="A761" s="145"/>
      <c r="B761" s="144"/>
      <c r="C761" s="237"/>
      <c r="D761" s="827"/>
      <c r="E761" s="337"/>
      <c r="F761" s="140"/>
      <c r="G761" s="139"/>
      <c r="H761" s="138"/>
      <c r="I761" s="826"/>
      <c r="J761" s="335"/>
      <c r="K761" s="343" t="s">
        <v>43</v>
      </c>
      <c r="L761" s="146"/>
      <c r="M761" s="633"/>
      <c r="N761" s="340"/>
      <c r="O761" s="339"/>
    </row>
    <row r="762" spans="1:27" ht="25.5" customHeight="1" thickBot="1" x14ac:dyDescent="0.25">
      <c r="A762" s="145"/>
      <c r="B762" s="144"/>
      <c r="C762" s="237"/>
      <c r="D762" s="827"/>
      <c r="E762" s="337"/>
      <c r="F762" s="140"/>
      <c r="G762" s="139"/>
      <c r="H762" s="138"/>
      <c r="I762" s="826"/>
      <c r="J762" s="335"/>
      <c r="K762" s="825" t="s">
        <v>42</v>
      </c>
      <c r="L762" s="342"/>
      <c r="M762" s="628"/>
      <c r="N762" s="331"/>
      <c r="O762" s="330"/>
    </row>
    <row r="763" spans="1:27" ht="25.5" customHeight="1" thickBot="1" x14ac:dyDescent="0.25">
      <c r="A763" s="130"/>
      <c r="B763" s="129"/>
      <c r="C763" s="225"/>
      <c r="D763" s="824"/>
      <c r="E763" s="328"/>
      <c r="F763" s="125"/>
      <c r="G763" s="124"/>
      <c r="H763" s="327"/>
      <c r="I763" s="823"/>
      <c r="J763" s="325"/>
      <c r="K763" s="324" t="s">
        <v>33</v>
      </c>
      <c r="L763" s="822">
        <f>SUM(L757:L762)</f>
        <v>50</v>
      </c>
      <c r="M763" s="643"/>
      <c r="N763" s="821"/>
      <c r="O763" s="386"/>
    </row>
    <row r="764" spans="1:27" ht="15" thickBot="1" x14ac:dyDescent="0.25">
      <c r="A764" s="115" t="s">
        <v>90</v>
      </c>
      <c r="B764" s="114" t="s">
        <v>97</v>
      </c>
      <c r="C764" s="112" t="s">
        <v>38</v>
      </c>
      <c r="D764" s="112"/>
      <c r="E764" s="112"/>
      <c r="F764" s="112"/>
      <c r="G764" s="112"/>
      <c r="H764" s="112"/>
      <c r="I764" s="318"/>
      <c r="J764" s="820"/>
      <c r="K764" s="819" t="s">
        <v>33</v>
      </c>
      <c r="L764" s="818">
        <f>L648*1</f>
        <v>1174.0999999999999</v>
      </c>
      <c r="M764" s="108"/>
      <c r="N764" s="108"/>
      <c r="O764" s="107"/>
    </row>
    <row r="765" spans="1:27" ht="21.75" customHeight="1" thickBot="1" x14ac:dyDescent="0.25">
      <c r="A765" s="530" t="s">
        <v>90</v>
      </c>
      <c r="B765" s="530"/>
      <c r="C765" s="311" t="s">
        <v>36</v>
      </c>
      <c r="D765" s="311"/>
      <c r="E765" s="311"/>
      <c r="F765" s="311"/>
      <c r="G765" s="311"/>
      <c r="H765" s="311"/>
      <c r="I765" s="310"/>
      <c r="J765" s="529"/>
      <c r="K765" s="817" t="s">
        <v>33</v>
      </c>
      <c r="L765" s="816">
        <f>L615+L639+L764</f>
        <v>1797.8</v>
      </c>
      <c r="M765" s="527"/>
      <c r="N765" s="527"/>
      <c r="O765" s="815"/>
    </row>
    <row r="766" spans="1:27" ht="22.15" customHeight="1" thickBot="1" x14ac:dyDescent="0.25">
      <c r="A766" s="524" t="s">
        <v>86</v>
      </c>
      <c r="B766" s="735"/>
      <c r="C766" s="734" t="s">
        <v>176</v>
      </c>
      <c r="D766" s="732"/>
      <c r="E766" s="732"/>
      <c r="F766" s="733"/>
      <c r="G766" s="733"/>
      <c r="H766" s="732"/>
      <c r="I766" s="732"/>
      <c r="J766" s="732"/>
      <c r="K766" s="732"/>
      <c r="L766" s="732"/>
      <c r="M766" s="731"/>
      <c r="N766" s="731"/>
      <c r="O766" s="730"/>
    </row>
    <row r="767" spans="1:27" ht="31.5" customHeight="1" thickBot="1" x14ac:dyDescent="0.25">
      <c r="A767" s="729"/>
      <c r="B767" s="728"/>
      <c r="C767" s="507"/>
      <c r="D767" s="507"/>
      <c r="E767" s="507"/>
      <c r="F767" s="727"/>
      <c r="G767" s="727"/>
      <c r="H767" s="507"/>
      <c r="I767" s="507"/>
      <c r="J767" s="507"/>
      <c r="K767" s="507"/>
      <c r="L767" s="814"/>
      <c r="M767" s="504" t="s">
        <v>175</v>
      </c>
      <c r="N767" s="503" t="s">
        <v>47</v>
      </c>
      <c r="O767" s="813"/>
    </row>
    <row r="768" spans="1:27" ht="21.6" customHeight="1" thickBot="1" x14ac:dyDescent="0.25">
      <c r="A768" s="509" t="s">
        <v>86</v>
      </c>
      <c r="B768" s="725" t="s">
        <v>56</v>
      </c>
      <c r="C768" s="724" t="s">
        <v>174</v>
      </c>
      <c r="D768" s="723"/>
      <c r="E768" s="511"/>
      <c r="F768" s="723"/>
      <c r="G768" s="723"/>
      <c r="H768" s="723"/>
      <c r="I768" s="723"/>
      <c r="J768" s="723"/>
      <c r="K768" s="723"/>
      <c r="L768" s="511"/>
      <c r="M768" s="723"/>
      <c r="N768" s="723"/>
      <c r="O768" s="812"/>
    </row>
    <row r="769" spans="1:28" ht="34.5" customHeight="1" thickBot="1" x14ac:dyDescent="0.25">
      <c r="A769" s="722"/>
      <c r="B769" s="114"/>
      <c r="C769" s="508"/>
      <c r="D769" s="506"/>
      <c r="E769" s="506"/>
      <c r="F769" s="506"/>
      <c r="G769" s="506"/>
      <c r="H769" s="506"/>
      <c r="I769" s="506"/>
      <c r="J769" s="507"/>
      <c r="K769" s="506"/>
      <c r="L769" s="505"/>
      <c r="M769" s="504" t="s">
        <v>173</v>
      </c>
      <c r="N769" s="503" t="s">
        <v>163</v>
      </c>
      <c r="O769" s="502"/>
    </row>
    <row r="770" spans="1:28" ht="15" customHeight="1" thickBot="1" x14ac:dyDescent="0.25">
      <c r="A770" s="290" t="s">
        <v>86</v>
      </c>
      <c r="B770" s="165" t="s">
        <v>56</v>
      </c>
      <c r="C770" s="667" t="s">
        <v>56</v>
      </c>
      <c r="D770" s="716" t="s">
        <v>172</v>
      </c>
      <c r="E770" s="715"/>
      <c r="F770" s="714"/>
      <c r="G770" s="411" t="s">
        <v>170</v>
      </c>
      <c r="H770" s="159" t="s">
        <v>52</v>
      </c>
      <c r="I770" s="158" t="s">
        <v>51</v>
      </c>
      <c r="J770" s="157" t="s">
        <v>58</v>
      </c>
      <c r="K770" s="190" t="s">
        <v>49</v>
      </c>
      <c r="L770" s="177">
        <f>L777</f>
        <v>0</v>
      </c>
      <c r="M770" s="187"/>
      <c r="N770" s="186"/>
      <c r="O770" s="478"/>
    </row>
    <row r="771" spans="1:28" ht="15" customHeight="1" x14ac:dyDescent="0.2">
      <c r="A771" s="273"/>
      <c r="B771" s="144"/>
      <c r="C771" s="664"/>
      <c r="D771" s="712"/>
      <c r="E771" s="709"/>
      <c r="F771" s="708"/>
      <c r="G771" s="393"/>
      <c r="H771" s="138"/>
      <c r="I771" s="137"/>
      <c r="J771" s="136"/>
      <c r="K771" s="188" t="s">
        <v>46</v>
      </c>
      <c r="L771" s="811">
        <f>L778</f>
        <v>0</v>
      </c>
      <c r="M771" s="483"/>
      <c r="N771" s="648"/>
      <c r="O771" s="458"/>
    </row>
    <row r="772" spans="1:28" ht="14.45" customHeight="1" x14ac:dyDescent="0.25">
      <c r="A772" s="273"/>
      <c r="B772" s="144"/>
      <c r="C772" s="664"/>
      <c r="D772" s="710"/>
      <c r="E772" s="709"/>
      <c r="F772" s="708"/>
      <c r="G772" s="393"/>
      <c r="H772" s="138"/>
      <c r="I772" s="137"/>
      <c r="J772" s="136"/>
      <c r="K772" s="183" t="s">
        <v>45</v>
      </c>
      <c r="L772" s="811">
        <f>L779</f>
        <v>0</v>
      </c>
      <c r="M772" s="423"/>
      <c r="N772" s="422"/>
      <c r="O772" s="458"/>
    </row>
    <row r="773" spans="1:28" ht="15" x14ac:dyDescent="0.2">
      <c r="A773" s="273"/>
      <c r="B773" s="144"/>
      <c r="C773" s="664"/>
      <c r="D773" s="710"/>
      <c r="E773" s="709"/>
      <c r="F773" s="708"/>
      <c r="G773" s="393"/>
      <c r="H773" s="138"/>
      <c r="I773" s="137"/>
      <c r="J773" s="179"/>
      <c r="K773" s="183" t="s">
        <v>44</v>
      </c>
      <c r="L773" s="811">
        <f>L780</f>
        <v>0</v>
      </c>
      <c r="M773" s="425"/>
      <c r="N773" s="459"/>
      <c r="O773" s="458"/>
    </row>
    <row r="774" spans="1:28" ht="15" x14ac:dyDescent="0.2">
      <c r="A774" s="273"/>
      <c r="B774" s="144"/>
      <c r="C774" s="664"/>
      <c r="D774" s="710"/>
      <c r="E774" s="709"/>
      <c r="F774" s="708"/>
      <c r="G774" s="393"/>
      <c r="H774" s="138"/>
      <c r="I774" s="137"/>
      <c r="J774" s="179"/>
      <c r="K774" s="183" t="s">
        <v>43</v>
      </c>
      <c r="L774" s="811">
        <f>L781</f>
        <v>0</v>
      </c>
      <c r="M774" s="425"/>
      <c r="N774" s="459"/>
      <c r="O774" s="399"/>
    </row>
    <row r="775" spans="1:28" ht="15.75" thickBot="1" x14ac:dyDescent="0.25">
      <c r="A775" s="273"/>
      <c r="B775" s="144"/>
      <c r="C775" s="664"/>
      <c r="D775" s="710"/>
      <c r="E775" s="709"/>
      <c r="F775" s="708"/>
      <c r="G775" s="393"/>
      <c r="H775" s="138"/>
      <c r="I775" s="137"/>
      <c r="J775" s="179"/>
      <c r="K775" s="810" t="s">
        <v>41</v>
      </c>
      <c r="L775" s="809">
        <f>L782</f>
        <v>0</v>
      </c>
      <c r="M775" s="453"/>
      <c r="N775" s="452"/>
      <c r="O775" s="451"/>
    </row>
    <row r="776" spans="1:28" ht="18" customHeight="1" thickBot="1" x14ac:dyDescent="0.25">
      <c r="A776" s="213"/>
      <c r="B776" s="129"/>
      <c r="C776" s="175"/>
      <c r="D776" s="706"/>
      <c r="E776" s="705"/>
      <c r="F776" s="704"/>
      <c r="G776" s="387"/>
      <c r="H776" s="123"/>
      <c r="I776" s="122"/>
      <c r="J776" s="447"/>
      <c r="K776" s="218" t="s">
        <v>33</v>
      </c>
      <c r="L776" s="415">
        <f>SUM(L770:L775)</f>
        <v>0</v>
      </c>
      <c r="M776" s="385"/>
      <c r="N776" s="321"/>
      <c r="O776" s="386"/>
    </row>
    <row r="777" spans="1:28" ht="18" hidden="1" customHeight="1" x14ac:dyDescent="0.2">
      <c r="A777" s="290" t="s">
        <v>86</v>
      </c>
      <c r="B777" s="165" t="s">
        <v>56</v>
      </c>
      <c r="C777" s="667" t="s">
        <v>56</v>
      </c>
      <c r="D777" s="666" t="s">
        <v>56</v>
      </c>
      <c r="E777" s="413"/>
      <c r="F777" s="665" t="s">
        <v>171</v>
      </c>
      <c r="G777" s="411" t="s">
        <v>170</v>
      </c>
      <c r="H777" s="159" t="s">
        <v>52</v>
      </c>
      <c r="I777" s="158" t="s">
        <v>141</v>
      </c>
      <c r="J777" s="808" t="s">
        <v>58</v>
      </c>
      <c r="K777" s="347" t="s">
        <v>49</v>
      </c>
      <c r="L777" s="409"/>
      <c r="M777" s="187"/>
      <c r="N777" s="186"/>
      <c r="O777" s="478"/>
      <c r="AA777" s="201" t="s">
        <v>169</v>
      </c>
    </row>
    <row r="778" spans="1:28" ht="15" hidden="1" customHeight="1" x14ac:dyDescent="0.2">
      <c r="A778" s="273"/>
      <c r="B778" s="144"/>
      <c r="C778" s="664"/>
      <c r="D778" s="656"/>
      <c r="E778" s="395"/>
      <c r="F778" s="655"/>
      <c r="G778" s="393"/>
      <c r="H778" s="138"/>
      <c r="I778" s="137"/>
      <c r="J778" s="807" t="s">
        <v>139</v>
      </c>
      <c r="K778" s="481" t="s">
        <v>78</v>
      </c>
      <c r="L778" s="406"/>
      <c r="M778" s="425"/>
      <c r="N778" s="424"/>
      <c r="O778" s="458"/>
    </row>
    <row r="779" spans="1:28" ht="15.75" hidden="1" customHeight="1" x14ac:dyDescent="0.25">
      <c r="A779" s="273"/>
      <c r="B779" s="144"/>
      <c r="C779" s="664"/>
      <c r="D779" s="656"/>
      <c r="E779" s="395"/>
      <c r="F779" s="655"/>
      <c r="G779" s="393"/>
      <c r="H779" s="138"/>
      <c r="I779" s="137"/>
      <c r="J779" s="407"/>
      <c r="K779" s="344" t="s">
        <v>45</v>
      </c>
      <c r="L779" s="406">
        <v>0</v>
      </c>
      <c r="M779" s="423"/>
      <c r="N779" s="422"/>
      <c r="O779" s="661"/>
      <c r="AB779" s="201"/>
    </row>
    <row r="780" spans="1:28" ht="15.75" hidden="1" customHeight="1" x14ac:dyDescent="0.2">
      <c r="A780" s="273"/>
      <c r="B780" s="144"/>
      <c r="C780" s="664"/>
      <c r="D780" s="656"/>
      <c r="E780" s="395"/>
      <c r="F780" s="655"/>
      <c r="G780" s="393"/>
      <c r="H780" s="138"/>
      <c r="I780" s="137"/>
      <c r="J780" s="407"/>
      <c r="K780" s="344" t="s">
        <v>44</v>
      </c>
      <c r="L780" s="406"/>
      <c r="M780" s="425"/>
      <c r="N780" s="459"/>
      <c r="O780" s="458"/>
    </row>
    <row r="781" spans="1:28" ht="13.15" hidden="1" customHeight="1" x14ac:dyDescent="0.2">
      <c r="A781" s="273"/>
      <c r="B781" s="144"/>
      <c r="C781" s="664"/>
      <c r="D781" s="656"/>
      <c r="E781" s="395"/>
      <c r="F781" s="655"/>
      <c r="G781" s="393"/>
      <c r="H781" s="138"/>
      <c r="I781" s="137"/>
      <c r="J781" s="407"/>
      <c r="K781" s="344" t="s">
        <v>43</v>
      </c>
      <c r="L781" s="406"/>
      <c r="M781" s="425"/>
      <c r="N781" s="459"/>
      <c r="O781" s="399"/>
    </row>
    <row r="782" spans="1:28" ht="12" hidden="1" customHeight="1" thickBot="1" x14ac:dyDescent="0.25">
      <c r="A782" s="273"/>
      <c r="B782" s="144"/>
      <c r="C782" s="664"/>
      <c r="D782" s="656"/>
      <c r="E782" s="395"/>
      <c r="F782" s="655"/>
      <c r="G782" s="393"/>
      <c r="H782" s="138"/>
      <c r="I782" s="137"/>
      <c r="J782" s="179"/>
      <c r="K782" s="383" t="s">
        <v>41</v>
      </c>
      <c r="L782" s="654"/>
      <c r="M782" s="806"/>
      <c r="N782" s="452"/>
      <c r="O782" s="451"/>
    </row>
    <row r="783" spans="1:28" ht="14.45" hidden="1" customHeight="1" thickBot="1" x14ac:dyDescent="0.25">
      <c r="A783" s="213"/>
      <c r="B783" s="129"/>
      <c r="C783" s="175"/>
      <c r="D783" s="264"/>
      <c r="E783" s="263"/>
      <c r="F783" s="650"/>
      <c r="G783" s="387"/>
      <c r="H783" s="380"/>
      <c r="I783" s="122"/>
      <c r="J783" s="447"/>
      <c r="K783" s="218" t="s">
        <v>33</v>
      </c>
      <c r="L783" s="415">
        <f>SUM(L777:L782)</f>
        <v>0</v>
      </c>
      <c r="M783" s="385"/>
      <c r="N783" s="321"/>
      <c r="O783" s="386"/>
    </row>
    <row r="784" spans="1:28" ht="18" customHeight="1" x14ac:dyDescent="0.2">
      <c r="A784" s="785" t="s">
        <v>86</v>
      </c>
      <c r="B784" s="784" t="s">
        <v>56</v>
      </c>
      <c r="C784" s="783" t="s">
        <v>39</v>
      </c>
      <c r="D784" s="805" t="s">
        <v>168</v>
      </c>
      <c r="E784" s="804"/>
      <c r="F784" s="803"/>
      <c r="G784" s="411" t="s">
        <v>166</v>
      </c>
      <c r="H784" s="779" t="s">
        <v>52</v>
      </c>
      <c r="I784" s="778" t="s">
        <v>51</v>
      </c>
      <c r="J784" s="157" t="s">
        <v>58</v>
      </c>
      <c r="K784" s="802" t="s">
        <v>49</v>
      </c>
      <c r="L784" s="801">
        <v>0</v>
      </c>
      <c r="M784" s="483"/>
      <c r="N784" s="648"/>
      <c r="O784" s="482"/>
    </row>
    <row r="785" spans="1:27" ht="12.75" customHeight="1" x14ac:dyDescent="0.2">
      <c r="A785" s="800"/>
      <c r="B785" s="771"/>
      <c r="C785" s="799"/>
      <c r="D785" s="798"/>
      <c r="E785" s="793"/>
      <c r="F785" s="792"/>
      <c r="G785" s="393"/>
      <c r="H785" s="766"/>
      <c r="I785" s="765"/>
      <c r="J785" s="136"/>
      <c r="K785" s="188" t="s">
        <v>46</v>
      </c>
      <c r="L785" s="795">
        <v>0</v>
      </c>
      <c r="M785" s="425"/>
      <c r="N785" s="424"/>
      <c r="O785" s="458"/>
    </row>
    <row r="786" spans="1:27" ht="15" x14ac:dyDescent="0.2">
      <c r="A786" s="772"/>
      <c r="B786" s="771"/>
      <c r="C786" s="770"/>
      <c r="D786" s="794"/>
      <c r="E786" s="793"/>
      <c r="F786" s="792"/>
      <c r="G786" s="393"/>
      <c r="H786" s="766"/>
      <c r="I786" s="765"/>
      <c r="J786" s="136"/>
      <c r="K786" s="797" t="s">
        <v>45</v>
      </c>
      <c r="L786" s="795">
        <f>L792</f>
        <v>0</v>
      </c>
      <c r="M786" s="497"/>
      <c r="N786" s="669"/>
      <c r="O786" s="399"/>
    </row>
    <row r="787" spans="1:27" ht="15" customHeight="1" x14ac:dyDescent="0.2">
      <c r="A787" s="772"/>
      <c r="B787" s="771"/>
      <c r="C787" s="770"/>
      <c r="D787" s="794"/>
      <c r="E787" s="793"/>
      <c r="F787" s="792"/>
      <c r="G787" s="393"/>
      <c r="H787" s="766"/>
      <c r="I787" s="765"/>
      <c r="J787" s="136"/>
      <c r="K787" s="796" t="s">
        <v>44</v>
      </c>
      <c r="L787" s="795">
        <f>L793</f>
        <v>0</v>
      </c>
      <c r="M787" s="425" t="s">
        <v>143</v>
      </c>
      <c r="N787" s="459"/>
      <c r="O787" s="399"/>
    </row>
    <row r="788" spans="1:27" ht="15" customHeight="1" x14ac:dyDescent="0.2">
      <c r="A788" s="772"/>
      <c r="B788" s="771"/>
      <c r="C788" s="770"/>
      <c r="D788" s="794"/>
      <c r="E788" s="793"/>
      <c r="F788" s="792"/>
      <c r="G788" s="393"/>
      <c r="H788" s="766"/>
      <c r="I788" s="765"/>
      <c r="J788" s="775"/>
      <c r="K788" s="796" t="s">
        <v>43</v>
      </c>
      <c r="L788" s="795">
        <f>L794</f>
        <v>0</v>
      </c>
      <c r="M788" s="425"/>
      <c r="N788" s="459"/>
      <c r="O788" s="399"/>
    </row>
    <row r="789" spans="1:27" ht="15.75" customHeight="1" thickBot="1" x14ac:dyDescent="0.25">
      <c r="A789" s="772"/>
      <c r="B789" s="771"/>
      <c r="C789" s="770"/>
      <c r="D789" s="794"/>
      <c r="E789" s="793"/>
      <c r="F789" s="792"/>
      <c r="G789" s="393"/>
      <c r="H789" s="766"/>
      <c r="I789" s="765"/>
      <c r="J789" s="775"/>
      <c r="K789" s="791" t="s">
        <v>41</v>
      </c>
      <c r="L789" s="790">
        <f>L795</f>
        <v>0</v>
      </c>
      <c r="M789" s="453"/>
      <c r="N789" s="452"/>
      <c r="O789" s="451"/>
    </row>
    <row r="790" spans="1:27" ht="11.25" customHeight="1" thickBot="1" x14ac:dyDescent="0.25">
      <c r="A790" s="761"/>
      <c r="B790" s="760"/>
      <c r="C790" s="759"/>
      <c r="D790" s="789"/>
      <c r="E790" s="788"/>
      <c r="F790" s="787"/>
      <c r="G790" s="387"/>
      <c r="H790" s="755"/>
      <c r="I790" s="754"/>
      <c r="J790" s="786"/>
      <c r="K790" s="752" t="s">
        <v>33</v>
      </c>
      <c r="L790" s="751">
        <f>SUM(L784:L789)</f>
        <v>0</v>
      </c>
      <c r="M790" s="385"/>
      <c r="N790" s="321"/>
      <c r="O790" s="386"/>
    </row>
    <row r="791" spans="1:27" ht="17.25" hidden="1" customHeight="1" x14ac:dyDescent="0.2">
      <c r="A791" s="785" t="s">
        <v>86</v>
      </c>
      <c r="B791" s="784" t="s">
        <v>56</v>
      </c>
      <c r="C791" s="783" t="s">
        <v>39</v>
      </c>
      <c r="D791" s="782" t="s">
        <v>56</v>
      </c>
      <c r="E791" s="781"/>
      <c r="F791" s="780" t="s">
        <v>167</v>
      </c>
      <c r="G791" s="411" t="s">
        <v>166</v>
      </c>
      <c r="H791" s="779" t="s">
        <v>52</v>
      </c>
      <c r="I791" s="778" t="s">
        <v>92</v>
      </c>
      <c r="J791" s="410" t="s">
        <v>91</v>
      </c>
      <c r="K791" s="777" t="s">
        <v>49</v>
      </c>
      <c r="L791" s="776"/>
      <c r="M791" s="187" t="s">
        <v>61</v>
      </c>
      <c r="N791" s="186" t="s">
        <v>47</v>
      </c>
      <c r="O791" s="478">
        <v>1</v>
      </c>
    </row>
    <row r="792" spans="1:27" ht="18" hidden="1" customHeight="1" x14ac:dyDescent="0.25">
      <c r="A792" s="772"/>
      <c r="B792" s="771"/>
      <c r="C792" s="770"/>
      <c r="D792" s="769"/>
      <c r="E792" s="768"/>
      <c r="F792" s="767"/>
      <c r="G792" s="393"/>
      <c r="H792" s="766"/>
      <c r="I792" s="765"/>
      <c r="J792" s="407" t="s">
        <v>165</v>
      </c>
      <c r="K792" s="774" t="s">
        <v>45</v>
      </c>
      <c r="L792" s="773"/>
      <c r="M792" s="401" t="s">
        <v>164</v>
      </c>
      <c r="N792" s="400" t="s">
        <v>163</v>
      </c>
      <c r="O792" s="458">
        <v>1.032</v>
      </c>
    </row>
    <row r="793" spans="1:27" ht="23.25" hidden="1" customHeight="1" x14ac:dyDescent="0.2">
      <c r="A793" s="772"/>
      <c r="B793" s="771"/>
      <c r="C793" s="770"/>
      <c r="D793" s="769"/>
      <c r="E793" s="768"/>
      <c r="F793" s="767"/>
      <c r="G793" s="393"/>
      <c r="H793" s="766"/>
      <c r="I793" s="765"/>
      <c r="J793" s="775"/>
      <c r="K793" s="774" t="s">
        <v>44</v>
      </c>
      <c r="L793" s="773"/>
      <c r="M793" s="425"/>
      <c r="N793" s="459"/>
      <c r="O793" s="399"/>
    </row>
    <row r="794" spans="1:27" ht="31.5" hidden="1" customHeight="1" x14ac:dyDescent="0.2">
      <c r="A794" s="772"/>
      <c r="B794" s="771"/>
      <c r="C794" s="770"/>
      <c r="D794" s="769"/>
      <c r="E794" s="768"/>
      <c r="F794" s="767"/>
      <c r="G794" s="393"/>
      <c r="H794" s="766"/>
      <c r="I794" s="765"/>
      <c r="J794" s="764"/>
      <c r="K794" s="774" t="s">
        <v>43</v>
      </c>
      <c r="L794" s="773"/>
      <c r="M794" s="425"/>
      <c r="N794" s="459"/>
      <c r="O794" s="399"/>
    </row>
    <row r="795" spans="1:27" ht="23.25" hidden="1" customHeight="1" thickBot="1" x14ac:dyDescent="0.25">
      <c r="A795" s="772"/>
      <c r="B795" s="771"/>
      <c r="C795" s="770"/>
      <c r="D795" s="769"/>
      <c r="E795" s="768"/>
      <c r="F795" s="767"/>
      <c r="G795" s="393"/>
      <c r="H795" s="766"/>
      <c r="I795" s="765"/>
      <c r="J795" s="764"/>
      <c r="K795" s="763" t="s">
        <v>41</v>
      </c>
      <c r="L795" s="762"/>
      <c r="M795" s="453"/>
      <c r="N795" s="452"/>
      <c r="O795" s="451"/>
    </row>
    <row r="796" spans="1:27" ht="24.75" hidden="1" customHeight="1" thickBot="1" x14ac:dyDescent="0.25">
      <c r="A796" s="761"/>
      <c r="B796" s="760"/>
      <c r="C796" s="759"/>
      <c r="D796" s="758"/>
      <c r="E796" s="757"/>
      <c r="F796" s="756"/>
      <c r="G796" s="387"/>
      <c r="H796" s="755"/>
      <c r="I796" s="754"/>
      <c r="J796" s="753"/>
      <c r="K796" s="752" t="s">
        <v>33</v>
      </c>
      <c r="L796" s="751">
        <f>SUM(L791:L795)</f>
        <v>0</v>
      </c>
      <c r="M796" s="385"/>
      <c r="N796" s="321"/>
      <c r="O796" s="386"/>
    </row>
    <row r="797" spans="1:27" ht="18.75" customHeight="1" thickBot="1" x14ac:dyDescent="0.25">
      <c r="A797" s="750" t="s">
        <v>86</v>
      </c>
      <c r="B797" s="749" t="s">
        <v>56</v>
      </c>
      <c r="C797" s="748" t="s">
        <v>38</v>
      </c>
      <c r="D797" s="748"/>
      <c r="E797" s="748"/>
      <c r="F797" s="748"/>
      <c r="G797" s="748"/>
      <c r="H797" s="748"/>
      <c r="I797" s="747"/>
      <c r="J797" s="746"/>
      <c r="K797" s="745" t="s">
        <v>33</v>
      </c>
      <c r="L797" s="744">
        <f>L776+L790</f>
        <v>0</v>
      </c>
      <c r="M797" s="533"/>
      <c r="N797" s="533"/>
      <c r="O797" s="743"/>
    </row>
    <row r="798" spans="1:27" ht="19.5" customHeight="1" thickBot="1" x14ac:dyDescent="0.25">
      <c r="A798" s="742" t="s">
        <v>86</v>
      </c>
      <c r="B798" s="741"/>
      <c r="C798" s="740" t="s">
        <v>36</v>
      </c>
      <c r="D798" s="740"/>
      <c r="E798" s="740"/>
      <c r="F798" s="740"/>
      <c r="G798" s="740"/>
      <c r="H798" s="740"/>
      <c r="I798" s="739"/>
      <c r="J798" s="738"/>
      <c r="K798" s="737" t="s">
        <v>33</v>
      </c>
      <c r="L798" s="736">
        <f>L797*1</f>
        <v>0</v>
      </c>
      <c r="M798" s="100"/>
      <c r="N798" s="100"/>
      <c r="O798" s="99"/>
    </row>
    <row r="799" spans="1:27" ht="21" customHeight="1" thickBot="1" x14ac:dyDescent="0.25">
      <c r="A799" s="524" t="s">
        <v>82</v>
      </c>
      <c r="B799" s="735"/>
      <c r="C799" s="734" t="s">
        <v>162</v>
      </c>
      <c r="D799" s="732"/>
      <c r="E799" s="732"/>
      <c r="F799" s="733"/>
      <c r="G799" s="733"/>
      <c r="H799" s="732"/>
      <c r="I799" s="732"/>
      <c r="J799" s="732"/>
      <c r="K799" s="732"/>
      <c r="L799" s="732"/>
      <c r="M799" s="731"/>
      <c r="N799" s="731"/>
      <c r="O799" s="730"/>
    </row>
    <row r="800" spans="1:27" ht="36.75" customHeight="1" thickBot="1" x14ac:dyDescent="0.25">
      <c r="A800" s="729"/>
      <c r="B800" s="728"/>
      <c r="C800" s="507"/>
      <c r="D800" s="507"/>
      <c r="E800" s="507"/>
      <c r="F800" s="727"/>
      <c r="G800" s="727"/>
      <c r="H800" s="507"/>
      <c r="I800" s="507"/>
      <c r="J800" s="507"/>
      <c r="K800" s="507"/>
      <c r="L800" s="507"/>
      <c r="M800" s="726" t="s">
        <v>161</v>
      </c>
      <c r="N800" s="718" t="s">
        <v>47</v>
      </c>
      <c r="O800" s="502"/>
      <c r="AA800" s="396"/>
    </row>
    <row r="801" spans="1:27" ht="18" customHeight="1" thickBot="1" x14ac:dyDescent="0.25">
      <c r="A801" s="509" t="s">
        <v>82</v>
      </c>
      <c r="B801" s="725" t="s">
        <v>56</v>
      </c>
      <c r="C801" s="724" t="s">
        <v>160</v>
      </c>
      <c r="D801" s="723"/>
      <c r="E801" s="511"/>
      <c r="F801" s="723"/>
      <c r="G801" s="723"/>
      <c r="H801" s="723"/>
      <c r="I801" s="723"/>
      <c r="J801" s="723"/>
      <c r="K801" s="723"/>
      <c r="L801" s="511"/>
      <c r="M801" s="723"/>
      <c r="N801" s="723"/>
      <c r="O801" s="510"/>
      <c r="AA801" s="201"/>
    </row>
    <row r="802" spans="1:27" ht="37.5" customHeight="1" thickBot="1" x14ac:dyDescent="0.25">
      <c r="A802" s="722"/>
      <c r="B802" s="114"/>
      <c r="C802" s="720"/>
      <c r="D802" s="720"/>
      <c r="E802" s="720"/>
      <c r="F802" s="720"/>
      <c r="G802" s="720"/>
      <c r="H802" s="720"/>
      <c r="I802" s="720"/>
      <c r="J802" s="721"/>
      <c r="K802" s="720"/>
      <c r="L802" s="720"/>
      <c r="M802" s="719" t="s">
        <v>159</v>
      </c>
      <c r="N802" s="718" t="s">
        <v>47</v>
      </c>
      <c r="O802" s="502"/>
      <c r="AA802" s="717"/>
    </row>
    <row r="803" spans="1:27" ht="15" customHeight="1" thickBot="1" x14ac:dyDescent="0.25">
      <c r="A803" s="290" t="s">
        <v>82</v>
      </c>
      <c r="B803" s="165" t="s">
        <v>56</v>
      </c>
      <c r="C803" s="667" t="s">
        <v>56</v>
      </c>
      <c r="D803" s="716" t="s">
        <v>158</v>
      </c>
      <c r="E803" s="715"/>
      <c r="F803" s="714"/>
      <c r="G803" s="411" t="s">
        <v>111</v>
      </c>
      <c r="H803" s="713" t="s">
        <v>52</v>
      </c>
      <c r="I803" s="158" t="s">
        <v>51</v>
      </c>
      <c r="J803" s="157" t="s">
        <v>58</v>
      </c>
      <c r="K803" s="496" t="s">
        <v>49</v>
      </c>
      <c r="L803" s="177">
        <f>L811+L819+L825+L831+L838+L845+L852+L860+L868+L876+L884+L892</f>
        <v>0</v>
      </c>
      <c r="M803" s="187" t="s">
        <v>57</v>
      </c>
      <c r="N803" s="186" t="s">
        <v>47</v>
      </c>
      <c r="O803" s="478"/>
    </row>
    <row r="804" spans="1:27" ht="15" customHeight="1" thickBot="1" x14ac:dyDescent="0.25">
      <c r="A804" s="273"/>
      <c r="B804" s="144"/>
      <c r="C804" s="664"/>
      <c r="D804" s="712"/>
      <c r="E804" s="709"/>
      <c r="F804" s="708"/>
      <c r="G804" s="393"/>
      <c r="H804" s="707"/>
      <c r="I804" s="137"/>
      <c r="J804" s="136"/>
      <c r="K804" s="496" t="s">
        <v>46</v>
      </c>
      <c r="L804" s="177">
        <f>L812+L820+L826+L832+L839+L846+L853+L861+L869+L877+L885+L893</f>
        <v>0</v>
      </c>
      <c r="M804" s="425"/>
      <c r="N804" s="424"/>
      <c r="O804" s="458"/>
    </row>
    <row r="805" spans="1:27" ht="15.75" thickBot="1" x14ac:dyDescent="0.25">
      <c r="A805" s="273"/>
      <c r="B805" s="144"/>
      <c r="C805" s="664"/>
      <c r="D805" s="710"/>
      <c r="E805" s="709"/>
      <c r="F805" s="708"/>
      <c r="G805" s="393"/>
      <c r="H805" s="707"/>
      <c r="I805" s="137"/>
      <c r="J805" s="136"/>
      <c r="K805" s="496" t="s">
        <v>45</v>
      </c>
      <c r="L805" s="295">
        <f>L813+L821+L827+L833+L840+L847+L854+L862+L870+L878+L886+L894+L902</f>
        <v>654</v>
      </c>
      <c r="M805" s="425" t="s">
        <v>157</v>
      </c>
      <c r="N805" s="459" t="s">
        <v>47</v>
      </c>
      <c r="O805" s="458"/>
    </row>
    <row r="806" spans="1:27" ht="30.75" thickBot="1" x14ac:dyDescent="0.25">
      <c r="A806" s="273"/>
      <c r="B806" s="144"/>
      <c r="C806" s="664"/>
      <c r="D806" s="710"/>
      <c r="E806" s="709"/>
      <c r="F806" s="708"/>
      <c r="G806" s="393"/>
      <c r="H806" s="707"/>
      <c r="I806" s="137"/>
      <c r="J806" s="136"/>
      <c r="K806" s="496" t="s">
        <v>44</v>
      </c>
      <c r="L806" s="177">
        <f>L814+L822+L828+L834+L841+L848+L855+L863+L871+L879+L887+L895+L903</f>
        <v>0</v>
      </c>
      <c r="M806" s="711" t="s">
        <v>156</v>
      </c>
      <c r="N806" s="459" t="s">
        <v>47</v>
      </c>
      <c r="O806" s="399"/>
    </row>
    <row r="807" spans="1:27" ht="15.75" thickBot="1" x14ac:dyDescent="0.25">
      <c r="A807" s="273"/>
      <c r="B807" s="144"/>
      <c r="C807" s="664"/>
      <c r="D807" s="710"/>
      <c r="E807" s="709"/>
      <c r="F807" s="708"/>
      <c r="G807" s="393"/>
      <c r="H807" s="707"/>
      <c r="I807" s="137"/>
      <c r="J807" s="179"/>
      <c r="K807" s="496" t="s">
        <v>43</v>
      </c>
      <c r="L807" s="295">
        <f>L815+L823+L829+L835+L842+L849+L856+L864+L872+L880+L888+L896+L904</f>
        <v>5962.2</v>
      </c>
      <c r="M807" s="425"/>
      <c r="N807" s="459"/>
      <c r="O807" s="399"/>
    </row>
    <row r="808" spans="1:27" ht="15.75" customHeight="1" thickBot="1" x14ac:dyDescent="0.25">
      <c r="A808" s="273"/>
      <c r="B808" s="144"/>
      <c r="C808" s="664"/>
      <c r="D808" s="710"/>
      <c r="E808" s="709"/>
      <c r="F808" s="708"/>
      <c r="G808" s="393"/>
      <c r="H808" s="707"/>
      <c r="I808" s="137"/>
      <c r="J808" s="179"/>
      <c r="K808" s="496" t="s">
        <v>41</v>
      </c>
      <c r="L808" s="177">
        <f>L816+L824+L830+L836+L843+L850+L857+L865+L873+L881+L889+L897</f>
        <v>0</v>
      </c>
      <c r="M808" s="453"/>
      <c r="N808" s="452"/>
      <c r="O808" s="451"/>
    </row>
    <row r="809" spans="1:27" ht="15.75" customHeight="1" thickBot="1" x14ac:dyDescent="0.25">
      <c r="A809" s="273"/>
      <c r="B809" s="144"/>
      <c r="C809" s="664"/>
      <c r="D809" s="710"/>
      <c r="E809" s="709"/>
      <c r="F809" s="708"/>
      <c r="G809" s="393"/>
      <c r="H809" s="707"/>
      <c r="I809" s="137"/>
      <c r="J809" s="357"/>
      <c r="K809" s="178" t="s">
        <v>42</v>
      </c>
      <c r="L809" s="177">
        <f>L817+L825+L831+L837+L844+L858+L866+L874+L882+L890+L898+L906</f>
        <v>0</v>
      </c>
      <c r="M809" s="392"/>
      <c r="N809" s="391"/>
      <c r="O809" s="475"/>
    </row>
    <row r="810" spans="1:27" ht="15.75" thickBot="1" x14ac:dyDescent="0.25">
      <c r="A810" s="213"/>
      <c r="B810" s="129"/>
      <c r="C810" s="175"/>
      <c r="D810" s="706"/>
      <c r="E810" s="705"/>
      <c r="F810" s="704"/>
      <c r="G810" s="387"/>
      <c r="H810" s="703"/>
      <c r="I810" s="122"/>
      <c r="J810" s="447"/>
      <c r="K810" s="218" t="s">
        <v>33</v>
      </c>
      <c r="L810" s="323">
        <f>SUM(L803:L809)</f>
        <v>6616.2</v>
      </c>
      <c r="M810" s="385"/>
      <c r="N810" s="321"/>
      <c r="O810" s="386"/>
    </row>
    <row r="811" spans="1:27" ht="15.75" hidden="1" thickBot="1" x14ac:dyDescent="0.25">
      <c r="A811" s="290" t="s">
        <v>82</v>
      </c>
      <c r="B811" s="289" t="s">
        <v>56</v>
      </c>
      <c r="C811" s="164" t="s">
        <v>56</v>
      </c>
      <c r="D811" s="352" t="s">
        <v>56</v>
      </c>
      <c r="E811" s="413"/>
      <c r="F811" s="665" t="s">
        <v>155</v>
      </c>
      <c r="G811" s="411" t="s">
        <v>111</v>
      </c>
      <c r="H811" s="159" t="s">
        <v>52</v>
      </c>
      <c r="I811" s="158" t="s">
        <v>51</v>
      </c>
      <c r="J811" s="689" t="s">
        <v>58</v>
      </c>
      <c r="K811" s="347" t="s">
        <v>49</v>
      </c>
      <c r="L811" s="409"/>
      <c r="M811" s="483" t="s">
        <v>61</v>
      </c>
      <c r="N811" s="648" t="s">
        <v>47</v>
      </c>
      <c r="O811" s="482"/>
      <c r="AA811" s="201" t="s">
        <v>154</v>
      </c>
    </row>
    <row r="812" spans="1:27" ht="15.75" hidden="1" thickBot="1" x14ac:dyDescent="0.25">
      <c r="A812" s="273"/>
      <c r="B812" s="272"/>
      <c r="C812" s="143"/>
      <c r="D812" s="346"/>
      <c r="E812" s="395"/>
      <c r="F812" s="655"/>
      <c r="G812" s="393"/>
      <c r="H812" s="138"/>
      <c r="I812" s="137"/>
      <c r="J812" s="663"/>
      <c r="K812" s="481" t="s">
        <v>78</v>
      </c>
      <c r="L812" s="406"/>
      <c r="M812" s="702"/>
      <c r="N812" s="701"/>
      <c r="O812" s="399"/>
    </row>
    <row r="813" spans="1:27" ht="15.75" hidden="1" thickBot="1" x14ac:dyDescent="0.3">
      <c r="A813" s="273"/>
      <c r="B813" s="272"/>
      <c r="C813" s="143"/>
      <c r="D813" s="346"/>
      <c r="E813" s="395"/>
      <c r="F813" s="655"/>
      <c r="G813" s="393"/>
      <c r="H813" s="138"/>
      <c r="I813" s="137"/>
      <c r="J813" s="700"/>
      <c r="K813" s="344" t="s">
        <v>45</v>
      </c>
      <c r="L813" s="149">
        <v>0</v>
      </c>
      <c r="M813" s="699" t="s">
        <v>153</v>
      </c>
      <c r="N813" s="698" t="s">
        <v>47</v>
      </c>
      <c r="O813" s="399"/>
      <c r="Y813" s="201"/>
    </row>
    <row r="814" spans="1:27" ht="15.75" hidden="1" thickBot="1" x14ac:dyDescent="0.25">
      <c r="A814" s="273"/>
      <c r="B814" s="272"/>
      <c r="C814" s="143"/>
      <c r="D814" s="346"/>
      <c r="E814" s="395"/>
      <c r="F814" s="655"/>
      <c r="G814" s="393"/>
      <c r="H814" s="138"/>
      <c r="I814" s="137"/>
      <c r="J814" s="179"/>
      <c r="K814" s="344" t="s">
        <v>44</v>
      </c>
      <c r="L814" s="406"/>
      <c r="M814" s="425"/>
      <c r="N814" s="459"/>
      <c r="O814" s="403"/>
    </row>
    <row r="815" spans="1:27" ht="15.75" hidden="1" thickBot="1" x14ac:dyDescent="0.25">
      <c r="A815" s="273"/>
      <c r="B815" s="272"/>
      <c r="C815" s="143"/>
      <c r="D815" s="346"/>
      <c r="E815" s="395"/>
      <c r="F815" s="655"/>
      <c r="G815" s="393"/>
      <c r="H815" s="138"/>
      <c r="I815" s="137"/>
      <c r="J815" s="179"/>
      <c r="K815" s="344" t="s">
        <v>43</v>
      </c>
      <c r="L815" s="406"/>
      <c r="M815" s="425"/>
      <c r="N815" s="459"/>
      <c r="O815" s="399"/>
    </row>
    <row r="816" spans="1:27" ht="15.75" hidden="1" thickBot="1" x14ac:dyDescent="0.25">
      <c r="A816" s="273"/>
      <c r="B816" s="272"/>
      <c r="C816" s="143"/>
      <c r="D816" s="346"/>
      <c r="E816" s="395"/>
      <c r="F816" s="655"/>
      <c r="G816" s="393"/>
      <c r="H816" s="138"/>
      <c r="I816" s="137"/>
      <c r="J816" s="179"/>
      <c r="K816" s="344" t="s">
        <v>41</v>
      </c>
      <c r="L816" s="241"/>
      <c r="M816" s="453"/>
      <c r="N816" s="452"/>
      <c r="O816" s="451"/>
    </row>
    <row r="817" spans="1:27" ht="15" hidden="1" customHeight="1" thickBot="1" x14ac:dyDescent="0.25">
      <c r="A817" s="273"/>
      <c r="B817" s="272"/>
      <c r="C817" s="143"/>
      <c r="D817" s="346"/>
      <c r="E817" s="395"/>
      <c r="F817" s="655"/>
      <c r="G817" s="393"/>
      <c r="H817" s="138"/>
      <c r="I817" s="137"/>
      <c r="J817" s="357"/>
      <c r="K817" s="364" t="s">
        <v>42</v>
      </c>
      <c r="L817" s="419">
        <v>0</v>
      </c>
      <c r="M817" s="392"/>
      <c r="N817" s="391"/>
      <c r="O817" s="475"/>
    </row>
    <row r="818" spans="1:27" ht="21" hidden="1" customHeight="1" thickBot="1" x14ac:dyDescent="0.25">
      <c r="A818" s="213"/>
      <c r="B818" s="265"/>
      <c r="C818" s="697"/>
      <c r="D818" s="389"/>
      <c r="E818" s="263"/>
      <c r="F818" s="650"/>
      <c r="G818" s="387"/>
      <c r="H818" s="123"/>
      <c r="I818" s="122"/>
      <c r="J818" s="447"/>
      <c r="K818" s="218" t="s">
        <v>33</v>
      </c>
      <c r="L818" s="415">
        <f>SUM(L811:L817)</f>
        <v>0</v>
      </c>
      <c r="M818" s="385"/>
      <c r="N818" s="321"/>
      <c r="O818" s="386"/>
    </row>
    <row r="819" spans="1:27" ht="27.75" hidden="1" customHeight="1" x14ac:dyDescent="0.2">
      <c r="A819" s="290" t="s">
        <v>82</v>
      </c>
      <c r="B819" s="696" t="s">
        <v>56</v>
      </c>
      <c r="C819" s="695" t="s">
        <v>56</v>
      </c>
      <c r="D819" s="694" t="s">
        <v>39</v>
      </c>
      <c r="E819" s="413"/>
      <c r="F819" s="693" t="s">
        <v>152</v>
      </c>
      <c r="G819" s="692"/>
      <c r="H819" s="691" t="s">
        <v>52</v>
      </c>
      <c r="I819" s="690" t="s">
        <v>145</v>
      </c>
      <c r="J819" s="689" t="s">
        <v>151</v>
      </c>
      <c r="K819" s="347" t="s">
        <v>49</v>
      </c>
      <c r="L819" s="409"/>
      <c r="M819" s="483" t="s">
        <v>61</v>
      </c>
      <c r="N819" s="648" t="s">
        <v>47</v>
      </c>
      <c r="O819" s="482">
        <v>1</v>
      </c>
      <c r="Y819" s="201" t="s">
        <v>150</v>
      </c>
    </row>
    <row r="820" spans="1:27" ht="24" hidden="1" customHeight="1" x14ac:dyDescent="0.25">
      <c r="A820" s="659"/>
      <c r="B820" s="658"/>
      <c r="C820" s="686"/>
      <c r="D820" s="685"/>
      <c r="E820" s="395"/>
      <c r="F820" s="684"/>
      <c r="G820" s="683"/>
      <c r="H820" s="682"/>
      <c r="I820" s="681"/>
      <c r="J820" s="407" t="s">
        <v>149</v>
      </c>
      <c r="K820" s="344" t="s">
        <v>45</v>
      </c>
      <c r="L820" s="406"/>
      <c r="M820" s="671" t="s">
        <v>148</v>
      </c>
      <c r="N820" s="670" t="s">
        <v>47</v>
      </c>
      <c r="O820" s="399">
        <v>1</v>
      </c>
      <c r="Y820" s="201" t="s">
        <v>147</v>
      </c>
    </row>
    <row r="821" spans="1:27" ht="30" hidden="1" customHeight="1" x14ac:dyDescent="0.2">
      <c r="A821" s="659"/>
      <c r="B821" s="658"/>
      <c r="C821" s="686"/>
      <c r="D821" s="685"/>
      <c r="E821" s="395"/>
      <c r="F821" s="684"/>
      <c r="G821" s="683" t="s">
        <v>111</v>
      </c>
      <c r="H821" s="682"/>
      <c r="I821" s="688"/>
      <c r="J821" s="687"/>
      <c r="K821" s="344" t="s">
        <v>44</v>
      </c>
      <c r="L821" s="406"/>
      <c r="M821" s="497"/>
      <c r="N821" s="669"/>
      <c r="O821" s="399"/>
      <c r="Y821" s="48"/>
    </row>
    <row r="822" spans="1:27" ht="27" hidden="1" customHeight="1" x14ac:dyDescent="0.2">
      <c r="A822" s="659"/>
      <c r="B822" s="658"/>
      <c r="C822" s="686"/>
      <c r="D822" s="685"/>
      <c r="E822" s="395"/>
      <c r="F822" s="684"/>
      <c r="G822" s="683"/>
      <c r="H822" s="682"/>
      <c r="I822" s="688"/>
      <c r="J822" s="687"/>
      <c r="K822" s="344" t="s">
        <v>43</v>
      </c>
      <c r="L822" s="406"/>
      <c r="M822" s="497"/>
      <c r="N822" s="669"/>
      <c r="O822" s="399"/>
    </row>
    <row r="823" spans="1:27" ht="42" hidden="1" customHeight="1" thickBot="1" x14ac:dyDescent="0.25">
      <c r="A823" s="659"/>
      <c r="B823" s="658"/>
      <c r="C823" s="686"/>
      <c r="D823" s="685"/>
      <c r="E823" s="395"/>
      <c r="F823" s="684"/>
      <c r="G823" s="683"/>
      <c r="H823" s="682"/>
      <c r="I823" s="681"/>
      <c r="J823" s="179"/>
      <c r="K823" s="383" t="s">
        <v>41</v>
      </c>
      <c r="L823" s="654"/>
      <c r="M823" s="680"/>
      <c r="N823" s="679"/>
      <c r="O823" s="678"/>
    </row>
    <row r="824" spans="1:27" ht="50.25" hidden="1" customHeight="1" thickBot="1" x14ac:dyDescent="0.25">
      <c r="A824" s="653"/>
      <c r="B824" s="652"/>
      <c r="C824" s="677"/>
      <c r="D824" s="676"/>
      <c r="E824" s="263"/>
      <c r="F824" s="675"/>
      <c r="G824" s="674"/>
      <c r="H824" s="673"/>
      <c r="I824" s="672"/>
      <c r="J824" s="416"/>
      <c r="K824" s="218" t="s">
        <v>33</v>
      </c>
      <c r="L824" s="415">
        <f>SUM(L819:L823)</f>
        <v>0</v>
      </c>
      <c r="M824" s="385"/>
      <c r="N824" s="321"/>
      <c r="O824" s="386"/>
    </row>
    <row r="825" spans="1:27" ht="38.25" hidden="1" customHeight="1" x14ac:dyDescent="0.2">
      <c r="A825" s="290" t="s">
        <v>82</v>
      </c>
      <c r="B825" s="289" t="s">
        <v>56</v>
      </c>
      <c r="C825" s="164" t="s">
        <v>56</v>
      </c>
      <c r="D825" s="352" t="s">
        <v>97</v>
      </c>
      <c r="E825" s="413"/>
      <c r="F825" s="665" t="s">
        <v>146</v>
      </c>
      <c r="G825" s="160" t="s">
        <v>111</v>
      </c>
      <c r="H825" s="159" t="s">
        <v>52</v>
      </c>
      <c r="I825" s="158" t="s">
        <v>145</v>
      </c>
      <c r="J825" s="410"/>
      <c r="K825" s="347" t="s">
        <v>49</v>
      </c>
      <c r="L825" s="409"/>
      <c r="M825" s="483"/>
      <c r="N825" s="648"/>
      <c r="O825" s="482"/>
      <c r="Y825" s="396" t="s">
        <v>144</v>
      </c>
      <c r="Z825" s="396"/>
    </row>
    <row r="826" spans="1:27" ht="43.5" hidden="1" customHeight="1" x14ac:dyDescent="0.25">
      <c r="A826" s="659"/>
      <c r="B826" s="658"/>
      <c r="C826" s="432"/>
      <c r="D826" s="346"/>
      <c r="E826" s="395"/>
      <c r="F826" s="655"/>
      <c r="G826" s="139"/>
      <c r="H826" s="138"/>
      <c r="I826" s="137"/>
      <c r="J826" s="407"/>
      <c r="K826" s="344" t="s">
        <v>45</v>
      </c>
      <c r="L826" s="406"/>
      <c r="M826" s="671"/>
      <c r="N826" s="670"/>
      <c r="O826" s="399"/>
      <c r="Y826" s="396">
        <v>2022</v>
      </c>
      <c r="Z826" s="396"/>
    </row>
    <row r="827" spans="1:27" ht="45" hidden="1" customHeight="1" x14ac:dyDescent="0.2">
      <c r="A827" s="659"/>
      <c r="B827" s="658"/>
      <c r="C827" s="432"/>
      <c r="D827" s="346"/>
      <c r="E827" s="395"/>
      <c r="F827" s="655"/>
      <c r="G827" s="139"/>
      <c r="H827" s="138"/>
      <c r="I827" s="137"/>
      <c r="J827" s="179"/>
      <c r="K827" s="344" t="s">
        <v>44</v>
      </c>
      <c r="L827" s="406"/>
      <c r="M827" s="497"/>
      <c r="N827" s="669"/>
      <c r="O827" s="399"/>
      <c r="Y827" s="1" t="s">
        <v>143</v>
      </c>
    </row>
    <row r="828" spans="1:27" ht="37.5" hidden="1" customHeight="1" x14ac:dyDescent="0.2">
      <c r="A828" s="659"/>
      <c r="B828" s="658"/>
      <c r="C828" s="432"/>
      <c r="D828" s="346"/>
      <c r="E828" s="395"/>
      <c r="F828" s="655"/>
      <c r="G828" s="139"/>
      <c r="H828" s="138"/>
      <c r="I828" s="137"/>
      <c r="J828" s="179"/>
      <c r="K828" s="344" t="s">
        <v>43</v>
      </c>
      <c r="L828" s="406"/>
      <c r="M828" s="425"/>
      <c r="N828" s="459"/>
      <c r="O828" s="399"/>
    </row>
    <row r="829" spans="1:27" ht="35.25" hidden="1" customHeight="1" thickBot="1" x14ac:dyDescent="0.25">
      <c r="A829" s="659"/>
      <c r="B829" s="658"/>
      <c r="C829" s="432"/>
      <c r="D829" s="346"/>
      <c r="E829" s="395"/>
      <c r="F829" s="655"/>
      <c r="G829" s="139"/>
      <c r="H829" s="138"/>
      <c r="I829" s="137"/>
      <c r="J829" s="179"/>
      <c r="K829" s="383" t="s">
        <v>41</v>
      </c>
      <c r="L829" s="654"/>
      <c r="M829" s="453"/>
      <c r="N829" s="452"/>
      <c r="O829" s="451"/>
    </row>
    <row r="830" spans="1:27" ht="64.5" hidden="1" customHeight="1" thickBot="1" x14ac:dyDescent="0.25">
      <c r="A830" s="653"/>
      <c r="B830" s="652"/>
      <c r="C830" s="668"/>
      <c r="D830" s="389"/>
      <c r="E830" s="263"/>
      <c r="F830" s="650"/>
      <c r="G830" s="124"/>
      <c r="H830" s="123"/>
      <c r="I830" s="122"/>
      <c r="J830" s="447"/>
      <c r="K830" s="218" t="s">
        <v>33</v>
      </c>
      <c r="L830" s="415">
        <f>SUM(L825:L829)</f>
        <v>0</v>
      </c>
      <c r="M830" s="385"/>
      <c r="N830" s="321"/>
      <c r="O830" s="386"/>
    </row>
    <row r="831" spans="1:27" ht="18" hidden="1" customHeight="1" x14ac:dyDescent="0.2">
      <c r="A831" s="290" t="s">
        <v>82</v>
      </c>
      <c r="B831" s="289" t="s">
        <v>56</v>
      </c>
      <c r="C831" s="667" t="s">
        <v>56</v>
      </c>
      <c r="D831" s="666" t="s">
        <v>96</v>
      </c>
      <c r="E831" s="413"/>
      <c r="F831" s="665" t="s">
        <v>142</v>
      </c>
      <c r="G831" s="160" t="s">
        <v>111</v>
      </c>
      <c r="H831" s="159" t="s">
        <v>52</v>
      </c>
      <c r="I831" s="158" t="s">
        <v>141</v>
      </c>
      <c r="J831" s="663" t="s">
        <v>140</v>
      </c>
      <c r="K831" s="347" t="s">
        <v>49</v>
      </c>
      <c r="L831" s="409"/>
      <c r="M831" s="187"/>
      <c r="N831" s="186"/>
      <c r="O831" s="478"/>
      <c r="AA831" s="201" t="s">
        <v>135</v>
      </c>
    </row>
    <row r="832" spans="1:27" ht="18" hidden="1" customHeight="1" x14ac:dyDescent="0.2">
      <c r="A832" s="273"/>
      <c r="B832" s="272"/>
      <c r="C832" s="664"/>
      <c r="D832" s="656"/>
      <c r="E832" s="395"/>
      <c r="F832" s="655"/>
      <c r="G832" s="139"/>
      <c r="H832" s="138"/>
      <c r="I832" s="137"/>
      <c r="J832" s="663" t="s">
        <v>139</v>
      </c>
      <c r="K832" s="481" t="s">
        <v>78</v>
      </c>
      <c r="L832" s="406"/>
      <c r="M832" s="425"/>
      <c r="N832" s="424"/>
      <c r="O832" s="458"/>
    </row>
    <row r="833" spans="1:27" ht="15" hidden="1" customHeight="1" x14ac:dyDescent="0.2">
      <c r="A833" s="659"/>
      <c r="B833" s="658"/>
      <c r="C833" s="657"/>
      <c r="D833" s="656"/>
      <c r="E833" s="395"/>
      <c r="F833" s="655"/>
      <c r="G833" s="139"/>
      <c r="H833" s="138"/>
      <c r="I833" s="137"/>
      <c r="J833" s="407"/>
      <c r="K833" s="344" t="s">
        <v>45</v>
      </c>
      <c r="L833" s="406">
        <v>0</v>
      </c>
      <c r="M833" s="662"/>
      <c r="N833" s="400"/>
      <c r="O833" s="661"/>
    </row>
    <row r="834" spans="1:27" ht="16.5" hidden="1" customHeight="1" x14ac:dyDescent="0.2">
      <c r="A834" s="659"/>
      <c r="B834" s="658"/>
      <c r="C834" s="657"/>
      <c r="D834" s="656"/>
      <c r="E834" s="395"/>
      <c r="F834" s="655"/>
      <c r="G834" s="139"/>
      <c r="H834" s="138"/>
      <c r="I834" s="137"/>
      <c r="J834" s="179"/>
      <c r="K834" s="344" t="s">
        <v>44</v>
      </c>
      <c r="L834" s="406"/>
      <c r="M834" s="660"/>
      <c r="N834" s="459"/>
      <c r="O834" s="399"/>
    </row>
    <row r="835" spans="1:27" ht="18" hidden="1" customHeight="1" x14ac:dyDescent="0.2">
      <c r="A835" s="659"/>
      <c r="B835" s="658"/>
      <c r="C835" s="657"/>
      <c r="D835" s="656"/>
      <c r="E835" s="395"/>
      <c r="F835" s="655"/>
      <c r="G835" s="139"/>
      <c r="H835" s="138"/>
      <c r="I835" s="137"/>
      <c r="J835" s="179"/>
      <c r="K835" s="344" t="s">
        <v>43</v>
      </c>
      <c r="L835" s="406"/>
      <c r="M835" s="425"/>
      <c r="N835" s="459"/>
      <c r="O835" s="399"/>
      <c r="Q835" s="201"/>
    </row>
    <row r="836" spans="1:27" ht="14.25" hidden="1" customHeight="1" thickBot="1" x14ac:dyDescent="0.25">
      <c r="A836" s="659"/>
      <c r="B836" s="658"/>
      <c r="C836" s="657"/>
      <c r="D836" s="656"/>
      <c r="E836" s="395"/>
      <c r="F836" s="655"/>
      <c r="G836" s="139"/>
      <c r="H836" s="138"/>
      <c r="I836" s="137"/>
      <c r="J836" s="179"/>
      <c r="K836" s="383" t="s">
        <v>41</v>
      </c>
      <c r="L836" s="654"/>
      <c r="M836" s="453"/>
      <c r="N836" s="452"/>
      <c r="O836" s="451"/>
    </row>
    <row r="837" spans="1:27" ht="20.25" hidden="1" customHeight="1" thickBot="1" x14ac:dyDescent="0.25">
      <c r="A837" s="653"/>
      <c r="B837" s="652"/>
      <c r="C837" s="651"/>
      <c r="D837" s="264"/>
      <c r="E837" s="263"/>
      <c r="F837" s="650"/>
      <c r="G837" s="124"/>
      <c r="H837" s="123"/>
      <c r="I837" s="122"/>
      <c r="J837" s="357"/>
      <c r="K837" s="218" t="s">
        <v>33</v>
      </c>
      <c r="L837" s="415">
        <f>SUM(L831:L836)</f>
        <v>0</v>
      </c>
      <c r="M837" s="649"/>
      <c r="N837" s="321"/>
      <c r="O837" s="386"/>
    </row>
    <row r="838" spans="1:27" ht="18" hidden="1" customHeight="1" x14ac:dyDescent="0.2">
      <c r="A838" s="166" t="s">
        <v>82</v>
      </c>
      <c r="B838" s="165" t="s">
        <v>56</v>
      </c>
      <c r="C838" s="256" t="s">
        <v>56</v>
      </c>
      <c r="D838" s="255" t="s">
        <v>94</v>
      </c>
      <c r="E838" s="624"/>
      <c r="F838" s="253" t="s">
        <v>138</v>
      </c>
      <c r="G838" s="160" t="s">
        <v>111</v>
      </c>
      <c r="H838" s="159" t="s">
        <v>52</v>
      </c>
      <c r="I838" s="623" t="s">
        <v>137</v>
      </c>
      <c r="J838" s="622" t="s">
        <v>58</v>
      </c>
      <c r="K838" s="641" t="s">
        <v>49</v>
      </c>
      <c r="L838" s="377"/>
      <c r="M838" s="483" t="s">
        <v>136</v>
      </c>
      <c r="N838" s="648" t="s">
        <v>47</v>
      </c>
      <c r="O838" s="275"/>
      <c r="AA838" s="201" t="s">
        <v>135</v>
      </c>
    </row>
    <row r="839" spans="1:27" ht="18" hidden="1" customHeight="1" x14ac:dyDescent="0.2">
      <c r="A839" s="145"/>
      <c r="B839" s="144"/>
      <c r="C839" s="237"/>
      <c r="D839" s="236"/>
      <c r="E839" s="617"/>
      <c r="F839" s="234"/>
      <c r="G839" s="139"/>
      <c r="H839" s="138"/>
      <c r="I839" s="616"/>
      <c r="J839" s="620" t="s">
        <v>134</v>
      </c>
      <c r="K839" s="481" t="s">
        <v>78</v>
      </c>
      <c r="L839" s="372"/>
      <c r="M839" s="424"/>
      <c r="N839" s="424"/>
      <c r="O839" s="647"/>
      <c r="AA839" s="201" t="s">
        <v>133</v>
      </c>
    </row>
    <row r="840" spans="1:27" ht="18" hidden="1" customHeight="1" x14ac:dyDescent="0.2">
      <c r="A840" s="145"/>
      <c r="B840" s="144"/>
      <c r="C840" s="237"/>
      <c r="D840" s="236"/>
      <c r="E840" s="617"/>
      <c r="F840" s="234"/>
      <c r="G840" s="139"/>
      <c r="H840" s="138"/>
      <c r="I840" s="616"/>
      <c r="J840" s="179"/>
      <c r="K840" s="635" t="s">
        <v>45</v>
      </c>
      <c r="L840" s="342">
        <v>0</v>
      </c>
      <c r="M840" s="646"/>
      <c r="N840" s="633"/>
      <c r="O840" s="632"/>
    </row>
    <row r="841" spans="1:27" ht="18" hidden="1" customHeight="1" x14ac:dyDescent="0.2">
      <c r="A841" s="145"/>
      <c r="B841" s="144"/>
      <c r="C841" s="237"/>
      <c r="D841" s="236"/>
      <c r="E841" s="617"/>
      <c r="F841" s="234"/>
      <c r="G841" s="139"/>
      <c r="H841" s="138"/>
      <c r="I841" s="616"/>
      <c r="J841" s="407"/>
      <c r="K841" s="635" t="s">
        <v>44</v>
      </c>
      <c r="L841" s="342"/>
      <c r="M841" s="646"/>
      <c r="N841" s="633"/>
      <c r="O841" s="632"/>
    </row>
    <row r="842" spans="1:27" ht="18" hidden="1" customHeight="1" x14ac:dyDescent="0.2">
      <c r="A842" s="145"/>
      <c r="B842" s="144"/>
      <c r="C842" s="237"/>
      <c r="D842" s="236"/>
      <c r="E842" s="617"/>
      <c r="F842" s="234"/>
      <c r="G842" s="139"/>
      <c r="H842" s="138"/>
      <c r="I842" s="616"/>
      <c r="J842" s="407"/>
      <c r="K842" s="635" t="s">
        <v>43</v>
      </c>
      <c r="L842" s="342">
        <v>0</v>
      </c>
      <c r="M842" s="646"/>
      <c r="N842" s="633"/>
      <c r="O842" s="632"/>
    </row>
    <row r="843" spans="1:27" ht="18" hidden="1" customHeight="1" thickBot="1" x14ac:dyDescent="0.25">
      <c r="A843" s="145"/>
      <c r="B843" s="144"/>
      <c r="C843" s="237"/>
      <c r="D843" s="236"/>
      <c r="E843" s="617"/>
      <c r="F843" s="234"/>
      <c r="G843" s="139"/>
      <c r="H843" s="138"/>
      <c r="I843" s="616"/>
      <c r="J843" s="179"/>
      <c r="K843" s="631" t="s">
        <v>41</v>
      </c>
      <c r="L843" s="333"/>
      <c r="M843" s="419"/>
      <c r="N843" s="645"/>
      <c r="O843" s="627"/>
    </row>
    <row r="844" spans="1:27" ht="18" hidden="1" customHeight="1" thickBot="1" x14ac:dyDescent="0.25">
      <c r="A844" s="145"/>
      <c r="B844" s="144"/>
      <c r="C844" s="237"/>
      <c r="D844" s="236"/>
      <c r="E844" s="617"/>
      <c r="F844" s="234"/>
      <c r="G844" s="139"/>
      <c r="H844" s="138"/>
      <c r="I844" s="616"/>
      <c r="J844" s="179"/>
      <c r="K844" s="218" t="s">
        <v>33</v>
      </c>
      <c r="L844" s="415">
        <f>SUM(L838:L843)</f>
        <v>0</v>
      </c>
      <c r="M844" s="644"/>
      <c r="N844" s="643"/>
      <c r="O844" s="642"/>
    </row>
    <row r="845" spans="1:27" ht="18" customHeight="1" x14ac:dyDescent="0.2">
      <c r="A845" s="166" t="s">
        <v>82</v>
      </c>
      <c r="B845" s="165" t="s">
        <v>56</v>
      </c>
      <c r="C845" s="256" t="s">
        <v>56</v>
      </c>
      <c r="D845" s="255" t="s">
        <v>90</v>
      </c>
      <c r="E845" s="254"/>
      <c r="F845" s="253" t="s">
        <v>132</v>
      </c>
      <c r="G845" s="160" t="s">
        <v>111</v>
      </c>
      <c r="H845" s="159" t="s">
        <v>52</v>
      </c>
      <c r="I845" s="623" t="s">
        <v>117</v>
      </c>
      <c r="J845" s="622" t="s">
        <v>58</v>
      </c>
      <c r="K845" s="641" t="s">
        <v>49</v>
      </c>
      <c r="L845" s="377"/>
      <c r="M845" s="640" t="s">
        <v>61</v>
      </c>
      <c r="N845" s="278" t="s">
        <v>47</v>
      </c>
      <c r="O845" s="639"/>
    </row>
    <row r="846" spans="1:27" ht="18" customHeight="1" x14ac:dyDescent="0.2">
      <c r="A846" s="145"/>
      <c r="B846" s="144"/>
      <c r="C846" s="237"/>
      <c r="D846" s="236"/>
      <c r="E846" s="235"/>
      <c r="F846" s="234"/>
      <c r="G846" s="139"/>
      <c r="H846" s="138"/>
      <c r="I846" s="616"/>
      <c r="J846" s="620" t="s">
        <v>131</v>
      </c>
      <c r="K846" s="244" t="s">
        <v>46</v>
      </c>
      <c r="L846" s="372"/>
      <c r="M846" s="638"/>
      <c r="N846" s="404"/>
      <c r="O846" s="637"/>
    </row>
    <row r="847" spans="1:27" ht="18" customHeight="1" x14ac:dyDescent="0.2">
      <c r="A847" s="145"/>
      <c r="B847" s="144"/>
      <c r="C847" s="237"/>
      <c r="D847" s="236"/>
      <c r="E847" s="235"/>
      <c r="F847" s="234"/>
      <c r="G847" s="139"/>
      <c r="H847" s="138"/>
      <c r="I847" s="616"/>
      <c r="J847" s="179"/>
      <c r="K847" s="635" t="s">
        <v>45</v>
      </c>
      <c r="L847" s="146">
        <v>200</v>
      </c>
      <c r="M847" s="580"/>
      <c r="N847" s="633"/>
      <c r="O847" s="636"/>
      <c r="AA847" s="148"/>
    </row>
    <row r="848" spans="1:27" ht="18" customHeight="1" x14ac:dyDescent="0.2">
      <c r="A848" s="145"/>
      <c r="B848" s="144"/>
      <c r="C848" s="237"/>
      <c r="D848" s="236"/>
      <c r="E848" s="235"/>
      <c r="F848" s="234"/>
      <c r="G848" s="139"/>
      <c r="H848" s="138"/>
      <c r="I848" s="616"/>
      <c r="J848" s="407"/>
      <c r="K848" s="635" t="s">
        <v>44</v>
      </c>
      <c r="L848" s="146"/>
      <c r="M848" s="634"/>
      <c r="N848" s="633"/>
      <c r="O848" s="632"/>
    </row>
    <row r="849" spans="1:28" ht="18" customHeight="1" x14ac:dyDescent="0.2">
      <c r="A849" s="145"/>
      <c r="B849" s="144"/>
      <c r="C849" s="237"/>
      <c r="D849" s="236"/>
      <c r="E849" s="235"/>
      <c r="F849" s="234"/>
      <c r="G849" s="139"/>
      <c r="H849" s="138"/>
      <c r="I849" s="616"/>
      <c r="J849" s="407"/>
      <c r="K849" s="635" t="s">
        <v>43</v>
      </c>
      <c r="L849" s="146">
        <v>3952.5</v>
      </c>
      <c r="M849" s="634"/>
      <c r="N849" s="633"/>
      <c r="O849" s="632"/>
      <c r="AA849" s="148"/>
    </row>
    <row r="850" spans="1:28" ht="18" customHeight="1" thickBot="1" x14ac:dyDescent="0.25">
      <c r="A850" s="145"/>
      <c r="B850" s="144"/>
      <c r="C850" s="237"/>
      <c r="D850" s="236"/>
      <c r="E850" s="235"/>
      <c r="F850" s="234"/>
      <c r="G850" s="139"/>
      <c r="H850" s="138"/>
      <c r="I850" s="616"/>
      <c r="J850" s="179"/>
      <c r="K850" s="631" t="s">
        <v>41</v>
      </c>
      <c r="L850" s="630"/>
      <c r="M850" s="629"/>
      <c r="N850" s="628"/>
      <c r="O850" s="627"/>
    </row>
    <row r="851" spans="1:28" ht="13.15" customHeight="1" thickBot="1" x14ac:dyDescent="0.25">
      <c r="A851" s="130"/>
      <c r="B851" s="129"/>
      <c r="C851" s="225"/>
      <c r="D851" s="224"/>
      <c r="E851" s="223"/>
      <c r="F851" s="222"/>
      <c r="G851" s="124"/>
      <c r="H851" s="123"/>
      <c r="I851" s="610"/>
      <c r="J851" s="179"/>
      <c r="K851" s="218" t="s">
        <v>33</v>
      </c>
      <c r="L851" s="259">
        <f>SUM(L845:L850)</f>
        <v>4152.5</v>
      </c>
      <c r="M851" s="599"/>
      <c r="N851" s="626"/>
      <c r="O851" s="320"/>
    </row>
    <row r="852" spans="1:28" ht="15" customHeight="1" x14ac:dyDescent="0.2">
      <c r="A852" s="166" t="s">
        <v>82</v>
      </c>
      <c r="B852" s="165" t="s">
        <v>56</v>
      </c>
      <c r="C852" s="256" t="s">
        <v>56</v>
      </c>
      <c r="D852" s="255" t="s">
        <v>86</v>
      </c>
      <c r="E852" s="254"/>
      <c r="F852" s="253" t="s">
        <v>130</v>
      </c>
      <c r="G852" s="553" t="s">
        <v>111</v>
      </c>
      <c r="H852" s="159" t="s">
        <v>52</v>
      </c>
      <c r="I852" s="623" t="s">
        <v>127</v>
      </c>
      <c r="J852" s="622" t="s">
        <v>58</v>
      </c>
      <c r="K852" s="621" t="s">
        <v>49</v>
      </c>
      <c r="L852" s="155">
        <v>0</v>
      </c>
      <c r="M852" s="187" t="s">
        <v>61</v>
      </c>
      <c r="N852" s="186" t="s">
        <v>47</v>
      </c>
      <c r="O852" s="374"/>
    </row>
    <row r="853" spans="1:28" ht="15" customHeight="1" x14ac:dyDescent="0.2">
      <c r="A853" s="145"/>
      <c r="B853" s="144"/>
      <c r="C853" s="237"/>
      <c r="D853" s="236"/>
      <c r="E853" s="235"/>
      <c r="F853" s="234"/>
      <c r="G853" s="546"/>
      <c r="H853" s="138"/>
      <c r="I853" s="616"/>
      <c r="J853" s="620" t="s">
        <v>129</v>
      </c>
      <c r="K853" s="244" t="s">
        <v>46</v>
      </c>
      <c r="L853" s="149"/>
      <c r="M853" s="425"/>
      <c r="N853" s="424"/>
      <c r="O853" s="369"/>
    </row>
    <row r="854" spans="1:28" ht="16.5" customHeight="1" x14ac:dyDescent="0.2">
      <c r="A854" s="145"/>
      <c r="B854" s="144"/>
      <c r="C854" s="237"/>
      <c r="D854" s="236"/>
      <c r="E854" s="235"/>
      <c r="F854" s="234"/>
      <c r="G854" s="546"/>
      <c r="H854" s="138"/>
      <c r="I854" s="616"/>
      <c r="J854" s="179"/>
      <c r="K854" s="618" t="s">
        <v>45</v>
      </c>
      <c r="L854" s="146">
        <v>144.9</v>
      </c>
      <c r="M854" s="368"/>
      <c r="N854" s="367"/>
      <c r="O854" s="366"/>
      <c r="AA854" s="148"/>
      <c r="AB854" s="148"/>
    </row>
    <row r="855" spans="1:28" ht="19.5" customHeight="1" x14ac:dyDescent="0.2">
      <c r="A855" s="145"/>
      <c r="B855" s="144"/>
      <c r="C855" s="237"/>
      <c r="D855" s="236"/>
      <c r="E855" s="235"/>
      <c r="F855" s="234"/>
      <c r="G855" s="546"/>
      <c r="H855" s="138"/>
      <c r="I855" s="616"/>
      <c r="J855" s="407"/>
      <c r="K855" s="618" t="s">
        <v>44</v>
      </c>
      <c r="L855" s="146">
        <v>0</v>
      </c>
      <c r="M855" s="368"/>
      <c r="N855" s="367"/>
      <c r="O855" s="366"/>
      <c r="AA855" s="148"/>
      <c r="AB855" s="148"/>
    </row>
    <row r="856" spans="1:28" ht="19.5" customHeight="1" x14ac:dyDescent="0.2">
      <c r="A856" s="145"/>
      <c r="B856" s="144"/>
      <c r="C856" s="237"/>
      <c r="D856" s="236"/>
      <c r="E856" s="235"/>
      <c r="F856" s="234"/>
      <c r="G856" s="546"/>
      <c r="H856" s="138"/>
      <c r="I856" s="616"/>
      <c r="J856" s="407"/>
      <c r="K856" s="343" t="s">
        <v>43</v>
      </c>
      <c r="L856" s="345">
        <v>1067.4000000000001</v>
      </c>
      <c r="M856" s="368"/>
      <c r="N856" s="367"/>
      <c r="O856" s="366"/>
      <c r="AA856" s="148"/>
      <c r="AB856" s="148"/>
    </row>
    <row r="857" spans="1:28" ht="15" customHeight="1" x14ac:dyDescent="0.2">
      <c r="A857" s="145"/>
      <c r="B857" s="144"/>
      <c r="C857" s="237"/>
      <c r="D857" s="236"/>
      <c r="E857" s="235"/>
      <c r="F857" s="234"/>
      <c r="G857" s="546"/>
      <c r="H857" s="138"/>
      <c r="I857" s="616"/>
      <c r="J857" s="179"/>
      <c r="K857" s="343" t="s">
        <v>41</v>
      </c>
      <c r="L857" s="146">
        <v>0</v>
      </c>
      <c r="M857" s="368"/>
      <c r="N857" s="367"/>
      <c r="O857" s="366"/>
    </row>
    <row r="858" spans="1:28" ht="18" customHeight="1" thickBot="1" x14ac:dyDescent="0.25">
      <c r="A858" s="145"/>
      <c r="B858" s="144"/>
      <c r="C858" s="237"/>
      <c r="D858" s="236"/>
      <c r="E858" s="235"/>
      <c r="F858" s="234"/>
      <c r="G858" s="546"/>
      <c r="H858" s="138"/>
      <c r="I858" s="616"/>
      <c r="J858" s="179"/>
      <c r="K858" s="615" t="s">
        <v>42</v>
      </c>
      <c r="L858" s="614">
        <v>0</v>
      </c>
      <c r="M858" s="613"/>
      <c r="N858" s="612"/>
      <c r="O858" s="589"/>
    </row>
    <row r="859" spans="1:28" ht="18" customHeight="1" thickBot="1" x14ac:dyDescent="0.25">
      <c r="A859" s="130"/>
      <c r="B859" s="129"/>
      <c r="C859" s="225"/>
      <c r="D859" s="224"/>
      <c r="E859" s="223"/>
      <c r="F859" s="625"/>
      <c r="G859" s="539"/>
      <c r="H859" s="123"/>
      <c r="I859" s="610"/>
      <c r="J859" s="179"/>
      <c r="K859" s="538" t="s">
        <v>33</v>
      </c>
      <c r="L859" s="559">
        <f>SUM(L852:L858)</f>
        <v>1212.3000000000002</v>
      </c>
      <c r="M859" s="608"/>
      <c r="N859" s="354"/>
      <c r="O859" s="353"/>
    </row>
    <row r="860" spans="1:28" ht="18" customHeight="1" x14ac:dyDescent="0.2">
      <c r="A860" s="166" t="s">
        <v>82</v>
      </c>
      <c r="B860" s="165" t="s">
        <v>56</v>
      </c>
      <c r="C860" s="256" t="s">
        <v>56</v>
      </c>
      <c r="D860" s="255" t="s">
        <v>82</v>
      </c>
      <c r="E860" s="624"/>
      <c r="F860" s="253" t="s">
        <v>128</v>
      </c>
      <c r="G860" s="553" t="s">
        <v>111</v>
      </c>
      <c r="H860" s="159" t="s">
        <v>52</v>
      </c>
      <c r="I860" s="623" t="s">
        <v>127</v>
      </c>
      <c r="J860" s="622" t="s">
        <v>58</v>
      </c>
      <c r="K860" s="621" t="s">
        <v>49</v>
      </c>
      <c r="L860" s="146">
        <v>0</v>
      </c>
      <c r="M860" s="279" t="s">
        <v>61</v>
      </c>
      <c r="N860" s="619" t="s">
        <v>47</v>
      </c>
      <c r="O860" s="366"/>
    </row>
    <row r="861" spans="1:28" ht="18" customHeight="1" x14ac:dyDescent="0.2">
      <c r="A861" s="145"/>
      <c r="B861" s="144"/>
      <c r="C861" s="237"/>
      <c r="D861" s="236"/>
      <c r="E861" s="617"/>
      <c r="F861" s="234"/>
      <c r="G861" s="546"/>
      <c r="H861" s="138"/>
      <c r="I861" s="616"/>
      <c r="J861" s="620" t="s">
        <v>126</v>
      </c>
      <c r="K861" s="244" t="s">
        <v>46</v>
      </c>
      <c r="L861" s="146"/>
      <c r="M861" s="279"/>
      <c r="N861" s="619"/>
      <c r="O861" s="366"/>
    </row>
    <row r="862" spans="1:28" ht="15.75" customHeight="1" x14ac:dyDescent="0.2">
      <c r="A862" s="145"/>
      <c r="B862" s="144"/>
      <c r="C862" s="237"/>
      <c r="D862" s="236"/>
      <c r="E862" s="617"/>
      <c r="F862" s="234"/>
      <c r="G862" s="546"/>
      <c r="H862" s="138"/>
      <c r="I862" s="616"/>
      <c r="J862" s="179"/>
      <c r="K862" s="618" t="s">
        <v>45</v>
      </c>
      <c r="L862" s="146">
        <v>281.60000000000002</v>
      </c>
      <c r="M862" s="368"/>
      <c r="N862" s="367"/>
      <c r="O862" s="366"/>
      <c r="AA862" s="148"/>
    </row>
    <row r="863" spans="1:28" ht="16.149999999999999" customHeight="1" x14ac:dyDescent="0.2">
      <c r="A863" s="145"/>
      <c r="B863" s="144"/>
      <c r="C863" s="237"/>
      <c r="D863" s="236"/>
      <c r="E863" s="617"/>
      <c r="F863" s="234"/>
      <c r="G863" s="546"/>
      <c r="H863" s="138"/>
      <c r="I863" s="616"/>
      <c r="J863" s="407"/>
      <c r="K863" s="618" t="s">
        <v>44</v>
      </c>
      <c r="L863" s="146">
        <v>0</v>
      </c>
      <c r="M863" s="368"/>
      <c r="N863" s="367"/>
      <c r="O863" s="366"/>
    </row>
    <row r="864" spans="1:28" ht="24" customHeight="1" x14ac:dyDescent="0.2">
      <c r="A864" s="145"/>
      <c r="B864" s="144"/>
      <c r="C864" s="237"/>
      <c r="D864" s="236"/>
      <c r="E864" s="617"/>
      <c r="F864" s="234"/>
      <c r="G864" s="546"/>
      <c r="H864" s="138"/>
      <c r="I864" s="616"/>
      <c r="J864" s="407"/>
      <c r="K864" s="343" t="s">
        <v>43</v>
      </c>
      <c r="L864" s="146">
        <v>637.5</v>
      </c>
      <c r="M864" s="368"/>
      <c r="N864" s="367"/>
      <c r="O864" s="366"/>
      <c r="AA864" s="148"/>
    </row>
    <row r="865" spans="1:27" ht="18" customHeight="1" x14ac:dyDescent="0.2">
      <c r="A865" s="145"/>
      <c r="B865" s="144"/>
      <c r="C865" s="237"/>
      <c r="D865" s="236"/>
      <c r="E865" s="617"/>
      <c r="F865" s="234"/>
      <c r="G865" s="546"/>
      <c r="H865" s="138"/>
      <c r="I865" s="616"/>
      <c r="J865" s="179"/>
      <c r="K865" s="244" t="s">
        <v>41</v>
      </c>
      <c r="L865" s="146">
        <v>0</v>
      </c>
      <c r="M865" s="368"/>
      <c r="N865" s="367"/>
      <c r="O865" s="366"/>
    </row>
    <row r="866" spans="1:27" ht="13.5" customHeight="1" thickBot="1" x14ac:dyDescent="0.25">
      <c r="A866" s="145"/>
      <c r="B866" s="144"/>
      <c r="C866" s="237"/>
      <c r="D866" s="236"/>
      <c r="E866" s="617"/>
      <c r="F866" s="234"/>
      <c r="G866" s="546"/>
      <c r="H866" s="138"/>
      <c r="I866" s="616"/>
      <c r="J866" s="179"/>
      <c r="K866" s="615" t="s">
        <v>42</v>
      </c>
      <c r="L866" s="614">
        <v>0</v>
      </c>
      <c r="M866" s="613"/>
      <c r="N866" s="612"/>
      <c r="O866" s="589"/>
    </row>
    <row r="867" spans="1:27" ht="12.75" customHeight="1" thickBot="1" x14ac:dyDescent="0.25">
      <c r="A867" s="130"/>
      <c r="B867" s="129"/>
      <c r="C867" s="225"/>
      <c r="D867" s="224"/>
      <c r="E867" s="611"/>
      <c r="F867" s="222"/>
      <c r="G867" s="539"/>
      <c r="H867" s="123"/>
      <c r="I867" s="610"/>
      <c r="J867" s="172"/>
      <c r="K867" s="609" t="s">
        <v>33</v>
      </c>
      <c r="L867" s="559">
        <f>SUM(L860:L866)</f>
        <v>919.1</v>
      </c>
      <c r="M867" s="608"/>
      <c r="N867" s="354"/>
      <c r="O867" s="353"/>
    </row>
    <row r="868" spans="1:27" ht="12.75" customHeight="1" x14ac:dyDescent="0.2">
      <c r="A868" s="166" t="s">
        <v>82</v>
      </c>
      <c r="B868" s="165" t="s">
        <v>56</v>
      </c>
      <c r="C868" s="256" t="s">
        <v>56</v>
      </c>
      <c r="D868" s="255" t="s">
        <v>74</v>
      </c>
      <c r="E868" s="254"/>
      <c r="F868" s="607" t="s">
        <v>125</v>
      </c>
      <c r="G868" s="553" t="s">
        <v>111</v>
      </c>
      <c r="H868" s="159" t="s">
        <v>52</v>
      </c>
      <c r="I868" s="158" t="s">
        <v>124</v>
      </c>
      <c r="J868" s="348" t="s">
        <v>123</v>
      </c>
      <c r="K868" s="467" t="s">
        <v>49</v>
      </c>
      <c r="L868" s="377"/>
      <c r="M868" s="595" t="s">
        <v>61</v>
      </c>
      <c r="N868" s="605" t="s">
        <v>47</v>
      </c>
      <c r="O868" s="366"/>
    </row>
    <row r="869" spans="1:27" ht="12.75" customHeight="1" x14ac:dyDescent="0.2">
      <c r="A869" s="145"/>
      <c r="B869" s="144"/>
      <c r="C869" s="237"/>
      <c r="D869" s="236"/>
      <c r="E869" s="235"/>
      <c r="F869" s="604"/>
      <c r="G869" s="546"/>
      <c r="H869" s="138"/>
      <c r="I869" s="137"/>
      <c r="J869" s="335"/>
      <c r="K869" s="244" t="s">
        <v>46</v>
      </c>
      <c r="L869" s="372"/>
      <c r="M869" s="606"/>
      <c r="N869" s="605"/>
      <c r="O869" s="366"/>
    </row>
    <row r="870" spans="1:27" ht="12.75" customHeight="1" x14ac:dyDescent="0.2">
      <c r="A870" s="145"/>
      <c r="B870" s="144"/>
      <c r="C870" s="237"/>
      <c r="D870" s="236"/>
      <c r="E870" s="235"/>
      <c r="F870" s="604"/>
      <c r="G870" s="546"/>
      <c r="H870" s="138"/>
      <c r="I870" s="137"/>
      <c r="J870" s="335"/>
      <c r="K870" s="343" t="s">
        <v>45</v>
      </c>
      <c r="L870" s="146">
        <v>27.2</v>
      </c>
      <c r="M870" s="606"/>
      <c r="N870" s="605"/>
      <c r="O870" s="366"/>
      <c r="AA870" s="148"/>
    </row>
    <row r="871" spans="1:27" ht="12.75" customHeight="1" x14ac:dyDescent="0.2">
      <c r="A871" s="145"/>
      <c r="B871" s="144"/>
      <c r="C871" s="237"/>
      <c r="D871" s="236"/>
      <c r="E871" s="235"/>
      <c r="F871" s="604"/>
      <c r="G871" s="546"/>
      <c r="H871" s="138"/>
      <c r="I871" s="137"/>
      <c r="J871" s="335"/>
      <c r="K871" s="343" t="s">
        <v>44</v>
      </c>
      <c r="L871" s="342"/>
      <c r="M871" s="606"/>
      <c r="N871" s="605"/>
      <c r="O871" s="366"/>
    </row>
    <row r="872" spans="1:27" ht="12.75" customHeight="1" x14ac:dyDescent="0.2">
      <c r="A872" s="145"/>
      <c r="B872" s="144"/>
      <c r="C872" s="237"/>
      <c r="D872" s="236"/>
      <c r="E872" s="235"/>
      <c r="F872" s="604"/>
      <c r="G872" s="546"/>
      <c r="H872" s="138"/>
      <c r="I872" s="137"/>
      <c r="J872" s="335"/>
      <c r="K872" s="343" t="s">
        <v>43</v>
      </c>
      <c r="L872" s="342"/>
      <c r="M872" s="606"/>
      <c r="N872" s="605"/>
      <c r="O872" s="366"/>
    </row>
    <row r="873" spans="1:27" ht="12.75" customHeight="1" x14ac:dyDescent="0.2">
      <c r="A873" s="145"/>
      <c r="B873" s="144"/>
      <c r="C873" s="237"/>
      <c r="D873" s="236"/>
      <c r="E873" s="235"/>
      <c r="F873" s="604"/>
      <c r="G873" s="546"/>
      <c r="H873" s="138"/>
      <c r="I873" s="137"/>
      <c r="J873" s="335"/>
      <c r="K873" s="343" t="s">
        <v>41</v>
      </c>
      <c r="L873" s="342"/>
      <c r="M873" s="606"/>
      <c r="N873" s="605"/>
      <c r="O873" s="366"/>
    </row>
    <row r="874" spans="1:27" ht="12.75" customHeight="1" thickBot="1" x14ac:dyDescent="0.25">
      <c r="A874" s="145"/>
      <c r="B874" s="144"/>
      <c r="C874" s="237"/>
      <c r="D874" s="236"/>
      <c r="E874" s="235"/>
      <c r="F874" s="604"/>
      <c r="G874" s="546"/>
      <c r="H874" s="138"/>
      <c r="I874" s="137"/>
      <c r="J874" s="335"/>
      <c r="K874" s="603" t="s">
        <v>42</v>
      </c>
      <c r="L874" s="592"/>
      <c r="M874" s="602"/>
      <c r="N874" s="601"/>
      <c r="O874" s="589"/>
    </row>
    <row r="875" spans="1:27" ht="12.75" customHeight="1" thickBot="1" x14ac:dyDescent="0.25">
      <c r="A875" s="130"/>
      <c r="B875" s="129"/>
      <c r="C875" s="225"/>
      <c r="D875" s="224"/>
      <c r="E875" s="223"/>
      <c r="F875" s="600"/>
      <c r="G875" s="539"/>
      <c r="H875" s="123"/>
      <c r="I875" s="122"/>
      <c r="J875" s="325"/>
      <c r="K875" s="538" t="s">
        <v>33</v>
      </c>
      <c r="L875" s="259">
        <f>SUM(L868:L874)</f>
        <v>27.2</v>
      </c>
      <c r="M875" s="599"/>
      <c r="N875" s="598"/>
      <c r="O875" s="320"/>
    </row>
    <row r="876" spans="1:27" ht="12.75" customHeight="1" x14ac:dyDescent="0.2">
      <c r="A876" s="166" t="s">
        <v>82</v>
      </c>
      <c r="B876" s="165" t="s">
        <v>56</v>
      </c>
      <c r="C876" s="256" t="s">
        <v>56</v>
      </c>
      <c r="D876" s="255" t="s">
        <v>37</v>
      </c>
      <c r="E876" s="254"/>
      <c r="F876" s="161" t="s">
        <v>122</v>
      </c>
      <c r="G876" s="553" t="s">
        <v>111</v>
      </c>
      <c r="H876" s="159" t="s">
        <v>52</v>
      </c>
      <c r="I876" s="158" t="s">
        <v>121</v>
      </c>
      <c r="J876" s="157" t="s">
        <v>120</v>
      </c>
      <c r="K876" s="467" t="s">
        <v>49</v>
      </c>
      <c r="L876" s="377"/>
      <c r="M876" s="597" t="s">
        <v>61</v>
      </c>
      <c r="N876" s="596" t="s">
        <v>47</v>
      </c>
      <c r="O876" s="374"/>
    </row>
    <row r="877" spans="1:27" ht="12.75" customHeight="1" x14ac:dyDescent="0.2">
      <c r="A877" s="145"/>
      <c r="B877" s="144"/>
      <c r="C877" s="237"/>
      <c r="D877" s="236"/>
      <c r="E877" s="235"/>
      <c r="F877" s="140"/>
      <c r="G877" s="546"/>
      <c r="H877" s="138"/>
      <c r="I877" s="137"/>
      <c r="J877" s="136"/>
      <c r="K877" s="244" t="s">
        <v>46</v>
      </c>
      <c r="L877" s="342"/>
      <c r="M877" s="595"/>
      <c r="N877" s="594"/>
      <c r="O877" s="366"/>
    </row>
    <row r="878" spans="1:27" ht="12.75" customHeight="1" x14ac:dyDescent="0.2">
      <c r="A878" s="145"/>
      <c r="B878" s="144"/>
      <c r="C878" s="237"/>
      <c r="D878" s="236"/>
      <c r="E878" s="235"/>
      <c r="F878" s="140"/>
      <c r="G878" s="546"/>
      <c r="H878" s="138"/>
      <c r="I878" s="137"/>
      <c r="J878" s="136"/>
      <c r="K878" s="343" t="s">
        <v>45</v>
      </c>
      <c r="L878" s="342"/>
      <c r="M878" s="595"/>
      <c r="N878" s="594"/>
      <c r="O878" s="366"/>
    </row>
    <row r="879" spans="1:27" ht="12.75" customHeight="1" x14ac:dyDescent="0.2">
      <c r="A879" s="145"/>
      <c r="B879" s="144"/>
      <c r="C879" s="237"/>
      <c r="D879" s="236"/>
      <c r="E879" s="235"/>
      <c r="F879" s="140"/>
      <c r="G879" s="546"/>
      <c r="H879" s="138"/>
      <c r="I879" s="137"/>
      <c r="J879" s="136"/>
      <c r="K879" s="343" t="s">
        <v>44</v>
      </c>
      <c r="L879" s="342"/>
      <c r="M879" s="595"/>
      <c r="N879" s="594"/>
      <c r="O879" s="366"/>
    </row>
    <row r="880" spans="1:27" ht="12.75" customHeight="1" x14ac:dyDescent="0.2">
      <c r="A880" s="145"/>
      <c r="B880" s="144"/>
      <c r="C880" s="237"/>
      <c r="D880" s="236"/>
      <c r="E880" s="235"/>
      <c r="F880" s="140"/>
      <c r="G880" s="546"/>
      <c r="H880" s="138"/>
      <c r="I880" s="137"/>
      <c r="J880" s="136"/>
      <c r="K880" s="343" t="s">
        <v>43</v>
      </c>
      <c r="L880" s="146">
        <v>18.7</v>
      </c>
      <c r="M880" s="595"/>
      <c r="N880" s="594"/>
      <c r="O880" s="366"/>
      <c r="AA880" s="148"/>
    </row>
    <row r="881" spans="1:27" ht="12.75" customHeight="1" x14ac:dyDescent="0.2">
      <c r="A881" s="145"/>
      <c r="B881" s="144"/>
      <c r="C881" s="237"/>
      <c r="D881" s="236"/>
      <c r="E881" s="235"/>
      <c r="F881" s="140"/>
      <c r="G881" s="546"/>
      <c r="H881" s="138"/>
      <c r="I881" s="137"/>
      <c r="J881" s="136"/>
      <c r="K881" s="151" t="s">
        <v>41</v>
      </c>
      <c r="L881" s="342"/>
      <c r="M881" s="595"/>
      <c r="N881" s="594"/>
      <c r="O881" s="366"/>
    </row>
    <row r="882" spans="1:27" ht="12.75" customHeight="1" thickBot="1" x14ac:dyDescent="0.25">
      <c r="A882" s="145"/>
      <c r="B882" s="144"/>
      <c r="C882" s="237"/>
      <c r="D882" s="236"/>
      <c r="E882" s="235"/>
      <c r="F882" s="140"/>
      <c r="G882" s="546"/>
      <c r="H882" s="138"/>
      <c r="I882" s="137"/>
      <c r="J882" s="136"/>
      <c r="K882" s="593" t="s">
        <v>42</v>
      </c>
      <c r="L882" s="592"/>
      <c r="M882" s="591"/>
      <c r="N882" s="590"/>
      <c r="O882" s="589"/>
    </row>
    <row r="883" spans="1:27" ht="12.75" customHeight="1" thickBot="1" x14ac:dyDescent="0.25">
      <c r="A883" s="130"/>
      <c r="B883" s="129"/>
      <c r="C883" s="225"/>
      <c r="D883" s="224"/>
      <c r="E883" s="223"/>
      <c r="F883" s="125"/>
      <c r="G883" s="539"/>
      <c r="H883" s="123"/>
      <c r="I883" s="122"/>
      <c r="J883" s="121"/>
      <c r="K883" s="538" t="s">
        <v>33</v>
      </c>
      <c r="L883" s="259">
        <f>SUM(L876:L882)</f>
        <v>18.7</v>
      </c>
      <c r="M883" s="258"/>
      <c r="N883" s="588"/>
      <c r="O883" s="386"/>
    </row>
    <row r="884" spans="1:27" ht="12.75" customHeight="1" x14ac:dyDescent="0.2">
      <c r="A884" s="166" t="s">
        <v>82</v>
      </c>
      <c r="B884" s="165" t="s">
        <v>56</v>
      </c>
      <c r="C884" s="256" t="s">
        <v>56</v>
      </c>
      <c r="D884" s="255" t="s">
        <v>119</v>
      </c>
      <c r="E884" s="254"/>
      <c r="F884" s="161" t="s">
        <v>118</v>
      </c>
      <c r="G884" s="553" t="s">
        <v>111</v>
      </c>
      <c r="H884" s="159" t="s">
        <v>52</v>
      </c>
      <c r="I884" s="158" t="s">
        <v>117</v>
      </c>
      <c r="J884" s="587" t="s">
        <v>116</v>
      </c>
      <c r="K884" s="586" t="s">
        <v>49</v>
      </c>
      <c r="L884" s="585"/>
      <c r="M884" s="584" t="s">
        <v>61</v>
      </c>
      <c r="N884" s="583" t="s">
        <v>47</v>
      </c>
      <c r="O884" s="567"/>
      <c r="AA884" s="148"/>
    </row>
    <row r="885" spans="1:27" ht="12.75" customHeight="1" x14ac:dyDescent="0.2">
      <c r="A885" s="145"/>
      <c r="B885" s="144"/>
      <c r="C885" s="237"/>
      <c r="D885" s="236"/>
      <c r="E885" s="235"/>
      <c r="F885" s="140"/>
      <c r="G885" s="546"/>
      <c r="H885" s="138"/>
      <c r="I885" s="137"/>
      <c r="J885" s="577"/>
      <c r="K885" s="244" t="s">
        <v>46</v>
      </c>
      <c r="L885" s="580"/>
      <c r="M885" s="579"/>
      <c r="N885" s="578"/>
      <c r="O885" s="562"/>
    </row>
    <row r="886" spans="1:27" ht="12.75" customHeight="1" x14ac:dyDescent="0.2">
      <c r="A886" s="145"/>
      <c r="B886" s="144"/>
      <c r="C886" s="237"/>
      <c r="D886" s="236"/>
      <c r="E886" s="235"/>
      <c r="F886" s="140"/>
      <c r="G886" s="546"/>
      <c r="H886" s="138"/>
      <c r="I886" s="137"/>
      <c r="J886" s="577"/>
      <c r="K886" s="344" t="s">
        <v>45</v>
      </c>
      <c r="L886" s="582">
        <v>0.3</v>
      </c>
      <c r="M886" s="579"/>
      <c r="N886" s="578"/>
      <c r="O886" s="562"/>
    </row>
    <row r="887" spans="1:27" ht="12.75" customHeight="1" x14ac:dyDescent="0.2">
      <c r="A887" s="145"/>
      <c r="B887" s="144"/>
      <c r="C887" s="237"/>
      <c r="D887" s="236"/>
      <c r="E887" s="235"/>
      <c r="F887" s="140"/>
      <c r="G887" s="546"/>
      <c r="H887" s="138"/>
      <c r="I887" s="137"/>
      <c r="J887" s="577"/>
      <c r="K887" s="344" t="s">
        <v>44</v>
      </c>
      <c r="L887" s="580"/>
      <c r="M887" s="579"/>
      <c r="N887" s="578"/>
      <c r="O887" s="562"/>
    </row>
    <row r="888" spans="1:27" ht="12.75" customHeight="1" x14ac:dyDescent="0.2">
      <c r="A888" s="145"/>
      <c r="B888" s="144"/>
      <c r="C888" s="237"/>
      <c r="D888" s="236"/>
      <c r="E888" s="235"/>
      <c r="F888" s="140"/>
      <c r="G888" s="546"/>
      <c r="H888" s="138"/>
      <c r="I888" s="137"/>
      <c r="J888" s="577"/>
      <c r="K888" s="344" t="s">
        <v>43</v>
      </c>
      <c r="L888" s="581">
        <v>286.10000000000002</v>
      </c>
      <c r="M888" s="579"/>
      <c r="N888" s="578"/>
      <c r="O888" s="562"/>
      <c r="AA888" s="148"/>
    </row>
    <row r="889" spans="1:27" ht="12.75" customHeight="1" x14ac:dyDescent="0.2">
      <c r="A889" s="145"/>
      <c r="B889" s="144"/>
      <c r="C889" s="237"/>
      <c r="D889" s="236"/>
      <c r="E889" s="235"/>
      <c r="F889" s="140"/>
      <c r="G889" s="546"/>
      <c r="H889" s="138"/>
      <c r="I889" s="137"/>
      <c r="J889" s="577"/>
      <c r="K889" s="344" t="s">
        <v>41</v>
      </c>
      <c r="L889" s="580"/>
      <c r="M889" s="579"/>
      <c r="N889" s="578"/>
      <c r="O889" s="562"/>
    </row>
    <row r="890" spans="1:27" ht="12.75" customHeight="1" thickBot="1" x14ac:dyDescent="0.25">
      <c r="A890" s="145"/>
      <c r="B890" s="144"/>
      <c r="C890" s="237"/>
      <c r="D890" s="236"/>
      <c r="E890" s="235"/>
      <c r="F890" s="140"/>
      <c r="G890" s="546"/>
      <c r="H890" s="138"/>
      <c r="I890" s="137"/>
      <c r="J890" s="577"/>
      <c r="K890" s="576" t="s">
        <v>42</v>
      </c>
      <c r="L890" s="575"/>
      <c r="M890" s="574"/>
      <c r="N890" s="573"/>
      <c r="O890" s="560"/>
    </row>
    <row r="891" spans="1:27" ht="12.75" customHeight="1" thickBot="1" x14ac:dyDescent="0.25">
      <c r="A891" s="130"/>
      <c r="B891" s="129"/>
      <c r="C891" s="225"/>
      <c r="D891" s="224"/>
      <c r="E891" s="223"/>
      <c r="F891" s="125"/>
      <c r="G891" s="539"/>
      <c r="H891" s="123"/>
      <c r="I891" s="122"/>
      <c r="J891" s="121"/>
      <c r="K891" s="538" t="s">
        <v>33</v>
      </c>
      <c r="L891" s="259">
        <f>SUM(L884:L890)</f>
        <v>286.40000000000003</v>
      </c>
      <c r="M891" s="572"/>
      <c r="N891" s="571"/>
      <c r="O891" s="386"/>
    </row>
    <row r="892" spans="1:27" ht="12.75" customHeight="1" x14ac:dyDescent="0.2">
      <c r="A892" s="166" t="s">
        <v>82</v>
      </c>
      <c r="B892" s="165" t="s">
        <v>56</v>
      </c>
      <c r="C892" s="256" t="s">
        <v>56</v>
      </c>
      <c r="D892" s="255" t="s">
        <v>115</v>
      </c>
      <c r="E892" s="162" t="s">
        <v>55</v>
      </c>
      <c r="F892" s="161" t="s">
        <v>114</v>
      </c>
      <c r="G892" s="553" t="s">
        <v>111</v>
      </c>
      <c r="H892" s="159" t="s">
        <v>52</v>
      </c>
      <c r="I892" s="158" t="s">
        <v>51</v>
      </c>
      <c r="J892" s="157" t="s">
        <v>58</v>
      </c>
      <c r="K892" s="570" t="s">
        <v>49</v>
      </c>
      <c r="L892" s="569">
        <v>0</v>
      </c>
      <c r="M892" s="247" t="s">
        <v>61</v>
      </c>
      <c r="N892" s="568" t="s">
        <v>47</v>
      </c>
      <c r="O892" s="567"/>
      <c r="AA892" s="148"/>
    </row>
    <row r="893" spans="1:27" ht="12.75" customHeight="1" x14ac:dyDescent="0.2">
      <c r="A893" s="145"/>
      <c r="B893" s="144"/>
      <c r="C893" s="237"/>
      <c r="D893" s="236"/>
      <c r="E893" s="141"/>
      <c r="F893" s="140"/>
      <c r="G893" s="546"/>
      <c r="H893" s="138"/>
      <c r="I893" s="137"/>
      <c r="J893" s="136"/>
      <c r="K893" s="566" t="s">
        <v>46</v>
      </c>
      <c r="L893" s="241">
        <v>0</v>
      </c>
      <c r="M893" s="564"/>
      <c r="N893" s="563"/>
      <c r="O893" s="562"/>
    </row>
    <row r="894" spans="1:27" ht="12.75" customHeight="1" x14ac:dyDescent="0.2">
      <c r="A894" s="145"/>
      <c r="B894" s="144"/>
      <c r="C894" s="237"/>
      <c r="D894" s="236"/>
      <c r="E894" s="141"/>
      <c r="F894" s="140"/>
      <c r="G894" s="546"/>
      <c r="H894" s="138"/>
      <c r="I894" s="137"/>
      <c r="J894" s="136"/>
      <c r="K894" s="550" t="s">
        <v>45</v>
      </c>
      <c r="L894" s="565"/>
      <c r="M894" s="564"/>
      <c r="N894" s="563"/>
      <c r="O894" s="562"/>
    </row>
    <row r="895" spans="1:27" ht="12.75" customHeight="1" x14ac:dyDescent="0.2">
      <c r="A895" s="145"/>
      <c r="B895" s="144"/>
      <c r="C895" s="237"/>
      <c r="D895" s="236"/>
      <c r="E895" s="141"/>
      <c r="F895" s="140"/>
      <c r="G895" s="546"/>
      <c r="H895" s="138"/>
      <c r="I895" s="137"/>
      <c r="J895" s="136"/>
      <c r="K895" s="550" t="s">
        <v>44</v>
      </c>
      <c r="L895" s="565"/>
      <c r="M895" s="564"/>
      <c r="N895" s="563"/>
      <c r="O895" s="562"/>
    </row>
    <row r="896" spans="1:27" ht="12.75" customHeight="1" x14ac:dyDescent="0.2">
      <c r="A896" s="145"/>
      <c r="B896" s="144"/>
      <c r="C896" s="237"/>
      <c r="D896" s="236"/>
      <c r="E896" s="141"/>
      <c r="F896" s="140"/>
      <c r="G896" s="546"/>
      <c r="H896" s="138"/>
      <c r="I896" s="137"/>
      <c r="J896" s="136"/>
      <c r="K896" s="550" t="s">
        <v>43</v>
      </c>
      <c r="L896" s="565"/>
      <c r="M896" s="564"/>
      <c r="N896" s="563"/>
      <c r="O896" s="562"/>
    </row>
    <row r="897" spans="1:15" ht="12.75" customHeight="1" x14ac:dyDescent="0.2">
      <c r="A897" s="145"/>
      <c r="B897" s="144"/>
      <c r="C897" s="237"/>
      <c r="D897" s="236"/>
      <c r="E897" s="141"/>
      <c r="F897" s="140"/>
      <c r="G897" s="546"/>
      <c r="H897" s="138"/>
      <c r="I897" s="137"/>
      <c r="J897" s="136"/>
      <c r="K897" s="550" t="s">
        <v>41</v>
      </c>
      <c r="L897" s="565"/>
      <c r="M897" s="564"/>
      <c r="N897" s="563"/>
      <c r="O897" s="562"/>
    </row>
    <row r="898" spans="1:15" ht="12.75" customHeight="1" thickBot="1" x14ac:dyDescent="0.25">
      <c r="A898" s="145"/>
      <c r="B898" s="144"/>
      <c r="C898" s="237"/>
      <c r="D898" s="236"/>
      <c r="E898" s="141"/>
      <c r="F898" s="140"/>
      <c r="G898" s="546"/>
      <c r="H898" s="138"/>
      <c r="I898" s="137"/>
      <c r="J898" s="136"/>
      <c r="K898" s="545" t="s">
        <v>42</v>
      </c>
      <c r="L898" s="229"/>
      <c r="M898" s="228"/>
      <c r="N898" s="561"/>
      <c r="O898" s="560"/>
    </row>
    <row r="899" spans="1:15" ht="12.75" customHeight="1" thickBot="1" x14ac:dyDescent="0.25">
      <c r="A899" s="130"/>
      <c r="B899" s="129"/>
      <c r="C899" s="225"/>
      <c r="D899" s="224"/>
      <c r="E899" s="126"/>
      <c r="F899" s="125"/>
      <c r="G899" s="539"/>
      <c r="H899" s="123"/>
      <c r="I899" s="122"/>
      <c r="J899" s="136"/>
      <c r="K899" s="538" t="s">
        <v>33</v>
      </c>
      <c r="L899" s="559">
        <f>SUM(L892:L898)</f>
        <v>0</v>
      </c>
      <c r="M899" s="558"/>
      <c r="N899" s="557"/>
      <c r="O899" s="556"/>
    </row>
    <row r="900" spans="1:15" ht="12.75" customHeight="1" x14ac:dyDescent="0.2">
      <c r="A900" s="166" t="s">
        <v>82</v>
      </c>
      <c r="B900" s="165" t="s">
        <v>56</v>
      </c>
      <c r="C900" s="256" t="s">
        <v>56</v>
      </c>
      <c r="D900" s="555" t="s">
        <v>113</v>
      </c>
      <c r="E900" s="254"/>
      <c r="F900" s="554" t="s">
        <v>112</v>
      </c>
      <c r="G900" s="553" t="s">
        <v>111</v>
      </c>
      <c r="H900" s="159" t="s">
        <v>52</v>
      </c>
      <c r="I900" s="158" t="s">
        <v>51</v>
      </c>
      <c r="J900" s="157" t="s">
        <v>58</v>
      </c>
      <c r="K900" s="552" t="s">
        <v>49</v>
      </c>
      <c r="L900" s="549">
        <v>0</v>
      </c>
      <c r="M900" s="543"/>
      <c r="N900" s="340"/>
      <c r="O900" s="542"/>
    </row>
    <row r="901" spans="1:15" ht="12.75" customHeight="1" x14ac:dyDescent="0.2">
      <c r="A901" s="145"/>
      <c r="B901" s="144"/>
      <c r="C901" s="237"/>
      <c r="D901" s="548"/>
      <c r="E901" s="235"/>
      <c r="F901" s="547"/>
      <c r="G901" s="546"/>
      <c r="H901" s="138"/>
      <c r="I901" s="137"/>
      <c r="J901" s="136"/>
      <c r="K901" s="551" t="s">
        <v>46</v>
      </c>
      <c r="L901" s="549"/>
      <c r="M901" s="543"/>
      <c r="N901" s="340"/>
      <c r="O901" s="542"/>
    </row>
    <row r="902" spans="1:15" ht="12.75" customHeight="1" x14ac:dyDescent="0.2">
      <c r="A902" s="145"/>
      <c r="B902" s="144"/>
      <c r="C902" s="237"/>
      <c r="D902" s="548"/>
      <c r="E902" s="235"/>
      <c r="F902" s="547"/>
      <c r="G902" s="546"/>
      <c r="H902" s="138"/>
      <c r="I902" s="137"/>
      <c r="J902" s="136"/>
      <c r="K902" s="550" t="s">
        <v>45</v>
      </c>
      <c r="L902" s="549"/>
      <c r="M902" s="543"/>
      <c r="N902" s="340"/>
      <c r="O902" s="542"/>
    </row>
    <row r="903" spans="1:15" ht="12.75" customHeight="1" x14ac:dyDescent="0.2">
      <c r="A903" s="145"/>
      <c r="B903" s="144"/>
      <c r="C903" s="237"/>
      <c r="D903" s="548"/>
      <c r="E903" s="235"/>
      <c r="F903" s="547"/>
      <c r="G903" s="546"/>
      <c r="H903" s="138"/>
      <c r="I903" s="137"/>
      <c r="J903" s="136"/>
      <c r="K903" s="550" t="s">
        <v>44</v>
      </c>
      <c r="L903" s="549"/>
      <c r="M903" s="543"/>
      <c r="N903" s="340"/>
      <c r="O903" s="542"/>
    </row>
    <row r="904" spans="1:15" ht="12.75" customHeight="1" x14ac:dyDescent="0.2">
      <c r="A904" s="145"/>
      <c r="B904" s="144"/>
      <c r="C904" s="237"/>
      <c r="D904" s="548"/>
      <c r="E904" s="235"/>
      <c r="F904" s="547"/>
      <c r="G904" s="546"/>
      <c r="H904" s="138"/>
      <c r="I904" s="137"/>
      <c r="J904" s="136"/>
      <c r="K904" s="550" t="s">
        <v>43</v>
      </c>
      <c r="L904" s="549"/>
      <c r="M904" s="543"/>
      <c r="N904" s="340"/>
      <c r="O904" s="542"/>
    </row>
    <row r="905" spans="1:15" ht="12.75" customHeight="1" x14ac:dyDescent="0.2">
      <c r="A905" s="145"/>
      <c r="B905" s="144"/>
      <c r="C905" s="237"/>
      <c r="D905" s="548"/>
      <c r="E905" s="235"/>
      <c r="F905" s="547"/>
      <c r="G905" s="546"/>
      <c r="H905" s="138"/>
      <c r="I905" s="137"/>
      <c r="J905" s="136"/>
      <c r="K905" s="550" t="s">
        <v>41</v>
      </c>
      <c r="L905" s="549"/>
      <c r="M905" s="543"/>
      <c r="N905" s="340"/>
      <c r="O905" s="542"/>
    </row>
    <row r="906" spans="1:15" ht="12.75" customHeight="1" thickBot="1" x14ac:dyDescent="0.25">
      <c r="A906" s="145"/>
      <c r="B906" s="144"/>
      <c r="C906" s="237"/>
      <c r="D906" s="548"/>
      <c r="E906" s="235"/>
      <c r="F906" s="547"/>
      <c r="G906" s="546"/>
      <c r="H906" s="138"/>
      <c r="I906" s="137"/>
      <c r="J906" s="136"/>
      <c r="K906" s="545" t="s">
        <v>42</v>
      </c>
      <c r="L906" s="544"/>
      <c r="M906" s="543"/>
      <c r="N906" s="340"/>
      <c r="O906" s="542"/>
    </row>
    <row r="907" spans="1:15" ht="12.75" customHeight="1" thickBot="1" x14ac:dyDescent="0.25">
      <c r="A907" s="130"/>
      <c r="B907" s="129"/>
      <c r="C907" s="225"/>
      <c r="D907" s="541"/>
      <c r="E907" s="223"/>
      <c r="F907" s="540"/>
      <c r="G907" s="539"/>
      <c r="H907" s="123"/>
      <c r="I907" s="122"/>
      <c r="J907" s="121"/>
      <c r="K907" s="538" t="s">
        <v>33</v>
      </c>
      <c r="L907" s="415">
        <f>SUM(L900:L906)</f>
        <v>0</v>
      </c>
      <c r="M907" s="537"/>
      <c r="N907" s="536"/>
      <c r="O907" s="535"/>
    </row>
    <row r="908" spans="1:15" ht="15" thickBot="1" x14ac:dyDescent="0.25">
      <c r="A908" s="115" t="s">
        <v>82</v>
      </c>
      <c r="B908" s="114" t="s">
        <v>56</v>
      </c>
      <c r="C908" s="112" t="s">
        <v>38</v>
      </c>
      <c r="D908" s="112"/>
      <c r="E908" s="112"/>
      <c r="F908" s="112"/>
      <c r="G908" s="112"/>
      <c r="H908" s="112"/>
      <c r="I908" s="318"/>
      <c r="J908" s="317"/>
      <c r="K908" s="316" t="s">
        <v>33</v>
      </c>
      <c r="L908" s="534">
        <f>L810*1</f>
        <v>6616.2</v>
      </c>
      <c r="M908" s="533"/>
      <c r="N908" s="532"/>
      <c r="O908" s="531"/>
    </row>
    <row r="909" spans="1:15" ht="23.25" customHeight="1" thickBot="1" x14ac:dyDescent="0.25">
      <c r="A909" s="530" t="s">
        <v>82</v>
      </c>
      <c r="B909" s="530"/>
      <c r="C909" s="311" t="s">
        <v>36</v>
      </c>
      <c r="D909" s="311"/>
      <c r="E909" s="311"/>
      <c r="F909" s="311"/>
      <c r="G909" s="311"/>
      <c r="H909" s="311"/>
      <c r="I909" s="310"/>
      <c r="J909" s="529"/>
      <c r="K909" s="308" t="s">
        <v>33</v>
      </c>
      <c r="L909" s="528">
        <f>L908*1</f>
        <v>6616.2</v>
      </c>
      <c r="M909" s="527"/>
      <c r="N909" s="526"/>
      <c r="O909" s="525"/>
    </row>
    <row r="910" spans="1:15" ht="31.5" customHeight="1" thickBot="1" x14ac:dyDescent="0.25">
      <c r="A910" s="524" t="s">
        <v>74</v>
      </c>
      <c r="B910" s="523"/>
      <c r="C910" s="521" t="s">
        <v>110</v>
      </c>
      <c r="D910" s="521"/>
      <c r="E910" s="521"/>
      <c r="F910" s="522"/>
      <c r="G910" s="522"/>
      <c r="H910" s="521"/>
      <c r="I910" s="521"/>
      <c r="J910" s="521"/>
      <c r="K910" s="521"/>
      <c r="L910" s="521"/>
      <c r="M910" s="520"/>
      <c r="N910" s="520"/>
      <c r="O910" s="519"/>
    </row>
    <row r="911" spans="1:15" ht="27" customHeight="1" thickBot="1" x14ac:dyDescent="0.25">
      <c r="A911" s="518"/>
      <c r="B911" s="517"/>
      <c r="C911" s="515"/>
      <c r="D911" s="515"/>
      <c r="E911" s="507"/>
      <c r="F911" s="516"/>
      <c r="G911" s="516"/>
      <c r="H911" s="515"/>
      <c r="I911" s="515"/>
      <c r="J911" s="515"/>
      <c r="K911" s="515"/>
      <c r="L911" s="514"/>
      <c r="M911" s="513" t="s">
        <v>109</v>
      </c>
      <c r="N911" s="503" t="s">
        <v>47</v>
      </c>
      <c r="O911" s="502">
        <v>1</v>
      </c>
    </row>
    <row r="912" spans="1:15" ht="24" customHeight="1" thickBot="1" x14ac:dyDescent="0.25">
      <c r="A912" s="509" t="s">
        <v>74</v>
      </c>
      <c r="B912" s="114" t="s">
        <v>56</v>
      </c>
      <c r="C912" s="512" t="s">
        <v>108</v>
      </c>
      <c r="D912" s="511"/>
      <c r="E912" s="511"/>
      <c r="F912" s="511"/>
      <c r="G912" s="511"/>
      <c r="H912" s="511"/>
      <c r="I912" s="511"/>
      <c r="J912" s="511"/>
      <c r="K912" s="511"/>
      <c r="L912" s="511"/>
      <c r="M912" s="511"/>
      <c r="N912" s="511"/>
      <c r="O912" s="510"/>
    </row>
    <row r="913" spans="1:28" ht="36.6" customHeight="1" thickBot="1" x14ac:dyDescent="0.25">
      <c r="A913" s="509"/>
      <c r="B913" s="114"/>
      <c r="C913" s="506"/>
      <c r="D913" s="508"/>
      <c r="E913" s="506"/>
      <c r="F913" s="506"/>
      <c r="G913" s="506"/>
      <c r="H913" s="506"/>
      <c r="I913" s="506"/>
      <c r="J913" s="507"/>
      <c r="K913" s="506"/>
      <c r="L913" s="505"/>
      <c r="M913" s="504" t="s">
        <v>107</v>
      </c>
      <c r="N913" s="503" t="s">
        <v>47</v>
      </c>
      <c r="O913" s="502"/>
    </row>
    <row r="914" spans="1:28" ht="15" customHeight="1" thickBot="1" x14ac:dyDescent="0.25">
      <c r="A914" s="166" t="s">
        <v>74</v>
      </c>
      <c r="B914" s="165" t="s">
        <v>56</v>
      </c>
      <c r="C914" s="164" t="s">
        <v>56</v>
      </c>
      <c r="D914" s="501" t="s">
        <v>106</v>
      </c>
      <c r="E914" s="500"/>
      <c r="F914" s="499"/>
      <c r="G914" s="411" t="s">
        <v>76</v>
      </c>
      <c r="H914" s="350" t="s">
        <v>52</v>
      </c>
      <c r="I914" s="158" t="s">
        <v>51</v>
      </c>
      <c r="J914" s="157" t="s">
        <v>58</v>
      </c>
      <c r="K914" s="496" t="s">
        <v>49</v>
      </c>
      <c r="L914" s="177">
        <f>L923+L932+L941+L951+L956+L988</f>
        <v>127</v>
      </c>
      <c r="M914" s="187" t="s">
        <v>57</v>
      </c>
      <c r="N914" s="186" t="s">
        <v>47</v>
      </c>
      <c r="O914" s="478">
        <v>1</v>
      </c>
    </row>
    <row r="915" spans="1:28" ht="15" customHeight="1" thickBot="1" x14ac:dyDescent="0.25">
      <c r="A915" s="145"/>
      <c r="B915" s="144"/>
      <c r="C915" s="143"/>
      <c r="D915" s="498"/>
      <c r="E915" s="493"/>
      <c r="F915" s="492"/>
      <c r="G915" s="393"/>
      <c r="H915" s="138"/>
      <c r="I915" s="137"/>
      <c r="J915" s="136"/>
      <c r="K915" s="496" t="s">
        <v>46</v>
      </c>
      <c r="L915" s="177">
        <f>L924+L933+L942+L952+L957+L989</f>
        <v>0</v>
      </c>
      <c r="M915" s="425"/>
      <c r="N915" s="424"/>
      <c r="O915" s="458"/>
    </row>
    <row r="916" spans="1:28" ht="15.75" thickBot="1" x14ac:dyDescent="0.25">
      <c r="A916" s="145"/>
      <c r="B916" s="144"/>
      <c r="C916" s="143"/>
      <c r="D916" s="494"/>
      <c r="E916" s="493"/>
      <c r="F916" s="492"/>
      <c r="G916" s="393"/>
      <c r="H916" s="138"/>
      <c r="I916" s="137"/>
      <c r="J916" s="136"/>
      <c r="K916" s="496" t="s">
        <v>45</v>
      </c>
      <c r="L916" s="295">
        <f>L925+L934+L943+L953+L958+L990</f>
        <v>572.29999999999995</v>
      </c>
      <c r="M916" s="497"/>
      <c r="N916" s="459"/>
      <c r="O916" s="458"/>
      <c r="AA916" s="201"/>
    </row>
    <row r="917" spans="1:28" ht="15.75" thickBot="1" x14ac:dyDescent="0.25">
      <c r="A917" s="145"/>
      <c r="B917" s="144"/>
      <c r="C917" s="143"/>
      <c r="D917" s="494"/>
      <c r="E917" s="493"/>
      <c r="F917" s="492"/>
      <c r="G917" s="393"/>
      <c r="H917" s="138"/>
      <c r="I917" s="137"/>
      <c r="J917" s="179"/>
      <c r="K917" s="496" t="s">
        <v>44</v>
      </c>
      <c r="L917" s="177">
        <f>L926+L935+L944+L954+L959+L991</f>
        <v>0</v>
      </c>
      <c r="M917" s="425"/>
      <c r="N917" s="459"/>
      <c r="O917" s="458"/>
    </row>
    <row r="918" spans="1:28" ht="15.75" thickBot="1" x14ac:dyDescent="0.25">
      <c r="A918" s="145"/>
      <c r="B918" s="144"/>
      <c r="C918" s="143"/>
      <c r="D918" s="494"/>
      <c r="E918" s="493"/>
      <c r="F918" s="492"/>
      <c r="G918" s="393"/>
      <c r="H918" s="138"/>
      <c r="I918" s="137"/>
      <c r="J918" s="179"/>
      <c r="K918" s="496" t="s">
        <v>43</v>
      </c>
      <c r="L918" s="177">
        <f>L927+L936+L945+L992</f>
        <v>0</v>
      </c>
      <c r="M918" s="425"/>
      <c r="N918" s="459"/>
      <c r="O918" s="458"/>
    </row>
    <row r="919" spans="1:28" ht="15.75" thickBot="1" x14ac:dyDescent="0.25">
      <c r="A919" s="145"/>
      <c r="B919" s="144"/>
      <c r="C919" s="143"/>
      <c r="D919" s="494"/>
      <c r="E919" s="493"/>
      <c r="F919" s="492"/>
      <c r="G919" s="393"/>
      <c r="H919" s="138"/>
      <c r="I919" s="137"/>
      <c r="J919" s="179"/>
      <c r="K919" s="188" t="s">
        <v>42</v>
      </c>
      <c r="L919" s="177">
        <f>L937+L993</f>
        <v>0</v>
      </c>
      <c r="M919" s="425"/>
      <c r="N919" s="459"/>
      <c r="O919" s="458"/>
    </row>
    <row r="920" spans="1:28" ht="15.75" thickBot="1" x14ac:dyDescent="0.25">
      <c r="A920" s="145"/>
      <c r="B920" s="144"/>
      <c r="C920" s="143"/>
      <c r="D920" s="494"/>
      <c r="E920" s="493"/>
      <c r="F920" s="492"/>
      <c r="G920" s="393"/>
      <c r="H920" s="138"/>
      <c r="I920" s="137"/>
      <c r="J920" s="179"/>
      <c r="K920" s="495" t="s">
        <v>41</v>
      </c>
      <c r="L920" s="177">
        <f>L938</f>
        <v>0</v>
      </c>
      <c r="M920" s="279"/>
      <c r="N920" s="422"/>
      <c r="O920" s="477"/>
    </row>
    <row r="921" spans="1:28" ht="15.75" thickBot="1" x14ac:dyDescent="0.25">
      <c r="A921" s="145"/>
      <c r="B921" s="144"/>
      <c r="C921" s="143"/>
      <c r="D921" s="494"/>
      <c r="E921" s="493"/>
      <c r="F921" s="492"/>
      <c r="G921" s="393"/>
      <c r="H921" s="138"/>
      <c r="I921" s="137"/>
      <c r="J921" s="357"/>
      <c r="K921" s="178" t="s">
        <v>40</v>
      </c>
      <c r="L921" s="177">
        <f>L930+L939+L948+L963</f>
        <v>0</v>
      </c>
      <c r="M921" s="392"/>
      <c r="N921" s="391"/>
      <c r="O921" s="475"/>
    </row>
    <row r="922" spans="1:28" ht="22.5" customHeight="1" thickBot="1" x14ac:dyDescent="0.25">
      <c r="A922" s="130"/>
      <c r="B922" s="129"/>
      <c r="C922" s="128"/>
      <c r="D922" s="491"/>
      <c r="E922" s="490"/>
      <c r="F922" s="489"/>
      <c r="G922" s="387"/>
      <c r="H922" s="327"/>
      <c r="I922" s="122"/>
      <c r="J922" s="447"/>
      <c r="K922" s="488" t="s">
        <v>33</v>
      </c>
      <c r="L922" s="487">
        <f>SUM(L914:L921)</f>
        <v>699.3</v>
      </c>
      <c r="M922" s="486"/>
      <c r="N922" s="485"/>
      <c r="O922" s="484"/>
    </row>
    <row r="923" spans="1:28" ht="15.75" hidden="1" thickBot="1" x14ac:dyDescent="0.25">
      <c r="A923" s="166" t="s">
        <v>74</v>
      </c>
      <c r="B923" s="165" t="s">
        <v>56</v>
      </c>
      <c r="C923" s="256" t="s">
        <v>56</v>
      </c>
      <c r="D923" s="352" t="s">
        <v>56</v>
      </c>
      <c r="E923" s="413"/>
      <c r="F923" s="469" t="s">
        <v>105</v>
      </c>
      <c r="G923" s="411" t="s">
        <v>76</v>
      </c>
      <c r="H923" s="350" t="s">
        <v>52</v>
      </c>
      <c r="I923" s="158" t="s">
        <v>92</v>
      </c>
      <c r="J923" s="410" t="s">
        <v>58</v>
      </c>
      <c r="K923" s="347" t="s">
        <v>49</v>
      </c>
      <c r="L923" s="409"/>
      <c r="M923" s="483" t="s">
        <v>61</v>
      </c>
      <c r="N923" s="186" t="s">
        <v>47</v>
      </c>
      <c r="O923" s="482">
        <v>0</v>
      </c>
      <c r="AA923" s="201" t="s">
        <v>104</v>
      </c>
    </row>
    <row r="924" spans="1:28" ht="15.75" hidden="1" thickBot="1" x14ac:dyDescent="0.25">
      <c r="A924" s="145"/>
      <c r="B924" s="144"/>
      <c r="C924" s="237"/>
      <c r="D924" s="346"/>
      <c r="E924" s="395"/>
      <c r="F924" s="455"/>
      <c r="G924" s="393"/>
      <c r="H924" s="138"/>
      <c r="I924" s="137"/>
      <c r="J924" s="407" t="s">
        <v>103</v>
      </c>
      <c r="K924" s="481" t="s">
        <v>78</v>
      </c>
      <c r="L924" s="406"/>
      <c r="M924" s="405"/>
      <c r="N924" s="404"/>
      <c r="O924" s="458"/>
    </row>
    <row r="925" spans="1:28" ht="15.75" hidden="1" thickBot="1" x14ac:dyDescent="0.3">
      <c r="A925" s="145"/>
      <c r="B925" s="144"/>
      <c r="C925" s="237"/>
      <c r="D925" s="346"/>
      <c r="E925" s="395"/>
      <c r="F925" s="455"/>
      <c r="G925" s="393"/>
      <c r="H925" s="138"/>
      <c r="I925" s="137"/>
      <c r="J925" s="407"/>
      <c r="K925" s="344" t="s">
        <v>45</v>
      </c>
      <c r="L925" s="406"/>
      <c r="M925" s="401"/>
      <c r="N925" s="400"/>
      <c r="O925" s="458"/>
      <c r="AB925" s="201"/>
    </row>
    <row r="926" spans="1:28" ht="15.75" hidden="1" thickBot="1" x14ac:dyDescent="0.25">
      <c r="A926" s="145"/>
      <c r="B926" s="144"/>
      <c r="C926" s="237"/>
      <c r="D926" s="338"/>
      <c r="E926" s="395"/>
      <c r="F926" s="455"/>
      <c r="G926" s="393"/>
      <c r="H926" s="138"/>
      <c r="I926" s="137"/>
      <c r="J926" s="179"/>
      <c r="K926" s="344" t="s">
        <v>44</v>
      </c>
      <c r="L926" s="406"/>
      <c r="M926" s="425"/>
      <c r="N926" s="459"/>
      <c r="O926" s="458"/>
    </row>
    <row r="927" spans="1:28" ht="15.75" hidden="1" thickBot="1" x14ac:dyDescent="0.25">
      <c r="A927" s="145"/>
      <c r="B927" s="144"/>
      <c r="C927" s="237"/>
      <c r="D927" s="338"/>
      <c r="E927" s="395"/>
      <c r="F927" s="455"/>
      <c r="G927" s="393"/>
      <c r="H927" s="138"/>
      <c r="I927" s="137"/>
      <c r="J927" s="179"/>
      <c r="K927" s="344" t="s">
        <v>43</v>
      </c>
      <c r="L927" s="406"/>
      <c r="M927" s="425"/>
      <c r="N927" s="459"/>
      <c r="O927" s="458"/>
    </row>
    <row r="928" spans="1:28" ht="15.75" hidden="1" thickBot="1" x14ac:dyDescent="0.25">
      <c r="A928" s="145"/>
      <c r="B928" s="144"/>
      <c r="C928" s="237"/>
      <c r="D928" s="338"/>
      <c r="E928" s="395"/>
      <c r="F928" s="455"/>
      <c r="G928" s="393"/>
      <c r="H928" s="138"/>
      <c r="I928" s="137"/>
      <c r="J928" s="179"/>
      <c r="K928" s="383" t="s">
        <v>42</v>
      </c>
      <c r="L928" s="419"/>
      <c r="M928" s="392"/>
      <c r="N928" s="391"/>
      <c r="O928" s="475"/>
    </row>
    <row r="929" spans="1:27" ht="15.75" hidden="1" thickBot="1" x14ac:dyDescent="0.25">
      <c r="A929" s="145"/>
      <c r="B929" s="144"/>
      <c r="C929" s="237"/>
      <c r="D929" s="338"/>
      <c r="E929" s="395"/>
      <c r="F929" s="455"/>
      <c r="G929" s="393"/>
      <c r="H929" s="138"/>
      <c r="I929" s="137"/>
      <c r="J929" s="179"/>
      <c r="K929" s="344" t="s">
        <v>41</v>
      </c>
      <c r="L929" s="241"/>
      <c r="M929" s="279"/>
      <c r="N929" s="422"/>
      <c r="O929" s="477"/>
    </row>
    <row r="930" spans="1:27" ht="15.75" hidden="1" thickBot="1" x14ac:dyDescent="0.25">
      <c r="A930" s="145"/>
      <c r="B930" s="144"/>
      <c r="C930" s="237"/>
      <c r="D930" s="338"/>
      <c r="E930" s="395"/>
      <c r="F930" s="455"/>
      <c r="G930" s="393"/>
      <c r="H930" s="138"/>
      <c r="I930" s="137"/>
      <c r="J930" s="357"/>
      <c r="K930" s="364" t="s">
        <v>40</v>
      </c>
      <c r="L930" s="419"/>
      <c r="M930" s="392"/>
      <c r="N930" s="391"/>
      <c r="O930" s="475"/>
    </row>
    <row r="931" spans="1:27" ht="13.5" hidden="1" customHeight="1" thickBot="1" x14ac:dyDescent="0.25">
      <c r="A931" s="130"/>
      <c r="B931" s="129"/>
      <c r="C931" s="225"/>
      <c r="D931" s="329"/>
      <c r="E931" s="263"/>
      <c r="F931" s="448"/>
      <c r="G931" s="387"/>
      <c r="H931" s="327"/>
      <c r="I931" s="122"/>
      <c r="J931" s="447"/>
      <c r="K931" s="218" t="s">
        <v>33</v>
      </c>
      <c r="L931" s="415">
        <f>SUM(L923:L929)</f>
        <v>0</v>
      </c>
      <c r="M931" s="385"/>
      <c r="N931" s="427"/>
      <c r="O931" s="426"/>
    </row>
    <row r="932" spans="1:27" ht="15" x14ac:dyDescent="0.2">
      <c r="A932" s="166" t="s">
        <v>74</v>
      </c>
      <c r="B932" s="165" t="s">
        <v>56</v>
      </c>
      <c r="C932" s="256" t="s">
        <v>56</v>
      </c>
      <c r="D932" s="414" t="s">
        <v>39</v>
      </c>
      <c r="E932" s="413"/>
      <c r="F932" s="469" t="s">
        <v>102</v>
      </c>
      <c r="G932" s="411" t="s">
        <v>76</v>
      </c>
      <c r="H932" s="480" t="s">
        <v>52</v>
      </c>
      <c r="I932" s="479" t="s">
        <v>88</v>
      </c>
      <c r="J932" s="410" t="s">
        <v>58</v>
      </c>
      <c r="K932" s="347" t="s">
        <v>49</v>
      </c>
      <c r="L932" s="409">
        <v>0</v>
      </c>
      <c r="M932" s="187" t="s">
        <v>61</v>
      </c>
      <c r="N932" s="186" t="s">
        <v>47</v>
      </c>
      <c r="O932" s="478">
        <v>1</v>
      </c>
      <c r="P932" s="474"/>
      <c r="R932" s="201"/>
    </row>
    <row r="933" spans="1:27" ht="15" x14ac:dyDescent="0.2">
      <c r="A933" s="145"/>
      <c r="B933" s="144"/>
      <c r="C933" s="237"/>
      <c r="D933" s="338"/>
      <c r="E933" s="395"/>
      <c r="F933" s="455"/>
      <c r="G933" s="393"/>
      <c r="H933" s="436"/>
      <c r="I933" s="476"/>
      <c r="J933" s="407" t="s">
        <v>101</v>
      </c>
      <c r="K933" s="244" t="s">
        <v>46</v>
      </c>
      <c r="L933" s="406"/>
      <c r="M933" s="405"/>
      <c r="N933" s="404"/>
      <c r="O933" s="458"/>
      <c r="P933" s="474"/>
      <c r="R933" s="201"/>
    </row>
    <row r="934" spans="1:27" ht="15" x14ac:dyDescent="0.25">
      <c r="A934" s="145"/>
      <c r="B934" s="144"/>
      <c r="C934" s="237"/>
      <c r="D934" s="338"/>
      <c r="E934" s="395"/>
      <c r="F934" s="455"/>
      <c r="G934" s="393"/>
      <c r="H934" s="436"/>
      <c r="I934" s="476"/>
      <c r="J934" s="407"/>
      <c r="K934" s="344" t="s">
        <v>45</v>
      </c>
      <c r="L934" s="406">
        <v>91</v>
      </c>
      <c r="M934" s="401"/>
      <c r="N934" s="400"/>
      <c r="O934" s="458"/>
      <c r="AA934" s="148"/>
    </row>
    <row r="935" spans="1:27" ht="15" x14ac:dyDescent="0.2">
      <c r="A935" s="145"/>
      <c r="B935" s="144"/>
      <c r="C935" s="237"/>
      <c r="D935" s="338"/>
      <c r="E935" s="395"/>
      <c r="F935" s="455"/>
      <c r="G935" s="393"/>
      <c r="H935" s="436"/>
      <c r="I935" s="476"/>
      <c r="J935" s="179"/>
      <c r="K935" s="344" t="s">
        <v>44</v>
      </c>
      <c r="L935" s="406"/>
      <c r="M935" s="425"/>
      <c r="N935" s="459"/>
      <c r="O935" s="458"/>
    </row>
    <row r="936" spans="1:27" ht="15" x14ac:dyDescent="0.2">
      <c r="A936" s="145"/>
      <c r="B936" s="144"/>
      <c r="C936" s="237"/>
      <c r="D936" s="338"/>
      <c r="E936" s="395"/>
      <c r="F936" s="455"/>
      <c r="G936" s="393"/>
      <c r="H936" s="436"/>
      <c r="I936" s="476"/>
      <c r="J936" s="179"/>
      <c r="K936" s="344" t="s">
        <v>43</v>
      </c>
      <c r="L936" s="406"/>
      <c r="M936" s="425"/>
      <c r="N936" s="459"/>
      <c r="O936" s="458"/>
    </row>
    <row r="937" spans="1:27" ht="15" x14ac:dyDescent="0.2">
      <c r="A937" s="145"/>
      <c r="B937" s="144"/>
      <c r="C937" s="237"/>
      <c r="D937" s="338"/>
      <c r="E937" s="395"/>
      <c r="F937" s="455"/>
      <c r="G937" s="393"/>
      <c r="H937" s="436"/>
      <c r="I937" s="476"/>
      <c r="J937" s="179"/>
      <c r="K937" s="344" t="s">
        <v>42</v>
      </c>
      <c r="L937" s="406"/>
      <c r="M937" s="425"/>
      <c r="N937" s="459"/>
      <c r="O937" s="458"/>
    </row>
    <row r="938" spans="1:27" ht="15" x14ac:dyDescent="0.2">
      <c r="A938" s="145"/>
      <c r="B938" s="144"/>
      <c r="C938" s="237"/>
      <c r="D938" s="338"/>
      <c r="E938" s="395"/>
      <c r="F938" s="455"/>
      <c r="G938" s="393"/>
      <c r="H938" s="436"/>
      <c r="I938" s="476"/>
      <c r="J938" s="179"/>
      <c r="K938" s="344" t="s">
        <v>41</v>
      </c>
      <c r="L938" s="241"/>
      <c r="M938" s="279"/>
      <c r="N938" s="422"/>
      <c r="O938" s="477"/>
    </row>
    <row r="939" spans="1:27" ht="15.75" thickBot="1" x14ac:dyDescent="0.25">
      <c r="A939" s="145"/>
      <c r="B939" s="144"/>
      <c r="C939" s="237"/>
      <c r="D939" s="338"/>
      <c r="E939" s="395"/>
      <c r="F939" s="455"/>
      <c r="G939" s="393"/>
      <c r="H939" s="436"/>
      <c r="I939" s="476"/>
      <c r="J939" s="357"/>
      <c r="K939" s="364" t="s">
        <v>40</v>
      </c>
      <c r="L939" s="419"/>
      <c r="M939" s="392"/>
      <c r="N939" s="391"/>
      <c r="O939" s="475"/>
      <c r="P939" s="474"/>
      <c r="R939" s="201"/>
    </row>
    <row r="940" spans="1:27" ht="15" customHeight="1" thickBot="1" x14ac:dyDescent="0.25">
      <c r="A940" s="130"/>
      <c r="B940" s="129"/>
      <c r="C940" s="225"/>
      <c r="D940" s="329"/>
      <c r="E940" s="263"/>
      <c r="F940" s="448"/>
      <c r="G940" s="387"/>
      <c r="H940" s="473"/>
      <c r="I940" s="472"/>
      <c r="J940" s="447"/>
      <c r="K940" s="218" t="s">
        <v>33</v>
      </c>
      <c r="L940" s="415">
        <f>SUM(L932:L939)</f>
        <v>91</v>
      </c>
      <c r="M940" s="385"/>
      <c r="N940" s="427"/>
      <c r="O940" s="426"/>
    </row>
    <row r="941" spans="1:27" ht="15" customHeight="1" x14ac:dyDescent="0.2">
      <c r="A941" s="166" t="s">
        <v>74</v>
      </c>
      <c r="B941" s="165" t="s">
        <v>56</v>
      </c>
      <c r="C941" s="256" t="s">
        <v>56</v>
      </c>
      <c r="D941" s="471" t="s">
        <v>97</v>
      </c>
      <c r="E941" s="470"/>
      <c r="F941" s="469" t="s">
        <v>100</v>
      </c>
      <c r="G941" s="160" t="s">
        <v>76</v>
      </c>
      <c r="H941" s="468" t="s">
        <v>52</v>
      </c>
      <c r="I941" s="158" t="s">
        <v>99</v>
      </c>
      <c r="J941" s="410" t="s">
        <v>58</v>
      </c>
      <c r="K941" s="467" t="s">
        <v>49</v>
      </c>
      <c r="L941" s="155">
        <v>76.2</v>
      </c>
      <c r="M941" s="466" t="s">
        <v>98</v>
      </c>
      <c r="N941" s="465" t="s">
        <v>47</v>
      </c>
      <c r="O941" s="464">
        <v>5</v>
      </c>
      <c r="AA941" s="148"/>
    </row>
    <row r="942" spans="1:27" ht="15" customHeight="1" x14ac:dyDescent="0.2">
      <c r="A942" s="145"/>
      <c r="B942" s="144"/>
      <c r="C942" s="237"/>
      <c r="D942" s="463"/>
      <c r="E942" s="456"/>
      <c r="F942" s="455"/>
      <c r="G942" s="139"/>
      <c r="H942" s="436"/>
      <c r="I942" s="137"/>
      <c r="J942" s="277" t="s">
        <v>91</v>
      </c>
      <c r="K942" s="244" t="s">
        <v>46</v>
      </c>
      <c r="L942" s="149"/>
      <c r="M942" s="462"/>
      <c r="N942" s="461"/>
      <c r="O942" s="460"/>
    </row>
    <row r="943" spans="1:27" ht="15" x14ac:dyDescent="0.25">
      <c r="A943" s="145"/>
      <c r="B943" s="144"/>
      <c r="C943" s="237"/>
      <c r="D943" s="457"/>
      <c r="E943" s="456"/>
      <c r="F943" s="455"/>
      <c r="G943" s="139"/>
      <c r="H943" s="436"/>
      <c r="I943" s="137"/>
      <c r="K943" s="343" t="s">
        <v>45</v>
      </c>
      <c r="L943" s="149">
        <v>0</v>
      </c>
      <c r="M943" s="401"/>
      <c r="N943" s="400"/>
      <c r="O943" s="458"/>
    </row>
    <row r="944" spans="1:27" ht="15" x14ac:dyDescent="0.2">
      <c r="A944" s="145"/>
      <c r="B944" s="144"/>
      <c r="C944" s="237"/>
      <c r="D944" s="457"/>
      <c r="E944" s="456"/>
      <c r="F944" s="455"/>
      <c r="G944" s="139"/>
      <c r="H944" s="436"/>
      <c r="I944" s="137"/>
      <c r="J944" s="179"/>
      <c r="K944" s="343" t="s">
        <v>44</v>
      </c>
      <c r="L944" s="149"/>
      <c r="M944" s="425"/>
      <c r="N944" s="459"/>
      <c r="O944" s="458"/>
    </row>
    <row r="945" spans="1:30" ht="15.75" thickBot="1" x14ac:dyDescent="0.25">
      <c r="A945" s="145"/>
      <c r="B945" s="144"/>
      <c r="C945" s="237"/>
      <c r="D945" s="457"/>
      <c r="E945" s="456"/>
      <c r="F945" s="455"/>
      <c r="G945" s="139"/>
      <c r="H945" s="436"/>
      <c r="I945" s="137"/>
      <c r="J945" s="179"/>
      <c r="K945" s="334" t="s">
        <v>43</v>
      </c>
      <c r="L945" s="454"/>
      <c r="M945" s="453"/>
      <c r="N945" s="452"/>
      <c r="O945" s="451"/>
    </row>
    <row r="946" spans="1:30" ht="13.9" customHeight="1" thickBot="1" x14ac:dyDescent="0.25">
      <c r="A946" s="130"/>
      <c r="B946" s="129"/>
      <c r="C946" s="225"/>
      <c r="D946" s="450"/>
      <c r="E946" s="449"/>
      <c r="F946" s="448"/>
      <c r="G946" s="139"/>
      <c r="H946" s="436"/>
      <c r="I946" s="122"/>
      <c r="J946" s="447"/>
      <c r="K946" s="218" t="s">
        <v>33</v>
      </c>
      <c r="L946" s="415">
        <f>SUM(L941:L945)</f>
        <v>76.2</v>
      </c>
      <c r="M946" s="216"/>
      <c r="N946" s="427"/>
      <c r="O946" s="426"/>
    </row>
    <row r="947" spans="1:30" ht="25.9" hidden="1" customHeight="1" x14ac:dyDescent="0.2">
      <c r="A947" s="434" t="s">
        <v>74</v>
      </c>
      <c r="B947" s="433" t="s">
        <v>56</v>
      </c>
      <c r="C947" s="432" t="s">
        <v>56</v>
      </c>
      <c r="D947" s="446" t="s">
        <v>97</v>
      </c>
      <c r="E947" s="437" t="s">
        <v>56</v>
      </c>
      <c r="F947" s="445"/>
      <c r="G947" s="139"/>
      <c r="H947" s="436"/>
      <c r="I947" s="444"/>
      <c r="J947" s="443"/>
      <c r="K947" s="156" t="s">
        <v>49</v>
      </c>
      <c r="L947" s="377"/>
      <c r="M947" s="442"/>
      <c r="N947" s="441"/>
      <c r="O947" s="440"/>
      <c r="Y947" s="201"/>
      <c r="Z947" s="201"/>
    </row>
    <row r="948" spans="1:30" ht="18" hidden="1" customHeight="1" x14ac:dyDescent="0.2">
      <c r="A948" s="434"/>
      <c r="B948" s="433"/>
      <c r="C948" s="432"/>
      <c r="D948" s="431"/>
      <c r="E948" s="437"/>
      <c r="F948" s="429"/>
      <c r="G948" s="139"/>
      <c r="H948" s="436"/>
      <c r="I948" s="382"/>
      <c r="J948" s="439"/>
      <c r="K948" s="151" t="s">
        <v>45</v>
      </c>
      <c r="L948" s="342"/>
      <c r="M948" s="176"/>
      <c r="N948" s="438"/>
      <c r="O948" s="131"/>
      <c r="Y948" s="201"/>
      <c r="Z948" s="201"/>
    </row>
    <row r="949" spans="1:30" ht="15.75" hidden="1" customHeight="1" thickBot="1" x14ac:dyDescent="0.25">
      <c r="A949" s="434"/>
      <c r="B949" s="433"/>
      <c r="C949" s="432"/>
      <c r="D949" s="431"/>
      <c r="E949" s="437"/>
      <c r="F949" s="429"/>
      <c r="G949" s="139"/>
      <c r="H949" s="436"/>
      <c r="I949" s="382"/>
      <c r="J949" s="357"/>
      <c r="K949" s="135" t="s">
        <v>44</v>
      </c>
      <c r="L949" s="333"/>
      <c r="M949" s="169"/>
      <c r="N949" s="435"/>
      <c r="O949" s="167"/>
    </row>
    <row r="950" spans="1:30" ht="16.5" hidden="1" customHeight="1" thickBot="1" x14ac:dyDescent="0.25">
      <c r="A950" s="434"/>
      <c r="B950" s="433"/>
      <c r="C950" s="432"/>
      <c r="D950" s="431"/>
      <c r="E950" s="430"/>
      <c r="F950" s="429"/>
      <c r="G950" s="124"/>
      <c r="H950" s="428"/>
      <c r="I950" s="382"/>
      <c r="J950" s="357"/>
      <c r="K950" s="218" t="s">
        <v>33</v>
      </c>
      <c r="L950" s="415">
        <f>SUM(L947:L949)</f>
        <v>0</v>
      </c>
      <c r="M950" s="216"/>
      <c r="N950" s="427"/>
      <c r="O950" s="426"/>
    </row>
    <row r="951" spans="1:30" ht="15" customHeight="1" x14ac:dyDescent="0.2">
      <c r="A951" s="166" t="s">
        <v>74</v>
      </c>
      <c r="B951" s="165" t="s">
        <v>56</v>
      </c>
      <c r="C951" s="256" t="s">
        <v>56</v>
      </c>
      <c r="D951" s="414" t="s">
        <v>96</v>
      </c>
      <c r="E951" s="413"/>
      <c r="F951" s="412" t="s">
        <v>95</v>
      </c>
      <c r="G951" s="411" t="s">
        <v>76</v>
      </c>
      <c r="H951" s="350" t="s">
        <v>52</v>
      </c>
      <c r="I951" s="158" t="s">
        <v>92</v>
      </c>
      <c r="J951" s="410" t="s">
        <v>58</v>
      </c>
      <c r="K951" s="347" t="s">
        <v>49</v>
      </c>
      <c r="L951" s="406">
        <v>50.8</v>
      </c>
      <c r="M951" s="187"/>
      <c r="N951" s="424"/>
      <c r="O951" s="403"/>
      <c r="AA951" s="148"/>
      <c r="AB951" s="201"/>
      <c r="AC951" s="201"/>
      <c r="AD951" s="201"/>
    </row>
    <row r="952" spans="1:30" ht="15" customHeight="1" x14ac:dyDescent="0.2">
      <c r="A952" s="145"/>
      <c r="B952" s="144"/>
      <c r="C952" s="237"/>
      <c r="D952" s="338"/>
      <c r="E952" s="395"/>
      <c r="F952" s="394"/>
      <c r="G952" s="393"/>
      <c r="H952" s="138"/>
      <c r="I952" s="137"/>
      <c r="J952" s="407" t="s">
        <v>91</v>
      </c>
      <c r="K952" s="244" t="s">
        <v>46</v>
      </c>
      <c r="L952" s="406"/>
      <c r="M952" s="425"/>
      <c r="N952" s="424"/>
      <c r="O952" s="403"/>
      <c r="AA952" s="201"/>
      <c r="AB952" s="201"/>
      <c r="AC952" s="201"/>
      <c r="AD952" s="201"/>
    </row>
    <row r="953" spans="1:30" ht="15" x14ac:dyDescent="0.25">
      <c r="A953" s="145"/>
      <c r="B953" s="144"/>
      <c r="C953" s="237"/>
      <c r="D953" s="338"/>
      <c r="E953" s="395"/>
      <c r="F953" s="394"/>
      <c r="G953" s="393"/>
      <c r="H953" s="138"/>
      <c r="I953" s="137"/>
      <c r="J953" s="407"/>
      <c r="K953" s="344" t="s">
        <v>45</v>
      </c>
      <c r="L953" s="406"/>
      <c r="M953" s="423"/>
      <c r="N953" s="422"/>
      <c r="O953" s="399"/>
      <c r="AA953" s="201"/>
      <c r="AB953" s="201"/>
      <c r="AC953" s="201"/>
      <c r="AD953" s="201"/>
    </row>
    <row r="954" spans="1:30" ht="15.75" thickBot="1" x14ac:dyDescent="0.3">
      <c r="A954" s="145"/>
      <c r="B954" s="144"/>
      <c r="C954" s="237"/>
      <c r="D954" s="338"/>
      <c r="E954" s="395"/>
      <c r="F954" s="421"/>
      <c r="G954" s="393"/>
      <c r="H954" s="138"/>
      <c r="I954" s="137"/>
      <c r="J954" s="420"/>
      <c r="K954" s="364" t="s">
        <v>44</v>
      </c>
      <c r="L954" s="419"/>
      <c r="M954" s="418"/>
      <c r="N954" s="391"/>
      <c r="O954" s="390"/>
      <c r="AA954" s="201"/>
      <c r="AB954" s="201"/>
      <c r="AC954" s="201"/>
      <c r="AD954" s="201"/>
    </row>
    <row r="955" spans="1:30" ht="16.5" customHeight="1" thickBot="1" x14ac:dyDescent="0.25">
      <c r="A955" s="130"/>
      <c r="B955" s="129"/>
      <c r="C955" s="225"/>
      <c r="D955" s="329"/>
      <c r="E955" s="263"/>
      <c r="F955" s="417"/>
      <c r="G955" s="387"/>
      <c r="H955" s="327"/>
      <c r="I955" s="122"/>
      <c r="J955" s="416"/>
      <c r="K955" s="218" t="s">
        <v>33</v>
      </c>
      <c r="L955" s="415">
        <f>SUM(L951:L954)</f>
        <v>50.8</v>
      </c>
      <c r="M955" s="385"/>
      <c r="N955" s="321"/>
      <c r="O955" s="386"/>
      <c r="AA955" s="201"/>
      <c r="AB955" s="201"/>
      <c r="AC955" s="201"/>
      <c r="AD955" s="201"/>
    </row>
    <row r="956" spans="1:30" ht="15" x14ac:dyDescent="0.2">
      <c r="A956" s="166" t="s">
        <v>74</v>
      </c>
      <c r="B956" s="165" t="s">
        <v>56</v>
      </c>
      <c r="C956" s="256" t="s">
        <v>56</v>
      </c>
      <c r="D956" s="414" t="s">
        <v>94</v>
      </c>
      <c r="E956" s="413"/>
      <c r="F956" s="412" t="s">
        <v>93</v>
      </c>
      <c r="G956" s="411" t="s">
        <v>76</v>
      </c>
      <c r="H956" s="350" t="s">
        <v>52</v>
      </c>
      <c r="I956" s="158" t="s">
        <v>92</v>
      </c>
      <c r="J956" s="410" t="s">
        <v>58</v>
      </c>
      <c r="K956" s="347" t="s">
        <v>49</v>
      </c>
      <c r="L956" s="409">
        <v>0</v>
      </c>
      <c r="M956" s="187"/>
      <c r="N956" s="186"/>
      <c r="O956" s="408"/>
      <c r="AA956" s="201"/>
      <c r="AB956" s="201"/>
      <c r="AC956" s="201"/>
      <c r="AD956" s="201"/>
    </row>
    <row r="957" spans="1:30" ht="15" x14ac:dyDescent="0.2">
      <c r="A957" s="145"/>
      <c r="B957" s="144"/>
      <c r="C957" s="237"/>
      <c r="D957" s="338"/>
      <c r="E957" s="395"/>
      <c r="F957" s="394"/>
      <c r="G957" s="393"/>
      <c r="H957" s="138"/>
      <c r="I957" s="137"/>
      <c r="J957" s="407" t="s">
        <v>91</v>
      </c>
      <c r="K957" s="244" t="s">
        <v>46</v>
      </c>
      <c r="L957" s="406">
        <v>0</v>
      </c>
      <c r="M957" s="405"/>
      <c r="N957" s="404"/>
      <c r="O957" s="403"/>
      <c r="AA957" s="201"/>
      <c r="AB957" s="201"/>
      <c r="AC957" s="201"/>
      <c r="AD957" s="201"/>
    </row>
    <row r="958" spans="1:30" ht="15" x14ac:dyDescent="0.25">
      <c r="A958" s="145"/>
      <c r="B958" s="144"/>
      <c r="C958" s="237"/>
      <c r="D958" s="338"/>
      <c r="E958" s="395"/>
      <c r="F958" s="394"/>
      <c r="G958" s="393"/>
      <c r="H958" s="138"/>
      <c r="I958" s="137"/>
      <c r="J958" s="179"/>
      <c r="K958" s="344" t="s">
        <v>45</v>
      </c>
      <c r="L958" s="402">
        <v>431.3</v>
      </c>
      <c r="M958" s="401"/>
      <c r="N958" s="400"/>
      <c r="O958" s="399"/>
      <c r="Q958" s="398"/>
      <c r="T958" s="397"/>
      <c r="U958" s="396">
        <v>0</v>
      </c>
      <c r="AA958" s="148"/>
      <c r="AB958" s="201"/>
      <c r="AC958" s="201"/>
      <c r="AD958" s="201"/>
    </row>
    <row r="959" spans="1:30" ht="15.75" thickBot="1" x14ac:dyDescent="0.25">
      <c r="A959" s="145"/>
      <c r="B959" s="144"/>
      <c r="C959" s="237"/>
      <c r="D959" s="346"/>
      <c r="E959" s="395"/>
      <c r="F959" s="394"/>
      <c r="G959" s="393"/>
      <c r="H959" s="138"/>
      <c r="I959" s="137"/>
      <c r="J959" s="179"/>
      <c r="K959" s="383" t="s">
        <v>44</v>
      </c>
      <c r="L959" s="134">
        <v>0</v>
      </c>
      <c r="M959" s="392"/>
      <c r="N959" s="391"/>
      <c r="O959" s="390"/>
    </row>
    <row r="960" spans="1:30" ht="18" customHeight="1" thickBot="1" x14ac:dyDescent="0.25">
      <c r="A960" s="130"/>
      <c r="B960" s="129"/>
      <c r="C960" s="225"/>
      <c r="D960" s="389"/>
      <c r="E960" s="263"/>
      <c r="F960" s="388"/>
      <c r="G960" s="387"/>
      <c r="H960" s="327"/>
      <c r="I960" s="122"/>
      <c r="J960" s="172"/>
      <c r="K960" s="218" t="s">
        <v>33</v>
      </c>
      <c r="L960" s="323">
        <f>SUM(L956:L959)</f>
        <v>431.3</v>
      </c>
      <c r="M960" s="385"/>
      <c r="N960" s="321"/>
      <c r="O960" s="386"/>
    </row>
    <row r="961" spans="1:15" ht="24" hidden="1" customHeight="1" x14ac:dyDescent="0.2">
      <c r="A961" s="166" t="s">
        <v>74</v>
      </c>
      <c r="B961" s="165" t="s">
        <v>56</v>
      </c>
      <c r="C961" s="256" t="s">
        <v>56</v>
      </c>
      <c r="D961" s="352" t="s">
        <v>90</v>
      </c>
      <c r="E961" s="287"/>
      <c r="F961" s="378" t="s">
        <v>89</v>
      </c>
      <c r="G961" s="160" t="s">
        <v>76</v>
      </c>
      <c r="H961" s="350" t="s">
        <v>52</v>
      </c>
      <c r="I961" s="384" t="s">
        <v>88</v>
      </c>
      <c r="J961" s="157" t="s">
        <v>87</v>
      </c>
      <c r="K961" s="347" t="s">
        <v>49</v>
      </c>
      <c r="L961" s="377"/>
      <c r="M961" s="376"/>
      <c r="N961" s="375"/>
      <c r="O961" s="374"/>
    </row>
    <row r="962" spans="1:15" ht="24" hidden="1" customHeight="1" x14ac:dyDescent="0.2">
      <c r="A962" s="145"/>
      <c r="B962" s="144"/>
      <c r="C962" s="237"/>
      <c r="D962" s="346"/>
      <c r="E962" s="270"/>
      <c r="F962" s="365"/>
      <c r="G962" s="139"/>
      <c r="H962" s="138"/>
      <c r="I962" s="382"/>
      <c r="J962" s="136"/>
      <c r="K962" s="373" t="s">
        <v>78</v>
      </c>
      <c r="L962" s="372"/>
      <c r="M962" s="371"/>
      <c r="N962" s="370"/>
      <c r="O962" s="369"/>
    </row>
    <row r="963" spans="1:15" ht="22.5" hidden="1" customHeight="1" x14ac:dyDescent="0.2">
      <c r="A963" s="145"/>
      <c r="B963" s="144"/>
      <c r="C963" s="237"/>
      <c r="D963" s="346"/>
      <c r="E963" s="270"/>
      <c r="F963" s="365"/>
      <c r="G963" s="139"/>
      <c r="H963" s="138"/>
      <c r="I963" s="382"/>
      <c r="J963" s="136"/>
      <c r="K963" s="344" t="s">
        <v>45</v>
      </c>
      <c r="L963" s="342"/>
      <c r="M963" s="368"/>
      <c r="N963" s="367"/>
      <c r="O963" s="366"/>
    </row>
    <row r="964" spans="1:15" ht="27.75" hidden="1" customHeight="1" x14ac:dyDescent="0.2">
      <c r="A964" s="145"/>
      <c r="B964" s="144"/>
      <c r="C964" s="237"/>
      <c r="D964" s="338"/>
      <c r="E964" s="270"/>
      <c r="F964" s="365"/>
      <c r="G964" s="139"/>
      <c r="H964" s="138"/>
      <c r="I964" s="382"/>
      <c r="J964" s="357"/>
      <c r="K964" s="344" t="s">
        <v>44</v>
      </c>
      <c r="L964" s="342"/>
      <c r="M964" s="368"/>
      <c r="N964" s="367"/>
      <c r="O964" s="366"/>
    </row>
    <row r="965" spans="1:15" ht="25.5" hidden="1" customHeight="1" x14ac:dyDescent="0.2">
      <c r="A965" s="145"/>
      <c r="B965" s="144"/>
      <c r="C965" s="237"/>
      <c r="D965" s="338"/>
      <c r="E965" s="270"/>
      <c r="F965" s="365"/>
      <c r="G965" s="139"/>
      <c r="H965" s="138"/>
      <c r="I965" s="382"/>
      <c r="J965" s="357"/>
      <c r="K965" s="344" t="s">
        <v>43</v>
      </c>
      <c r="L965" s="342"/>
      <c r="M965" s="368"/>
      <c r="N965" s="367"/>
      <c r="O965" s="366"/>
    </row>
    <row r="966" spans="1:15" ht="27" hidden="1" customHeight="1" x14ac:dyDescent="0.2">
      <c r="A966" s="145"/>
      <c r="B966" s="144"/>
      <c r="C966" s="237"/>
      <c r="D966" s="338"/>
      <c r="E966" s="270"/>
      <c r="F966" s="365"/>
      <c r="G966" s="139"/>
      <c r="H966" s="138"/>
      <c r="I966" s="382"/>
      <c r="J966" s="357"/>
      <c r="K966" s="344" t="s">
        <v>42</v>
      </c>
      <c r="L966" s="342"/>
      <c r="M966" s="368"/>
      <c r="N966" s="367"/>
      <c r="O966" s="366"/>
    </row>
    <row r="967" spans="1:15" ht="22.5" hidden="1" customHeight="1" x14ac:dyDescent="0.2">
      <c r="A967" s="145"/>
      <c r="B967" s="144"/>
      <c r="C967" s="237"/>
      <c r="D967" s="338"/>
      <c r="E967" s="270"/>
      <c r="F967" s="365"/>
      <c r="G967" s="139"/>
      <c r="H967" s="138"/>
      <c r="I967" s="382"/>
      <c r="J967" s="357"/>
      <c r="K967" s="344" t="s">
        <v>41</v>
      </c>
      <c r="L967" s="342"/>
      <c r="M967" s="368"/>
      <c r="N967" s="367"/>
      <c r="O967" s="366"/>
    </row>
    <row r="968" spans="1:15" ht="21" hidden="1" customHeight="1" thickBot="1" x14ac:dyDescent="0.25">
      <c r="A968" s="145"/>
      <c r="B968" s="144"/>
      <c r="C968" s="237"/>
      <c r="D968" s="338"/>
      <c r="E968" s="270"/>
      <c r="F968" s="365"/>
      <c r="G968" s="139"/>
      <c r="H968" s="138"/>
      <c r="I968" s="382"/>
      <c r="J968" s="357"/>
      <c r="K968" s="364" t="s">
        <v>40</v>
      </c>
      <c r="L968" s="363"/>
      <c r="M968" s="362"/>
      <c r="N968" s="361"/>
      <c r="O968" s="360"/>
    </row>
    <row r="969" spans="1:15" ht="28.5" hidden="1" customHeight="1" thickBot="1" x14ac:dyDescent="0.25">
      <c r="A969" s="130"/>
      <c r="B969" s="129"/>
      <c r="C969" s="225"/>
      <c r="D969" s="329"/>
      <c r="E969" s="263"/>
      <c r="F969" s="359"/>
      <c r="G969" s="124"/>
      <c r="H969" s="327"/>
      <c r="I969" s="380"/>
      <c r="J969" s="357"/>
      <c r="K969" s="218" t="s">
        <v>33</v>
      </c>
      <c r="L969" s="356"/>
      <c r="M969" s="385"/>
      <c r="N969" s="354"/>
      <c r="O969" s="353"/>
    </row>
    <row r="970" spans="1:15" ht="24" hidden="1" customHeight="1" x14ac:dyDescent="0.2">
      <c r="A970" s="166" t="s">
        <v>74</v>
      </c>
      <c r="B970" s="165" t="s">
        <v>56</v>
      </c>
      <c r="C970" s="256" t="s">
        <v>56</v>
      </c>
      <c r="D970" s="352" t="s">
        <v>86</v>
      </c>
      <c r="E970" s="287"/>
      <c r="F970" s="378" t="s">
        <v>85</v>
      </c>
      <c r="G970" s="160" t="s">
        <v>76</v>
      </c>
      <c r="H970" s="350" t="s">
        <v>52</v>
      </c>
      <c r="I970" s="384" t="s">
        <v>84</v>
      </c>
      <c r="J970" s="157" t="s">
        <v>83</v>
      </c>
      <c r="K970" s="347" t="s">
        <v>49</v>
      </c>
      <c r="L970" s="377"/>
      <c r="M970" s="376"/>
      <c r="N970" s="375"/>
      <c r="O970" s="374"/>
    </row>
    <row r="971" spans="1:15" ht="21.75" hidden="1" customHeight="1" x14ac:dyDescent="0.2">
      <c r="A971" s="145"/>
      <c r="B971" s="144"/>
      <c r="C971" s="237"/>
      <c r="D971" s="346"/>
      <c r="E971" s="270"/>
      <c r="F971" s="365"/>
      <c r="G971" s="139"/>
      <c r="H971" s="138"/>
      <c r="I971" s="382"/>
      <c r="J971" s="136"/>
      <c r="K971" s="373" t="s">
        <v>78</v>
      </c>
      <c r="L971" s="372"/>
      <c r="M971" s="371"/>
      <c r="N971" s="370"/>
      <c r="O971" s="369"/>
    </row>
    <row r="972" spans="1:15" ht="22.5" hidden="1" customHeight="1" x14ac:dyDescent="0.2">
      <c r="A972" s="145"/>
      <c r="B972" s="144"/>
      <c r="C972" s="237"/>
      <c r="D972" s="346"/>
      <c r="E972" s="270"/>
      <c r="F972" s="365"/>
      <c r="G972" s="139"/>
      <c r="H972" s="138"/>
      <c r="I972" s="382"/>
      <c r="J972" s="136"/>
      <c r="K972" s="344" t="s">
        <v>45</v>
      </c>
      <c r="L972" s="342"/>
      <c r="M972" s="368"/>
      <c r="N972" s="367"/>
      <c r="O972" s="366"/>
    </row>
    <row r="973" spans="1:15" ht="21" hidden="1" customHeight="1" x14ac:dyDescent="0.2">
      <c r="A973" s="145"/>
      <c r="B973" s="144"/>
      <c r="C973" s="237"/>
      <c r="D973" s="338"/>
      <c r="E973" s="270"/>
      <c r="F973" s="365"/>
      <c r="G973" s="139"/>
      <c r="H973" s="138"/>
      <c r="I973" s="382"/>
      <c r="J973" s="357"/>
      <c r="K973" s="344" t="s">
        <v>44</v>
      </c>
      <c r="L973" s="342"/>
      <c r="M973" s="368"/>
      <c r="N973" s="367"/>
      <c r="O973" s="366"/>
    </row>
    <row r="974" spans="1:15" ht="19.5" hidden="1" customHeight="1" x14ac:dyDescent="0.2">
      <c r="A974" s="145"/>
      <c r="B974" s="144"/>
      <c r="C974" s="237"/>
      <c r="D974" s="338"/>
      <c r="E974" s="270"/>
      <c r="F974" s="365"/>
      <c r="G974" s="139"/>
      <c r="H974" s="138"/>
      <c r="I974" s="382"/>
      <c r="J974" s="357"/>
      <c r="K974" s="344" t="s">
        <v>43</v>
      </c>
      <c r="L974" s="342"/>
      <c r="M974" s="368"/>
      <c r="N974" s="367"/>
      <c r="O974" s="366"/>
    </row>
    <row r="975" spans="1:15" ht="19.5" hidden="1" customHeight="1" x14ac:dyDescent="0.2">
      <c r="A975" s="145"/>
      <c r="B975" s="144"/>
      <c r="C975" s="237"/>
      <c r="D975" s="338"/>
      <c r="E975" s="270"/>
      <c r="F975" s="365"/>
      <c r="G975" s="139"/>
      <c r="H975" s="138"/>
      <c r="I975" s="382"/>
      <c r="J975" s="357"/>
      <c r="K975" s="383" t="s">
        <v>42</v>
      </c>
      <c r="L975" s="342"/>
      <c r="M975" s="368"/>
      <c r="N975" s="367"/>
      <c r="O975" s="366"/>
    </row>
    <row r="976" spans="1:15" ht="23.25" hidden="1" customHeight="1" x14ac:dyDescent="0.2">
      <c r="A976" s="145"/>
      <c r="B976" s="144"/>
      <c r="C976" s="237"/>
      <c r="D976" s="338"/>
      <c r="E976" s="270"/>
      <c r="F976" s="365"/>
      <c r="G976" s="139"/>
      <c r="H976" s="138"/>
      <c r="I976" s="382"/>
      <c r="J976" s="357"/>
      <c r="K976" s="344" t="s">
        <v>41</v>
      </c>
      <c r="L976" s="342"/>
      <c r="M976" s="368"/>
      <c r="N976" s="367"/>
      <c r="O976" s="366"/>
    </row>
    <row r="977" spans="1:27" ht="21" hidden="1" customHeight="1" thickBot="1" x14ac:dyDescent="0.25">
      <c r="A977" s="145"/>
      <c r="B977" s="144"/>
      <c r="C977" s="237"/>
      <c r="D977" s="338"/>
      <c r="E977" s="270"/>
      <c r="F977" s="365"/>
      <c r="G977" s="139"/>
      <c r="H977" s="138"/>
      <c r="I977" s="382"/>
      <c r="J977" s="357"/>
      <c r="K977" s="364" t="s">
        <v>40</v>
      </c>
      <c r="L977" s="363"/>
      <c r="M977" s="381"/>
      <c r="N977" s="361"/>
      <c r="O977" s="360"/>
    </row>
    <row r="978" spans="1:27" ht="19.5" hidden="1" customHeight="1" thickBot="1" x14ac:dyDescent="0.25">
      <c r="A978" s="130"/>
      <c r="B978" s="129"/>
      <c r="C978" s="225"/>
      <c r="D978" s="329"/>
      <c r="E978" s="263"/>
      <c r="F978" s="359"/>
      <c r="G978" s="124"/>
      <c r="H978" s="327"/>
      <c r="I978" s="380"/>
      <c r="J978" s="357"/>
      <c r="K978" s="218" t="s">
        <v>33</v>
      </c>
      <c r="L978" s="356"/>
      <c r="M978" s="379"/>
      <c r="N978" s="354"/>
      <c r="O978" s="353"/>
    </row>
    <row r="979" spans="1:27" ht="30" hidden="1" customHeight="1" x14ac:dyDescent="0.2">
      <c r="A979" s="166" t="s">
        <v>74</v>
      </c>
      <c r="B979" s="165" t="s">
        <v>56</v>
      </c>
      <c r="C979" s="256" t="s">
        <v>56</v>
      </c>
      <c r="D979" s="352" t="s">
        <v>82</v>
      </c>
      <c r="E979" s="287"/>
      <c r="F979" s="378" t="s">
        <v>81</v>
      </c>
      <c r="G979" s="160" t="s">
        <v>76</v>
      </c>
      <c r="H979" s="350" t="s">
        <v>52</v>
      </c>
      <c r="I979" s="336" t="s">
        <v>80</v>
      </c>
      <c r="J979" s="157" t="s">
        <v>79</v>
      </c>
      <c r="K979" s="347" t="s">
        <v>49</v>
      </c>
      <c r="L979" s="377"/>
      <c r="M979" s="376"/>
      <c r="N979" s="375"/>
      <c r="O979" s="374"/>
    </row>
    <row r="980" spans="1:27" ht="24.75" hidden="1" customHeight="1" x14ac:dyDescent="0.2">
      <c r="A980" s="145"/>
      <c r="B980" s="144"/>
      <c r="C980" s="237"/>
      <c r="D980" s="346"/>
      <c r="E980" s="270"/>
      <c r="F980" s="365"/>
      <c r="G980" s="139"/>
      <c r="H980" s="138"/>
      <c r="I980" s="336"/>
      <c r="J980" s="136"/>
      <c r="K980" s="373" t="s">
        <v>78</v>
      </c>
      <c r="L980" s="372"/>
      <c r="M980" s="371"/>
      <c r="N980" s="370"/>
      <c r="O980" s="369"/>
    </row>
    <row r="981" spans="1:27" ht="17.25" hidden="1" customHeight="1" x14ac:dyDescent="0.2">
      <c r="A981" s="145"/>
      <c r="B981" s="144"/>
      <c r="C981" s="237"/>
      <c r="D981" s="346"/>
      <c r="E981" s="270"/>
      <c r="F981" s="365"/>
      <c r="G981" s="139"/>
      <c r="H981" s="138"/>
      <c r="I981" s="336"/>
      <c r="J981" s="136"/>
      <c r="K981" s="344" t="s">
        <v>45</v>
      </c>
      <c r="L981" s="342"/>
      <c r="M981" s="368"/>
      <c r="N981" s="367"/>
      <c r="O981" s="366"/>
    </row>
    <row r="982" spans="1:27" ht="28.5" hidden="1" customHeight="1" x14ac:dyDescent="0.2">
      <c r="A982" s="145"/>
      <c r="B982" s="144"/>
      <c r="C982" s="237"/>
      <c r="D982" s="338"/>
      <c r="E982" s="270"/>
      <c r="F982" s="365"/>
      <c r="G982" s="139"/>
      <c r="H982" s="138"/>
      <c r="I982" s="336"/>
      <c r="J982" s="357"/>
      <c r="K982" s="344" t="s">
        <v>44</v>
      </c>
      <c r="L982" s="342"/>
      <c r="M982" s="368"/>
      <c r="N982" s="367"/>
      <c r="O982" s="366"/>
    </row>
    <row r="983" spans="1:27" ht="18" hidden="1" customHeight="1" x14ac:dyDescent="0.2">
      <c r="A983" s="145"/>
      <c r="B983" s="144"/>
      <c r="C983" s="237"/>
      <c r="D983" s="338"/>
      <c r="E983" s="270"/>
      <c r="F983" s="365"/>
      <c r="G983" s="139"/>
      <c r="H983" s="138"/>
      <c r="I983" s="336"/>
      <c r="J983" s="357"/>
      <c r="K983" s="344" t="s">
        <v>43</v>
      </c>
      <c r="L983" s="342"/>
      <c r="M983" s="368"/>
      <c r="N983" s="367"/>
      <c r="O983" s="366"/>
    </row>
    <row r="984" spans="1:27" ht="18" hidden="1" customHeight="1" x14ac:dyDescent="0.2">
      <c r="A984" s="145"/>
      <c r="B984" s="144"/>
      <c r="C984" s="237"/>
      <c r="D984" s="338"/>
      <c r="E984" s="270"/>
      <c r="F984" s="365"/>
      <c r="G984" s="139"/>
      <c r="H984" s="138"/>
      <c r="I984" s="336"/>
      <c r="J984" s="357"/>
      <c r="K984" s="344" t="s">
        <v>42</v>
      </c>
      <c r="L984" s="342"/>
      <c r="M984" s="368"/>
      <c r="N984" s="367"/>
      <c r="O984" s="366"/>
    </row>
    <row r="985" spans="1:27" ht="21" hidden="1" customHeight="1" x14ac:dyDescent="0.2">
      <c r="A985" s="145"/>
      <c r="B985" s="144"/>
      <c r="C985" s="237"/>
      <c r="D985" s="338"/>
      <c r="E985" s="270"/>
      <c r="F985" s="365"/>
      <c r="G985" s="139"/>
      <c r="H985" s="138"/>
      <c r="I985" s="336"/>
      <c r="J985" s="357"/>
      <c r="K985" s="344" t="s">
        <v>41</v>
      </c>
      <c r="L985" s="342"/>
      <c r="M985" s="368"/>
      <c r="N985" s="367"/>
      <c r="O985" s="366"/>
    </row>
    <row r="986" spans="1:27" ht="21" hidden="1" customHeight="1" thickBot="1" x14ac:dyDescent="0.25">
      <c r="A986" s="145"/>
      <c r="B986" s="144"/>
      <c r="C986" s="237"/>
      <c r="D986" s="338"/>
      <c r="E986" s="270"/>
      <c r="F986" s="365"/>
      <c r="G986" s="139"/>
      <c r="H986" s="138"/>
      <c r="I986" s="336"/>
      <c r="J986" s="357"/>
      <c r="K986" s="364" t="s">
        <v>40</v>
      </c>
      <c r="L986" s="363"/>
      <c r="M986" s="362"/>
      <c r="N986" s="361"/>
      <c r="O986" s="360"/>
    </row>
    <row r="987" spans="1:27" ht="0.75" hidden="1" customHeight="1" thickBot="1" x14ac:dyDescent="0.25">
      <c r="A987" s="130"/>
      <c r="B987" s="129"/>
      <c r="C987" s="225"/>
      <c r="D987" s="329"/>
      <c r="E987" s="263"/>
      <c r="F987" s="359"/>
      <c r="G987" s="124"/>
      <c r="H987" s="358"/>
      <c r="I987" s="336"/>
      <c r="J987" s="357"/>
      <c r="K987" s="260" t="s">
        <v>33</v>
      </c>
      <c r="L987" s="356"/>
      <c r="M987" s="355"/>
      <c r="N987" s="354"/>
      <c r="O987" s="353"/>
    </row>
    <row r="988" spans="1:27" ht="16.5" customHeight="1" x14ac:dyDescent="0.2">
      <c r="A988" s="166" t="s">
        <v>74</v>
      </c>
      <c r="B988" s="165" t="s">
        <v>56</v>
      </c>
      <c r="C988" s="256" t="s">
        <v>56</v>
      </c>
      <c r="D988" s="352" t="s">
        <v>74</v>
      </c>
      <c r="E988" s="351" t="s">
        <v>55</v>
      </c>
      <c r="F988" s="161" t="s">
        <v>77</v>
      </c>
      <c r="G988" s="160" t="s">
        <v>76</v>
      </c>
      <c r="H988" s="350" t="s">
        <v>52</v>
      </c>
      <c r="I988" s="349" t="s">
        <v>51</v>
      </c>
      <c r="J988" s="348" t="s">
        <v>58</v>
      </c>
      <c r="K988" s="347" t="s">
        <v>49</v>
      </c>
      <c r="L988" s="155">
        <v>0</v>
      </c>
      <c r="M988" s="133" t="s">
        <v>75</v>
      </c>
      <c r="N988" s="132" t="s">
        <v>47</v>
      </c>
      <c r="O988" s="339"/>
      <c r="AA988" s="148"/>
    </row>
    <row r="989" spans="1:27" ht="20.25" customHeight="1" x14ac:dyDescent="0.2">
      <c r="A989" s="145"/>
      <c r="B989" s="144"/>
      <c r="C989" s="237"/>
      <c r="D989" s="346"/>
      <c r="E989" s="337"/>
      <c r="F989" s="140"/>
      <c r="G989" s="139"/>
      <c r="H989" s="138"/>
      <c r="I989" s="336"/>
      <c r="J989" s="335"/>
      <c r="K989" s="244" t="s">
        <v>46</v>
      </c>
      <c r="L989" s="342"/>
      <c r="M989" s="341"/>
      <c r="N989" s="340"/>
      <c r="O989" s="339"/>
    </row>
    <row r="990" spans="1:27" ht="20.25" customHeight="1" x14ac:dyDescent="0.2">
      <c r="A990" s="145"/>
      <c r="B990" s="144"/>
      <c r="C990" s="237"/>
      <c r="D990" s="346"/>
      <c r="E990" s="337"/>
      <c r="F990" s="140"/>
      <c r="G990" s="139"/>
      <c r="H990" s="138"/>
      <c r="I990" s="336"/>
      <c r="J990" s="335"/>
      <c r="K990" s="344" t="s">
        <v>45</v>
      </c>
      <c r="L990" s="345">
        <v>50</v>
      </c>
      <c r="M990" s="341"/>
      <c r="N990" s="340"/>
      <c r="O990" s="339"/>
    </row>
    <row r="991" spans="1:27" ht="18" customHeight="1" x14ac:dyDescent="0.2">
      <c r="A991" s="145"/>
      <c r="B991" s="144"/>
      <c r="C991" s="237"/>
      <c r="D991" s="338"/>
      <c r="E991" s="337"/>
      <c r="F991" s="140"/>
      <c r="G991" s="139"/>
      <c r="H991" s="138"/>
      <c r="I991" s="336"/>
      <c r="J991" s="335"/>
      <c r="K991" s="344" t="s">
        <v>44</v>
      </c>
      <c r="L991" s="342"/>
      <c r="M991" s="341"/>
      <c r="N991" s="340"/>
      <c r="O991" s="339"/>
    </row>
    <row r="992" spans="1:27" ht="16.5" customHeight="1" x14ac:dyDescent="0.2">
      <c r="A992" s="145"/>
      <c r="B992" s="144"/>
      <c r="C992" s="237"/>
      <c r="D992" s="338"/>
      <c r="E992" s="337"/>
      <c r="F992" s="140"/>
      <c r="G992" s="139"/>
      <c r="H992" s="138"/>
      <c r="I992" s="336"/>
      <c r="J992" s="335"/>
      <c r="K992" s="343" t="s">
        <v>43</v>
      </c>
      <c r="L992" s="342"/>
      <c r="M992" s="341"/>
      <c r="N992" s="340"/>
      <c r="O992" s="339"/>
    </row>
    <row r="993" spans="1:15" ht="18.75" customHeight="1" thickBot="1" x14ac:dyDescent="0.25">
      <c r="A993" s="145"/>
      <c r="B993" s="144"/>
      <c r="C993" s="237"/>
      <c r="D993" s="338"/>
      <c r="E993" s="337"/>
      <c r="F993" s="140"/>
      <c r="G993" s="139"/>
      <c r="H993" s="138"/>
      <c r="I993" s="336"/>
      <c r="J993" s="335"/>
      <c r="K993" s="334" t="s">
        <v>42</v>
      </c>
      <c r="L993" s="333"/>
      <c r="M993" s="332"/>
      <c r="N993" s="331"/>
      <c r="O993" s="330"/>
    </row>
    <row r="994" spans="1:15" ht="21.75" customHeight="1" thickBot="1" x14ac:dyDescent="0.25">
      <c r="A994" s="130"/>
      <c r="B994" s="129"/>
      <c r="C994" s="225"/>
      <c r="D994" s="329"/>
      <c r="E994" s="328"/>
      <c r="F994" s="125"/>
      <c r="G994" s="124"/>
      <c r="H994" s="327"/>
      <c r="I994" s="326"/>
      <c r="J994" s="325"/>
      <c r="K994" s="324" t="s">
        <v>33</v>
      </c>
      <c r="L994" s="323">
        <f>SUM(L988:L993)</f>
        <v>50</v>
      </c>
      <c r="M994" s="322"/>
      <c r="N994" s="321"/>
      <c r="O994" s="320"/>
    </row>
    <row r="995" spans="1:15" ht="18" customHeight="1" thickBot="1" x14ac:dyDescent="0.25">
      <c r="A995" s="115" t="s">
        <v>74</v>
      </c>
      <c r="B995" s="319" t="s">
        <v>56</v>
      </c>
      <c r="C995" s="112" t="s">
        <v>38</v>
      </c>
      <c r="D995" s="112"/>
      <c r="E995" s="112"/>
      <c r="F995" s="112"/>
      <c r="G995" s="112"/>
      <c r="H995" s="112"/>
      <c r="I995" s="318"/>
      <c r="J995" s="317"/>
      <c r="K995" s="316" t="s">
        <v>33</v>
      </c>
      <c r="L995" s="209">
        <f>L922*1</f>
        <v>699.3</v>
      </c>
      <c r="M995" s="315"/>
      <c r="N995" s="314"/>
      <c r="O995" s="313"/>
    </row>
    <row r="996" spans="1:15" ht="18" customHeight="1" thickBot="1" x14ac:dyDescent="0.25">
      <c r="A996" s="115" t="s">
        <v>74</v>
      </c>
      <c r="B996" s="312"/>
      <c r="C996" s="311" t="s">
        <v>36</v>
      </c>
      <c r="D996" s="311"/>
      <c r="E996" s="311"/>
      <c r="F996" s="311"/>
      <c r="G996" s="311"/>
      <c r="H996" s="311"/>
      <c r="I996" s="310"/>
      <c r="J996" s="309"/>
      <c r="K996" s="308" t="s">
        <v>33</v>
      </c>
      <c r="L996" s="307">
        <f>L995*1</f>
        <v>699.3</v>
      </c>
      <c r="M996" s="306"/>
      <c r="N996" s="305"/>
      <c r="O996" s="304"/>
    </row>
    <row r="997" spans="1:15" ht="18" customHeight="1" thickBot="1" x14ac:dyDescent="0.25">
      <c r="A997" s="106" t="s">
        <v>37</v>
      </c>
      <c r="B997" s="303" t="s">
        <v>73</v>
      </c>
      <c r="C997" s="302"/>
      <c r="D997" s="302"/>
      <c r="E997" s="302"/>
      <c r="F997" s="302"/>
      <c r="G997" s="302"/>
      <c r="H997" s="302"/>
      <c r="I997" s="302"/>
      <c r="J997" s="302"/>
      <c r="K997" s="302"/>
      <c r="L997" s="302"/>
      <c r="M997" s="302"/>
      <c r="N997" s="302"/>
      <c r="O997" s="301"/>
    </row>
    <row r="998" spans="1:15" ht="26.25" customHeight="1" thickBot="1" x14ac:dyDescent="0.25">
      <c r="A998" s="300"/>
      <c r="B998" s="299"/>
      <c r="C998" s="299"/>
      <c r="D998" s="299"/>
      <c r="E998" s="299"/>
      <c r="F998" s="299"/>
      <c r="G998" s="299"/>
      <c r="H998" s="299"/>
      <c r="I998" s="299"/>
      <c r="J998" s="299"/>
      <c r="K998" s="299"/>
      <c r="L998" s="299"/>
      <c r="M998" s="299"/>
      <c r="N998" s="299"/>
      <c r="O998" s="298"/>
    </row>
    <row r="999" spans="1:15" ht="27.75" customHeight="1" thickBot="1" x14ac:dyDescent="0.25">
      <c r="A999" s="106" t="s">
        <v>37</v>
      </c>
      <c r="B999" s="114" t="s">
        <v>56</v>
      </c>
      <c r="C999" s="205"/>
      <c r="D999" s="204" t="s">
        <v>72</v>
      </c>
      <c r="E999" s="204"/>
      <c r="F999" s="204"/>
      <c r="G999" s="204"/>
      <c r="H999" s="204"/>
      <c r="I999" s="204"/>
      <c r="J999" s="204"/>
      <c r="K999" s="204"/>
      <c r="L999" s="204"/>
      <c r="M999" s="204"/>
      <c r="N999" s="204"/>
      <c r="O999" s="297"/>
    </row>
    <row r="1000" spans="1:15" ht="26.25" customHeight="1" thickBot="1" x14ac:dyDescent="0.25">
      <c r="A1000" s="106"/>
      <c r="B1000" s="200"/>
      <c r="C1000" s="199"/>
      <c r="D1000" s="198"/>
      <c r="E1000" s="198"/>
      <c r="F1000" s="198"/>
      <c r="G1000" s="198"/>
      <c r="H1000" s="198"/>
      <c r="I1000" s="198"/>
      <c r="J1000" s="198"/>
      <c r="K1000" s="198"/>
      <c r="L1000" s="197"/>
      <c r="M1000" s="196"/>
      <c r="N1000" s="195"/>
      <c r="O1000" s="194"/>
    </row>
    <row r="1001" spans="1:15" ht="18" customHeight="1" thickBot="1" x14ac:dyDescent="0.25">
      <c r="A1001" s="166" t="s">
        <v>37</v>
      </c>
      <c r="B1001" s="165" t="s">
        <v>56</v>
      </c>
      <c r="C1001" s="164" t="s">
        <v>56</v>
      </c>
      <c r="D1001" s="193"/>
      <c r="E1001" s="192"/>
      <c r="F1001" s="296" t="s">
        <v>71</v>
      </c>
      <c r="G1001" s="160" t="s">
        <v>64</v>
      </c>
      <c r="H1001" s="159" t="s">
        <v>52</v>
      </c>
      <c r="I1001" s="158" t="s">
        <v>51</v>
      </c>
      <c r="J1001" s="157" t="s">
        <v>58</v>
      </c>
      <c r="K1001" s="190" t="s">
        <v>49</v>
      </c>
      <c r="L1001" s="177">
        <f>L1010+L1019</f>
        <v>0</v>
      </c>
      <c r="M1001" s="189"/>
      <c r="N1001" s="153"/>
      <c r="O1001" s="152"/>
    </row>
    <row r="1002" spans="1:15" ht="18" customHeight="1" thickBot="1" x14ac:dyDescent="0.25">
      <c r="A1002" s="145"/>
      <c r="B1002" s="144"/>
      <c r="C1002" s="143"/>
      <c r="D1002" s="182"/>
      <c r="E1002" s="181"/>
      <c r="F1002" s="294"/>
      <c r="G1002" s="139"/>
      <c r="H1002" s="138"/>
      <c r="I1002" s="137"/>
      <c r="J1002" s="136"/>
      <c r="K1002" s="188" t="s">
        <v>46</v>
      </c>
      <c r="L1002" s="177">
        <f>L1011+L1020</f>
        <v>0</v>
      </c>
      <c r="M1002" s="187" t="s">
        <v>57</v>
      </c>
      <c r="N1002" s="186" t="s">
        <v>47</v>
      </c>
      <c r="O1002" s="185"/>
    </row>
    <row r="1003" spans="1:15" ht="18" customHeight="1" thickBot="1" x14ac:dyDescent="0.25">
      <c r="A1003" s="145"/>
      <c r="B1003" s="144"/>
      <c r="C1003" s="143"/>
      <c r="D1003" s="182"/>
      <c r="E1003" s="181"/>
      <c r="F1003" s="294"/>
      <c r="G1003" s="139"/>
      <c r="H1003" s="138"/>
      <c r="I1003" s="137"/>
      <c r="J1003" s="136"/>
      <c r="K1003" s="183" t="s">
        <v>45</v>
      </c>
      <c r="L1003" s="177">
        <f>L1012+L1021</f>
        <v>244.2</v>
      </c>
      <c r="M1003" s="176"/>
      <c r="N1003" s="132"/>
      <c r="O1003" s="131"/>
    </row>
    <row r="1004" spans="1:15" ht="18" customHeight="1" thickBot="1" x14ac:dyDescent="0.25">
      <c r="A1004" s="145"/>
      <c r="B1004" s="144"/>
      <c r="C1004" s="143"/>
      <c r="D1004" s="182"/>
      <c r="E1004" s="181"/>
      <c r="F1004" s="294"/>
      <c r="G1004" s="139"/>
      <c r="H1004" s="138"/>
      <c r="I1004" s="137"/>
      <c r="J1004" s="179"/>
      <c r="K1004" s="183" t="s">
        <v>44</v>
      </c>
      <c r="L1004" s="177">
        <f>L1013+L1022</f>
        <v>0</v>
      </c>
      <c r="M1004" s="176"/>
      <c r="N1004" s="132"/>
      <c r="O1004" s="131"/>
    </row>
    <row r="1005" spans="1:15" ht="18" customHeight="1" thickBot="1" x14ac:dyDescent="0.25">
      <c r="A1005" s="145"/>
      <c r="B1005" s="144"/>
      <c r="C1005" s="143"/>
      <c r="D1005" s="182"/>
      <c r="E1005" s="181"/>
      <c r="F1005" s="294"/>
      <c r="G1005" s="139"/>
      <c r="H1005" s="138"/>
      <c r="I1005" s="137"/>
      <c r="J1005" s="179"/>
      <c r="K1005" s="183" t="s">
        <v>43</v>
      </c>
      <c r="L1005" s="295">
        <f>L1014+L1023</f>
        <v>136.80000000000001</v>
      </c>
      <c r="M1005" s="176"/>
      <c r="N1005" s="132"/>
      <c r="O1005" s="131"/>
    </row>
    <row r="1006" spans="1:15" ht="18" customHeight="1" thickBot="1" x14ac:dyDescent="0.25">
      <c r="A1006" s="145"/>
      <c r="B1006" s="144"/>
      <c r="C1006" s="143"/>
      <c r="D1006" s="182"/>
      <c r="E1006" s="181"/>
      <c r="F1006" s="294"/>
      <c r="G1006" s="139"/>
      <c r="H1006" s="138"/>
      <c r="I1006" s="137"/>
      <c r="J1006" s="179"/>
      <c r="K1006" s="183" t="s">
        <v>42</v>
      </c>
      <c r="L1006" s="177">
        <f>L1015+L1024</f>
        <v>0</v>
      </c>
      <c r="M1006" s="176"/>
      <c r="N1006" s="132"/>
      <c r="O1006" s="131"/>
    </row>
    <row r="1007" spans="1:15" ht="18" customHeight="1" thickBot="1" x14ac:dyDescent="0.25">
      <c r="A1007" s="145"/>
      <c r="B1007" s="144"/>
      <c r="C1007" s="143"/>
      <c r="D1007" s="182"/>
      <c r="E1007" s="181"/>
      <c r="F1007" s="294"/>
      <c r="G1007" s="139"/>
      <c r="H1007" s="138"/>
      <c r="I1007" s="137"/>
      <c r="J1007" s="179"/>
      <c r="K1007" s="183" t="s">
        <v>41</v>
      </c>
      <c r="L1007" s="177">
        <f>L1016+L1025</f>
        <v>0</v>
      </c>
      <c r="M1007" s="176"/>
      <c r="N1007" s="132"/>
      <c r="O1007" s="131"/>
    </row>
    <row r="1008" spans="1:15" ht="18" customHeight="1" thickBot="1" x14ac:dyDescent="0.25">
      <c r="A1008" s="145"/>
      <c r="B1008" s="144"/>
      <c r="C1008" s="143"/>
      <c r="D1008" s="182"/>
      <c r="E1008" s="181"/>
      <c r="F1008" s="180"/>
      <c r="G1008" s="139"/>
      <c r="H1008" s="138"/>
      <c r="I1008" s="137"/>
      <c r="J1008" s="179"/>
      <c r="K1008" s="178" t="s">
        <v>40</v>
      </c>
      <c r="L1008" s="177">
        <f>L1017</f>
        <v>0</v>
      </c>
      <c r="M1008" s="176"/>
      <c r="N1008" s="132"/>
      <c r="O1008" s="131"/>
    </row>
    <row r="1009" spans="1:27" ht="21.6" customHeight="1" thickBot="1" x14ac:dyDescent="0.25">
      <c r="A1009" s="130"/>
      <c r="B1009" s="129"/>
      <c r="C1009" s="128"/>
      <c r="D1009" s="175"/>
      <c r="E1009" s="174"/>
      <c r="F1009" s="173"/>
      <c r="G1009" s="124"/>
      <c r="H1009" s="123"/>
      <c r="I1009" s="122"/>
      <c r="J1009" s="172"/>
      <c r="K1009" s="293" t="s">
        <v>33</v>
      </c>
      <c r="L1009" s="292">
        <f>SUM(L1001:L1008)</f>
        <v>381</v>
      </c>
      <c r="M1009" s="291"/>
      <c r="N1009" s="117"/>
      <c r="O1009" s="116"/>
    </row>
    <row r="1010" spans="1:27" ht="18" customHeight="1" x14ac:dyDescent="0.2">
      <c r="A1010" s="290" t="s">
        <v>37</v>
      </c>
      <c r="B1010" s="289" t="s">
        <v>56</v>
      </c>
      <c r="C1010" s="164" t="s">
        <v>56</v>
      </c>
      <c r="D1010" s="288" t="s">
        <v>56</v>
      </c>
      <c r="E1010" s="287"/>
      <c r="F1010" s="286" t="s">
        <v>70</v>
      </c>
      <c r="G1010" s="160" t="s">
        <v>64</v>
      </c>
      <c r="H1010" s="159" t="s">
        <v>52</v>
      </c>
      <c r="I1010" s="158" t="s">
        <v>69</v>
      </c>
      <c r="J1010" s="285" t="s">
        <v>58</v>
      </c>
      <c r="K1010" s="284" t="s">
        <v>49</v>
      </c>
      <c r="L1010" s="155"/>
      <c r="M1010" s="283" t="s">
        <v>61</v>
      </c>
      <c r="N1010" s="282" t="s">
        <v>47</v>
      </c>
      <c r="O1010" s="152"/>
    </row>
    <row r="1011" spans="1:27" ht="15.75" customHeight="1" x14ac:dyDescent="0.2">
      <c r="A1011" s="273"/>
      <c r="B1011" s="272"/>
      <c r="C1011" s="143"/>
      <c r="D1011" s="281"/>
      <c r="E1011" s="270"/>
      <c r="F1011" s="269"/>
      <c r="G1011" s="139"/>
      <c r="H1011" s="138"/>
      <c r="I1011" s="137"/>
      <c r="J1011" s="280" t="s">
        <v>68</v>
      </c>
      <c r="K1011" s="244" t="s">
        <v>46</v>
      </c>
      <c r="L1011" s="149"/>
      <c r="M1011" s="279"/>
      <c r="N1011" s="278"/>
      <c r="O1011" s="185"/>
    </row>
    <row r="1012" spans="1:27" ht="51" customHeight="1" x14ac:dyDescent="0.2">
      <c r="A1012" s="273"/>
      <c r="B1012" s="272"/>
      <c r="C1012" s="143"/>
      <c r="D1012" s="271"/>
      <c r="E1012" s="270"/>
      <c r="F1012" s="269"/>
      <c r="G1012" s="139"/>
      <c r="H1012" s="138"/>
      <c r="I1012" s="137"/>
      <c r="J1012" s="277"/>
      <c r="K1012" s="147" t="s">
        <v>45</v>
      </c>
      <c r="L1012" s="146">
        <v>214.7</v>
      </c>
      <c r="M1012" s="276" t="s">
        <v>67</v>
      </c>
      <c r="N1012" s="132" t="s">
        <v>66</v>
      </c>
      <c r="O1012" s="275"/>
      <c r="AA1012" s="148"/>
    </row>
    <row r="1013" spans="1:27" ht="18" customHeight="1" x14ac:dyDescent="0.2">
      <c r="A1013" s="273"/>
      <c r="B1013" s="272"/>
      <c r="C1013" s="143"/>
      <c r="D1013" s="271"/>
      <c r="E1013" s="270"/>
      <c r="F1013" s="269"/>
      <c r="G1013" s="139"/>
      <c r="H1013" s="138"/>
      <c r="I1013" s="137"/>
      <c r="J1013" s="268"/>
      <c r="K1013" s="147" t="s">
        <v>44</v>
      </c>
      <c r="L1013" s="146"/>
      <c r="M1013" s="274"/>
      <c r="N1013" s="132"/>
      <c r="O1013" s="131"/>
    </row>
    <row r="1014" spans="1:27" ht="18" customHeight="1" x14ac:dyDescent="0.2">
      <c r="A1014" s="273"/>
      <c r="B1014" s="272"/>
      <c r="C1014" s="143"/>
      <c r="D1014" s="271"/>
      <c r="E1014" s="270"/>
      <c r="F1014" s="269"/>
      <c r="G1014" s="139"/>
      <c r="H1014" s="138"/>
      <c r="I1014" s="137"/>
      <c r="J1014" s="268"/>
      <c r="K1014" s="147" t="s">
        <v>43</v>
      </c>
      <c r="L1014" s="146">
        <v>102.3</v>
      </c>
      <c r="M1014" s="133"/>
      <c r="N1014" s="132"/>
      <c r="O1014" s="131"/>
      <c r="AA1014" s="148"/>
    </row>
    <row r="1015" spans="1:27" ht="18" customHeight="1" x14ac:dyDescent="0.2">
      <c r="A1015" s="273"/>
      <c r="B1015" s="272"/>
      <c r="C1015" s="143"/>
      <c r="D1015" s="271"/>
      <c r="E1015" s="270"/>
      <c r="F1015" s="269"/>
      <c r="G1015" s="139"/>
      <c r="H1015" s="138"/>
      <c r="I1015" s="137"/>
      <c r="J1015" s="268"/>
      <c r="K1015" s="147" t="s">
        <v>42</v>
      </c>
      <c r="L1015" s="146"/>
      <c r="M1015" s="133"/>
      <c r="N1015" s="132"/>
      <c r="O1015" s="131"/>
    </row>
    <row r="1016" spans="1:27" ht="18" customHeight="1" x14ac:dyDescent="0.2">
      <c r="A1016" s="273"/>
      <c r="B1016" s="272"/>
      <c r="C1016" s="143"/>
      <c r="D1016" s="271"/>
      <c r="E1016" s="270"/>
      <c r="F1016" s="269"/>
      <c r="G1016" s="139"/>
      <c r="H1016" s="138"/>
      <c r="I1016" s="137"/>
      <c r="J1016" s="268"/>
      <c r="K1016" s="147" t="s">
        <v>41</v>
      </c>
      <c r="L1016" s="146"/>
      <c r="M1016" s="133"/>
      <c r="N1016" s="132"/>
      <c r="O1016" s="131"/>
    </row>
    <row r="1017" spans="1:27" ht="18" customHeight="1" thickBot="1" x14ac:dyDescent="0.25">
      <c r="A1017" s="273"/>
      <c r="B1017" s="272"/>
      <c r="C1017" s="143"/>
      <c r="D1017" s="271"/>
      <c r="E1017" s="270"/>
      <c r="F1017" s="269"/>
      <c r="G1017" s="139"/>
      <c r="H1017" s="138"/>
      <c r="I1017" s="137"/>
      <c r="J1017" s="268"/>
      <c r="K1017" s="135" t="s">
        <v>40</v>
      </c>
      <c r="L1017" s="267"/>
      <c r="M1017" s="118"/>
      <c r="N1017" s="117"/>
      <c r="O1017" s="116"/>
    </row>
    <row r="1018" spans="1:27" ht="18" customHeight="1" thickBot="1" x14ac:dyDescent="0.25">
      <c r="A1018" s="266"/>
      <c r="B1018" s="265"/>
      <c r="C1018" s="128"/>
      <c r="D1018" s="264"/>
      <c r="E1018" s="263"/>
      <c r="F1018" s="262"/>
      <c r="G1018" s="124"/>
      <c r="H1018" s="123"/>
      <c r="I1018" s="122"/>
      <c r="J1018" s="261"/>
      <c r="K1018" s="260" t="s">
        <v>33</v>
      </c>
      <c r="L1018" s="259">
        <f>SUM(L1010:L1017)</f>
        <v>317</v>
      </c>
      <c r="M1018" s="258"/>
      <c r="N1018" s="257"/>
      <c r="O1018" s="214"/>
    </row>
    <row r="1019" spans="1:27" ht="18" customHeight="1" x14ac:dyDescent="0.2">
      <c r="A1019" s="166" t="s">
        <v>37</v>
      </c>
      <c r="B1019" s="165" t="s">
        <v>56</v>
      </c>
      <c r="C1019" s="256" t="s">
        <v>56</v>
      </c>
      <c r="D1019" s="255" t="s">
        <v>39</v>
      </c>
      <c r="E1019" s="254"/>
      <c r="F1019" s="253" t="s">
        <v>65</v>
      </c>
      <c r="G1019" s="252" t="s">
        <v>64</v>
      </c>
      <c r="H1019" s="159" t="s">
        <v>52</v>
      </c>
      <c r="I1019" s="251" t="s">
        <v>63</v>
      </c>
      <c r="J1019" s="250" t="s">
        <v>62</v>
      </c>
      <c r="K1019" s="249" t="s">
        <v>49</v>
      </c>
      <c r="L1019" s="248"/>
      <c r="M1019" s="247" t="s">
        <v>61</v>
      </c>
      <c r="N1019" s="246" t="s">
        <v>47</v>
      </c>
      <c r="O1019" s="245"/>
    </row>
    <row r="1020" spans="1:27" ht="18" customHeight="1" x14ac:dyDescent="0.2">
      <c r="A1020" s="145"/>
      <c r="B1020" s="144"/>
      <c r="C1020" s="237"/>
      <c r="D1020" s="236"/>
      <c r="E1020" s="235"/>
      <c r="F1020" s="234"/>
      <c r="G1020" s="233"/>
      <c r="H1020" s="138"/>
      <c r="I1020" s="232"/>
      <c r="J1020" s="231"/>
      <c r="K1020" s="244" t="s">
        <v>46</v>
      </c>
      <c r="L1020" s="241"/>
      <c r="M1020" s="240"/>
      <c r="N1020" s="239"/>
      <c r="O1020" s="238"/>
    </row>
    <row r="1021" spans="1:27" ht="18" customHeight="1" x14ac:dyDescent="0.2">
      <c r="A1021" s="145"/>
      <c r="B1021" s="144"/>
      <c r="C1021" s="237"/>
      <c r="D1021" s="236"/>
      <c r="E1021" s="235"/>
      <c r="F1021" s="234"/>
      <c r="G1021" s="233"/>
      <c r="H1021" s="138"/>
      <c r="I1021" s="232"/>
      <c r="J1021" s="231"/>
      <c r="K1021" s="242" t="s">
        <v>45</v>
      </c>
      <c r="L1021" s="241">
        <v>29.5</v>
      </c>
      <c r="M1021" s="240"/>
      <c r="N1021" s="239"/>
      <c r="O1021" s="238"/>
      <c r="AA1021" s="148"/>
    </row>
    <row r="1022" spans="1:27" ht="18" customHeight="1" x14ac:dyDescent="0.2">
      <c r="A1022" s="145"/>
      <c r="B1022" s="144"/>
      <c r="C1022" s="237"/>
      <c r="D1022" s="236"/>
      <c r="E1022" s="235"/>
      <c r="F1022" s="234"/>
      <c r="G1022" s="233"/>
      <c r="H1022" s="138"/>
      <c r="I1022" s="232"/>
      <c r="J1022" s="231"/>
      <c r="K1022" s="242" t="s">
        <v>44</v>
      </c>
      <c r="L1022" s="241"/>
      <c r="M1022" s="240"/>
      <c r="N1022" s="239"/>
      <c r="O1022" s="238"/>
    </row>
    <row r="1023" spans="1:27" ht="18" customHeight="1" x14ac:dyDescent="0.2">
      <c r="A1023" s="145"/>
      <c r="B1023" s="144"/>
      <c r="C1023" s="237"/>
      <c r="D1023" s="236"/>
      <c r="E1023" s="235"/>
      <c r="F1023" s="234"/>
      <c r="G1023" s="233"/>
      <c r="H1023" s="138"/>
      <c r="I1023" s="232"/>
      <c r="J1023" s="231"/>
      <c r="K1023" s="242" t="s">
        <v>43</v>
      </c>
      <c r="L1023" s="243">
        <v>34.5</v>
      </c>
      <c r="M1023" s="240"/>
      <c r="N1023" s="239"/>
      <c r="O1023" s="238"/>
      <c r="AA1023" s="148"/>
    </row>
    <row r="1024" spans="1:27" ht="18" customHeight="1" x14ac:dyDescent="0.2">
      <c r="A1024" s="145"/>
      <c r="B1024" s="144"/>
      <c r="C1024" s="237"/>
      <c r="D1024" s="236"/>
      <c r="E1024" s="235"/>
      <c r="F1024" s="234"/>
      <c r="G1024" s="233"/>
      <c r="H1024" s="138"/>
      <c r="I1024" s="232"/>
      <c r="J1024" s="231"/>
      <c r="K1024" s="242" t="s">
        <v>42</v>
      </c>
      <c r="L1024" s="241"/>
      <c r="M1024" s="240"/>
      <c r="N1024" s="239"/>
      <c r="O1024" s="238"/>
    </row>
    <row r="1025" spans="1:33" ht="18" customHeight="1" thickBot="1" x14ac:dyDescent="0.25">
      <c r="A1025" s="145"/>
      <c r="B1025" s="144"/>
      <c r="C1025" s="237"/>
      <c r="D1025" s="236"/>
      <c r="E1025" s="235"/>
      <c r="F1025" s="234"/>
      <c r="G1025" s="233"/>
      <c r="H1025" s="138"/>
      <c r="I1025" s="232"/>
      <c r="J1025" s="231"/>
      <c r="K1025" s="230" t="s">
        <v>41</v>
      </c>
      <c r="L1025" s="229"/>
      <c r="M1025" s="228"/>
      <c r="N1025" s="227"/>
      <c r="O1025" s="226"/>
    </row>
    <row r="1026" spans="1:33" ht="18" customHeight="1" thickBot="1" x14ac:dyDescent="0.25">
      <c r="A1026" s="130"/>
      <c r="B1026" s="129"/>
      <c r="C1026" s="225"/>
      <c r="D1026" s="224"/>
      <c r="E1026" s="223"/>
      <c r="F1026" s="222"/>
      <c r="G1026" s="221"/>
      <c r="H1026" s="123"/>
      <c r="I1026" s="220"/>
      <c r="J1026" s="219"/>
      <c r="K1026" s="218" t="s">
        <v>33</v>
      </c>
      <c r="L1026" s="217">
        <f>SUM(L1019:L1025)</f>
        <v>64</v>
      </c>
      <c r="M1026" s="216"/>
      <c r="N1026" s="215"/>
      <c r="O1026" s="214"/>
    </row>
    <row r="1027" spans="1:33" ht="18" customHeight="1" thickBot="1" x14ac:dyDescent="0.25">
      <c r="A1027" s="213" t="s">
        <v>37</v>
      </c>
      <c r="B1027" s="212" t="s">
        <v>56</v>
      </c>
      <c r="C1027" s="113" t="s">
        <v>38</v>
      </c>
      <c r="D1027" s="112"/>
      <c r="E1027" s="112"/>
      <c r="F1027" s="112"/>
      <c r="G1027" s="112"/>
      <c r="H1027" s="112"/>
      <c r="I1027" s="112"/>
      <c r="J1027" s="211"/>
      <c r="K1027" s="210" t="s">
        <v>33</v>
      </c>
      <c r="L1027" s="209">
        <f>L1009*1</f>
        <v>381</v>
      </c>
      <c r="M1027" s="208"/>
      <c r="N1027" s="207"/>
      <c r="O1027" s="206"/>
    </row>
    <row r="1028" spans="1:33" ht="33" customHeight="1" thickBot="1" x14ac:dyDescent="0.25">
      <c r="A1028" s="106" t="s">
        <v>37</v>
      </c>
      <c r="B1028" s="114" t="s">
        <v>39</v>
      </c>
      <c r="C1028" s="205"/>
      <c r="D1028" s="204" t="s">
        <v>60</v>
      </c>
      <c r="E1028" s="204"/>
      <c r="F1028" s="204"/>
      <c r="G1028" s="204"/>
      <c r="H1028" s="204"/>
      <c r="I1028" s="204"/>
      <c r="J1028" s="204"/>
      <c r="K1028" s="204"/>
      <c r="L1028" s="204"/>
      <c r="M1028" s="204"/>
      <c r="N1028" s="203"/>
      <c r="O1028" s="202"/>
      <c r="AA1028" s="201"/>
      <c r="AB1028" s="201"/>
      <c r="AC1028" s="201"/>
      <c r="AD1028" s="201"/>
      <c r="AE1028" s="201"/>
      <c r="AF1028" s="201"/>
      <c r="AG1028" s="201"/>
    </row>
    <row r="1029" spans="1:33" ht="28.5" customHeight="1" thickBot="1" x14ac:dyDescent="0.25">
      <c r="A1029" s="106"/>
      <c r="B1029" s="200"/>
      <c r="C1029" s="199"/>
      <c r="D1029" s="198"/>
      <c r="E1029" s="198"/>
      <c r="F1029" s="198"/>
      <c r="G1029" s="198"/>
      <c r="H1029" s="198"/>
      <c r="I1029" s="198"/>
      <c r="J1029" s="198"/>
      <c r="K1029" s="198"/>
      <c r="L1029" s="197"/>
      <c r="M1029" s="196"/>
      <c r="N1029" s="195"/>
      <c r="O1029" s="194"/>
      <c r="AA1029" s="63"/>
      <c r="AB1029" s="63"/>
      <c r="AC1029" s="63"/>
    </row>
    <row r="1030" spans="1:33" ht="18" customHeight="1" thickBot="1" x14ac:dyDescent="0.25">
      <c r="A1030" s="166" t="s">
        <v>37</v>
      </c>
      <c r="B1030" s="165" t="s">
        <v>39</v>
      </c>
      <c r="C1030" s="164" t="s">
        <v>56</v>
      </c>
      <c r="D1030" s="193"/>
      <c r="E1030" s="192"/>
      <c r="F1030" s="191" t="s">
        <v>59</v>
      </c>
      <c r="G1030" s="160" t="s">
        <v>53</v>
      </c>
      <c r="H1030" s="159" t="s">
        <v>52</v>
      </c>
      <c r="I1030" s="158" t="s">
        <v>51</v>
      </c>
      <c r="J1030" s="157" t="s">
        <v>58</v>
      </c>
      <c r="K1030" s="190" t="s">
        <v>49</v>
      </c>
      <c r="L1030" s="177">
        <f>L1039</f>
        <v>0</v>
      </c>
      <c r="M1030" s="189"/>
      <c r="N1030" s="153"/>
      <c r="O1030" s="152"/>
      <c r="AA1030" s="63"/>
      <c r="AB1030" s="63"/>
      <c r="AC1030" s="63"/>
    </row>
    <row r="1031" spans="1:33" ht="18" customHeight="1" thickBot="1" x14ac:dyDescent="0.25">
      <c r="A1031" s="145"/>
      <c r="B1031" s="144"/>
      <c r="C1031" s="143"/>
      <c r="D1031" s="182"/>
      <c r="E1031" s="181"/>
      <c r="F1031" s="184"/>
      <c r="G1031" s="139"/>
      <c r="H1031" s="138"/>
      <c r="I1031" s="137"/>
      <c r="J1031" s="136"/>
      <c r="K1031" s="188" t="s">
        <v>46</v>
      </c>
      <c r="L1031" s="177">
        <f>L1040</f>
        <v>0</v>
      </c>
      <c r="M1031" s="187" t="s">
        <v>57</v>
      </c>
      <c r="N1031" s="186" t="s">
        <v>47</v>
      </c>
      <c r="O1031" s="185"/>
    </row>
    <row r="1032" spans="1:33" ht="18" customHeight="1" thickBot="1" x14ac:dyDescent="0.25">
      <c r="A1032" s="145"/>
      <c r="B1032" s="144"/>
      <c r="C1032" s="143"/>
      <c r="D1032" s="182"/>
      <c r="E1032" s="181"/>
      <c r="F1032" s="184"/>
      <c r="G1032" s="139"/>
      <c r="H1032" s="138"/>
      <c r="I1032" s="137"/>
      <c r="J1032" s="136"/>
      <c r="K1032" s="183" t="s">
        <v>45</v>
      </c>
      <c r="L1032" s="177">
        <f>L1041</f>
        <v>50</v>
      </c>
      <c r="M1032" s="176"/>
      <c r="N1032" s="132"/>
      <c r="O1032" s="131"/>
    </row>
    <row r="1033" spans="1:33" ht="18" customHeight="1" thickBot="1" x14ac:dyDescent="0.25">
      <c r="A1033" s="145"/>
      <c r="B1033" s="144"/>
      <c r="C1033" s="143"/>
      <c r="D1033" s="182"/>
      <c r="E1033" s="181"/>
      <c r="F1033" s="184"/>
      <c r="G1033" s="139"/>
      <c r="H1033" s="138"/>
      <c r="I1033" s="137"/>
      <c r="J1033" s="179"/>
      <c r="K1033" s="183" t="s">
        <v>44</v>
      </c>
      <c r="L1033" s="177">
        <f>L1042</f>
        <v>0</v>
      </c>
      <c r="M1033" s="176"/>
      <c r="N1033" s="132"/>
      <c r="O1033" s="131"/>
    </row>
    <row r="1034" spans="1:33" ht="18" customHeight="1" thickBot="1" x14ac:dyDescent="0.25">
      <c r="A1034" s="145"/>
      <c r="B1034" s="144"/>
      <c r="C1034" s="143"/>
      <c r="D1034" s="182"/>
      <c r="E1034" s="181"/>
      <c r="F1034" s="184"/>
      <c r="G1034" s="139"/>
      <c r="H1034" s="138"/>
      <c r="I1034" s="137"/>
      <c r="J1034" s="179"/>
      <c r="K1034" s="183" t="s">
        <v>43</v>
      </c>
      <c r="L1034" s="177">
        <f>L1043</f>
        <v>144</v>
      </c>
      <c r="M1034" s="176"/>
      <c r="N1034" s="132"/>
      <c r="O1034" s="131"/>
    </row>
    <row r="1035" spans="1:33" ht="18" customHeight="1" thickBot="1" x14ac:dyDescent="0.25">
      <c r="A1035" s="145"/>
      <c r="B1035" s="144"/>
      <c r="C1035" s="143"/>
      <c r="D1035" s="182"/>
      <c r="E1035" s="181"/>
      <c r="F1035" s="184"/>
      <c r="G1035" s="139"/>
      <c r="H1035" s="138"/>
      <c r="I1035" s="137"/>
      <c r="J1035" s="179"/>
      <c r="K1035" s="183" t="s">
        <v>42</v>
      </c>
      <c r="L1035" s="177">
        <f>L1044</f>
        <v>0</v>
      </c>
      <c r="M1035" s="176"/>
      <c r="N1035" s="132"/>
      <c r="O1035" s="131"/>
    </row>
    <row r="1036" spans="1:33" ht="18" customHeight="1" thickBot="1" x14ac:dyDescent="0.25">
      <c r="A1036" s="145"/>
      <c r="B1036" s="144"/>
      <c r="C1036" s="143"/>
      <c r="D1036" s="182"/>
      <c r="E1036" s="181"/>
      <c r="F1036" s="184"/>
      <c r="G1036" s="139"/>
      <c r="H1036" s="138"/>
      <c r="I1036" s="137"/>
      <c r="J1036" s="179"/>
      <c r="K1036" s="183" t="s">
        <v>41</v>
      </c>
      <c r="L1036" s="177">
        <f>L1045</f>
        <v>0</v>
      </c>
      <c r="M1036" s="176"/>
      <c r="N1036" s="132"/>
      <c r="O1036" s="131"/>
    </row>
    <row r="1037" spans="1:33" ht="18" customHeight="1" thickBot="1" x14ac:dyDescent="0.25">
      <c r="A1037" s="145"/>
      <c r="B1037" s="144"/>
      <c r="C1037" s="143"/>
      <c r="D1037" s="182"/>
      <c r="E1037" s="181"/>
      <c r="F1037" s="180"/>
      <c r="G1037" s="139"/>
      <c r="H1037" s="138"/>
      <c r="I1037" s="137"/>
      <c r="J1037" s="179"/>
      <c r="K1037" s="178" t="s">
        <v>40</v>
      </c>
      <c r="L1037" s="177">
        <f>L1046</f>
        <v>0</v>
      </c>
      <c r="M1037" s="176"/>
      <c r="N1037" s="132"/>
      <c r="O1037" s="131"/>
    </row>
    <row r="1038" spans="1:33" ht="18" customHeight="1" thickBot="1" x14ac:dyDescent="0.25">
      <c r="A1038" s="130"/>
      <c r="B1038" s="129"/>
      <c r="C1038" s="128"/>
      <c r="D1038" s="175"/>
      <c r="E1038" s="174"/>
      <c r="F1038" s="173"/>
      <c r="G1038" s="124"/>
      <c r="H1038" s="123"/>
      <c r="I1038" s="122"/>
      <c r="J1038" s="172"/>
      <c r="K1038" s="171" t="s">
        <v>33</v>
      </c>
      <c r="L1038" s="170">
        <f>SUM(L1030:L1037)</f>
        <v>194</v>
      </c>
      <c r="M1038" s="169"/>
      <c r="N1038" s="168"/>
      <c r="O1038" s="167"/>
    </row>
    <row r="1039" spans="1:33" ht="18" customHeight="1" x14ac:dyDescent="0.2">
      <c r="A1039" s="166" t="s">
        <v>37</v>
      </c>
      <c r="B1039" s="165" t="s">
        <v>39</v>
      </c>
      <c r="C1039" s="164" t="s">
        <v>56</v>
      </c>
      <c r="D1039" s="163" t="s">
        <v>56</v>
      </c>
      <c r="E1039" s="162" t="s">
        <v>55</v>
      </c>
      <c r="F1039" s="161" t="s">
        <v>54</v>
      </c>
      <c r="G1039" s="160" t="s">
        <v>53</v>
      </c>
      <c r="H1039" s="159" t="s">
        <v>52</v>
      </c>
      <c r="I1039" s="158" t="s">
        <v>51</v>
      </c>
      <c r="J1039" s="157" t="s">
        <v>50</v>
      </c>
      <c r="K1039" s="156" t="s">
        <v>49</v>
      </c>
      <c r="L1039" s="155">
        <v>0</v>
      </c>
      <c r="M1039" s="154" t="s">
        <v>48</v>
      </c>
      <c r="N1039" s="153" t="s">
        <v>47</v>
      </c>
      <c r="O1039" s="152"/>
    </row>
    <row r="1040" spans="1:33" ht="18" customHeight="1" x14ac:dyDescent="0.2">
      <c r="A1040" s="145"/>
      <c r="B1040" s="144"/>
      <c r="C1040" s="143"/>
      <c r="D1040" s="142"/>
      <c r="E1040" s="141"/>
      <c r="F1040" s="140"/>
      <c r="G1040" s="139"/>
      <c r="H1040" s="138"/>
      <c r="I1040" s="137"/>
      <c r="J1040" s="136"/>
      <c r="K1040" s="151" t="s">
        <v>46</v>
      </c>
      <c r="L1040" s="149">
        <v>0</v>
      </c>
      <c r="M1040" s="133"/>
      <c r="N1040" s="132"/>
      <c r="O1040" s="131"/>
    </row>
    <row r="1041" spans="1:28" ht="18" customHeight="1" x14ac:dyDescent="0.2">
      <c r="A1041" s="145"/>
      <c r="B1041" s="144"/>
      <c r="C1041" s="143"/>
      <c r="D1041" s="142"/>
      <c r="E1041" s="141"/>
      <c r="F1041" s="140"/>
      <c r="G1041" s="139"/>
      <c r="H1041" s="138"/>
      <c r="I1041" s="137"/>
      <c r="J1041" s="136"/>
      <c r="K1041" s="150" t="s">
        <v>45</v>
      </c>
      <c r="L1041" s="146">
        <v>50</v>
      </c>
      <c r="M1041" s="133"/>
      <c r="N1041" s="132"/>
      <c r="O1041" s="131"/>
      <c r="AA1041" s="148"/>
      <c r="AB1041" s="148"/>
    </row>
    <row r="1042" spans="1:28" ht="18" customHeight="1" x14ac:dyDescent="0.2">
      <c r="A1042" s="145"/>
      <c r="B1042" s="144"/>
      <c r="C1042" s="143"/>
      <c r="D1042" s="142"/>
      <c r="E1042" s="141"/>
      <c r="F1042" s="140"/>
      <c r="G1042" s="139"/>
      <c r="H1042" s="138"/>
      <c r="I1042" s="137"/>
      <c r="J1042" s="136"/>
      <c r="K1042" s="147" t="s">
        <v>44</v>
      </c>
      <c r="L1042" s="146">
        <v>0</v>
      </c>
      <c r="M1042" s="133"/>
      <c r="N1042" s="132"/>
      <c r="O1042" s="131"/>
      <c r="AA1042" s="148"/>
      <c r="AB1042" s="148"/>
    </row>
    <row r="1043" spans="1:28" ht="18" customHeight="1" x14ac:dyDescent="0.2">
      <c r="A1043" s="145"/>
      <c r="B1043" s="144"/>
      <c r="C1043" s="143"/>
      <c r="D1043" s="142"/>
      <c r="E1043" s="141"/>
      <c r="F1043" s="140"/>
      <c r="G1043" s="139"/>
      <c r="H1043" s="138"/>
      <c r="I1043" s="137"/>
      <c r="J1043" s="136"/>
      <c r="K1043" s="147" t="s">
        <v>43</v>
      </c>
      <c r="L1043" s="149">
        <v>144</v>
      </c>
      <c r="M1043" s="133"/>
      <c r="N1043" s="132"/>
      <c r="O1043" s="131"/>
      <c r="AA1043" s="148"/>
      <c r="AB1043" s="148"/>
    </row>
    <row r="1044" spans="1:28" ht="18" customHeight="1" x14ac:dyDescent="0.2">
      <c r="A1044" s="145"/>
      <c r="B1044" s="144"/>
      <c r="C1044" s="143"/>
      <c r="D1044" s="142"/>
      <c r="E1044" s="141"/>
      <c r="F1044" s="140"/>
      <c r="G1044" s="139"/>
      <c r="H1044" s="138"/>
      <c r="I1044" s="137"/>
      <c r="J1044" s="136"/>
      <c r="K1044" s="147" t="s">
        <v>42</v>
      </c>
      <c r="L1044" s="146">
        <v>0</v>
      </c>
      <c r="M1044" s="133"/>
      <c r="N1044" s="132"/>
      <c r="O1044" s="131"/>
    </row>
    <row r="1045" spans="1:28" ht="18" customHeight="1" x14ac:dyDescent="0.2">
      <c r="A1045" s="145"/>
      <c r="B1045" s="144"/>
      <c r="C1045" s="143"/>
      <c r="D1045" s="142"/>
      <c r="E1045" s="141"/>
      <c r="F1045" s="140"/>
      <c r="G1045" s="139"/>
      <c r="H1045" s="138"/>
      <c r="I1045" s="137"/>
      <c r="J1045" s="136"/>
      <c r="K1045" s="147" t="s">
        <v>41</v>
      </c>
      <c r="L1045" s="146">
        <v>0</v>
      </c>
      <c r="M1045" s="133"/>
      <c r="N1045" s="132"/>
      <c r="O1045" s="131"/>
    </row>
    <row r="1046" spans="1:28" ht="18" customHeight="1" thickBot="1" x14ac:dyDescent="0.25">
      <c r="A1046" s="145"/>
      <c r="B1046" s="144"/>
      <c r="C1046" s="143"/>
      <c r="D1046" s="142"/>
      <c r="E1046" s="141"/>
      <c r="F1046" s="140"/>
      <c r="G1046" s="139"/>
      <c r="H1046" s="138"/>
      <c r="I1046" s="137"/>
      <c r="J1046" s="136"/>
      <c r="K1046" s="135" t="s">
        <v>40</v>
      </c>
      <c r="L1046" s="134">
        <v>0</v>
      </c>
      <c r="M1046" s="133"/>
      <c r="N1046" s="132"/>
      <c r="O1046" s="131"/>
    </row>
    <row r="1047" spans="1:28" ht="18" customHeight="1" thickBot="1" x14ac:dyDescent="0.25">
      <c r="A1047" s="130"/>
      <c r="B1047" s="129"/>
      <c r="C1047" s="128"/>
      <c r="D1047" s="127"/>
      <c r="E1047" s="126"/>
      <c r="F1047" s="125"/>
      <c r="G1047" s="124"/>
      <c r="H1047" s="123"/>
      <c r="I1047" s="122"/>
      <c r="J1047" s="121"/>
      <c r="K1047" s="120" t="s">
        <v>33</v>
      </c>
      <c r="L1047" s="119">
        <f>SUM(L1039:L1046)</f>
        <v>194</v>
      </c>
      <c r="M1047" s="118"/>
      <c r="N1047" s="117"/>
      <c r="O1047" s="116"/>
    </row>
    <row r="1048" spans="1:28" ht="17.25" customHeight="1" thickBot="1" x14ac:dyDescent="0.25">
      <c r="A1048" s="115" t="s">
        <v>37</v>
      </c>
      <c r="B1048" s="114" t="s">
        <v>39</v>
      </c>
      <c r="C1048" s="113" t="s">
        <v>38</v>
      </c>
      <c r="D1048" s="112"/>
      <c r="E1048" s="112"/>
      <c r="F1048" s="112"/>
      <c r="G1048" s="112"/>
      <c r="H1048" s="112"/>
      <c r="I1048" s="112"/>
      <c r="J1048" s="111"/>
      <c r="K1048" s="110" t="s">
        <v>33</v>
      </c>
      <c r="L1048" s="109">
        <f>L1038*1</f>
        <v>194</v>
      </c>
      <c r="M1048" s="108"/>
      <c r="N1048" s="108"/>
      <c r="O1048" s="107"/>
    </row>
    <row r="1049" spans="1:28" ht="20.45" customHeight="1" thickBot="1" x14ac:dyDescent="0.25">
      <c r="A1049" s="106" t="s">
        <v>37</v>
      </c>
      <c r="B1049" s="106"/>
      <c r="C1049" s="105" t="s">
        <v>36</v>
      </c>
      <c r="D1049" s="104"/>
      <c r="E1049" s="104"/>
      <c r="F1049" s="104"/>
      <c r="G1049" s="104"/>
      <c r="H1049" s="104"/>
      <c r="I1049" s="104"/>
      <c r="J1049" s="103"/>
      <c r="K1049" s="102" t="s">
        <v>33</v>
      </c>
      <c r="L1049" s="101">
        <f>L1027+L1048</f>
        <v>575</v>
      </c>
      <c r="M1049" s="100"/>
      <c r="N1049" s="100"/>
      <c r="O1049" s="99"/>
    </row>
    <row r="1050" spans="1:28" ht="18" hidden="1" customHeight="1" thickBot="1" x14ac:dyDescent="0.25">
      <c r="A1050" s="98"/>
      <c r="B1050" s="98"/>
      <c r="C1050" s="97" t="s">
        <v>35</v>
      </c>
      <c r="D1050" s="97"/>
      <c r="E1050" s="97"/>
      <c r="F1050" s="97"/>
      <c r="G1050" s="97"/>
      <c r="H1050" s="97"/>
      <c r="I1050" s="96"/>
      <c r="J1050" s="95"/>
      <c r="K1050" s="94" t="s">
        <v>33</v>
      </c>
      <c r="L1050" s="93" t="e">
        <f>L1051-#REF!</f>
        <v>#REF!</v>
      </c>
      <c r="M1050" s="92"/>
      <c r="N1050" s="92"/>
      <c r="O1050" s="91"/>
    </row>
    <row r="1051" spans="1:28" ht="15.75" customHeight="1" thickBot="1" x14ac:dyDescent="0.25">
      <c r="A1051" s="90" t="s">
        <v>34</v>
      </c>
      <c r="B1051" s="89"/>
      <c r="C1051" s="89"/>
      <c r="D1051" s="89"/>
      <c r="E1051" s="89"/>
      <c r="F1051" s="89"/>
      <c r="G1051" s="89"/>
      <c r="H1051" s="89"/>
      <c r="I1051" s="89"/>
      <c r="J1051" s="88"/>
      <c r="K1051" s="87" t="s">
        <v>33</v>
      </c>
      <c r="L1051" s="86">
        <f>L100+L217+L357+L470+L594+L765+L798+L909+L996+L1049</f>
        <v>35013.199999999997</v>
      </c>
      <c r="M1051" s="85"/>
      <c r="N1051" s="85"/>
      <c r="O1051" s="84"/>
    </row>
    <row r="1052" spans="1:28" ht="104.25" customHeight="1" x14ac:dyDescent="0.2">
      <c r="A1052" s="82" t="s">
        <v>32</v>
      </c>
      <c r="B1052" s="82"/>
      <c r="C1052" s="82"/>
      <c r="D1052" s="82"/>
      <c r="E1052" s="82"/>
      <c r="F1052" s="82"/>
      <c r="G1052" s="82"/>
      <c r="H1052" s="83"/>
      <c r="I1052" s="82"/>
      <c r="J1052" s="82"/>
      <c r="K1052" s="82"/>
      <c r="L1052" s="82"/>
      <c r="M1052" s="82"/>
      <c r="N1052" s="81"/>
      <c r="O1052" s="80"/>
    </row>
    <row r="1053" spans="1:28" ht="33" customHeight="1" x14ac:dyDescent="0.2">
      <c r="A1053" s="79" t="s">
        <v>31</v>
      </c>
      <c r="B1053" s="79"/>
      <c r="C1053" s="79"/>
      <c r="D1053" s="79"/>
      <c r="E1053" s="79"/>
      <c r="F1053" s="79"/>
      <c r="G1053" s="79"/>
      <c r="H1053" s="79"/>
      <c r="I1053" s="79"/>
      <c r="J1053" s="79"/>
      <c r="K1053" s="79"/>
      <c r="L1053" s="79"/>
      <c r="M1053" s="50"/>
    </row>
    <row r="1054" spans="1:28" ht="40.5" customHeight="1" thickBot="1" x14ac:dyDescent="0.25">
      <c r="A1054" s="78"/>
      <c r="B1054" s="76"/>
      <c r="C1054" s="76"/>
      <c r="D1054" s="76"/>
      <c r="E1054" s="76"/>
      <c r="F1054" s="76"/>
      <c r="G1054" s="77"/>
      <c r="H1054" s="76"/>
      <c r="I1054" s="76"/>
      <c r="J1054" s="76"/>
      <c r="K1054" s="75"/>
      <c r="L1054" s="74" t="s">
        <v>30</v>
      </c>
    </row>
    <row r="1055" spans="1:28" ht="33.75" customHeight="1" thickBot="1" x14ac:dyDescent="0.25">
      <c r="A1055" s="73"/>
      <c r="B1055" s="72"/>
      <c r="C1055" s="71" t="s">
        <v>29</v>
      </c>
      <c r="D1055" s="71"/>
      <c r="E1055" s="71"/>
      <c r="F1055" s="71"/>
      <c r="G1055" s="71"/>
      <c r="H1055" s="71"/>
      <c r="I1055" s="71"/>
      <c r="J1055" s="71"/>
      <c r="K1055" s="71"/>
      <c r="L1055" s="70" t="s">
        <v>28</v>
      </c>
      <c r="M1055" s="50"/>
      <c r="Y1055" s="69"/>
    </row>
    <row r="1056" spans="1:28" x14ac:dyDescent="0.2">
      <c r="A1056" s="68" t="s">
        <v>27</v>
      </c>
      <c r="B1056" s="67"/>
      <c r="C1056" s="67"/>
      <c r="D1056" s="67"/>
      <c r="E1056" s="67"/>
      <c r="F1056" s="67"/>
      <c r="G1056" s="67"/>
      <c r="H1056" s="67"/>
      <c r="I1056" s="67"/>
      <c r="J1056" s="67"/>
      <c r="K1056" s="66"/>
      <c r="L1056" s="65">
        <f>L1057+L1061+L1068+L1070+L1071+L1072</f>
        <v>34733.199999999997</v>
      </c>
      <c r="M1056" s="11"/>
      <c r="N1056" s="41"/>
      <c r="O1056" s="64"/>
    </row>
    <row r="1057" spans="1:27" ht="15" customHeight="1" x14ac:dyDescent="0.2">
      <c r="A1057" s="45" t="s">
        <v>26</v>
      </c>
      <c r="B1057" s="44"/>
      <c r="C1057" s="44"/>
      <c r="D1057" s="44"/>
      <c r="E1057" s="44"/>
      <c r="F1057" s="44"/>
      <c r="G1057" s="44"/>
      <c r="H1057" s="44"/>
      <c r="I1057" s="44"/>
      <c r="J1057" s="44"/>
      <c r="K1057" s="43"/>
      <c r="L1057" s="25">
        <f>L1058+L1059+L1060</f>
        <v>127</v>
      </c>
      <c r="N1057" s="41"/>
    </row>
    <row r="1058" spans="1:27" ht="15" customHeight="1" x14ac:dyDescent="0.2">
      <c r="A1058" s="53" t="s">
        <v>25</v>
      </c>
      <c r="B1058" s="52"/>
      <c r="C1058" s="52"/>
      <c r="D1058" s="52"/>
      <c r="E1058" s="52"/>
      <c r="F1058" s="52"/>
      <c r="G1058" s="52"/>
      <c r="H1058" s="52"/>
      <c r="I1058" s="52"/>
      <c r="J1058" s="52"/>
      <c r="K1058" s="51"/>
      <c r="L1058" s="25">
        <f>L14+L66+L105+L172+L223+L242+L335+L362+L475+L541+L579+L599+L618+L642+L770+L784+L803+L914+L1001+L1030</f>
        <v>127</v>
      </c>
      <c r="AA1058" s="48"/>
    </row>
    <row r="1059" spans="1:27" ht="15" customHeight="1" x14ac:dyDescent="0.2">
      <c r="A1059" s="45" t="s">
        <v>24</v>
      </c>
      <c r="B1059" s="44"/>
      <c r="C1059" s="44"/>
      <c r="D1059" s="44"/>
      <c r="E1059" s="47"/>
      <c r="F1059" s="47"/>
      <c r="G1059" s="47"/>
      <c r="H1059" s="47"/>
      <c r="I1059" s="47"/>
      <c r="J1059" s="47"/>
      <c r="K1059" s="46"/>
      <c r="L1059" s="58"/>
      <c r="AA1059" s="63"/>
    </row>
    <row r="1060" spans="1:27" ht="28.5" customHeight="1" x14ac:dyDescent="0.2">
      <c r="A1060" s="45" t="s">
        <v>23</v>
      </c>
      <c r="B1060" s="44"/>
      <c r="C1060" s="44"/>
      <c r="D1060" s="44"/>
      <c r="E1060" s="44"/>
      <c r="F1060" s="44"/>
      <c r="G1060" s="44"/>
      <c r="H1060" s="44"/>
      <c r="I1060" s="44"/>
      <c r="J1060" s="44"/>
      <c r="K1060" s="43"/>
      <c r="L1060" s="25">
        <f>L1002+L915+L804+L785+L771+L643+L619+L600+L580+L542+L476+L363+L336+L243+L224+L173+L106+L67+L15</f>
        <v>0</v>
      </c>
      <c r="M1060" s="62"/>
    </row>
    <row r="1061" spans="1:27" ht="37.5" customHeight="1" x14ac:dyDescent="0.2">
      <c r="A1061" s="53" t="s">
        <v>22</v>
      </c>
      <c r="B1061" s="52"/>
      <c r="C1061" s="52"/>
      <c r="D1061" s="52"/>
      <c r="E1061" s="52"/>
      <c r="F1061" s="52"/>
      <c r="G1061" s="52"/>
      <c r="H1061" s="52"/>
      <c r="I1061" s="52"/>
      <c r="J1061" s="52"/>
      <c r="K1061" s="51"/>
      <c r="L1061" s="59">
        <f>L1062+L1063+L1064+L1065+L1066+L1067</f>
        <v>4587</v>
      </c>
      <c r="O1061" s="41"/>
    </row>
    <row r="1062" spans="1:27" ht="15" customHeight="1" x14ac:dyDescent="0.2">
      <c r="A1062" s="45" t="s">
        <v>21</v>
      </c>
      <c r="B1062" s="44"/>
      <c r="C1062" s="44"/>
      <c r="D1062" s="44"/>
      <c r="E1062" s="47"/>
      <c r="F1062" s="47"/>
      <c r="G1062" s="47"/>
      <c r="H1062" s="47"/>
      <c r="I1062" s="47"/>
      <c r="J1062" s="47"/>
      <c r="K1062" s="46"/>
      <c r="L1062" s="59">
        <f>L1036+L1007+L920+L808+L789+L775+L623+L605+L584+L546+L480+L340+L247+L228+L110+L71+L19</f>
        <v>245</v>
      </c>
    </row>
    <row r="1063" spans="1:27" ht="15" customHeight="1" x14ac:dyDescent="0.2">
      <c r="A1063" s="45" t="s">
        <v>20</v>
      </c>
      <c r="B1063" s="44"/>
      <c r="C1063" s="44"/>
      <c r="D1063" s="44"/>
      <c r="E1063" s="47"/>
      <c r="F1063" s="47"/>
      <c r="G1063" s="47"/>
      <c r="H1063" s="47"/>
      <c r="I1063" s="47"/>
      <c r="J1063" s="47"/>
      <c r="K1063" s="46"/>
      <c r="L1063" s="58"/>
    </row>
    <row r="1064" spans="1:27" ht="15" customHeight="1" x14ac:dyDescent="0.2">
      <c r="A1064" s="45" t="s">
        <v>19</v>
      </c>
      <c r="B1064" s="44"/>
      <c r="C1064" s="44"/>
      <c r="D1064" s="44"/>
      <c r="E1064" s="47"/>
      <c r="F1064" s="47"/>
      <c r="G1064" s="47"/>
      <c r="H1064" s="47"/>
      <c r="I1064" s="47"/>
      <c r="J1064" s="47"/>
      <c r="K1064" s="46"/>
      <c r="L1064" s="58"/>
    </row>
    <row r="1065" spans="1:27" ht="15" customHeight="1" x14ac:dyDescent="0.2">
      <c r="A1065" s="45" t="s">
        <v>18</v>
      </c>
      <c r="B1065" s="44"/>
      <c r="C1065" s="44"/>
      <c r="D1065" s="44"/>
      <c r="E1065" s="44"/>
      <c r="F1065" s="44"/>
      <c r="G1065" s="44"/>
      <c r="H1065" s="44"/>
      <c r="I1065" s="44"/>
      <c r="J1065" s="44"/>
      <c r="K1065" s="43"/>
      <c r="L1065" s="58"/>
      <c r="Y1065" s="48"/>
      <c r="Z1065" s="48"/>
    </row>
    <row r="1066" spans="1:27" ht="18.75" customHeight="1" x14ac:dyDescent="0.2">
      <c r="A1066" s="45" t="s">
        <v>17</v>
      </c>
      <c r="B1066" s="44"/>
      <c r="C1066" s="44"/>
      <c r="D1066" s="44"/>
      <c r="E1066" s="47"/>
      <c r="F1066" s="47"/>
      <c r="G1066" s="47"/>
      <c r="H1066" s="47"/>
      <c r="I1066" s="47"/>
      <c r="J1066" s="47"/>
      <c r="K1066" s="46"/>
      <c r="L1066" s="58"/>
      <c r="Y1066" s="48"/>
      <c r="Z1066" s="48"/>
    </row>
    <row r="1067" spans="1:27" ht="14.25" customHeight="1" x14ac:dyDescent="0.2">
      <c r="A1067" s="61" t="s">
        <v>16</v>
      </c>
      <c r="B1067" s="60"/>
      <c r="C1067" s="60"/>
      <c r="D1067" s="60"/>
      <c r="E1067" s="47"/>
      <c r="F1067" s="47"/>
      <c r="G1067" s="47"/>
      <c r="H1067" s="47"/>
      <c r="I1067" s="47"/>
      <c r="J1067" s="47"/>
      <c r="K1067" s="46"/>
      <c r="L1067" s="59">
        <f>L20+L177+L367+L809+L919+L1006+L647</f>
        <v>4342</v>
      </c>
      <c r="M1067" s="41"/>
      <c r="N1067" s="41"/>
      <c r="Y1067" s="48"/>
      <c r="Z1067" s="48"/>
    </row>
    <row r="1068" spans="1:27" ht="15" customHeight="1" x14ac:dyDescent="0.2">
      <c r="A1068" s="45" t="s">
        <v>15</v>
      </c>
      <c r="B1068" s="47"/>
      <c r="C1068" s="47"/>
      <c r="D1068" s="47"/>
      <c r="E1068" s="47"/>
      <c r="F1068" s="47"/>
      <c r="G1068" s="47"/>
      <c r="H1068" s="47"/>
      <c r="I1068" s="47"/>
      <c r="J1068" s="47"/>
      <c r="K1068" s="46"/>
      <c r="L1068" s="58"/>
      <c r="M1068" s="41"/>
      <c r="N1068" s="41"/>
      <c r="Y1068" s="48"/>
      <c r="Z1068" s="48"/>
    </row>
    <row r="1069" spans="1:27" ht="15" x14ac:dyDescent="0.2">
      <c r="A1069" s="45" t="s">
        <v>14</v>
      </c>
      <c r="B1069" s="44"/>
      <c r="C1069" s="44"/>
      <c r="D1069" s="44"/>
      <c r="E1069" s="44"/>
      <c r="F1069" s="44"/>
      <c r="G1069" s="44"/>
      <c r="H1069" s="44"/>
      <c r="I1069" s="44"/>
      <c r="J1069" s="44"/>
      <c r="K1069" s="43"/>
      <c r="L1069" s="58"/>
      <c r="M1069" s="41"/>
      <c r="N1069" s="41"/>
      <c r="Y1069" s="48"/>
      <c r="Z1069" s="48"/>
    </row>
    <row r="1070" spans="1:27" ht="15" customHeight="1" x14ac:dyDescent="0.2">
      <c r="A1070" s="57" t="s">
        <v>13</v>
      </c>
      <c r="B1070" s="56"/>
      <c r="C1070" s="56"/>
      <c r="D1070" s="56"/>
      <c r="E1070" s="56"/>
      <c r="F1070" s="56"/>
      <c r="G1070" s="56"/>
      <c r="H1070" s="56"/>
      <c r="I1070" s="56"/>
      <c r="J1070" s="56"/>
      <c r="K1070" s="55"/>
      <c r="L1070" s="25">
        <f>L18+L70+L109+L176+L227+L246+L339+L366+L479+L545+L583+L603+L622+L646+L774+L788+L807+L918+L1005+L1034</f>
        <v>13798.199999999999</v>
      </c>
      <c r="M1070" s="54"/>
      <c r="O1070" s="49"/>
      <c r="Y1070" s="48"/>
      <c r="Z1070" s="48"/>
    </row>
    <row r="1071" spans="1:27" ht="15" customHeight="1" x14ac:dyDescent="0.2">
      <c r="A1071" s="53" t="s">
        <v>12</v>
      </c>
      <c r="B1071" s="52"/>
      <c r="C1071" s="52"/>
      <c r="D1071" s="52"/>
      <c r="E1071" s="52"/>
      <c r="F1071" s="52"/>
      <c r="G1071" s="52"/>
      <c r="H1071" s="52"/>
      <c r="I1071" s="52"/>
      <c r="J1071" s="52"/>
      <c r="K1071" s="51"/>
      <c r="L1071" s="25">
        <f>L1004+L917+L806+L787+L773+L645+L621+L602+L582+L544+L478+L365+L338+L245+L226+L175+L108+L69+L17</f>
        <v>6000</v>
      </c>
      <c r="M1071" s="50"/>
      <c r="O1071" s="49"/>
      <c r="Y1071" s="48"/>
    </row>
    <row r="1072" spans="1:27" ht="15" customHeight="1" x14ac:dyDescent="0.2">
      <c r="A1072" s="45" t="s">
        <v>11</v>
      </c>
      <c r="B1072" s="44"/>
      <c r="C1072" s="44"/>
      <c r="D1072" s="44"/>
      <c r="E1072" s="47"/>
      <c r="F1072" s="47"/>
      <c r="G1072" s="47"/>
      <c r="H1072" s="47"/>
      <c r="I1072" s="47"/>
      <c r="J1072" s="47"/>
      <c r="K1072" s="46"/>
      <c r="L1072" s="25">
        <f>L1073+L1074</f>
        <v>10221</v>
      </c>
      <c r="M1072" s="50"/>
      <c r="O1072" s="49"/>
      <c r="Y1072" s="48"/>
    </row>
    <row r="1073" spans="1:15" ht="20.25" customHeight="1" x14ac:dyDescent="0.2">
      <c r="A1073" s="45" t="s">
        <v>10</v>
      </c>
      <c r="B1073" s="44"/>
      <c r="C1073" s="44"/>
      <c r="D1073" s="44"/>
      <c r="E1073" s="47"/>
      <c r="F1073" s="47"/>
      <c r="G1073" s="47"/>
      <c r="H1073" s="47"/>
      <c r="I1073" s="47"/>
      <c r="J1073" s="47"/>
      <c r="K1073" s="46"/>
      <c r="L1073" s="25">
        <f>L16+L68+L107+L174+L225+L244+L337+L364+L477+L543+L581+L601+L620+L644+L772+L786+L805+L916+L1003+L1032</f>
        <v>10221</v>
      </c>
      <c r="M1073" s="41"/>
    </row>
    <row r="1074" spans="1:15" ht="16.5" customHeight="1" thickBot="1" x14ac:dyDescent="0.25">
      <c r="A1074" s="45" t="s">
        <v>9</v>
      </c>
      <c r="B1074" s="44"/>
      <c r="C1074" s="44"/>
      <c r="D1074" s="44"/>
      <c r="E1074" s="44"/>
      <c r="F1074" s="44"/>
      <c r="G1074" s="44"/>
      <c r="H1074" s="44"/>
      <c r="I1074" s="44"/>
      <c r="J1074" s="44"/>
      <c r="K1074" s="43"/>
      <c r="L1074" s="42"/>
      <c r="M1074" s="41"/>
    </row>
    <row r="1075" spans="1:15" ht="15" customHeight="1" thickBot="1" x14ac:dyDescent="0.25">
      <c r="A1075" s="40" t="s">
        <v>8</v>
      </c>
      <c r="B1075" s="39"/>
      <c r="C1075" s="39"/>
      <c r="D1075" s="39"/>
      <c r="E1075" s="39"/>
      <c r="F1075" s="39"/>
      <c r="G1075" s="39"/>
      <c r="H1075" s="39"/>
      <c r="I1075" s="39"/>
      <c r="J1075" s="39"/>
      <c r="K1075" s="38"/>
      <c r="L1075" s="37">
        <f>L1076+L1077</f>
        <v>280</v>
      </c>
    </row>
    <row r="1076" spans="1:15" ht="15" customHeight="1" x14ac:dyDescent="0.2">
      <c r="A1076" s="36" t="s">
        <v>7</v>
      </c>
      <c r="B1076" s="35"/>
      <c r="C1076" s="35"/>
      <c r="D1076" s="35"/>
      <c r="E1076" s="34"/>
      <c r="F1076" s="34"/>
      <c r="G1076" s="34"/>
      <c r="H1076" s="34"/>
      <c r="I1076" s="34"/>
      <c r="J1076" s="34"/>
      <c r="K1076" s="33"/>
      <c r="L1076" s="32">
        <f>L178</f>
        <v>280</v>
      </c>
    </row>
    <row r="1077" spans="1:15" ht="15.75" customHeight="1" x14ac:dyDescent="0.2">
      <c r="A1077" s="31" t="s">
        <v>6</v>
      </c>
      <c r="B1077" s="30"/>
      <c r="C1077" s="30"/>
      <c r="D1077" s="30"/>
      <c r="E1077" s="30"/>
      <c r="F1077" s="30"/>
      <c r="G1077" s="30"/>
      <c r="H1077" s="30"/>
      <c r="I1077" s="30"/>
      <c r="J1077" s="30"/>
      <c r="K1077" s="29"/>
      <c r="L1077" s="25">
        <v>0</v>
      </c>
      <c r="M1077" s="16"/>
    </row>
    <row r="1078" spans="1:15" ht="15" x14ac:dyDescent="0.2">
      <c r="A1078" s="28" t="s">
        <v>5</v>
      </c>
      <c r="B1078" s="27"/>
      <c r="C1078" s="27"/>
      <c r="D1078" s="27"/>
      <c r="E1078" s="27"/>
      <c r="F1078" s="27"/>
      <c r="G1078" s="27"/>
      <c r="H1078" s="27"/>
      <c r="I1078" s="27"/>
      <c r="J1078" s="27"/>
      <c r="K1078" s="26"/>
      <c r="L1078" s="25"/>
      <c r="M1078" s="16"/>
    </row>
    <row r="1079" spans="1:15" ht="15" x14ac:dyDescent="0.2">
      <c r="A1079" s="24" t="s">
        <v>4</v>
      </c>
      <c r="B1079" s="23"/>
      <c r="C1079" s="23"/>
      <c r="D1079" s="23"/>
      <c r="E1079" s="23"/>
      <c r="F1079" s="23"/>
      <c r="G1079" s="23"/>
      <c r="H1079" s="23"/>
      <c r="I1079" s="23"/>
      <c r="J1079" s="23"/>
      <c r="K1079" s="22"/>
      <c r="L1079" s="21"/>
      <c r="M1079" s="16"/>
    </row>
    <row r="1080" spans="1:15" ht="15.75" thickBot="1" x14ac:dyDescent="0.25">
      <c r="A1080" s="20" t="s">
        <v>3</v>
      </c>
      <c r="B1080" s="19"/>
      <c r="C1080" s="19"/>
      <c r="D1080" s="19"/>
      <c r="E1080" s="19"/>
      <c r="F1080" s="19"/>
      <c r="G1080" s="19"/>
      <c r="H1080" s="19"/>
      <c r="I1080" s="19"/>
      <c r="J1080" s="19"/>
      <c r="K1080" s="18"/>
      <c r="L1080" s="17"/>
      <c r="M1080" s="16"/>
    </row>
    <row r="1081" spans="1:15" ht="15" customHeight="1" thickBot="1" x14ac:dyDescent="0.25">
      <c r="A1081" s="15" t="s">
        <v>2</v>
      </c>
      <c r="B1081" s="14"/>
      <c r="C1081" s="14"/>
      <c r="D1081" s="14"/>
      <c r="E1081" s="14"/>
      <c r="F1081" s="14"/>
      <c r="G1081" s="14"/>
      <c r="H1081" s="14"/>
      <c r="I1081" s="14"/>
      <c r="J1081" s="14"/>
      <c r="K1081" s="13"/>
      <c r="L1081" s="12">
        <f>L1056+L1075</f>
        <v>35013.199999999997</v>
      </c>
      <c r="M1081" s="11"/>
      <c r="O1081" s="11"/>
    </row>
    <row r="1082" spans="1:15" ht="15" customHeight="1" x14ac:dyDescent="0.2">
      <c r="A1082" s="10" t="s">
        <v>1</v>
      </c>
      <c r="B1082" s="9"/>
      <c r="C1082" s="9"/>
      <c r="D1082" s="9"/>
      <c r="E1082" s="9"/>
      <c r="F1082" s="9"/>
      <c r="G1082" s="9"/>
      <c r="H1082" s="9"/>
      <c r="I1082" s="9"/>
      <c r="J1082" s="9"/>
      <c r="K1082" s="8"/>
      <c r="L1082" s="7">
        <f>L54+L141+L155+L280+L294+L301+L308+L353+L486+L500+L501+L507+L514+L521+L528+L535+L559+L566+L573+L636+L726+L733+L740+L747+L754+L761+L992+L896+L1043</f>
        <v>5150.0999999999995</v>
      </c>
    </row>
    <row r="1083" spans="1:15" ht="15.75" customHeight="1" thickBot="1" x14ac:dyDescent="0.25">
      <c r="A1083" s="6" t="s">
        <v>0</v>
      </c>
      <c r="B1083" s="5"/>
      <c r="C1083" s="5"/>
      <c r="D1083" s="5"/>
      <c r="E1083" s="5"/>
      <c r="F1083" s="5"/>
      <c r="G1083" s="5"/>
      <c r="H1083" s="5"/>
      <c r="I1083" s="5"/>
      <c r="J1083" s="5"/>
      <c r="K1083" s="4"/>
      <c r="L1083" s="3">
        <v>12249.2</v>
      </c>
    </row>
  </sheetData>
  <mergeCells count="993">
    <mergeCell ref="J770:J772"/>
    <mergeCell ref="G770:G776"/>
    <mergeCell ref="D736:D742"/>
    <mergeCell ref="G791:G796"/>
    <mergeCell ref="F750:F756"/>
    <mergeCell ref="F757:F763"/>
    <mergeCell ref="G743:G749"/>
    <mergeCell ref="G750:G756"/>
    <mergeCell ref="G757:G763"/>
    <mergeCell ref="F736:F742"/>
    <mergeCell ref="H914:H922"/>
    <mergeCell ref="H845:H851"/>
    <mergeCell ref="F743:F749"/>
    <mergeCell ref="J722:J728"/>
    <mergeCell ref="J729:J735"/>
    <mergeCell ref="J736:J742"/>
    <mergeCell ref="J743:J749"/>
    <mergeCell ref="J750:J756"/>
    <mergeCell ref="G736:G742"/>
    <mergeCell ref="C797:I797"/>
    <mergeCell ref="I777:I783"/>
    <mergeCell ref="C798:I798"/>
    <mergeCell ref="G784:G790"/>
    <mergeCell ref="D757:D763"/>
    <mergeCell ref="G777:G783"/>
    <mergeCell ref="I770:I776"/>
    <mergeCell ref="F777:F783"/>
    <mergeCell ref="H757:H763"/>
    <mergeCell ref="H784:H790"/>
    <mergeCell ref="J803:J806"/>
    <mergeCell ref="I825:I830"/>
    <mergeCell ref="I823:I824"/>
    <mergeCell ref="J876:J883"/>
    <mergeCell ref="H811:H818"/>
    <mergeCell ref="I784:I790"/>
    <mergeCell ref="I811:I818"/>
    <mergeCell ref="H803:H810"/>
    <mergeCell ref="A625:A631"/>
    <mergeCell ref="B531:B537"/>
    <mergeCell ref="J979:J981"/>
    <mergeCell ref="J757:J763"/>
    <mergeCell ref="J961:J963"/>
    <mergeCell ref="J970:J972"/>
    <mergeCell ref="G923:G931"/>
    <mergeCell ref="I791:I796"/>
    <mergeCell ref="I819:I820"/>
    <mergeCell ref="I803:I810"/>
    <mergeCell ref="C757:C763"/>
    <mergeCell ref="B743:B749"/>
    <mergeCell ref="A632:A638"/>
    <mergeCell ref="B632:B638"/>
    <mergeCell ref="C632:C638"/>
    <mergeCell ref="A607:A614"/>
    <mergeCell ref="B607:B614"/>
    <mergeCell ref="A618:A624"/>
    <mergeCell ref="B618:B624"/>
    <mergeCell ref="C618:C624"/>
    <mergeCell ref="A304:A310"/>
    <mergeCell ref="A757:A763"/>
    <mergeCell ref="C722:C728"/>
    <mergeCell ref="B722:B728"/>
    <mergeCell ref="A722:A728"/>
    <mergeCell ref="C730:C735"/>
    <mergeCell ref="B729:B735"/>
    <mergeCell ref="A729:A735"/>
    <mergeCell ref="C736:C742"/>
    <mergeCell ref="B736:B742"/>
    <mergeCell ref="D722:D728"/>
    <mergeCell ref="D729:D735"/>
    <mergeCell ref="A970:A978"/>
    <mergeCell ref="B970:B978"/>
    <mergeCell ref="F970:F978"/>
    <mergeCell ref="F979:F987"/>
    <mergeCell ref="F791:F796"/>
    <mergeCell ref="A743:A749"/>
    <mergeCell ref="D838:D844"/>
    <mergeCell ref="A736:A742"/>
    <mergeCell ref="I750:I756"/>
    <mergeCell ref="I757:I763"/>
    <mergeCell ref="E757:E763"/>
    <mergeCell ref="E750:E756"/>
    <mergeCell ref="G722:G728"/>
    <mergeCell ref="G729:G735"/>
    <mergeCell ref="H743:H749"/>
    <mergeCell ref="H750:H756"/>
    <mergeCell ref="F722:F728"/>
    <mergeCell ref="C1029:L1029"/>
    <mergeCell ref="A1030:A1038"/>
    <mergeCell ref="B1030:B1038"/>
    <mergeCell ref="G1030:G1038"/>
    <mergeCell ref="H1030:H1038"/>
    <mergeCell ref="I722:I728"/>
    <mergeCell ref="I729:I735"/>
    <mergeCell ref="I736:I742"/>
    <mergeCell ref="I743:I749"/>
    <mergeCell ref="J562:J564"/>
    <mergeCell ref="J569:J571"/>
    <mergeCell ref="H703:H708"/>
    <mergeCell ref="C764:I764"/>
    <mergeCell ref="C765:I765"/>
    <mergeCell ref="E716:E721"/>
    <mergeCell ref="G716:G721"/>
    <mergeCell ref="H716:H721"/>
    <mergeCell ref="E722:E728"/>
    <mergeCell ref="G709:G715"/>
    <mergeCell ref="I599:I606"/>
    <mergeCell ref="A599:A606"/>
    <mergeCell ref="B599:B606"/>
    <mergeCell ref="F632:F638"/>
    <mergeCell ref="J988:J994"/>
    <mergeCell ref="G961:G969"/>
    <mergeCell ref="G970:G978"/>
    <mergeCell ref="G979:G987"/>
    <mergeCell ref="E729:E735"/>
    <mergeCell ref="E743:E749"/>
    <mergeCell ref="F548:F554"/>
    <mergeCell ref="I531:I537"/>
    <mergeCell ref="E531:E537"/>
    <mergeCell ref="D531:D537"/>
    <mergeCell ref="H569:H575"/>
    <mergeCell ref="D562:D568"/>
    <mergeCell ref="H548:H554"/>
    <mergeCell ref="J531:J537"/>
    <mergeCell ref="G517:G523"/>
    <mergeCell ref="G524:G530"/>
    <mergeCell ref="H503:H509"/>
    <mergeCell ref="H510:H516"/>
    <mergeCell ref="C538:I538"/>
    <mergeCell ref="I517:I523"/>
    <mergeCell ref="I524:I530"/>
    <mergeCell ref="G548:G554"/>
    <mergeCell ref="J510:J516"/>
    <mergeCell ref="J517:J523"/>
    <mergeCell ref="J526:J530"/>
    <mergeCell ref="I503:I509"/>
    <mergeCell ref="I510:I516"/>
    <mergeCell ref="J555:J557"/>
    <mergeCell ref="B697:B702"/>
    <mergeCell ref="B586:B592"/>
    <mergeCell ref="G642:G648"/>
    <mergeCell ref="F677:F683"/>
    <mergeCell ref="F703:F705"/>
    <mergeCell ref="F670:F676"/>
    <mergeCell ref="F649:F655"/>
    <mergeCell ref="G663:G669"/>
    <mergeCell ref="G697:G702"/>
    <mergeCell ref="G599:G606"/>
    <mergeCell ref="H586:H592"/>
    <mergeCell ref="D569:D575"/>
    <mergeCell ref="G579:G585"/>
    <mergeCell ref="F709:F712"/>
    <mergeCell ref="H709:H715"/>
    <mergeCell ref="G691:G696"/>
    <mergeCell ref="F586:F592"/>
    <mergeCell ref="F691:F693"/>
    <mergeCell ref="B625:B631"/>
    <mergeCell ref="C625:C631"/>
    <mergeCell ref="F625:F631"/>
    <mergeCell ref="G625:G631"/>
    <mergeCell ref="E562:E568"/>
    <mergeCell ref="C569:C575"/>
    <mergeCell ref="C607:C614"/>
    <mergeCell ref="B548:B554"/>
    <mergeCell ref="B482:B488"/>
    <mergeCell ref="G489:G495"/>
    <mergeCell ref="I649:I655"/>
    <mergeCell ref="C599:C606"/>
    <mergeCell ref="H625:H631"/>
    <mergeCell ref="H562:H568"/>
    <mergeCell ref="B596:F596"/>
    <mergeCell ref="B642:B648"/>
    <mergeCell ref="E632:E638"/>
    <mergeCell ref="H555:H561"/>
    <mergeCell ref="B656:B662"/>
    <mergeCell ref="F656:F659"/>
    <mergeCell ref="B663:B669"/>
    <mergeCell ref="B691:B696"/>
    <mergeCell ref="D642:F648"/>
    <mergeCell ref="G632:G638"/>
    <mergeCell ref="C576:I576"/>
    <mergeCell ref="B579:B585"/>
    <mergeCell ref="H579:H585"/>
    <mergeCell ref="B269:B275"/>
    <mergeCell ref="D269:D275"/>
    <mergeCell ref="E269:E275"/>
    <mergeCell ref="B541:B547"/>
    <mergeCell ref="B703:B708"/>
    <mergeCell ref="B670:B676"/>
    <mergeCell ref="B555:B561"/>
    <mergeCell ref="B649:B655"/>
    <mergeCell ref="C593:I593"/>
    <mergeCell ref="C594:I594"/>
    <mergeCell ref="C892:C899"/>
    <mergeCell ref="B892:B899"/>
    <mergeCell ref="A892:A899"/>
    <mergeCell ref="B868:B875"/>
    <mergeCell ref="C868:C875"/>
    <mergeCell ref="D770:F776"/>
    <mergeCell ref="A852:A859"/>
    <mergeCell ref="A860:A867"/>
    <mergeCell ref="A838:A844"/>
    <mergeCell ref="B838:B844"/>
    <mergeCell ref="B803:B810"/>
    <mergeCell ref="B784:B790"/>
    <mergeCell ref="B777:B783"/>
    <mergeCell ref="B791:B796"/>
    <mergeCell ref="E876:E883"/>
    <mergeCell ref="A884:A891"/>
    <mergeCell ref="H209:H215"/>
    <mergeCell ref="I202:I208"/>
    <mergeCell ref="F242:F248"/>
    <mergeCell ref="G462:G468"/>
    <mergeCell ref="H455:H461"/>
    <mergeCell ref="B770:B776"/>
    <mergeCell ref="B255:B261"/>
    <mergeCell ref="F255:F261"/>
    <mergeCell ref="B262:B268"/>
    <mergeCell ref="F262:F268"/>
    <mergeCell ref="G236:G241"/>
    <mergeCell ref="G249:G254"/>
    <mergeCell ref="I187:I193"/>
    <mergeCell ref="F510:F516"/>
    <mergeCell ref="F517:F523"/>
    <mergeCell ref="F524:F530"/>
    <mergeCell ref="I380:I381"/>
    <mergeCell ref="I388:I393"/>
    <mergeCell ref="H388:H393"/>
    <mergeCell ref="H202:H208"/>
    <mergeCell ref="J265:J268"/>
    <mergeCell ref="B757:B763"/>
    <mergeCell ref="D743:D749"/>
    <mergeCell ref="M1:O2"/>
    <mergeCell ref="J541:J544"/>
    <mergeCell ref="F369:F375"/>
    <mergeCell ref="H369:H375"/>
    <mergeCell ref="F388:F393"/>
    <mergeCell ref="F394:F400"/>
    <mergeCell ref="F376:F381"/>
    <mergeCell ref="I372:I375"/>
    <mergeCell ref="J503:J509"/>
    <mergeCell ref="E297:E303"/>
    <mergeCell ref="J335:J337"/>
    <mergeCell ref="C356:I356"/>
    <mergeCell ref="G376:G381"/>
    <mergeCell ref="G382:G387"/>
    <mergeCell ref="F382:F387"/>
    <mergeCell ref="J462:J468"/>
    <mergeCell ref="I137:I143"/>
    <mergeCell ref="J455:J461"/>
    <mergeCell ref="J269:J275"/>
    <mergeCell ref="B489:B495"/>
    <mergeCell ref="B441:B447"/>
    <mergeCell ref="B475:B481"/>
    <mergeCell ref="B407:B413"/>
    <mergeCell ref="B388:B393"/>
    <mergeCell ref="H421:H427"/>
    <mergeCell ref="B144:B150"/>
    <mergeCell ref="E180:E186"/>
    <mergeCell ref="F187:F193"/>
    <mergeCell ref="D194:D201"/>
    <mergeCell ref="C194:C201"/>
    <mergeCell ref="J50:J56"/>
    <mergeCell ref="H50:H57"/>
    <mergeCell ref="H79:H84"/>
    <mergeCell ref="I79:I84"/>
    <mergeCell ref="G92:G98"/>
    <mergeCell ref="J29:J30"/>
    <mergeCell ref="H66:H72"/>
    <mergeCell ref="I66:I72"/>
    <mergeCell ref="G35:G41"/>
    <mergeCell ref="I105:I111"/>
    <mergeCell ref="B137:B143"/>
    <mergeCell ref="H35:H41"/>
    <mergeCell ref="I35:I41"/>
    <mergeCell ref="F42:F49"/>
    <mergeCell ref="I92:I98"/>
    <mergeCell ref="F838:F844"/>
    <mergeCell ref="D845:D851"/>
    <mergeCell ref="E845:E851"/>
    <mergeCell ref="A202:A208"/>
    <mergeCell ref="B202:B208"/>
    <mergeCell ref="C202:C208"/>
    <mergeCell ref="D202:D208"/>
    <mergeCell ref="E503:E509"/>
    <mergeCell ref="B362:B368"/>
    <mergeCell ref="B369:B375"/>
    <mergeCell ref="I914:I922"/>
    <mergeCell ref="F868:F875"/>
    <mergeCell ref="G868:G875"/>
    <mergeCell ref="H868:H875"/>
    <mergeCell ref="H860:H867"/>
    <mergeCell ref="I852:I859"/>
    <mergeCell ref="I860:I867"/>
    <mergeCell ref="G914:G922"/>
    <mergeCell ref="D914:F922"/>
    <mergeCell ref="H852:H859"/>
    <mergeCell ref="I656:I662"/>
    <mergeCell ref="I691:I696"/>
    <mergeCell ref="M628:M629"/>
    <mergeCell ref="M601:M602"/>
    <mergeCell ref="J900:J907"/>
    <mergeCell ref="G649:G655"/>
    <mergeCell ref="H736:H742"/>
    <mergeCell ref="I831:I837"/>
    <mergeCell ref="I838:I844"/>
    <mergeCell ref="I632:I638"/>
    <mergeCell ref="N601:N602"/>
    <mergeCell ref="O601:O602"/>
    <mergeCell ref="F716:F721"/>
    <mergeCell ref="E941:E946"/>
    <mergeCell ref="J716:J721"/>
    <mergeCell ref="G703:G708"/>
    <mergeCell ref="F684:F687"/>
    <mergeCell ref="H684:H690"/>
    <mergeCell ref="G684:G690"/>
    <mergeCell ref="H729:H735"/>
    <mergeCell ref="J784:J787"/>
    <mergeCell ref="H819:H824"/>
    <mergeCell ref="G860:G867"/>
    <mergeCell ref="D852:D859"/>
    <mergeCell ref="F831:F837"/>
    <mergeCell ref="H831:H837"/>
    <mergeCell ref="F845:F851"/>
    <mergeCell ref="E838:E844"/>
    <mergeCell ref="G811:G818"/>
    <mergeCell ref="G831:G837"/>
    <mergeCell ref="B283:B289"/>
    <mergeCell ref="B290:B296"/>
    <mergeCell ref="G825:G830"/>
    <mergeCell ref="G838:G844"/>
    <mergeCell ref="D784:F790"/>
    <mergeCell ref="H838:H844"/>
    <mergeCell ref="F825:F830"/>
    <mergeCell ref="H691:H696"/>
    <mergeCell ref="E736:E742"/>
    <mergeCell ref="C838:C844"/>
    <mergeCell ref="B217:I217"/>
    <mergeCell ref="B223:B229"/>
    <mergeCell ref="I209:I215"/>
    <mergeCell ref="H242:H248"/>
    <mergeCell ref="B276:B282"/>
    <mergeCell ref="I276:I282"/>
    <mergeCell ref="D276:D282"/>
    <mergeCell ref="F276:F282"/>
    <mergeCell ref="E276:E282"/>
    <mergeCell ref="G276:G282"/>
    <mergeCell ref="A4:O4"/>
    <mergeCell ref="A5:O5"/>
    <mergeCell ref="E7:E9"/>
    <mergeCell ref="N6:O6"/>
    <mergeCell ref="K7:K9"/>
    <mergeCell ref="F362:F368"/>
    <mergeCell ref="F202:F208"/>
    <mergeCell ref="F209:F215"/>
    <mergeCell ref="G202:G208"/>
    <mergeCell ref="G209:G215"/>
    <mergeCell ref="G7:G9"/>
    <mergeCell ref="L7:L9"/>
    <mergeCell ref="J7:J9"/>
    <mergeCell ref="M8:M9"/>
    <mergeCell ref="N8:N9"/>
    <mergeCell ref="M7:O7"/>
    <mergeCell ref="J35:J37"/>
    <mergeCell ref="G42:G49"/>
    <mergeCell ref="I85:I91"/>
    <mergeCell ref="A3:Q3"/>
    <mergeCell ref="A7:A9"/>
    <mergeCell ref="B7:B9"/>
    <mergeCell ref="C7:C9"/>
    <mergeCell ref="D7:D9"/>
    <mergeCell ref="F7:F9"/>
    <mergeCell ref="H7:H9"/>
    <mergeCell ref="C92:C97"/>
    <mergeCell ref="B79:B84"/>
    <mergeCell ref="H489:H495"/>
    <mergeCell ref="M16:M17"/>
    <mergeCell ref="H22:H28"/>
    <mergeCell ref="G105:G111"/>
    <mergeCell ref="H42:H49"/>
    <mergeCell ref="C99:I99"/>
    <mergeCell ref="C100:I100"/>
    <mergeCell ref="F73:F78"/>
    <mergeCell ref="B73:B78"/>
    <mergeCell ref="E35:E41"/>
    <mergeCell ref="E42:E49"/>
    <mergeCell ref="F50:F57"/>
    <mergeCell ref="J22:J24"/>
    <mergeCell ref="O8:O9"/>
    <mergeCell ref="I7:I9"/>
    <mergeCell ref="H73:H78"/>
    <mergeCell ref="I73:I78"/>
    <mergeCell ref="G66:G72"/>
    <mergeCell ref="G29:G34"/>
    <mergeCell ref="I22:I28"/>
    <mergeCell ref="F22:F28"/>
    <mergeCell ref="I42:I49"/>
    <mergeCell ref="B66:B72"/>
    <mergeCell ref="F66:F72"/>
    <mergeCell ref="F29:F34"/>
    <mergeCell ref="H29:H34"/>
    <mergeCell ref="I29:I34"/>
    <mergeCell ref="B14:B21"/>
    <mergeCell ref="F14:F21"/>
    <mergeCell ref="E73:E78"/>
    <mergeCell ref="F35:F41"/>
    <mergeCell ref="H14:H21"/>
    <mergeCell ref="I14:I21"/>
    <mergeCell ref="E22:E28"/>
    <mergeCell ref="E29:E34"/>
    <mergeCell ref="G14:G21"/>
    <mergeCell ref="G22:G28"/>
    <mergeCell ref="E283:E289"/>
    <mergeCell ref="E290:E296"/>
    <mergeCell ref="H92:H98"/>
    <mergeCell ref="J85:J87"/>
    <mergeCell ref="G50:G57"/>
    <mergeCell ref="F58:F65"/>
    <mergeCell ref="G73:G78"/>
    <mergeCell ref="F85:F91"/>
    <mergeCell ref="G194:G201"/>
    <mergeCell ref="H194:H201"/>
    <mergeCell ref="G290:G296"/>
    <mergeCell ref="G297:G303"/>
    <mergeCell ref="G304:G310"/>
    <mergeCell ref="H283:H289"/>
    <mergeCell ref="H290:H296"/>
    <mergeCell ref="H297:H303"/>
    <mergeCell ref="H304:H310"/>
    <mergeCell ref="G388:G393"/>
    <mergeCell ref="G394:G400"/>
    <mergeCell ref="H401:H406"/>
    <mergeCell ref="I382:I387"/>
    <mergeCell ref="C304:C310"/>
    <mergeCell ref="B304:B310"/>
    <mergeCell ref="E304:E310"/>
    <mergeCell ref="H382:H386"/>
    <mergeCell ref="H376:H381"/>
    <mergeCell ref="B376:B381"/>
    <mergeCell ref="B382:B387"/>
    <mergeCell ref="G421:G427"/>
    <mergeCell ref="G401:G406"/>
    <mergeCell ref="C357:I357"/>
    <mergeCell ref="F342:F348"/>
    <mergeCell ref="I342:I348"/>
    <mergeCell ref="G414:G420"/>
    <mergeCell ref="H362:H368"/>
    <mergeCell ref="G369:G375"/>
    <mergeCell ref="F401:F406"/>
    <mergeCell ref="H777:H782"/>
    <mergeCell ref="H791:H796"/>
    <mergeCell ref="G803:G810"/>
    <mergeCell ref="F811:F818"/>
    <mergeCell ref="I304:I310"/>
    <mergeCell ref="F304:F310"/>
    <mergeCell ref="G407:G413"/>
    <mergeCell ref="H407:H413"/>
    <mergeCell ref="I394:I400"/>
    <mergeCell ref="H394:H400"/>
    <mergeCell ref="F900:F907"/>
    <mergeCell ref="E900:E907"/>
    <mergeCell ref="D876:D883"/>
    <mergeCell ref="I876:I883"/>
    <mergeCell ref="H884:H891"/>
    <mergeCell ref="I884:I891"/>
    <mergeCell ref="E892:E899"/>
    <mergeCell ref="D892:D899"/>
    <mergeCell ref="C908:I908"/>
    <mergeCell ref="B884:B891"/>
    <mergeCell ref="H876:H883"/>
    <mergeCell ref="G876:G883"/>
    <mergeCell ref="E884:E891"/>
    <mergeCell ref="D884:D891"/>
    <mergeCell ref="F876:F883"/>
    <mergeCell ref="B900:B907"/>
    <mergeCell ref="G900:G907"/>
    <mergeCell ref="I900:I907"/>
    <mergeCell ref="G845:G851"/>
    <mergeCell ref="A876:A883"/>
    <mergeCell ref="C884:C891"/>
    <mergeCell ref="F884:F891"/>
    <mergeCell ref="B401:B406"/>
    <mergeCell ref="B860:B867"/>
    <mergeCell ref="E868:E875"/>
    <mergeCell ref="B709:B715"/>
    <mergeCell ref="D868:D875"/>
    <mergeCell ref="C845:C851"/>
    <mergeCell ref="A868:A875"/>
    <mergeCell ref="B876:B883"/>
    <mergeCell ref="B852:B859"/>
    <mergeCell ref="E852:E859"/>
    <mergeCell ref="F852:F858"/>
    <mergeCell ref="G852:G859"/>
    <mergeCell ref="E860:E867"/>
    <mergeCell ref="C852:C859"/>
    <mergeCell ref="C876:C883"/>
    <mergeCell ref="E555:E561"/>
    <mergeCell ref="A914:A922"/>
    <mergeCell ref="B914:B922"/>
    <mergeCell ref="A923:A931"/>
    <mergeCell ref="B923:B931"/>
    <mergeCell ref="C923:C931"/>
    <mergeCell ref="C909:I909"/>
    <mergeCell ref="I845:I851"/>
    <mergeCell ref="I868:I875"/>
    <mergeCell ref="A845:A851"/>
    <mergeCell ref="H482:H488"/>
    <mergeCell ref="H541:H547"/>
    <mergeCell ref="E524:E530"/>
    <mergeCell ref="G503:G509"/>
    <mergeCell ref="G510:G516"/>
    <mergeCell ref="H496:H502"/>
    <mergeCell ref="H531:H537"/>
    <mergeCell ref="G531:G537"/>
    <mergeCell ref="F531:F537"/>
    <mergeCell ref="E510:E516"/>
    <mergeCell ref="C615:I615"/>
    <mergeCell ref="F555:F561"/>
    <mergeCell ref="H462:H468"/>
    <mergeCell ref="F441:F447"/>
    <mergeCell ref="F448:F454"/>
    <mergeCell ref="F455:F461"/>
    <mergeCell ref="H441:H447"/>
    <mergeCell ref="H475:H481"/>
    <mergeCell ref="F482:F488"/>
    <mergeCell ref="C448:C454"/>
    <mergeCell ref="C743:C749"/>
    <mergeCell ref="G607:G614"/>
    <mergeCell ref="H770:H776"/>
    <mergeCell ref="D803:F810"/>
    <mergeCell ref="G656:G662"/>
    <mergeCell ref="F697:F699"/>
    <mergeCell ref="H677:H683"/>
    <mergeCell ref="F607:F614"/>
    <mergeCell ref="D618:F624"/>
    <mergeCell ref="G618:G624"/>
    <mergeCell ref="G555:G561"/>
    <mergeCell ref="G562:G568"/>
    <mergeCell ref="G569:G575"/>
    <mergeCell ref="B845:B851"/>
    <mergeCell ref="H722:H728"/>
    <mergeCell ref="F729:F735"/>
    <mergeCell ref="B684:B690"/>
    <mergeCell ref="H656:H662"/>
    <mergeCell ref="H649:H655"/>
    <mergeCell ref="G670:G676"/>
    <mergeCell ref="B524:B530"/>
    <mergeCell ref="D448:D454"/>
    <mergeCell ref="I489:I495"/>
    <mergeCell ref="I496:I502"/>
    <mergeCell ref="I475:I481"/>
    <mergeCell ref="C469:I469"/>
    <mergeCell ref="I448:I454"/>
    <mergeCell ref="G455:G461"/>
    <mergeCell ref="I482:I488"/>
    <mergeCell ref="F475:F481"/>
    <mergeCell ref="B455:B461"/>
    <mergeCell ref="C455:C461"/>
    <mergeCell ref="D455:D461"/>
    <mergeCell ref="B503:B509"/>
    <mergeCell ref="B510:B516"/>
    <mergeCell ref="B517:B523"/>
    <mergeCell ref="B496:B502"/>
    <mergeCell ref="I462:I468"/>
    <mergeCell ref="D541:F547"/>
    <mergeCell ref="I401:I406"/>
    <mergeCell ref="I407:I413"/>
    <mergeCell ref="G441:G447"/>
    <mergeCell ref="C470:I470"/>
    <mergeCell ref="F503:F509"/>
    <mergeCell ref="F489:F495"/>
    <mergeCell ref="E517:E523"/>
    <mergeCell ref="E489:E495"/>
    <mergeCell ref="F562:F568"/>
    <mergeCell ref="E569:E575"/>
    <mergeCell ref="G541:G547"/>
    <mergeCell ref="I579:I585"/>
    <mergeCell ref="I335:I341"/>
    <mergeCell ref="F349:F355"/>
    <mergeCell ref="H349:H355"/>
    <mergeCell ref="I349:I355"/>
    <mergeCell ref="G428:G433"/>
    <mergeCell ref="F421:F427"/>
    <mergeCell ref="I586:I592"/>
    <mergeCell ref="I663:I669"/>
    <mergeCell ref="I541:I547"/>
    <mergeCell ref="G475:G481"/>
    <mergeCell ref="J599:J602"/>
    <mergeCell ref="I618:I624"/>
    <mergeCell ref="J618:J620"/>
    <mergeCell ref="H618:H624"/>
    <mergeCell ref="J579:J581"/>
    <mergeCell ref="I548:I554"/>
    <mergeCell ref="D579:F585"/>
    <mergeCell ref="H607:H614"/>
    <mergeCell ref="H599:H606"/>
    <mergeCell ref="D599:F606"/>
    <mergeCell ref="E496:E502"/>
    <mergeCell ref="G496:G502"/>
    <mergeCell ref="F496:F502"/>
    <mergeCell ref="H517:H523"/>
    <mergeCell ref="H524:H530"/>
    <mergeCell ref="F569:F575"/>
    <mergeCell ref="H187:H193"/>
    <mergeCell ref="F194:F201"/>
    <mergeCell ref="I249:I254"/>
    <mergeCell ref="I242:I248"/>
    <mergeCell ref="H249:H254"/>
    <mergeCell ref="J362:J364"/>
    <mergeCell ref="F283:F289"/>
    <mergeCell ref="I283:I289"/>
    <mergeCell ref="I290:I296"/>
    <mergeCell ref="I362:I368"/>
    <mergeCell ref="F172:F179"/>
    <mergeCell ref="H172:H179"/>
    <mergeCell ref="I172:I179"/>
    <mergeCell ref="F180:F185"/>
    <mergeCell ref="H180:H186"/>
    <mergeCell ref="I180:I186"/>
    <mergeCell ref="G172:G179"/>
    <mergeCell ref="G180:G186"/>
    <mergeCell ref="B194:B201"/>
    <mergeCell ref="E194:E201"/>
    <mergeCell ref="B230:B235"/>
    <mergeCell ref="H269:H275"/>
    <mergeCell ref="H255:H261"/>
    <mergeCell ref="G255:G261"/>
    <mergeCell ref="F269:F275"/>
    <mergeCell ref="G242:G248"/>
    <mergeCell ref="F236:F241"/>
    <mergeCell ref="G230:G235"/>
    <mergeCell ref="A92:A97"/>
    <mergeCell ref="B92:B97"/>
    <mergeCell ref="I230:I235"/>
    <mergeCell ref="H262:H268"/>
    <mergeCell ref="J194:J201"/>
    <mergeCell ref="F105:F111"/>
    <mergeCell ref="H105:H111"/>
    <mergeCell ref="H118:H123"/>
    <mergeCell ref="I118:I123"/>
    <mergeCell ref="J137:J139"/>
    <mergeCell ref="F124:F129"/>
    <mergeCell ref="A956:A960"/>
    <mergeCell ref="H124:H129"/>
    <mergeCell ref="B105:B111"/>
    <mergeCell ref="C104:L104"/>
    <mergeCell ref="I128:I129"/>
    <mergeCell ref="B112:B117"/>
    <mergeCell ref="I144:I150"/>
    <mergeCell ref="J144:J146"/>
    <mergeCell ref="A194:A201"/>
    <mergeCell ref="G85:G91"/>
    <mergeCell ref="F130:F136"/>
    <mergeCell ref="B130:B136"/>
    <mergeCell ref="H130:H136"/>
    <mergeCell ref="G130:G136"/>
    <mergeCell ref="F112:F117"/>
    <mergeCell ref="H112:H117"/>
    <mergeCell ref="B124:B129"/>
    <mergeCell ref="E124:E129"/>
    <mergeCell ref="G124:G129"/>
    <mergeCell ref="A1001:A1009"/>
    <mergeCell ref="I1010:I1018"/>
    <mergeCell ref="D999:O999"/>
    <mergeCell ref="C1000:L1000"/>
    <mergeCell ref="A85:A91"/>
    <mergeCell ref="B85:B91"/>
    <mergeCell ref="C85:C91"/>
    <mergeCell ref="E85:E91"/>
    <mergeCell ref="D85:D91"/>
    <mergeCell ref="H85:H91"/>
    <mergeCell ref="E988:E994"/>
    <mergeCell ref="G988:G994"/>
    <mergeCell ref="H988:H994"/>
    <mergeCell ref="A961:A969"/>
    <mergeCell ref="B961:B969"/>
    <mergeCell ref="C961:C969"/>
    <mergeCell ref="F961:F969"/>
    <mergeCell ref="C970:C978"/>
    <mergeCell ref="A979:A987"/>
    <mergeCell ref="A932:A940"/>
    <mergeCell ref="E947:E950"/>
    <mergeCell ref="G941:G950"/>
    <mergeCell ref="G932:G940"/>
    <mergeCell ref="A951:A955"/>
    <mergeCell ref="A941:A946"/>
    <mergeCell ref="B941:B946"/>
    <mergeCell ref="C941:C946"/>
    <mergeCell ref="A1069:K1069"/>
    <mergeCell ref="A1078:K1078"/>
    <mergeCell ref="A1077:K1077"/>
    <mergeCell ref="A1081:K1081"/>
    <mergeCell ref="A1076:K1076"/>
    <mergeCell ref="B956:B960"/>
    <mergeCell ref="H1001:H1009"/>
    <mergeCell ref="H1010:H1018"/>
    <mergeCell ref="I1001:I1009"/>
    <mergeCell ref="B1001:B1009"/>
    <mergeCell ref="A1072:K1072"/>
    <mergeCell ref="A1073:K1073"/>
    <mergeCell ref="A1074:K1074"/>
    <mergeCell ref="A1075:K1075"/>
    <mergeCell ref="A1082:K1082"/>
    <mergeCell ref="A1079:K1079"/>
    <mergeCell ref="A1080:K1080"/>
    <mergeCell ref="E448:E454"/>
    <mergeCell ref="E455:E461"/>
    <mergeCell ref="I455:I461"/>
    <mergeCell ref="I414:I420"/>
    <mergeCell ref="A1083:K1083"/>
    <mergeCell ref="A1066:K1066"/>
    <mergeCell ref="A1067:K1067"/>
    <mergeCell ref="A1068:K1068"/>
    <mergeCell ref="A1070:K1070"/>
    <mergeCell ref="A1071:K1071"/>
    <mergeCell ref="C311:C317"/>
    <mergeCell ref="J209:J215"/>
    <mergeCell ref="G262:G268"/>
    <mergeCell ref="A455:A461"/>
    <mergeCell ref="A434:A440"/>
    <mergeCell ref="B434:B440"/>
    <mergeCell ref="B428:B433"/>
    <mergeCell ref="D434:D440"/>
    <mergeCell ref="C434:C440"/>
    <mergeCell ref="B335:B341"/>
    <mergeCell ref="D187:D193"/>
    <mergeCell ref="E187:E193"/>
    <mergeCell ref="A1065:K1065"/>
    <mergeCell ref="A1053:L1053"/>
    <mergeCell ref="C1055:K1055"/>
    <mergeCell ref="B979:B987"/>
    <mergeCell ref="C979:C987"/>
    <mergeCell ref="A1063:K1063"/>
    <mergeCell ref="J202:J208"/>
    <mergeCell ref="B311:B317"/>
    <mergeCell ref="H144:H150"/>
    <mergeCell ref="F137:F143"/>
    <mergeCell ref="F144:F150"/>
    <mergeCell ref="B187:B193"/>
    <mergeCell ref="C187:C193"/>
    <mergeCell ref="B180:B186"/>
    <mergeCell ref="E144:E150"/>
    <mergeCell ref="E151:E157"/>
    <mergeCell ref="H151:H157"/>
    <mergeCell ref="B151:B157"/>
    <mergeCell ref="G137:G143"/>
    <mergeCell ref="G144:G150"/>
    <mergeCell ref="G151:G157"/>
    <mergeCell ref="B118:B123"/>
    <mergeCell ref="C216:I216"/>
    <mergeCell ref="H236:H241"/>
    <mergeCell ref="I236:I241"/>
    <mergeCell ref="I223:I229"/>
    <mergeCell ref="G223:G229"/>
    <mergeCell ref="H137:H143"/>
    <mergeCell ref="F118:F123"/>
    <mergeCell ref="E118:E123"/>
    <mergeCell ref="B172:B179"/>
    <mergeCell ref="G187:G193"/>
    <mergeCell ref="H311:H317"/>
    <mergeCell ref="I311:I317"/>
    <mergeCell ref="F311:F317"/>
    <mergeCell ref="E311:E317"/>
    <mergeCell ref="E202:E208"/>
    <mergeCell ref="E209:E215"/>
    <mergeCell ref="E325:E331"/>
    <mergeCell ref="G325:G331"/>
    <mergeCell ref="H325:H331"/>
    <mergeCell ref="I325:I331"/>
    <mergeCell ref="G318:G324"/>
    <mergeCell ref="A318:A324"/>
    <mergeCell ref="D441:D447"/>
    <mergeCell ref="F335:F341"/>
    <mergeCell ref="H335:H341"/>
    <mergeCell ref="I441:I447"/>
    <mergeCell ref="B421:B427"/>
    <mergeCell ref="B394:B400"/>
    <mergeCell ref="G362:G368"/>
    <mergeCell ref="B414:B420"/>
    <mergeCell ref="E441:E447"/>
    <mergeCell ref="I428:I433"/>
    <mergeCell ref="A311:A317"/>
    <mergeCell ref="A441:A447"/>
    <mergeCell ref="A448:A454"/>
    <mergeCell ref="F428:F433"/>
    <mergeCell ref="H428:H432"/>
    <mergeCell ref="E434:E440"/>
    <mergeCell ref="G448:G454"/>
    <mergeCell ref="H448:H453"/>
    <mergeCell ref="B448:B454"/>
    <mergeCell ref="C441:C447"/>
    <mergeCell ref="A209:A215"/>
    <mergeCell ref="B209:B215"/>
    <mergeCell ref="C209:C215"/>
    <mergeCell ref="D209:D215"/>
    <mergeCell ref="I297:I303"/>
    <mergeCell ref="J242:J248"/>
    <mergeCell ref="B242:B248"/>
    <mergeCell ref="B236:B241"/>
    <mergeCell ref="B249:B254"/>
    <mergeCell ref="G283:G289"/>
    <mergeCell ref="I194:I201"/>
    <mergeCell ref="F462:F468"/>
    <mergeCell ref="J388:J389"/>
    <mergeCell ref="J434:J440"/>
    <mergeCell ref="F434:F440"/>
    <mergeCell ref="G434:G440"/>
    <mergeCell ref="H434:H439"/>
    <mergeCell ref="I434:I440"/>
    <mergeCell ref="I421:I427"/>
    <mergeCell ref="H414:H420"/>
    <mergeCell ref="A462:A468"/>
    <mergeCell ref="B462:B468"/>
    <mergeCell ref="C462:C468"/>
    <mergeCell ref="D462:D468"/>
    <mergeCell ref="E462:E468"/>
    <mergeCell ref="J187:J193"/>
    <mergeCell ref="F223:F229"/>
    <mergeCell ref="H223:H229"/>
    <mergeCell ref="F230:F235"/>
    <mergeCell ref="H230:H235"/>
    <mergeCell ref="I262:I268"/>
    <mergeCell ref="I269:I275"/>
    <mergeCell ref="H276:H282"/>
    <mergeCell ref="G269:G275"/>
    <mergeCell ref="F249:F254"/>
    <mergeCell ref="I255:I261"/>
    <mergeCell ref="G342:G348"/>
    <mergeCell ref="G311:G317"/>
    <mergeCell ref="E262:E268"/>
    <mergeCell ref="F290:F296"/>
    <mergeCell ref="F297:F303"/>
    <mergeCell ref="J283:J289"/>
    <mergeCell ref="J290:J296"/>
    <mergeCell ref="J297:J303"/>
    <mergeCell ref="J304:J310"/>
    <mergeCell ref="G335:G341"/>
    <mergeCell ref="B677:B683"/>
    <mergeCell ref="H941:H950"/>
    <mergeCell ref="J223:J225"/>
    <mergeCell ref="C332:I332"/>
    <mergeCell ref="G349:G355"/>
    <mergeCell ref="E255:E261"/>
    <mergeCell ref="J349:J351"/>
    <mergeCell ref="J311:J317"/>
    <mergeCell ref="J342:J344"/>
    <mergeCell ref="H342:H348"/>
    <mergeCell ref="I607:I614"/>
    <mergeCell ref="I625:I631"/>
    <mergeCell ref="I642:I648"/>
    <mergeCell ref="I707:I708"/>
    <mergeCell ref="I684:I690"/>
    <mergeCell ref="H670:H676"/>
    <mergeCell ref="I670:I676"/>
    <mergeCell ref="I697:I702"/>
    <mergeCell ref="I677:I683"/>
    <mergeCell ref="H663:H669"/>
    <mergeCell ref="C860:C867"/>
    <mergeCell ref="C995:I995"/>
    <mergeCell ref="C996:I996"/>
    <mergeCell ref="B997:O997"/>
    <mergeCell ref="G951:G955"/>
    <mergeCell ref="I923:I931"/>
    <mergeCell ref="F932:F940"/>
    <mergeCell ref="H932:H940"/>
    <mergeCell ref="C988:C994"/>
    <mergeCell ref="F988:F994"/>
    <mergeCell ref="H979:H987"/>
    <mergeCell ref="I956:I960"/>
    <mergeCell ref="H956:H960"/>
    <mergeCell ref="M478:M479"/>
    <mergeCell ref="D860:D867"/>
    <mergeCell ref="F860:F867"/>
    <mergeCell ref="H697:H702"/>
    <mergeCell ref="F663:F666"/>
    <mergeCell ref="C639:I639"/>
    <mergeCell ref="H642:H648"/>
    <mergeCell ref="H923:H931"/>
    <mergeCell ref="C900:C907"/>
    <mergeCell ref="D900:D907"/>
    <mergeCell ref="F1010:F1018"/>
    <mergeCell ref="I932:I940"/>
    <mergeCell ref="G956:G960"/>
    <mergeCell ref="G1001:G1009"/>
    <mergeCell ref="G1010:G1018"/>
    <mergeCell ref="H961:H969"/>
    <mergeCell ref="H970:H978"/>
    <mergeCell ref="C951:C955"/>
    <mergeCell ref="I951:I955"/>
    <mergeCell ref="C956:C960"/>
    <mergeCell ref="F956:F960"/>
    <mergeCell ref="G884:G891"/>
    <mergeCell ref="F892:F899"/>
    <mergeCell ref="G892:G899"/>
    <mergeCell ref="H892:H899"/>
    <mergeCell ref="I892:I899"/>
    <mergeCell ref="F923:F931"/>
    <mergeCell ref="G586:G592"/>
    <mergeCell ref="G482:G488"/>
    <mergeCell ref="J868:J875"/>
    <mergeCell ref="B951:B955"/>
    <mergeCell ref="F951:F953"/>
    <mergeCell ref="H951:H955"/>
    <mergeCell ref="B932:B940"/>
    <mergeCell ref="C932:C940"/>
    <mergeCell ref="I941:I946"/>
    <mergeCell ref="F941:F946"/>
    <mergeCell ref="J884:J891"/>
    <mergeCell ref="J892:J899"/>
    <mergeCell ref="H825:H830"/>
    <mergeCell ref="F819:F824"/>
    <mergeCell ref="J642:J644"/>
    <mergeCell ref="J632:J638"/>
    <mergeCell ref="H632:H638"/>
    <mergeCell ref="I716:I721"/>
    <mergeCell ref="I709:I715"/>
    <mergeCell ref="G677:G683"/>
    <mergeCell ref="C1049:I1049"/>
    <mergeCell ref="C1050:I1050"/>
    <mergeCell ref="A1051:J1051"/>
    <mergeCell ref="A1060:K1060"/>
    <mergeCell ref="C1048:I1048"/>
    <mergeCell ref="I1030:I1038"/>
    <mergeCell ref="A1039:A1047"/>
    <mergeCell ref="B1039:B1047"/>
    <mergeCell ref="A1064:K1064"/>
    <mergeCell ref="A1056:K1056"/>
    <mergeCell ref="A1057:K1057"/>
    <mergeCell ref="A1058:K1058"/>
    <mergeCell ref="A1059:K1059"/>
    <mergeCell ref="A1061:K1061"/>
    <mergeCell ref="A1062:K1062"/>
    <mergeCell ref="C1027:I1027"/>
    <mergeCell ref="J1030:J1032"/>
    <mergeCell ref="J1001:J1003"/>
    <mergeCell ref="J914:J916"/>
    <mergeCell ref="A1019:A1026"/>
    <mergeCell ref="H1019:H1026"/>
    <mergeCell ref="J1019:J1026"/>
    <mergeCell ref="I1019:I1026"/>
    <mergeCell ref="G1019:G1026"/>
    <mergeCell ref="F1019:F1026"/>
    <mergeCell ref="D1028:O1028"/>
    <mergeCell ref="J1039:J1047"/>
    <mergeCell ref="F1039:F1047"/>
    <mergeCell ref="G1039:G1047"/>
    <mergeCell ref="E1039:E1047"/>
    <mergeCell ref="D1039:D1047"/>
    <mergeCell ref="I1039:I1047"/>
    <mergeCell ref="H1039:H1047"/>
    <mergeCell ref="J318:J324"/>
    <mergeCell ref="J325:J331"/>
    <mergeCell ref="H900:H907"/>
    <mergeCell ref="A900:A907"/>
    <mergeCell ref="C1019:C1026"/>
    <mergeCell ref="B1019:B1026"/>
    <mergeCell ref="B988:B994"/>
    <mergeCell ref="F1001:F1007"/>
    <mergeCell ref="E1019:E1026"/>
    <mergeCell ref="D1019:D1026"/>
    <mergeCell ref="E79:E84"/>
    <mergeCell ref="G79:G84"/>
    <mergeCell ref="F79:F84"/>
    <mergeCell ref="J105:J107"/>
    <mergeCell ref="J66:J68"/>
    <mergeCell ref="E137:E143"/>
    <mergeCell ref="I112:I117"/>
    <mergeCell ref="E112:E117"/>
    <mergeCell ref="G112:G117"/>
    <mergeCell ref="G118:G123"/>
    <mergeCell ref="J151:J157"/>
    <mergeCell ref="F165:F171"/>
    <mergeCell ref="F158:F164"/>
    <mergeCell ref="B165:B171"/>
    <mergeCell ref="G158:G164"/>
    <mergeCell ref="G165:G171"/>
    <mergeCell ref="H158:H164"/>
    <mergeCell ref="H165:H171"/>
    <mergeCell ref="A325:A331"/>
    <mergeCell ref="B325:B331"/>
    <mergeCell ref="C325:C331"/>
    <mergeCell ref="F325:F331"/>
    <mergeCell ref="A988:A994"/>
    <mergeCell ref="E58:E65"/>
    <mergeCell ref="B158:B164"/>
    <mergeCell ref="D92:D97"/>
    <mergeCell ref="F92:F98"/>
    <mergeCell ref="E92:E98"/>
    <mergeCell ref="B318:B324"/>
    <mergeCell ref="C318:C324"/>
    <mergeCell ref="F318:F324"/>
    <mergeCell ref="E318:E324"/>
    <mergeCell ref="I318:I324"/>
    <mergeCell ref="H318:H324"/>
  </mergeCells>
  <pageMargins left="0.70866141732283472" right="0.70866141732283472" top="0.74803149606299213" bottom="0.74803149606299213" header="0.31496062992125984" footer="0.31496062992125984"/>
  <pageSetup paperSize="9" scale="60" firstPageNumber="2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21A8-013D-4FAC-9A14-EBA2BDB2B4AE}">
  <sheetPr>
    <pageSetUpPr fitToPage="1"/>
  </sheetPr>
  <dimension ref="A1:U179"/>
  <sheetViews>
    <sheetView zoomScale="90" zoomScaleNormal="90" workbookViewId="0">
      <selection activeCell="T8" sqref="T8"/>
    </sheetView>
  </sheetViews>
  <sheetFormatPr defaultRowHeight="12.75" x14ac:dyDescent="0.2"/>
  <cols>
    <col min="1" max="1" width="3.5703125" style="1" customWidth="1"/>
    <col min="2" max="2" width="2.5703125" style="1" customWidth="1"/>
    <col min="3" max="4" width="3.7109375" style="1" customWidth="1"/>
    <col min="5" max="5" width="2.5703125" style="1" customWidth="1"/>
    <col min="6" max="6" width="47.28515625" style="1" customWidth="1"/>
    <col min="7" max="7" width="5.7109375" style="1" customWidth="1"/>
    <col min="8" max="8" width="6.140625" style="1" customWidth="1"/>
    <col min="9" max="9" width="4.42578125" style="1" customWidth="1"/>
    <col min="10" max="10" width="31" style="1" customWidth="1"/>
    <col min="11" max="11" width="7.28515625" style="1" customWidth="1"/>
    <col min="12" max="12" width="12.85546875" style="1" customWidth="1"/>
    <col min="13" max="13" width="41.28515625" style="1" customWidth="1"/>
    <col min="14" max="14" width="11.7109375" style="1" customWidth="1"/>
    <col min="15" max="15" width="16.5703125" style="1" customWidth="1"/>
    <col min="16" max="21" width="9.140625" style="1"/>
    <col min="22" max="22" width="4.7109375" style="1" customWidth="1"/>
    <col min="23" max="16384" width="9.140625" style="1"/>
  </cols>
  <sheetData>
    <row r="1" spans="1:19" ht="66.75" customHeight="1" x14ac:dyDescent="0.2">
      <c r="M1" s="1513" t="s">
        <v>925</v>
      </c>
      <c r="N1" s="1513"/>
      <c r="O1" s="1513"/>
      <c r="P1" s="1512"/>
      <c r="Q1" s="1512"/>
      <c r="R1" s="1512"/>
      <c r="S1" s="1512"/>
    </row>
    <row r="2" spans="1:19" ht="21" customHeight="1" x14ac:dyDescent="0.2">
      <c r="A2" s="2072" t="s">
        <v>458</v>
      </c>
      <c r="B2" s="2072"/>
      <c r="C2" s="2072"/>
      <c r="D2" s="2072"/>
      <c r="E2" s="2072"/>
      <c r="F2" s="2072"/>
      <c r="G2" s="2072"/>
      <c r="H2" s="2072"/>
      <c r="I2" s="2072"/>
      <c r="J2" s="2072"/>
      <c r="K2" s="2072"/>
      <c r="L2" s="2072"/>
      <c r="M2" s="2072"/>
      <c r="N2" s="2072"/>
      <c r="O2" s="2072"/>
      <c r="P2" s="1512"/>
      <c r="Q2" s="1512"/>
      <c r="R2" s="1512"/>
      <c r="S2" s="1512"/>
    </row>
    <row r="3" spans="1:19" ht="18" customHeight="1" x14ac:dyDescent="0.2">
      <c r="A3" s="1510" t="s">
        <v>591</v>
      </c>
      <c r="B3" s="1510"/>
      <c r="C3" s="1510"/>
      <c r="D3" s="1510"/>
      <c r="E3" s="1510"/>
      <c r="F3" s="1510"/>
      <c r="G3" s="1510"/>
      <c r="H3" s="1510"/>
      <c r="I3" s="1510"/>
      <c r="J3" s="1510"/>
      <c r="K3" s="1510"/>
      <c r="L3" s="1510"/>
      <c r="M3" s="1510"/>
      <c r="N3" s="1510"/>
      <c r="O3" s="1510"/>
      <c r="P3" s="1512"/>
      <c r="Q3" s="1512"/>
      <c r="R3" s="1512"/>
      <c r="S3" s="1512"/>
    </row>
    <row r="4" spans="1:19" ht="14.25" customHeight="1" x14ac:dyDescent="0.2">
      <c r="A4" s="2072" t="s">
        <v>590</v>
      </c>
      <c r="B4" s="2072"/>
      <c r="C4" s="2072"/>
      <c r="D4" s="2072"/>
      <c r="E4" s="2072"/>
      <c r="F4" s="2072"/>
      <c r="G4" s="2072"/>
      <c r="H4" s="2072"/>
      <c r="I4" s="2072"/>
      <c r="J4" s="2072"/>
      <c r="K4" s="2072"/>
      <c r="L4" s="2072"/>
      <c r="M4" s="2072"/>
      <c r="N4" s="2072"/>
      <c r="O4" s="2072"/>
      <c r="P4" s="1512"/>
      <c r="Q4" s="1512"/>
      <c r="R4" s="1512"/>
      <c r="S4" s="1512"/>
    </row>
    <row r="5" spans="1:19" ht="16.5" thickBot="1" x14ac:dyDescent="0.25">
      <c r="A5" s="1507"/>
      <c r="B5" s="1507"/>
      <c r="C5" s="1507"/>
      <c r="D5" s="1507"/>
      <c r="E5" s="1507"/>
      <c r="F5" s="1507"/>
      <c r="G5" s="1507"/>
      <c r="H5" s="1507"/>
      <c r="I5" s="1507"/>
      <c r="J5" s="1507"/>
      <c r="K5" s="1507"/>
      <c r="L5" s="1507"/>
      <c r="M5" s="2071"/>
      <c r="N5" s="1507"/>
      <c r="O5" s="2070" t="s">
        <v>30</v>
      </c>
    </row>
    <row r="6" spans="1:19" ht="25.5" customHeight="1" thickBot="1" x14ac:dyDescent="0.25">
      <c r="A6" s="1504" t="s">
        <v>455</v>
      </c>
      <c r="B6" s="1503" t="s">
        <v>454</v>
      </c>
      <c r="C6" s="1502" t="s">
        <v>450</v>
      </c>
      <c r="D6" s="2069" t="s">
        <v>453</v>
      </c>
      <c r="E6" s="1500" t="s">
        <v>452</v>
      </c>
      <c r="F6" s="1499" t="s">
        <v>451</v>
      </c>
      <c r="G6" s="2068" t="s">
        <v>450</v>
      </c>
      <c r="H6" s="1495" t="s">
        <v>449</v>
      </c>
      <c r="I6" s="1497" t="s">
        <v>448</v>
      </c>
      <c r="J6" s="2067" t="s">
        <v>447</v>
      </c>
      <c r="K6" s="1495" t="s">
        <v>446</v>
      </c>
      <c r="L6" s="2067" t="s">
        <v>445</v>
      </c>
      <c r="M6" s="1493" t="s">
        <v>444</v>
      </c>
      <c r="N6" s="1492"/>
      <c r="O6" s="1491"/>
    </row>
    <row r="7" spans="1:19" x14ac:dyDescent="0.2">
      <c r="A7" s="1490"/>
      <c r="B7" s="1489"/>
      <c r="C7" s="1488"/>
      <c r="D7" s="2066"/>
      <c r="E7" s="1486"/>
      <c r="F7" s="1485"/>
      <c r="G7" s="2065"/>
      <c r="H7" s="1482"/>
      <c r="I7" s="1483"/>
      <c r="J7" s="2061"/>
      <c r="K7" s="1482"/>
      <c r="L7" s="2061"/>
      <c r="M7" s="1480" t="s">
        <v>443</v>
      </c>
      <c r="N7" s="1479" t="s">
        <v>442</v>
      </c>
      <c r="O7" s="2064" t="s">
        <v>441</v>
      </c>
    </row>
    <row r="8" spans="1:19" ht="168" customHeight="1" thickBot="1" x14ac:dyDescent="0.25">
      <c r="A8" s="1477"/>
      <c r="B8" s="1476"/>
      <c r="C8" s="1475"/>
      <c r="D8" s="2063"/>
      <c r="E8" s="1473"/>
      <c r="F8" s="1472"/>
      <c r="G8" s="2062"/>
      <c r="H8" s="1468"/>
      <c r="I8" s="1470"/>
      <c r="J8" s="2061"/>
      <c r="K8" s="1468"/>
      <c r="L8" s="2060"/>
      <c r="M8" s="1466"/>
      <c r="N8" s="1465"/>
      <c r="O8" s="2059"/>
    </row>
    <row r="9" spans="1:19" ht="16.899999999999999" customHeight="1" thickBot="1" x14ac:dyDescent="0.25">
      <c r="A9" s="1176" t="s">
        <v>56</v>
      </c>
      <c r="B9" s="2058"/>
      <c r="C9" s="1172" t="s">
        <v>243</v>
      </c>
      <c r="D9" s="1172"/>
      <c r="E9" s="2056"/>
      <c r="F9" s="2057"/>
      <c r="G9" s="2057"/>
      <c r="H9" s="2056"/>
      <c r="I9" s="2056"/>
      <c r="J9" s="2056"/>
      <c r="K9" s="2056"/>
      <c r="L9" s="2055"/>
      <c r="M9" s="2054"/>
      <c r="N9" s="2054"/>
      <c r="O9" s="2053"/>
    </row>
    <row r="10" spans="1:19" ht="18" customHeight="1" thickBot="1" x14ac:dyDescent="0.25">
      <c r="A10" s="2052"/>
      <c r="B10" s="2051"/>
      <c r="C10" s="2049"/>
      <c r="D10" s="2049"/>
      <c r="E10" s="2049"/>
      <c r="F10" s="2050"/>
      <c r="G10" s="2050"/>
      <c r="H10" s="2049"/>
      <c r="I10" s="2049"/>
      <c r="J10" s="2049"/>
      <c r="K10" s="2049"/>
      <c r="L10" s="2048"/>
      <c r="M10" s="2045" t="s">
        <v>589</v>
      </c>
      <c r="N10" s="2044" t="s">
        <v>588</v>
      </c>
      <c r="O10" s="2043">
        <v>76.25</v>
      </c>
    </row>
    <row r="11" spans="1:19" ht="28.5" customHeight="1" thickBot="1" x14ac:dyDescent="0.25">
      <c r="A11" s="1637" t="s">
        <v>56</v>
      </c>
      <c r="B11" s="1720" t="s">
        <v>56</v>
      </c>
      <c r="C11" s="1915" t="s">
        <v>587</v>
      </c>
      <c r="D11" s="1027"/>
      <c r="E11" s="1027"/>
      <c r="F11" s="1027"/>
      <c r="G11" s="1027"/>
      <c r="H11" s="1027"/>
      <c r="I11" s="1027"/>
      <c r="J11" s="1027"/>
      <c r="K11" s="1027"/>
      <c r="L11" s="1027"/>
      <c r="M11" s="2047"/>
      <c r="N11" s="2047"/>
      <c r="O11" s="2046"/>
    </row>
    <row r="12" spans="1:19" ht="21" customHeight="1" thickBot="1" x14ac:dyDescent="0.25">
      <c r="A12" s="1699"/>
      <c r="B12" s="1927"/>
      <c r="C12" s="1933"/>
      <c r="D12" s="1932"/>
      <c r="E12" s="1932"/>
      <c r="F12" s="1932"/>
      <c r="G12" s="1932"/>
      <c r="H12" s="1932"/>
      <c r="I12" s="1932"/>
      <c r="J12" s="1932"/>
      <c r="K12" s="1932"/>
      <c r="L12" s="1931"/>
      <c r="M12" s="2045" t="s">
        <v>586</v>
      </c>
      <c r="N12" s="2044" t="s">
        <v>498</v>
      </c>
      <c r="O12" s="2043">
        <v>1</v>
      </c>
    </row>
    <row r="13" spans="1:19" ht="27.6" customHeight="1" thickBot="1" x14ac:dyDescent="0.25">
      <c r="A13" s="1627"/>
      <c r="B13" s="1713"/>
      <c r="C13" s="1921"/>
      <c r="D13" s="1920"/>
      <c r="E13" s="1920"/>
      <c r="F13" s="1920"/>
      <c r="G13" s="1920"/>
      <c r="H13" s="1920"/>
      <c r="I13" s="1920"/>
      <c r="J13" s="1920"/>
      <c r="K13" s="1920"/>
      <c r="L13" s="1919"/>
      <c r="M13" s="2042" t="s">
        <v>585</v>
      </c>
      <c r="N13" s="2041" t="s">
        <v>498</v>
      </c>
      <c r="O13" s="1916">
        <v>1</v>
      </c>
    </row>
    <row r="14" spans="1:19" ht="30.75" customHeight="1" x14ac:dyDescent="0.2">
      <c r="A14" s="1668" t="s">
        <v>56</v>
      </c>
      <c r="B14" s="1667" t="s">
        <v>56</v>
      </c>
      <c r="C14" s="1756" t="s">
        <v>56</v>
      </c>
      <c r="D14" s="805" t="s">
        <v>582</v>
      </c>
      <c r="E14" s="1665"/>
      <c r="F14" s="1664"/>
      <c r="G14" s="411" t="s">
        <v>415</v>
      </c>
      <c r="H14" s="1003" t="s">
        <v>52</v>
      </c>
      <c r="I14" s="778" t="s">
        <v>196</v>
      </c>
      <c r="J14" s="1905" t="s">
        <v>58</v>
      </c>
      <c r="K14" s="1818" t="s">
        <v>49</v>
      </c>
      <c r="L14" s="1976">
        <v>0</v>
      </c>
      <c r="M14" s="1860" t="s">
        <v>584</v>
      </c>
      <c r="N14" s="1975" t="s">
        <v>498</v>
      </c>
      <c r="O14" s="1846"/>
    </row>
    <row r="15" spans="1:19" ht="16.149999999999999" customHeight="1" x14ac:dyDescent="0.2">
      <c r="A15" s="1654"/>
      <c r="B15" s="999"/>
      <c r="C15" s="1748"/>
      <c r="D15" s="798"/>
      <c r="E15" s="1652"/>
      <c r="F15" s="1651"/>
      <c r="G15" s="393"/>
      <c r="H15" s="996"/>
      <c r="I15" s="765"/>
      <c r="J15" s="2025" t="s">
        <v>204</v>
      </c>
      <c r="K15" s="774"/>
      <c r="L15" s="1676"/>
      <c r="M15" s="2040" t="s">
        <v>583</v>
      </c>
      <c r="N15" s="1972" t="s">
        <v>502</v>
      </c>
      <c r="O15" s="1878"/>
    </row>
    <row r="16" spans="1:19" ht="26.25" customHeight="1" thickBot="1" x14ac:dyDescent="0.25">
      <c r="A16" s="1646"/>
      <c r="B16" s="1645"/>
      <c r="C16" s="2039"/>
      <c r="D16" s="1643"/>
      <c r="E16" s="1642"/>
      <c r="F16" s="1641"/>
      <c r="G16" s="393"/>
      <c r="H16" s="996"/>
      <c r="I16" s="765"/>
      <c r="J16" s="1689"/>
      <c r="K16" s="1013" t="s">
        <v>33</v>
      </c>
      <c r="L16" s="1969">
        <f>SUM(L14:L15)</f>
        <v>0</v>
      </c>
      <c r="M16" s="2038"/>
      <c r="N16" s="1879"/>
      <c r="O16" s="1761"/>
    </row>
    <row r="17" spans="1:18" ht="24.75" customHeight="1" x14ac:dyDescent="0.2">
      <c r="A17" s="2034" t="s">
        <v>56</v>
      </c>
      <c r="B17" s="1203" t="s">
        <v>56</v>
      </c>
      <c r="C17" s="2037" t="s">
        <v>56</v>
      </c>
      <c r="D17" s="2036" t="s">
        <v>56</v>
      </c>
      <c r="E17" s="1828"/>
      <c r="F17" s="2035" t="s">
        <v>582</v>
      </c>
      <c r="G17" s="393"/>
      <c r="H17" s="996"/>
      <c r="I17" s="765"/>
      <c r="J17" s="1689"/>
      <c r="K17" s="777" t="s">
        <v>49</v>
      </c>
      <c r="L17" s="1631">
        <v>0</v>
      </c>
      <c r="M17" s="2030"/>
      <c r="N17" s="2029"/>
      <c r="O17" s="1820"/>
    </row>
    <row r="18" spans="1:18" ht="18.75" customHeight="1" thickBot="1" x14ac:dyDescent="0.25">
      <c r="A18" s="2034"/>
      <c r="B18" s="1203"/>
      <c r="C18" s="2033"/>
      <c r="D18" s="2032"/>
      <c r="E18" s="1824"/>
      <c r="F18" s="2031"/>
      <c r="G18" s="387"/>
      <c r="H18" s="992"/>
      <c r="I18" s="754"/>
      <c r="J18" s="1683"/>
      <c r="K18" s="1640" t="s">
        <v>33</v>
      </c>
      <c r="L18" s="1789">
        <f>SUM(L17)</f>
        <v>0</v>
      </c>
      <c r="M18" s="2030"/>
      <c r="N18" s="2029"/>
      <c r="O18" s="1820"/>
    </row>
    <row r="19" spans="1:18" ht="27.75" customHeight="1" x14ac:dyDescent="0.2">
      <c r="A19" s="1668" t="s">
        <v>56</v>
      </c>
      <c r="B19" s="1667" t="s">
        <v>56</v>
      </c>
      <c r="C19" s="1907" t="s">
        <v>39</v>
      </c>
      <c r="D19" s="1665" t="s">
        <v>581</v>
      </c>
      <c r="E19" s="1665"/>
      <c r="F19" s="1664"/>
      <c r="G19" s="160" t="s">
        <v>406</v>
      </c>
      <c r="H19" s="1882" t="s">
        <v>52</v>
      </c>
      <c r="I19" s="1992" t="s">
        <v>196</v>
      </c>
      <c r="J19" s="1905" t="s">
        <v>58</v>
      </c>
      <c r="K19" s="1818" t="s">
        <v>49</v>
      </c>
      <c r="L19" s="1976">
        <f>L22+L23+L24+L25+L26</f>
        <v>185</v>
      </c>
      <c r="M19" s="2028" t="s">
        <v>580</v>
      </c>
      <c r="N19" s="2027" t="s">
        <v>498</v>
      </c>
      <c r="O19" s="2026">
        <v>1</v>
      </c>
    </row>
    <row r="20" spans="1:18" ht="18" customHeight="1" x14ac:dyDescent="0.2">
      <c r="A20" s="1654"/>
      <c r="B20" s="999"/>
      <c r="C20" s="1895"/>
      <c r="D20" s="1652"/>
      <c r="E20" s="1652"/>
      <c r="F20" s="1651"/>
      <c r="G20" s="139"/>
      <c r="H20" s="1862"/>
      <c r="I20" s="2014"/>
      <c r="J20" s="2025" t="s">
        <v>204</v>
      </c>
      <c r="K20" s="1813"/>
      <c r="L20" s="1974"/>
      <c r="M20" s="1973"/>
      <c r="N20" s="1972"/>
      <c r="O20" s="2024"/>
    </row>
    <row r="21" spans="1:18" ht="24.6" customHeight="1" thickBot="1" x14ac:dyDescent="0.25">
      <c r="A21" s="1646"/>
      <c r="B21" s="1645"/>
      <c r="C21" s="1889"/>
      <c r="D21" s="1642"/>
      <c r="E21" s="1642"/>
      <c r="F21" s="1641"/>
      <c r="G21" s="124"/>
      <c r="H21" s="1862"/>
      <c r="I21" s="2014"/>
      <c r="J21" s="2023"/>
      <c r="K21" s="2022" t="s">
        <v>33</v>
      </c>
      <c r="L21" s="2021">
        <f>SUM(L19:L20)</f>
        <v>185</v>
      </c>
      <c r="M21" s="2020"/>
      <c r="N21" s="2019"/>
      <c r="O21" s="2018"/>
      <c r="R21" s="201"/>
    </row>
    <row r="22" spans="1:18" ht="33.75" customHeight="1" thickBot="1" x14ac:dyDescent="0.25">
      <c r="A22" s="1637" t="s">
        <v>56</v>
      </c>
      <c r="B22" s="1007" t="s">
        <v>56</v>
      </c>
      <c r="C22" s="2017" t="s">
        <v>39</v>
      </c>
      <c r="D22" s="2016" t="s">
        <v>56</v>
      </c>
      <c r="E22" s="2015"/>
      <c r="F22" s="1633" t="s">
        <v>579</v>
      </c>
      <c r="G22" s="160" t="s">
        <v>406</v>
      </c>
      <c r="H22" s="1862"/>
      <c r="I22" s="2014"/>
      <c r="J22" s="2013"/>
      <c r="K22" s="777" t="s">
        <v>49</v>
      </c>
      <c r="L22" s="2012">
        <v>57.3</v>
      </c>
      <c r="M22" s="1751" t="s">
        <v>578</v>
      </c>
      <c r="N22" s="2011" t="s">
        <v>498</v>
      </c>
      <c r="O22" s="2010">
        <v>3</v>
      </c>
      <c r="R22" s="201"/>
    </row>
    <row r="23" spans="1:18" ht="24" customHeight="1" thickBot="1" x14ac:dyDescent="0.25">
      <c r="A23" s="1627"/>
      <c r="B23" s="995"/>
      <c r="C23" s="2009"/>
      <c r="D23" s="2008"/>
      <c r="E23" s="1982"/>
      <c r="F23" s="1624"/>
      <c r="G23" s="139"/>
      <c r="H23" s="1854"/>
      <c r="I23" s="1981"/>
      <c r="J23" s="2007"/>
      <c r="K23" s="1795" t="s">
        <v>49</v>
      </c>
      <c r="L23" s="1980">
        <v>0</v>
      </c>
      <c r="M23" s="2006"/>
      <c r="N23" s="2005" t="s">
        <v>498</v>
      </c>
      <c r="O23" s="2004"/>
      <c r="Q23" s="474"/>
      <c r="R23" s="201"/>
    </row>
    <row r="24" spans="1:18" ht="38.25" customHeight="1" thickBot="1" x14ac:dyDescent="0.25">
      <c r="A24" s="1986" t="s">
        <v>56</v>
      </c>
      <c r="B24" s="1985" t="s">
        <v>56</v>
      </c>
      <c r="C24" s="1984" t="s">
        <v>39</v>
      </c>
      <c r="D24" s="2003" t="s">
        <v>39</v>
      </c>
      <c r="E24" s="2002"/>
      <c r="F24" s="1873" t="s">
        <v>577</v>
      </c>
      <c r="G24" s="124"/>
      <c r="H24" s="1882" t="s">
        <v>52</v>
      </c>
      <c r="I24" s="2001"/>
      <c r="J24" s="2000"/>
      <c r="K24" s="1795" t="s">
        <v>49</v>
      </c>
      <c r="L24" s="1999">
        <v>37.700000000000003</v>
      </c>
      <c r="M24" s="1998" t="s">
        <v>576</v>
      </c>
      <c r="N24" s="1997" t="s">
        <v>498</v>
      </c>
      <c r="O24" s="1996">
        <v>3</v>
      </c>
      <c r="R24" s="201"/>
    </row>
    <row r="25" spans="1:18" ht="28.5" customHeight="1" thickBot="1" x14ac:dyDescent="0.25">
      <c r="A25" s="1995" t="s">
        <v>56</v>
      </c>
      <c r="B25" s="1994" t="s">
        <v>56</v>
      </c>
      <c r="C25" s="1993" t="s">
        <v>39</v>
      </c>
      <c r="D25" s="1983" t="s">
        <v>97</v>
      </c>
      <c r="E25" s="1856"/>
      <c r="F25" s="1842" t="s">
        <v>575</v>
      </c>
      <c r="G25" s="160" t="s">
        <v>406</v>
      </c>
      <c r="H25" s="1862"/>
      <c r="I25" s="1992"/>
      <c r="J25" s="1991"/>
      <c r="K25" s="777" t="s">
        <v>49</v>
      </c>
      <c r="L25" s="1990">
        <v>30</v>
      </c>
      <c r="M25" s="1989" t="s">
        <v>574</v>
      </c>
      <c r="N25" s="1988" t="s">
        <v>573</v>
      </c>
      <c r="O25" s="1987">
        <v>2</v>
      </c>
    </row>
    <row r="26" spans="1:18" ht="40.5" customHeight="1" thickBot="1" x14ac:dyDescent="0.25">
      <c r="A26" s="1986" t="s">
        <v>56</v>
      </c>
      <c r="B26" s="1985" t="s">
        <v>56</v>
      </c>
      <c r="C26" s="1984" t="s">
        <v>39</v>
      </c>
      <c r="D26" s="1983" t="s">
        <v>96</v>
      </c>
      <c r="E26" s="1982"/>
      <c r="F26" s="1873" t="s">
        <v>572</v>
      </c>
      <c r="G26" s="139"/>
      <c r="H26" s="1854"/>
      <c r="I26" s="1981"/>
      <c r="J26" s="1887"/>
      <c r="K26" s="1795" t="s">
        <v>49</v>
      </c>
      <c r="L26" s="1980">
        <v>60</v>
      </c>
      <c r="M26" s="1979" t="s">
        <v>61</v>
      </c>
      <c r="N26" s="1978" t="s">
        <v>498</v>
      </c>
      <c r="O26" s="1977">
        <v>1</v>
      </c>
      <c r="P26" s="1796"/>
      <c r="Q26" s="1796"/>
      <c r="R26" s="201"/>
    </row>
    <row r="27" spans="1:18" ht="24" customHeight="1" x14ac:dyDescent="0.2">
      <c r="A27" s="1668" t="s">
        <v>56</v>
      </c>
      <c r="B27" s="1667" t="s">
        <v>56</v>
      </c>
      <c r="C27" s="1907" t="s">
        <v>97</v>
      </c>
      <c r="D27" s="805" t="s">
        <v>571</v>
      </c>
      <c r="E27" s="1665"/>
      <c r="F27" s="1664"/>
      <c r="G27" s="160" t="s">
        <v>569</v>
      </c>
      <c r="H27" s="1882" t="s">
        <v>52</v>
      </c>
      <c r="I27" s="1197" t="s">
        <v>196</v>
      </c>
      <c r="J27" s="1905" t="s">
        <v>58</v>
      </c>
      <c r="K27" s="1818" t="s">
        <v>49</v>
      </c>
      <c r="L27" s="1976">
        <f>L31+L32+L33</f>
        <v>150</v>
      </c>
      <c r="M27" s="1860"/>
      <c r="N27" s="1975"/>
      <c r="O27" s="1846"/>
      <c r="R27" s="201"/>
    </row>
    <row r="28" spans="1:18" ht="18" customHeight="1" x14ac:dyDescent="0.2">
      <c r="A28" s="1654"/>
      <c r="B28" s="999"/>
      <c r="C28" s="1895"/>
      <c r="D28" s="798"/>
      <c r="E28" s="1652"/>
      <c r="F28" s="1651"/>
      <c r="G28" s="139"/>
      <c r="H28" s="1862"/>
      <c r="I28" s="1191"/>
      <c r="J28" s="1901" t="s">
        <v>204</v>
      </c>
      <c r="K28" s="1813"/>
      <c r="L28" s="1974"/>
      <c r="M28" s="1973"/>
      <c r="N28" s="1972"/>
      <c r="O28" s="1878"/>
    </row>
    <row r="29" spans="1:18" ht="12" customHeight="1" x14ac:dyDescent="0.2">
      <c r="A29" s="1654"/>
      <c r="B29" s="999"/>
      <c r="C29" s="1895"/>
      <c r="D29" s="798"/>
      <c r="E29" s="1652"/>
      <c r="F29" s="1651"/>
      <c r="G29" s="139"/>
      <c r="H29" s="1862"/>
      <c r="I29" s="1191"/>
      <c r="J29" s="1894"/>
      <c r="K29" s="1813"/>
      <c r="L29" s="1971"/>
      <c r="M29" s="1880"/>
      <c r="N29" s="1970"/>
      <c r="O29" s="1883"/>
    </row>
    <row r="30" spans="1:18" ht="22.5" customHeight="1" thickBot="1" x14ac:dyDescent="0.25">
      <c r="A30" s="1646"/>
      <c r="B30" s="1645"/>
      <c r="C30" s="1889"/>
      <c r="D30" s="1643"/>
      <c r="E30" s="1642"/>
      <c r="F30" s="1641"/>
      <c r="G30" s="124"/>
      <c r="H30" s="1854"/>
      <c r="I30" s="1185"/>
      <c r="J30" s="1887"/>
      <c r="K30" s="1013" t="s">
        <v>33</v>
      </c>
      <c r="L30" s="1969">
        <f>SUM(L27:L29)</f>
        <v>150</v>
      </c>
      <c r="M30" s="1968"/>
      <c r="N30" s="1967"/>
      <c r="O30" s="1757"/>
    </row>
    <row r="31" spans="1:18" ht="28.5" customHeight="1" thickBot="1" x14ac:dyDescent="0.25">
      <c r="A31" s="1957" t="s">
        <v>56</v>
      </c>
      <c r="B31" s="1956" t="s">
        <v>56</v>
      </c>
      <c r="C31" s="1966" t="s">
        <v>97</v>
      </c>
      <c r="D31" s="1965" t="s">
        <v>56</v>
      </c>
      <c r="E31" s="993"/>
      <c r="F31" s="1964" t="s">
        <v>570</v>
      </c>
      <c r="G31" s="1960" t="s">
        <v>569</v>
      </c>
      <c r="H31" s="1862" t="s">
        <v>52</v>
      </c>
      <c r="I31" s="1191"/>
      <c r="J31" s="1959"/>
      <c r="K31" s="1753" t="s">
        <v>49</v>
      </c>
      <c r="L31" s="1743">
        <v>70</v>
      </c>
      <c r="M31" s="1963" t="s">
        <v>568</v>
      </c>
      <c r="N31" s="1962" t="s">
        <v>502</v>
      </c>
      <c r="O31" s="1961">
        <v>100</v>
      </c>
      <c r="R31" s="201"/>
    </row>
    <row r="32" spans="1:18" ht="42.75" customHeight="1" thickBot="1" x14ac:dyDescent="0.25">
      <c r="A32" s="1957" t="s">
        <v>56</v>
      </c>
      <c r="B32" s="1956" t="s">
        <v>56</v>
      </c>
      <c r="C32" s="1955" t="s">
        <v>97</v>
      </c>
      <c r="D32" s="1857" t="s">
        <v>39</v>
      </c>
      <c r="E32" s="993"/>
      <c r="F32" s="1873" t="s">
        <v>567</v>
      </c>
      <c r="G32" s="1960"/>
      <c r="H32" s="1862"/>
      <c r="I32" s="1191"/>
      <c r="J32" s="1959"/>
      <c r="K32" s="777" t="s">
        <v>49</v>
      </c>
      <c r="L32" s="1743">
        <v>10</v>
      </c>
      <c r="M32" s="1762" t="s">
        <v>566</v>
      </c>
      <c r="N32" s="1958" t="s">
        <v>498</v>
      </c>
      <c r="O32" s="1883">
        <v>2</v>
      </c>
      <c r="R32" s="201"/>
    </row>
    <row r="33" spans="1:18" ht="24.75" customHeight="1" thickBot="1" x14ac:dyDescent="0.25">
      <c r="A33" s="1957" t="s">
        <v>56</v>
      </c>
      <c r="B33" s="1956" t="s">
        <v>56</v>
      </c>
      <c r="C33" s="1955" t="s">
        <v>97</v>
      </c>
      <c r="D33" s="1857" t="s">
        <v>97</v>
      </c>
      <c r="E33" s="993"/>
      <c r="F33" s="1954" t="s">
        <v>565</v>
      </c>
      <c r="G33" s="1953"/>
      <c r="H33" s="1854"/>
      <c r="I33" s="1185"/>
      <c r="J33" s="1887"/>
      <c r="K33" s="777" t="s">
        <v>49</v>
      </c>
      <c r="L33" s="1743">
        <v>70</v>
      </c>
      <c r="M33" s="1952" t="s">
        <v>564</v>
      </c>
      <c r="N33" s="1951" t="s">
        <v>498</v>
      </c>
      <c r="O33" s="1869">
        <v>2</v>
      </c>
      <c r="R33" s="201"/>
    </row>
    <row r="34" spans="1:18" ht="13.5" customHeight="1" thickBot="1" x14ac:dyDescent="0.25">
      <c r="A34" s="1183" t="s">
        <v>56</v>
      </c>
      <c r="B34" s="1950" t="s">
        <v>56</v>
      </c>
      <c r="C34" s="1604" t="s">
        <v>38</v>
      </c>
      <c r="D34" s="1603"/>
      <c r="E34" s="1603"/>
      <c r="F34" s="1603"/>
      <c r="G34" s="1603"/>
      <c r="H34" s="1603"/>
      <c r="I34" s="1603"/>
      <c r="J34" s="1602"/>
      <c r="K34" s="1949" t="s">
        <v>33</v>
      </c>
      <c r="L34" s="1948">
        <f>L16+L21+L30</f>
        <v>335</v>
      </c>
      <c r="M34" s="1947"/>
      <c r="N34" s="1946"/>
      <c r="O34" s="1945"/>
    </row>
    <row r="35" spans="1:18" ht="13.5" customHeight="1" thickBot="1" x14ac:dyDescent="0.25">
      <c r="A35" s="1183" t="s">
        <v>56</v>
      </c>
      <c r="B35" s="741"/>
      <c r="C35" s="1944" t="s">
        <v>36</v>
      </c>
      <c r="D35" s="1943"/>
      <c r="E35" s="1943"/>
      <c r="F35" s="1943"/>
      <c r="G35" s="1943"/>
      <c r="H35" s="1943"/>
      <c r="I35" s="1943"/>
      <c r="J35" s="1942"/>
      <c r="K35" s="737" t="s">
        <v>33</v>
      </c>
      <c r="L35" s="1941">
        <f>L16+L21+L30</f>
        <v>335</v>
      </c>
      <c r="M35" s="1940"/>
      <c r="N35" s="1939"/>
      <c r="O35" s="1938"/>
    </row>
    <row r="36" spans="1:18" ht="27" customHeight="1" thickBot="1" x14ac:dyDescent="0.25">
      <c r="A36" s="1637" t="s">
        <v>39</v>
      </c>
      <c r="B36" s="1937"/>
      <c r="C36" s="1936" t="s">
        <v>563</v>
      </c>
      <c r="D36" s="1935"/>
      <c r="E36" s="1935"/>
      <c r="F36" s="1935"/>
      <c r="G36" s="1935"/>
      <c r="H36" s="1935"/>
      <c r="I36" s="1935"/>
      <c r="J36" s="1935"/>
      <c r="K36" s="1935"/>
      <c r="L36" s="1935"/>
      <c r="M36" s="1935"/>
      <c r="N36" s="1935"/>
      <c r="O36" s="1934"/>
    </row>
    <row r="37" spans="1:18" ht="18" customHeight="1" thickBot="1" x14ac:dyDescent="0.25">
      <c r="A37" s="1699"/>
      <c r="B37" s="1720"/>
      <c r="C37" s="1933"/>
      <c r="D37" s="1932"/>
      <c r="E37" s="1932"/>
      <c r="F37" s="1932"/>
      <c r="G37" s="1932"/>
      <c r="H37" s="1932"/>
      <c r="I37" s="1932"/>
      <c r="J37" s="1932"/>
      <c r="K37" s="1932"/>
      <c r="L37" s="1931"/>
      <c r="M37" s="1930" t="s">
        <v>562</v>
      </c>
      <c r="N37" s="1929" t="s">
        <v>528</v>
      </c>
      <c r="O37" s="1928">
        <v>1</v>
      </c>
    </row>
    <row r="38" spans="1:18" ht="22.5" customHeight="1" thickBot="1" x14ac:dyDescent="0.25">
      <c r="A38" s="1699"/>
      <c r="B38" s="1927"/>
      <c r="C38" s="1926"/>
      <c r="D38" s="1925"/>
      <c r="E38" s="1925"/>
      <c r="F38" s="1925"/>
      <c r="G38" s="1925"/>
      <c r="H38" s="1925"/>
      <c r="I38" s="1925"/>
      <c r="J38" s="1925"/>
      <c r="K38" s="1925"/>
      <c r="L38" s="1924"/>
      <c r="M38" s="1918" t="s">
        <v>508</v>
      </c>
      <c r="N38" s="1923" t="s">
        <v>502</v>
      </c>
      <c r="O38" s="1922"/>
    </row>
    <row r="39" spans="1:18" ht="28.5" customHeight="1" thickBot="1" x14ac:dyDescent="0.25">
      <c r="A39" s="1699"/>
      <c r="B39" s="1927"/>
      <c r="C39" s="1926"/>
      <c r="D39" s="1925"/>
      <c r="E39" s="1925"/>
      <c r="F39" s="1925"/>
      <c r="G39" s="1925"/>
      <c r="H39" s="1925"/>
      <c r="I39" s="1925"/>
      <c r="J39" s="1925"/>
      <c r="K39" s="1925"/>
      <c r="L39" s="1924"/>
      <c r="M39" s="1918" t="s">
        <v>561</v>
      </c>
      <c r="N39" s="1923" t="s">
        <v>498</v>
      </c>
      <c r="O39" s="1922"/>
    </row>
    <row r="40" spans="1:18" ht="37.5" customHeight="1" thickBot="1" x14ac:dyDescent="0.25">
      <c r="A40" s="1699"/>
      <c r="B40" s="1927"/>
      <c r="C40" s="1926"/>
      <c r="D40" s="1925"/>
      <c r="E40" s="1925"/>
      <c r="F40" s="1925"/>
      <c r="G40" s="1925"/>
      <c r="H40" s="1925"/>
      <c r="I40" s="1925"/>
      <c r="J40" s="1925"/>
      <c r="K40" s="1925"/>
      <c r="L40" s="1924"/>
      <c r="M40" s="1918" t="s">
        <v>560</v>
      </c>
      <c r="N40" s="1923" t="s">
        <v>498</v>
      </c>
      <c r="O40" s="1922"/>
    </row>
    <row r="41" spans="1:18" ht="24.75" customHeight="1" thickBot="1" x14ac:dyDescent="0.25">
      <c r="A41" s="1627"/>
      <c r="B41" s="1713"/>
      <c r="C41" s="1921"/>
      <c r="D41" s="1920"/>
      <c r="E41" s="1920"/>
      <c r="F41" s="1920"/>
      <c r="G41" s="1920"/>
      <c r="H41" s="1920"/>
      <c r="I41" s="1920"/>
      <c r="J41" s="1920"/>
      <c r="K41" s="1920"/>
      <c r="L41" s="1919"/>
      <c r="M41" s="1918" t="s">
        <v>559</v>
      </c>
      <c r="N41" s="1917" t="s">
        <v>528</v>
      </c>
      <c r="O41" s="1916">
        <v>52</v>
      </c>
    </row>
    <row r="42" spans="1:18" ht="25.5" customHeight="1" thickBot="1" x14ac:dyDescent="0.25">
      <c r="A42" s="1026" t="s">
        <v>39</v>
      </c>
      <c r="B42" s="1727" t="s">
        <v>56</v>
      </c>
      <c r="C42" s="1915" t="s">
        <v>174</v>
      </c>
      <c r="D42" s="1027"/>
      <c r="E42" s="1027"/>
      <c r="F42" s="1027"/>
      <c r="G42" s="1027"/>
      <c r="H42" s="1027"/>
      <c r="I42" s="1027"/>
      <c r="J42" s="1027"/>
      <c r="K42" s="1027"/>
      <c r="L42" s="1027"/>
      <c r="M42" s="1027"/>
      <c r="N42" s="1027"/>
      <c r="O42" s="1914"/>
    </row>
    <row r="43" spans="1:18" ht="29.25" customHeight="1" thickBot="1" x14ac:dyDescent="0.25">
      <c r="A43" s="1026"/>
      <c r="B43" s="1727"/>
      <c r="C43" s="1913"/>
      <c r="D43" s="1912"/>
      <c r="E43" s="1912"/>
      <c r="F43" s="1912"/>
      <c r="G43" s="1912"/>
      <c r="H43" s="1912"/>
      <c r="I43" s="1912"/>
      <c r="J43" s="1912"/>
      <c r="K43" s="1912"/>
      <c r="L43" s="1911"/>
      <c r="M43" s="1910" t="s">
        <v>558</v>
      </c>
      <c r="N43" s="1909" t="s">
        <v>557</v>
      </c>
      <c r="O43" s="1908"/>
    </row>
    <row r="44" spans="1:18" ht="30.6" customHeight="1" x14ac:dyDescent="0.2">
      <c r="A44" s="1668" t="s">
        <v>39</v>
      </c>
      <c r="B44" s="1667" t="s">
        <v>56</v>
      </c>
      <c r="C44" s="1907" t="s">
        <v>56</v>
      </c>
      <c r="D44" s="805" t="s">
        <v>556</v>
      </c>
      <c r="E44" s="1665"/>
      <c r="F44" s="1664"/>
      <c r="G44" s="160" t="s">
        <v>378</v>
      </c>
      <c r="H44" s="1906" t="s">
        <v>52</v>
      </c>
      <c r="I44" s="1197" t="s">
        <v>196</v>
      </c>
      <c r="J44" s="1905" t="s">
        <v>58</v>
      </c>
      <c r="K44" s="1904" t="s">
        <v>49</v>
      </c>
      <c r="L44" s="801">
        <f>L49+L50+L51+L52+L53+L54</f>
        <v>63</v>
      </c>
      <c r="M44" s="1779"/>
      <c r="N44" s="1903"/>
      <c r="O44" s="1902"/>
    </row>
    <row r="45" spans="1:18" ht="31.15" customHeight="1" x14ac:dyDescent="0.2">
      <c r="A45" s="1654"/>
      <c r="B45" s="999"/>
      <c r="C45" s="1895"/>
      <c r="D45" s="798"/>
      <c r="E45" s="1652"/>
      <c r="F45" s="1651"/>
      <c r="G45" s="139"/>
      <c r="H45" s="1862"/>
      <c r="I45" s="1191"/>
      <c r="J45" s="1901" t="s">
        <v>204</v>
      </c>
      <c r="K45" s="1893"/>
      <c r="L45" s="795"/>
      <c r="M45" s="1900"/>
      <c r="N45" s="1899"/>
      <c r="O45" s="1896"/>
    </row>
    <row r="46" spans="1:18" x14ac:dyDescent="0.2">
      <c r="A46" s="1654"/>
      <c r="B46" s="999"/>
      <c r="C46" s="1895"/>
      <c r="D46" s="798"/>
      <c r="E46" s="1652"/>
      <c r="F46" s="1651"/>
      <c r="G46" s="139"/>
      <c r="H46" s="1862"/>
      <c r="I46" s="1191"/>
      <c r="J46" s="1894"/>
      <c r="K46" s="1893"/>
      <c r="L46" s="795"/>
      <c r="M46" s="1898"/>
      <c r="N46" s="1897"/>
      <c r="O46" s="1896"/>
    </row>
    <row r="47" spans="1:18" x14ac:dyDescent="0.2">
      <c r="A47" s="1654"/>
      <c r="B47" s="999"/>
      <c r="C47" s="1895"/>
      <c r="D47" s="798"/>
      <c r="E47" s="1652"/>
      <c r="F47" s="1651"/>
      <c r="G47" s="139"/>
      <c r="H47" s="1862"/>
      <c r="I47" s="1191"/>
      <c r="J47" s="1894"/>
      <c r="K47" s="1893"/>
      <c r="L47" s="1892"/>
      <c r="M47" s="1770"/>
      <c r="N47" s="1891"/>
      <c r="O47" s="1890"/>
    </row>
    <row r="48" spans="1:18" ht="13.5" thickBot="1" x14ac:dyDescent="0.25">
      <c r="A48" s="1646"/>
      <c r="B48" s="1645"/>
      <c r="C48" s="1889"/>
      <c r="D48" s="1643"/>
      <c r="E48" s="1642"/>
      <c r="F48" s="1641"/>
      <c r="G48" s="124"/>
      <c r="H48" s="1888"/>
      <c r="I48" s="1191"/>
      <c r="J48" s="1887"/>
      <c r="K48" s="1886" t="s">
        <v>33</v>
      </c>
      <c r="L48" s="1218">
        <f>L44*1</f>
        <v>63</v>
      </c>
      <c r="M48" s="1885"/>
      <c r="N48" s="1884"/>
      <c r="O48" s="1883"/>
    </row>
    <row r="49" spans="1:16" ht="30" customHeight="1" thickBot="1" x14ac:dyDescent="0.25">
      <c r="A49" s="1008" t="s">
        <v>39</v>
      </c>
      <c r="B49" s="1199" t="s">
        <v>56</v>
      </c>
      <c r="C49" s="1858" t="s">
        <v>56</v>
      </c>
      <c r="D49" s="1857" t="s">
        <v>56</v>
      </c>
      <c r="E49" s="1864"/>
      <c r="F49" s="1863" t="s">
        <v>555</v>
      </c>
      <c r="G49" s="160" t="s">
        <v>378</v>
      </c>
      <c r="H49" s="1882" t="s">
        <v>52</v>
      </c>
      <c r="I49" s="1191"/>
      <c r="J49" s="1197"/>
      <c r="K49" s="1861" t="s">
        <v>49</v>
      </c>
      <c r="L49" s="1881">
        <v>5</v>
      </c>
      <c r="M49" s="1880" t="s">
        <v>554</v>
      </c>
      <c r="N49" s="1879" t="s">
        <v>528</v>
      </c>
      <c r="O49" s="1878">
        <v>2</v>
      </c>
    </row>
    <row r="50" spans="1:16" ht="26.25" customHeight="1" thickBot="1" x14ac:dyDescent="0.25">
      <c r="A50" s="1008" t="s">
        <v>39</v>
      </c>
      <c r="B50" s="1199" t="s">
        <v>56</v>
      </c>
      <c r="C50" s="1858" t="s">
        <v>56</v>
      </c>
      <c r="D50" s="1857" t="s">
        <v>39</v>
      </c>
      <c r="E50" s="1864"/>
      <c r="F50" s="1873" t="s">
        <v>553</v>
      </c>
      <c r="G50" s="139"/>
      <c r="H50" s="1862"/>
      <c r="I50" s="1191"/>
      <c r="J50" s="1191"/>
      <c r="K50" s="1877" t="s">
        <v>49</v>
      </c>
      <c r="L50" s="1876">
        <v>5</v>
      </c>
      <c r="M50" s="1875" t="s">
        <v>552</v>
      </c>
      <c r="N50" s="1874" t="s">
        <v>528</v>
      </c>
      <c r="O50" s="1865">
        <v>4</v>
      </c>
    </row>
    <row r="51" spans="1:16" ht="41.25" customHeight="1" thickBot="1" x14ac:dyDescent="0.25">
      <c r="A51" s="1008" t="s">
        <v>39</v>
      </c>
      <c r="B51" s="1199" t="s">
        <v>56</v>
      </c>
      <c r="C51" s="1858" t="s">
        <v>56</v>
      </c>
      <c r="D51" s="1857" t="s">
        <v>97</v>
      </c>
      <c r="E51" s="1864"/>
      <c r="F51" s="1873" t="s">
        <v>551</v>
      </c>
      <c r="G51" s="124"/>
      <c r="H51" s="1862"/>
      <c r="I51" s="1191"/>
      <c r="J51" s="1191"/>
      <c r="K51" s="1853" t="s">
        <v>49</v>
      </c>
      <c r="L51" s="1872">
        <v>5</v>
      </c>
      <c r="M51" s="1871" t="s">
        <v>550</v>
      </c>
      <c r="N51" s="1870" t="s">
        <v>528</v>
      </c>
      <c r="O51" s="1869">
        <v>4</v>
      </c>
    </row>
    <row r="52" spans="1:16" ht="33" customHeight="1" thickBot="1" x14ac:dyDescent="0.25">
      <c r="A52" s="1008" t="s">
        <v>39</v>
      </c>
      <c r="B52" s="1199" t="s">
        <v>56</v>
      </c>
      <c r="C52" s="1858" t="s">
        <v>56</v>
      </c>
      <c r="D52" s="1857" t="s">
        <v>96</v>
      </c>
      <c r="E52" s="1864"/>
      <c r="F52" s="1863" t="s">
        <v>549</v>
      </c>
      <c r="G52" s="160" t="s">
        <v>378</v>
      </c>
      <c r="H52" s="1862"/>
      <c r="I52" s="1191"/>
      <c r="J52" s="1191"/>
      <c r="K52" s="1868" t="s">
        <v>49</v>
      </c>
      <c r="L52" s="1867">
        <v>4</v>
      </c>
      <c r="M52" s="1866" t="s">
        <v>548</v>
      </c>
      <c r="N52" s="1821" t="s">
        <v>528</v>
      </c>
      <c r="O52" s="1865">
        <v>1</v>
      </c>
    </row>
    <row r="53" spans="1:16" ht="32.25" customHeight="1" thickBot="1" x14ac:dyDescent="0.25">
      <c r="A53" s="1008" t="s">
        <v>39</v>
      </c>
      <c r="B53" s="1199" t="s">
        <v>56</v>
      </c>
      <c r="C53" s="1858" t="s">
        <v>56</v>
      </c>
      <c r="D53" s="1857" t="s">
        <v>94</v>
      </c>
      <c r="E53" s="1864"/>
      <c r="F53" s="1863" t="s">
        <v>547</v>
      </c>
      <c r="G53" s="139"/>
      <c r="H53" s="1862"/>
      <c r="I53" s="1191"/>
      <c r="J53" s="1191"/>
      <c r="K53" s="1861" t="s">
        <v>49</v>
      </c>
      <c r="L53" s="1212">
        <v>40</v>
      </c>
      <c r="M53" s="1860" t="s">
        <v>546</v>
      </c>
      <c r="N53" s="1859" t="s">
        <v>528</v>
      </c>
      <c r="O53" s="1846">
        <v>1</v>
      </c>
      <c r="P53" s="201"/>
    </row>
    <row r="54" spans="1:16" ht="33.75" customHeight="1" thickBot="1" x14ac:dyDescent="0.25">
      <c r="A54" s="1008" t="s">
        <v>39</v>
      </c>
      <c r="B54" s="1199" t="s">
        <v>56</v>
      </c>
      <c r="C54" s="1858" t="s">
        <v>56</v>
      </c>
      <c r="D54" s="1857" t="s">
        <v>90</v>
      </c>
      <c r="E54" s="1856"/>
      <c r="F54" s="1855" t="s">
        <v>545</v>
      </c>
      <c r="G54" s="139"/>
      <c r="H54" s="1854"/>
      <c r="I54" s="1185"/>
      <c r="J54" s="1185"/>
      <c r="K54" s="1853" t="s">
        <v>49</v>
      </c>
      <c r="L54" s="1852">
        <v>4</v>
      </c>
      <c r="M54" s="1851" t="s">
        <v>544</v>
      </c>
      <c r="N54" s="1850" t="s">
        <v>528</v>
      </c>
      <c r="O54" s="1849">
        <v>1</v>
      </c>
    </row>
    <row r="55" spans="1:16" ht="24" customHeight="1" x14ac:dyDescent="0.2">
      <c r="A55" s="1668" t="s">
        <v>39</v>
      </c>
      <c r="B55" s="1667" t="s">
        <v>56</v>
      </c>
      <c r="C55" s="1666" t="s">
        <v>39</v>
      </c>
      <c r="D55" s="805" t="s">
        <v>542</v>
      </c>
      <c r="E55" s="1665"/>
      <c r="F55" s="1664"/>
      <c r="G55" s="411" t="s">
        <v>362</v>
      </c>
      <c r="H55" s="1003" t="s">
        <v>52</v>
      </c>
      <c r="I55" s="778" t="s">
        <v>196</v>
      </c>
      <c r="J55" s="1694" t="s">
        <v>204</v>
      </c>
      <c r="K55" s="1848" t="s">
        <v>49</v>
      </c>
      <c r="L55" s="1817">
        <v>0</v>
      </c>
      <c r="M55" s="1847" t="s">
        <v>543</v>
      </c>
      <c r="N55" s="1833" t="s">
        <v>498</v>
      </c>
      <c r="O55" s="1846">
        <v>0</v>
      </c>
    </row>
    <row r="56" spans="1:16" ht="26.25" customHeight="1" thickBot="1" x14ac:dyDescent="0.25">
      <c r="A56" s="1646"/>
      <c r="B56" s="1645"/>
      <c r="C56" s="1644"/>
      <c r="D56" s="1643"/>
      <c r="E56" s="1642"/>
      <c r="F56" s="1641"/>
      <c r="G56" s="393"/>
      <c r="H56" s="996"/>
      <c r="I56" s="765"/>
      <c r="J56" s="1689"/>
      <c r="K56" s="1013" t="s">
        <v>33</v>
      </c>
      <c r="L56" s="1803">
        <f>SUM(L55)</f>
        <v>0</v>
      </c>
      <c r="M56" s="1845"/>
      <c r="N56" s="1844"/>
      <c r="O56" s="1843"/>
    </row>
    <row r="57" spans="1:16" ht="26.25" customHeight="1" x14ac:dyDescent="0.2">
      <c r="A57" s="1668" t="s">
        <v>39</v>
      </c>
      <c r="B57" s="1667" t="s">
        <v>56</v>
      </c>
      <c r="C57" s="1666" t="s">
        <v>39</v>
      </c>
      <c r="D57" s="1635" t="s">
        <v>56</v>
      </c>
      <c r="E57" s="1691"/>
      <c r="F57" s="1842" t="s">
        <v>542</v>
      </c>
      <c r="G57" s="393"/>
      <c r="H57" s="996"/>
      <c r="I57" s="765"/>
      <c r="J57" s="1689"/>
      <c r="K57" s="1841" t="s">
        <v>49</v>
      </c>
      <c r="L57" s="1631">
        <v>0</v>
      </c>
      <c r="M57" s="1840"/>
      <c r="N57" s="1839"/>
      <c r="O57" s="1838"/>
    </row>
    <row r="58" spans="1:16" ht="16.5" customHeight="1" thickBot="1" x14ac:dyDescent="0.25">
      <c r="A58" s="1646"/>
      <c r="B58" s="1645"/>
      <c r="C58" s="1644"/>
      <c r="D58" s="1208"/>
      <c r="E58" s="1691"/>
      <c r="F58" s="1698"/>
      <c r="G58" s="387"/>
      <c r="H58" s="992"/>
      <c r="I58" s="754"/>
      <c r="J58" s="1683"/>
      <c r="K58" s="1622" t="s">
        <v>33</v>
      </c>
      <c r="L58" s="1696">
        <f>SUM(L57)</f>
        <v>0</v>
      </c>
      <c r="M58" s="1837"/>
      <c r="N58" s="1836"/>
      <c r="O58" s="1835"/>
    </row>
    <row r="59" spans="1:16" ht="25.5" customHeight="1" x14ac:dyDescent="0.2">
      <c r="A59" s="1668" t="s">
        <v>39</v>
      </c>
      <c r="B59" s="1667" t="s">
        <v>56</v>
      </c>
      <c r="C59" s="1829" t="s">
        <v>97</v>
      </c>
      <c r="D59" s="805" t="s">
        <v>539</v>
      </c>
      <c r="E59" s="1665"/>
      <c r="F59" s="1664"/>
      <c r="G59" s="411" t="s">
        <v>541</v>
      </c>
      <c r="H59" s="1003" t="s">
        <v>52</v>
      </c>
      <c r="I59" s="778" t="s">
        <v>196</v>
      </c>
      <c r="J59" s="1694" t="s">
        <v>204</v>
      </c>
      <c r="K59" s="1818" t="s">
        <v>49</v>
      </c>
      <c r="L59" s="1817">
        <v>0</v>
      </c>
      <c r="M59" s="1834" t="s">
        <v>540</v>
      </c>
      <c r="N59" s="1833" t="s">
        <v>498</v>
      </c>
      <c r="O59" s="1832">
        <v>0</v>
      </c>
    </row>
    <row r="60" spans="1:16" ht="25.5" customHeight="1" thickBot="1" x14ac:dyDescent="0.25">
      <c r="A60" s="1646"/>
      <c r="B60" s="1645"/>
      <c r="C60" s="1825"/>
      <c r="D60" s="1643"/>
      <c r="E60" s="1642"/>
      <c r="F60" s="1641"/>
      <c r="G60" s="393"/>
      <c r="H60" s="996"/>
      <c r="I60" s="765"/>
      <c r="J60" s="1744"/>
      <c r="K60" s="1013" t="s">
        <v>33</v>
      </c>
      <c r="L60" s="1803">
        <f>SUM(L59:L59)</f>
        <v>0</v>
      </c>
      <c r="M60" s="1831"/>
      <c r="N60" s="1830"/>
      <c r="O60" s="1761"/>
    </row>
    <row r="61" spans="1:16" ht="25.5" customHeight="1" x14ac:dyDescent="0.2">
      <c r="A61" s="1668" t="s">
        <v>39</v>
      </c>
      <c r="B61" s="1667" t="s">
        <v>56</v>
      </c>
      <c r="C61" s="1829" t="s">
        <v>97</v>
      </c>
      <c r="D61" s="1635" t="s">
        <v>56</v>
      </c>
      <c r="E61" s="1828"/>
      <c r="F61" s="1827" t="s">
        <v>539</v>
      </c>
      <c r="G61" s="393"/>
      <c r="H61" s="996"/>
      <c r="I61" s="765"/>
      <c r="J61" s="1744"/>
      <c r="K61" s="1826" t="s">
        <v>49</v>
      </c>
      <c r="L61" s="1631">
        <v>0</v>
      </c>
      <c r="M61" s="1822"/>
      <c r="N61" s="1821"/>
      <c r="O61" s="1820"/>
    </row>
    <row r="62" spans="1:16" ht="25.5" customHeight="1" thickBot="1" x14ac:dyDescent="0.25">
      <c r="A62" s="1646"/>
      <c r="B62" s="1645"/>
      <c r="C62" s="1825"/>
      <c r="D62" s="758"/>
      <c r="E62" s="1824"/>
      <c r="F62" s="1823"/>
      <c r="G62" s="387"/>
      <c r="H62" s="992"/>
      <c r="I62" s="754"/>
      <c r="J62" s="1737"/>
      <c r="K62" s="1622" t="s">
        <v>33</v>
      </c>
      <c r="L62" s="1696">
        <f>SUM(L61)</f>
        <v>0</v>
      </c>
      <c r="M62" s="1822"/>
      <c r="N62" s="1821"/>
      <c r="O62" s="1820"/>
    </row>
    <row r="63" spans="1:16" ht="36.75" customHeight="1" x14ac:dyDescent="0.2">
      <c r="A63" s="1637" t="s">
        <v>39</v>
      </c>
      <c r="B63" s="1007" t="s">
        <v>56</v>
      </c>
      <c r="C63" s="1006" t="s">
        <v>96</v>
      </c>
      <c r="D63" s="1665" t="s">
        <v>538</v>
      </c>
      <c r="E63" s="1665"/>
      <c r="F63" s="1664"/>
      <c r="G63" s="411" t="s">
        <v>521</v>
      </c>
      <c r="H63" s="1003" t="s">
        <v>52</v>
      </c>
      <c r="I63" s="1819" t="s">
        <v>196</v>
      </c>
      <c r="J63" s="1694" t="s">
        <v>204</v>
      </c>
      <c r="K63" s="1818" t="s">
        <v>49</v>
      </c>
      <c r="L63" s="1817">
        <f>L67+L70+L74+L77+L79+L82+L85+L88</f>
        <v>37.6</v>
      </c>
      <c r="M63" s="1816"/>
      <c r="N63" s="1815"/>
      <c r="O63" s="1814"/>
    </row>
    <row r="64" spans="1:16" x14ac:dyDescent="0.2">
      <c r="A64" s="1699"/>
      <c r="B64" s="999"/>
      <c r="C64" s="998"/>
      <c r="D64" s="1652"/>
      <c r="E64" s="1652"/>
      <c r="F64" s="1651"/>
      <c r="G64" s="393"/>
      <c r="H64" s="996"/>
      <c r="I64" s="1804"/>
      <c r="J64" s="1744"/>
      <c r="K64" s="1813" t="s">
        <v>45</v>
      </c>
      <c r="L64" s="1812">
        <f>L68+L71+L73+L76+L80+L83+L86+L89</f>
        <v>368</v>
      </c>
      <c r="M64" s="1811"/>
      <c r="N64" s="1807"/>
      <c r="O64" s="1806"/>
      <c r="P64" s="201"/>
    </row>
    <row r="65" spans="1:21" x14ac:dyDescent="0.2">
      <c r="A65" s="1699"/>
      <c r="B65" s="999"/>
      <c r="C65" s="998"/>
      <c r="D65" s="1652"/>
      <c r="E65" s="1652"/>
      <c r="F65" s="1651"/>
      <c r="G65" s="393"/>
      <c r="H65" s="996"/>
      <c r="I65" s="1804"/>
      <c r="J65" s="1744"/>
      <c r="K65" s="1810"/>
      <c r="L65" s="1809"/>
      <c r="M65" s="1808"/>
      <c r="N65" s="1807"/>
      <c r="O65" s="1806"/>
    </row>
    <row r="66" spans="1:21" ht="13.5" thickBot="1" x14ac:dyDescent="0.25">
      <c r="A66" s="1627"/>
      <c r="B66" s="995"/>
      <c r="C66" s="1805"/>
      <c r="D66" s="1642"/>
      <c r="E66" s="1642"/>
      <c r="F66" s="1641"/>
      <c r="G66" s="387"/>
      <c r="H66" s="992"/>
      <c r="I66" s="1804"/>
      <c r="J66" s="1744"/>
      <c r="K66" s="1013" t="s">
        <v>33</v>
      </c>
      <c r="L66" s="1803">
        <f>SUM(L63:L64)</f>
        <v>405.6</v>
      </c>
      <c r="M66" s="1802"/>
      <c r="N66" s="1801"/>
      <c r="O66" s="1800"/>
    </row>
    <row r="67" spans="1:21" ht="27" customHeight="1" thickBot="1" x14ac:dyDescent="0.25">
      <c r="A67" s="1637" t="s">
        <v>39</v>
      </c>
      <c r="B67" s="1007" t="s">
        <v>56</v>
      </c>
      <c r="C67" s="1756" t="s">
        <v>96</v>
      </c>
      <c r="D67" s="1755" t="s">
        <v>56</v>
      </c>
      <c r="E67" s="1634"/>
      <c r="F67" s="1754" t="s">
        <v>537</v>
      </c>
      <c r="G67" s="1045" t="s">
        <v>521</v>
      </c>
      <c r="H67" s="1003" t="s">
        <v>52</v>
      </c>
      <c r="I67" s="1744"/>
      <c r="J67" s="1744"/>
      <c r="K67" s="1795" t="s">
        <v>49</v>
      </c>
      <c r="L67" s="1752">
        <v>0</v>
      </c>
      <c r="M67" s="1799"/>
      <c r="N67" s="1798"/>
      <c r="O67" s="1797"/>
      <c r="P67" s="1796"/>
      <c r="Q67" s="201"/>
      <c r="U67" s="201"/>
    </row>
    <row r="68" spans="1:21" ht="27" customHeight="1" thickBot="1" x14ac:dyDescent="0.25">
      <c r="A68" s="1699"/>
      <c r="B68" s="999"/>
      <c r="C68" s="1748"/>
      <c r="D68" s="1747"/>
      <c r="E68" s="1746"/>
      <c r="F68" s="1745"/>
      <c r="G68" s="1040"/>
      <c r="H68" s="996"/>
      <c r="I68" s="1744"/>
      <c r="J68" s="1744"/>
      <c r="K68" s="1795" t="s">
        <v>45</v>
      </c>
      <c r="L68" s="1752"/>
      <c r="M68" s="1770"/>
      <c r="N68" s="1769"/>
      <c r="O68" s="1768"/>
    </row>
    <row r="69" spans="1:21" ht="27" customHeight="1" thickBot="1" x14ac:dyDescent="0.25">
      <c r="A69" s="1627"/>
      <c r="B69" s="995"/>
      <c r="C69" s="1740"/>
      <c r="D69" s="1739"/>
      <c r="E69" s="1625"/>
      <c r="F69" s="1738"/>
      <c r="G69" s="1037"/>
      <c r="H69" s="996"/>
      <c r="I69" s="1744"/>
      <c r="J69" s="1744"/>
      <c r="K69" s="1794" t="s">
        <v>33</v>
      </c>
      <c r="L69" s="1760">
        <f>SUM(L67:L68)</f>
        <v>0</v>
      </c>
      <c r="M69" s="1770"/>
      <c r="N69" s="1769"/>
      <c r="O69" s="1768"/>
    </row>
    <row r="70" spans="1:21" ht="27.75" customHeight="1" thickBot="1" x14ac:dyDescent="0.25">
      <c r="A70" s="1637" t="s">
        <v>39</v>
      </c>
      <c r="B70" s="1007" t="s">
        <v>56</v>
      </c>
      <c r="C70" s="1756" t="s">
        <v>96</v>
      </c>
      <c r="D70" s="1755" t="s">
        <v>39</v>
      </c>
      <c r="E70" s="1634"/>
      <c r="F70" s="1785" t="s">
        <v>536</v>
      </c>
      <c r="G70" s="1045" t="s">
        <v>521</v>
      </c>
      <c r="H70" s="1003" t="s">
        <v>52</v>
      </c>
      <c r="I70" s="1744"/>
      <c r="J70" s="1744"/>
      <c r="K70" s="777" t="s">
        <v>49</v>
      </c>
      <c r="L70" s="1752">
        <v>0</v>
      </c>
      <c r="M70" s="1770"/>
      <c r="N70" s="1769"/>
      <c r="O70" s="1768"/>
      <c r="Q70" s="201"/>
      <c r="R70" s="201"/>
    </row>
    <row r="71" spans="1:21" ht="21" customHeight="1" thickBot="1" x14ac:dyDescent="0.25">
      <c r="A71" s="1699"/>
      <c r="B71" s="999"/>
      <c r="C71" s="1748"/>
      <c r="D71" s="1747"/>
      <c r="E71" s="1746"/>
      <c r="F71" s="1781"/>
      <c r="G71" s="1040"/>
      <c r="H71" s="996"/>
      <c r="I71" s="1744"/>
      <c r="J71" s="1744"/>
      <c r="K71" s="774" t="s">
        <v>45</v>
      </c>
      <c r="L71" s="1752">
        <v>340</v>
      </c>
      <c r="M71" s="1770" t="s">
        <v>535</v>
      </c>
      <c r="N71" s="1769" t="s">
        <v>528</v>
      </c>
      <c r="O71" s="1776">
        <v>3</v>
      </c>
    </row>
    <row r="72" spans="1:21" ht="21" customHeight="1" thickBot="1" x14ac:dyDescent="0.25">
      <c r="A72" s="1627"/>
      <c r="B72" s="995"/>
      <c r="C72" s="1740"/>
      <c r="D72" s="1739"/>
      <c r="E72" s="1625"/>
      <c r="F72" s="1780"/>
      <c r="G72" s="1037"/>
      <c r="H72" s="992"/>
      <c r="I72" s="1744"/>
      <c r="J72" s="1744"/>
      <c r="K72" s="1640" t="s">
        <v>33</v>
      </c>
      <c r="L72" s="1760">
        <f>SUM(L70:L71)</f>
        <v>340</v>
      </c>
      <c r="M72" s="1770"/>
      <c r="N72" s="1769"/>
      <c r="O72" s="1768"/>
    </row>
    <row r="73" spans="1:21" ht="24.75" customHeight="1" thickBot="1" x14ac:dyDescent="0.25">
      <c r="A73" s="1637" t="s">
        <v>39</v>
      </c>
      <c r="B73" s="1007" t="s">
        <v>56</v>
      </c>
      <c r="C73" s="1756" t="s">
        <v>96</v>
      </c>
      <c r="D73" s="1755" t="s">
        <v>97</v>
      </c>
      <c r="E73" s="1634"/>
      <c r="F73" s="1785" t="s">
        <v>534</v>
      </c>
      <c r="G73" s="1045" t="s">
        <v>521</v>
      </c>
      <c r="H73" s="1003" t="s">
        <v>52</v>
      </c>
      <c r="I73" s="1744"/>
      <c r="J73" s="1744"/>
      <c r="K73" s="777" t="s">
        <v>45</v>
      </c>
      <c r="L73" s="1752">
        <v>12</v>
      </c>
      <c r="M73" s="1793" t="s">
        <v>533</v>
      </c>
      <c r="N73" s="1792" t="s">
        <v>528</v>
      </c>
      <c r="O73" s="1791">
        <v>6</v>
      </c>
    </row>
    <row r="74" spans="1:21" ht="13.5" customHeight="1" thickBot="1" x14ac:dyDescent="0.25">
      <c r="A74" s="1699"/>
      <c r="B74" s="999"/>
      <c r="C74" s="1748"/>
      <c r="D74" s="1747"/>
      <c r="E74" s="1746"/>
      <c r="F74" s="1781"/>
      <c r="G74" s="1040"/>
      <c r="H74" s="996"/>
      <c r="I74" s="1744"/>
      <c r="J74" s="1744"/>
      <c r="K74" s="763" t="s">
        <v>49</v>
      </c>
      <c r="L74" s="1752"/>
      <c r="M74" s="1770"/>
      <c r="N74" s="1777"/>
      <c r="O74" s="1768"/>
    </row>
    <row r="75" spans="1:21" ht="16.5" customHeight="1" thickBot="1" x14ac:dyDescent="0.25">
      <c r="A75" s="1699"/>
      <c r="B75" s="999"/>
      <c r="C75" s="1748"/>
      <c r="D75" s="1747"/>
      <c r="E75" s="1746"/>
      <c r="F75" s="1781"/>
      <c r="G75" s="1040"/>
      <c r="H75" s="996"/>
      <c r="I75" s="1744"/>
      <c r="J75" s="1744"/>
      <c r="K75" s="1790" t="s">
        <v>33</v>
      </c>
      <c r="L75" s="1789">
        <f>SUM(L73:L74)</f>
        <v>12</v>
      </c>
      <c r="M75" s="1788"/>
      <c r="N75" s="1787"/>
      <c r="O75" s="1786"/>
    </row>
    <row r="76" spans="1:21" ht="24.75" customHeight="1" thickBot="1" x14ac:dyDescent="0.25">
      <c r="A76" s="1637" t="s">
        <v>39</v>
      </c>
      <c r="B76" s="1007" t="s">
        <v>56</v>
      </c>
      <c r="C76" s="1756" t="s">
        <v>96</v>
      </c>
      <c r="D76" s="1755" t="s">
        <v>96</v>
      </c>
      <c r="E76" s="1634"/>
      <c r="F76" s="1785" t="s">
        <v>532</v>
      </c>
      <c r="G76" s="1045" t="s">
        <v>521</v>
      </c>
      <c r="H76" s="1003" t="s">
        <v>52</v>
      </c>
      <c r="I76" s="1744"/>
      <c r="J76" s="1744"/>
      <c r="K76" s="777" t="s">
        <v>45</v>
      </c>
      <c r="L76" s="1766">
        <v>5</v>
      </c>
      <c r="M76" s="1784" t="s">
        <v>531</v>
      </c>
      <c r="N76" s="1783" t="s">
        <v>528</v>
      </c>
      <c r="O76" s="1782">
        <v>15</v>
      </c>
    </row>
    <row r="77" spans="1:21" ht="19.5" customHeight="1" thickBot="1" x14ac:dyDescent="0.25">
      <c r="A77" s="1699"/>
      <c r="B77" s="999"/>
      <c r="C77" s="1748"/>
      <c r="D77" s="1747"/>
      <c r="E77" s="1746"/>
      <c r="F77" s="1781"/>
      <c r="G77" s="1040"/>
      <c r="H77" s="996"/>
      <c r="I77" s="1744"/>
      <c r="J77" s="1744"/>
      <c r="K77" s="774" t="s">
        <v>49</v>
      </c>
      <c r="L77" s="1752"/>
      <c r="M77" s="1770"/>
      <c r="N77" s="1777"/>
      <c r="O77" s="1768"/>
    </row>
    <row r="78" spans="1:21" ht="14.25" customHeight="1" thickBot="1" x14ac:dyDescent="0.25">
      <c r="A78" s="1627"/>
      <c r="B78" s="995"/>
      <c r="C78" s="1740"/>
      <c r="D78" s="1739"/>
      <c r="E78" s="1625"/>
      <c r="F78" s="1780"/>
      <c r="G78" s="1037"/>
      <c r="H78" s="992"/>
      <c r="I78" s="1744"/>
      <c r="J78" s="1744"/>
      <c r="K78" s="1640" t="s">
        <v>33</v>
      </c>
      <c r="L78" s="1760">
        <f>SUM(L76:L77)</f>
        <v>5</v>
      </c>
      <c r="M78" s="1775"/>
      <c r="N78" s="1774"/>
      <c r="O78" s="1773"/>
    </row>
    <row r="79" spans="1:21" ht="26.25" customHeight="1" thickBot="1" x14ac:dyDescent="0.25">
      <c r="A79" s="1637" t="s">
        <v>39</v>
      </c>
      <c r="B79" s="1007" t="s">
        <v>56</v>
      </c>
      <c r="C79" s="1756" t="s">
        <v>96</v>
      </c>
      <c r="D79" s="1755" t="s">
        <v>94</v>
      </c>
      <c r="E79" s="1634"/>
      <c r="F79" s="1754" t="s">
        <v>530</v>
      </c>
      <c r="G79" s="1045" t="s">
        <v>521</v>
      </c>
      <c r="H79" s="1003" t="s">
        <v>52</v>
      </c>
      <c r="I79" s="1744"/>
      <c r="J79" s="1744"/>
      <c r="K79" s="777" t="s">
        <v>49</v>
      </c>
      <c r="L79" s="1766"/>
      <c r="M79" s="1779"/>
      <c r="N79" s="1771"/>
      <c r="O79" s="1778"/>
    </row>
    <row r="80" spans="1:21" ht="24.75" customHeight="1" thickBot="1" x14ac:dyDescent="0.25">
      <c r="A80" s="1699"/>
      <c r="B80" s="999"/>
      <c r="C80" s="1748"/>
      <c r="D80" s="1747"/>
      <c r="E80" s="1746"/>
      <c r="F80" s="1745"/>
      <c r="G80" s="1040"/>
      <c r="H80" s="996"/>
      <c r="I80" s="1744"/>
      <c r="J80" s="1744"/>
      <c r="K80" s="774" t="s">
        <v>45</v>
      </c>
      <c r="L80" s="1752">
        <v>11</v>
      </c>
      <c r="M80" s="1770" t="s">
        <v>529</v>
      </c>
      <c r="N80" s="1777" t="s">
        <v>528</v>
      </c>
      <c r="O80" s="1776">
        <v>15</v>
      </c>
    </row>
    <row r="81" spans="1:15" ht="24.75" customHeight="1" thickBot="1" x14ac:dyDescent="0.25">
      <c r="A81" s="1627"/>
      <c r="B81" s="995"/>
      <c r="C81" s="1740"/>
      <c r="D81" s="1739"/>
      <c r="E81" s="1625"/>
      <c r="F81" s="1738"/>
      <c r="G81" s="1037"/>
      <c r="H81" s="992"/>
      <c r="I81" s="1744"/>
      <c r="J81" s="1744"/>
      <c r="K81" s="1640" t="s">
        <v>33</v>
      </c>
      <c r="L81" s="1760">
        <f>SUM(L79:L80)</f>
        <v>11</v>
      </c>
      <c r="M81" s="1775"/>
      <c r="N81" s="1774"/>
      <c r="O81" s="1773"/>
    </row>
    <row r="82" spans="1:15" ht="25.5" customHeight="1" thickBot="1" x14ac:dyDescent="0.25">
      <c r="A82" s="1637" t="s">
        <v>39</v>
      </c>
      <c r="B82" s="1007" t="s">
        <v>56</v>
      </c>
      <c r="C82" s="1756" t="s">
        <v>96</v>
      </c>
      <c r="D82" s="1755" t="s">
        <v>90</v>
      </c>
      <c r="E82" s="1634"/>
      <c r="F82" s="1754" t="s">
        <v>527</v>
      </c>
      <c r="G82" s="1045" t="s">
        <v>521</v>
      </c>
      <c r="H82" s="1003" t="s">
        <v>52</v>
      </c>
      <c r="I82" s="1744"/>
      <c r="J82" s="1744"/>
      <c r="K82" s="777" t="s">
        <v>49</v>
      </c>
      <c r="L82" s="1766">
        <v>0</v>
      </c>
      <c r="M82" s="1772"/>
      <c r="N82" s="1771" t="s">
        <v>526</v>
      </c>
      <c r="O82" s="1763">
        <v>0</v>
      </c>
    </row>
    <row r="83" spans="1:15" ht="17.25" customHeight="1" thickBot="1" x14ac:dyDescent="0.25">
      <c r="A83" s="1699"/>
      <c r="B83" s="999"/>
      <c r="C83" s="1748"/>
      <c r="D83" s="1747"/>
      <c r="E83" s="1746"/>
      <c r="F83" s="1745"/>
      <c r="G83" s="1040"/>
      <c r="H83" s="996"/>
      <c r="I83" s="1744"/>
      <c r="J83" s="1744"/>
      <c r="K83" s="774" t="s">
        <v>45</v>
      </c>
      <c r="L83" s="1752"/>
      <c r="M83" s="1770"/>
      <c r="N83" s="1769"/>
      <c r="O83" s="1768"/>
    </row>
    <row r="84" spans="1:15" ht="16.5" customHeight="1" thickBot="1" x14ac:dyDescent="0.25">
      <c r="A84" s="1627"/>
      <c r="B84" s="995"/>
      <c r="C84" s="1740"/>
      <c r="D84" s="1739"/>
      <c r="E84" s="1625"/>
      <c r="F84" s="1738"/>
      <c r="G84" s="1037"/>
      <c r="H84" s="992"/>
      <c r="I84" s="1744"/>
      <c r="J84" s="1744"/>
      <c r="K84" s="1640" t="s">
        <v>33</v>
      </c>
      <c r="L84" s="1760">
        <f>SUM(L82:L83)</f>
        <v>0</v>
      </c>
      <c r="M84" s="1759"/>
      <c r="N84" s="1758"/>
      <c r="O84" s="1767"/>
    </row>
    <row r="85" spans="1:15" ht="32.25" customHeight="1" thickBot="1" x14ac:dyDescent="0.25">
      <c r="A85" s="1637" t="s">
        <v>39</v>
      </c>
      <c r="B85" s="1007" t="s">
        <v>56</v>
      </c>
      <c r="C85" s="1756" t="s">
        <v>96</v>
      </c>
      <c r="D85" s="1755" t="s">
        <v>86</v>
      </c>
      <c r="E85" s="1634"/>
      <c r="F85" s="1754" t="s">
        <v>525</v>
      </c>
      <c r="G85" s="1045" t="s">
        <v>521</v>
      </c>
      <c r="H85" s="1003" t="s">
        <v>52</v>
      </c>
      <c r="I85" s="1744"/>
      <c r="J85" s="1744"/>
      <c r="K85" s="777" t="s">
        <v>49</v>
      </c>
      <c r="L85" s="1766">
        <v>0.6</v>
      </c>
      <c r="M85" s="1765" t="s">
        <v>524</v>
      </c>
      <c r="N85" s="1764"/>
      <c r="O85" s="1763" t="s">
        <v>523</v>
      </c>
    </row>
    <row r="86" spans="1:15" ht="12" customHeight="1" thickBot="1" x14ac:dyDescent="0.25">
      <c r="A86" s="1699"/>
      <c r="B86" s="999"/>
      <c r="C86" s="1748"/>
      <c r="D86" s="1747"/>
      <c r="E86" s="1746"/>
      <c r="F86" s="1745"/>
      <c r="G86" s="1040"/>
      <c r="H86" s="996"/>
      <c r="I86" s="1744"/>
      <c r="J86" s="1744"/>
      <c r="K86" s="774" t="s">
        <v>45</v>
      </c>
      <c r="L86" s="1752"/>
      <c r="M86" s="1762"/>
      <c r="N86" s="1742"/>
      <c r="O86" s="1761"/>
    </row>
    <row r="87" spans="1:15" ht="24" customHeight="1" thickBot="1" x14ac:dyDescent="0.25">
      <c r="A87" s="1627"/>
      <c r="B87" s="995"/>
      <c r="C87" s="1740"/>
      <c r="D87" s="1739"/>
      <c r="E87" s="1625"/>
      <c r="F87" s="1738"/>
      <c r="G87" s="1037"/>
      <c r="H87" s="992"/>
      <c r="I87" s="1744"/>
      <c r="J87" s="1744"/>
      <c r="K87" s="1640" t="s">
        <v>33</v>
      </c>
      <c r="L87" s="1760">
        <f>SUM(L85:L86)</f>
        <v>0.6</v>
      </c>
      <c r="M87" s="1759"/>
      <c r="N87" s="1758"/>
      <c r="O87" s="1757"/>
    </row>
    <row r="88" spans="1:15" ht="27.75" customHeight="1" thickBot="1" x14ac:dyDescent="0.25">
      <c r="A88" s="1637" t="s">
        <v>39</v>
      </c>
      <c r="B88" s="1007" t="s">
        <v>56</v>
      </c>
      <c r="C88" s="1756" t="s">
        <v>96</v>
      </c>
      <c r="D88" s="1755" t="s">
        <v>82</v>
      </c>
      <c r="E88" s="1634"/>
      <c r="F88" s="1754" t="s">
        <v>522</v>
      </c>
      <c r="G88" s="1040" t="s">
        <v>521</v>
      </c>
      <c r="H88" s="996" t="s">
        <v>52</v>
      </c>
      <c r="I88" s="1744"/>
      <c r="J88" s="1744"/>
      <c r="K88" s="1753" t="s">
        <v>49</v>
      </c>
      <c r="L88" s="1752">
        <v>37</v>
      </c>
      <c r="M88" s="1751" t="s">
        <v>520</v>
      </c>
      <c r="N88" s="1750"/>
      <c r="O88" s="1749" t="s">
        <v>519</v>
      </c>
    </row>
    <row r="89" spans="1:15" ht="13.5" thickBot="1" x14ac:dyDescent="0.25">
      <c r="A89" s="1699"/>
      <c r="B89" s="999"/>
      <c r="C89" s="1748"/>
      <c r="D89" s="1747"/>
      <c r="E89" s="1746"/>
      <c r="F89" s="1745"/>
      <c r="G89" s="1040"/>
      <c r="H89" s="996"/>
      <c r="I89" s="1744"/>
      <c r="J89" s="1744"/>
      <c r="K89" s="774" t="s">
        <v>45</v>
      </c>
      <c r="L89" s="1743"/>
      <c r="M89" s="1671"/>
      <c r="N89" s="1742"/>
      <c r="O89" s="1741"/>
    </row>
    <row r="90" spans="1:15" ht="24" customHeight="1" thickBot="1" x14ac:dyDescent="0.25">
      <c r="A90" s="1627"/>
      <c r="B90" s="995"/>
      <c r="C90" s="1740"/>
      <c r="D90" s="1739"/>
      <c r="E90" s="1625"/>
      <c r="F90" s="1738"/>
      <c r="G90" s="1037"/>
      <c r="H90" s="992"/>
      <c r="I90" s="1737"/>
      <c r="J90" s="1736"/>
      <c r="K90" s="1640" t="s">
        <v>33</v>
      </c>
      <c r="L90" s="1735">
        <f>SUM(L88:L89)</f>
        <v>37</v>
      </c>
      <c r="M90" s="1669"/>
      <c r="N90" s="1734"/>
      <c r="O90" s="1733"/>
    </row>
    <row r="91" spans="1:15" ht="13.5" customHeight="1" thickBot="1" x14ac:dyDescent="0.25">
      <c r="A91" s="761" t="s">
        <v>39</v>
      </c>
      <c r="B91" s="1617" t="s">
        <v>56</v>
      </c>
      <c r="C91" s="1616" t="s">
        <v>38</v>
      </c>
      <c r="D91" s="748"/>
      <c r="E91" s="748"/>
      <c r="F91" s="748"/>
      <c r="G91" s="748"/>
      <c r="H91" s="748"/>
      <c r="I91" s="747"/>
      <c r="J91" s="1732"/>
      <c r="K91" s="1615" t="s">
        <v>33</v>
      </c>
      <c r="L91" s="1731">
        <f>L48+L56+L60+L66</f>
        <v>468.6</v>
      </c>
      <c r="M91" s="1730"/>
      <c r="N91" s="1729"/>
      <c r="O91" s="1728"/>
    </row>
    <row r="92" spans="1:15" ht="27" customHeight="1" thickBot="1" x14ac:dyDescent="0.25">
      <c r="A92" s="1026" t="s">
        <v>39</v>
      </c>
      <c r="B92" s="1727" t="s">
        <v>39</v>
      </c>
      <c r="C92" s="1726" t="s">
        <v>518</v>
      </c>
      <c r="D92" s="1725"/>
      <c r="E92" s="1725"/>
      <c r="F92" s="1725"/>
      <c r="G92" s="1725"/>
      <c r="H92" s="1725"/>
      <c r="I92" s="1725"/>
      <c r="J92" s="1725"/>
      <c r="K92" s="1725"/>
      <c r="L92" s="1724"/>
      <c r="M92" s="1723"/>
      <c r="N92" s="1722"/>
      <c r="O92" s="1721"/>
    </row>
    <row r="93" spans="1:15" ht="39" customHeight="1" x14ac:dyDescent="0.2">
      <c r="A93" s="1637"/>
      <c r="B93" s="1720"/>
      <c r="C93" s="1719"/>
      <c r="D93" s="1718"/>
      <c r="E93" s="1718"/>
      <c r="F93" s="1718"/>
      <c r="G93" s="1718"/>
      <c r="H93" s="1718"/>
      <c r="I93" s="1718"/>
      <c r="J93" s="1718"/>
      <c r="K93" s="1718"/>
      <c r="L93" s="1717"/>
      <c r="M93" s="1716" t="s">
        <v>517</v>
      </c>
      <c r="N93" s="1715" t="s">
        <v>498</v>
      </c>
      <c r="O93" s="1714"/>
    </row>
    <row r="94" spans="1:15" ht="39.75" customHeight="1" thickBot="1" x14ac:dyDescent="0.25">
      <c r="A94" s="1627"/>
      <c r="B94" s="1713"/>
      <c r="C94" s="1712"/>
      <c r="D94" s="1711"/>
      <c r="E94" s="1711"/>
      <c r="F94" s="1711"/>
      <c r="G94" s="1711"/>
      <c r="H94" s="1711"/>
      <c r="I94" s="1711"/>
      <c r="J94" s="1711"/>
      <c r="K94" s="1711"/>
      <c r="L94" s="1710"/>
      <c r="M94" s="1709" t="s">
        <v>516</v>
      </c>
      <c r="N94" s="1708" t="s">
        <v>498</v>
      </c>
      <c r="O94" s="1707"/>
    </row>
    <row r="95" spans="1:15" ht="32.25" customHeight="1" x14ac:dyDescent="0.2">
      <c r="A95" s="1637" t="s">
        <v>39</v>
      </c>
      <c r="B95" s="1007" t="s">
        <v>39</v>
      </c>
      <c r="C95" s="1636" t="s">
        <v>56</v>
      </c>
      <c r="D95" s="805" t="s">
        <v>512</v>
      </c>
      <c r="E95" s="1665"/>
      <c r="F95" s="1664"/>
      <c r="G95" s="411" t="s">
        <v>515</v>
      </c>
      <c r="H95" s="1003" t="s">
        <v>52</v>
      </c>
      <c r="I95" s="778" t="s">
        <v>196</v>
      </c>
      <c r="J95" s="1694" t="s">
        <v>204</v>
      </c>
      <c r="K95" s="777" t="s">
        <v>49</v>
      </c>
      <c r="L95" s="1680">
        <v>0</v>
      </c>
      <c r="M95" s="1677" t="s">
        <v>514</v>
      </c>
      <c r="N95" s="1656" t="s">
        <v>498</v>
      </c>
      <c r="O95" s="1706"/>
    </row>
    <row r="96" spans="1:15" ht="35.25" customHeight="1" thickBot="1" x14ac:dyDescent="0.25">
      <c r="A96" s="1699"/>
      <c r="B96" s="999"/>
      <c r="C96" s="770"/>
      <c r="D96" s="798"/>
      <c r="E96" s="1652"/>
      <c r="F96" s="1651"/>
      <c r="G96" s="393"/>
      <c r="H96" s="996"/>
      <c r="I96" s="765"/>
      <c r="J96" s="1689"/>
      <c r="K96" s="774"/>
      <c r="L96" s="1675"/>
      <c r="M96" s="1674" t="s">
        <v>513</v>
      </c>
      <c r="N96" s="1648" t="s">
        <v>498</v>
      </c>
      <c r="O96" s="1705"/>
    </row>
    <row r="97" spans="1:15" ht="13.5" thickBot="1" x14ac:dyDescent="0.25">
      <c r="A97" s="1627"/>
      <c r="B97" s="995"/>
      <c r="C97" s="1704"/>
      <c r="D97" s="1643"/>
      <c r="E97" s="1642"/>
      <c r="F97" s="1641"/>
      <c r="G97" s="393"/>
      <c r="H97" s="996"/>
      <c r="I97" s="765"/>
      <c r="J97" s="1689"/>
      <c r="K97" s="1640" t="s">
        <v>33</v>
      </c>
      <c r="L97" s="1673">
        <f>SUM(L95:L96)</f>
        <v>0</v>
      </c>
      <c r="M97" s="1692"/>
      <c r="N97" s="1629"/>
      <c r="O97" s="1703"/>
    </row>
    <row r="98" spans="1:15" ht="25.5" x14ac:dyDescent="0.2">
      <c r="A98" s="1637" t="s">
        <v>39</v>
      </c>
      <c r="B98" s="1007" t="s">
        <v>39</v>
      </c>
      <c r="C98" s="1636" t="s">
        <v>56</v>
      </c>
      <c r="D98" s="1635" t="s">
        <v>56</v>
      </c>
      <c r="E98" s="1691"/>
      <c r="F98" s="1690" t="s">
        <v>512</v>
      </c>
      <c r="G98" s="393"/>
      <c r="H98" s="996"/>
      <c r="I98" s="765"/>
      <c r="J98" s="1689"/>
      <c r="K98" s="774" t="s">
        <v>49</v>
      </c>
      <c r="L98" s="1631">
        <v>0</v>
      </c>
      <c r="M98" s="1702"/>
      <c r="N98" s="1701"/>
      <c r="O98" s="1700"/>
    </row>
    <row r="99" spans="1:15" ht="34.5" customHeight="1" thickBot="1" x14ac:dyDescent="0.25">
      <c r="A99" s="1699"/>
      <c r="B99" s="999"/>
      <c r="C99" s="1202"/>
      <c r="D99" s="1208"/>
      <c r="E99" s="1691"/>
      <c r="F99" s="1698"/>
      <c r="G99" s="393"/>
      <c r="H99" s="996"/>
      <c r="I99" s="765"/>
      <c r="J99" s="1689"/>
      <c r="K99" s="1697" t="s">
        <v>33</v>
      </c>
      <c r="L99" s="1696">
        <f>SUM(L98)</f>
        <v>0</v>
      </c>
      <c r="M99" s="1688"/>
      <c r="N99" s="1687"/>
      <c r="O99" s="1695"/>
    </row>
    <row r="100" spans="1:15" ht="26.25" customHeight="1" thickBot="1" x14ac:dyDescent="0.25">
      <c r="A100" s="1668" t="s">
        <v>39</v>
      </c>
      <c r="B100" s="1667" t="s">
        <v>39</v>
      </c>
      <c r="C100" s="1666" t="s">
        <v>39</v>
      </c>
      <c r="D100" s="805" t="s">
        <v>508</v>
      </c>
      <c r="E100" s="1665"/>
      <c r="F100" s="1664"/>
      <c r="G100" s="411" t="s">
        <v>511</v>
      </c>
      <c r="H100" s="1003" t="s">
        <v>52</v>
      </c>
      <c r="I100" s="778" t="s">
        <v>196</v>
      </c>
      <c r="J100" s="1694" t="s">
        <v>204</v>
      </c>
      <c r="K100" s="777" t="s">
        <v>49</v>
      </c>
      <c r="L100" s="1680">
        <v>0</v>
      </c>
      <c r="M100" s="1679" t="s">
        <v>510</v>
      </c>
      <c r="N100" s="1678" t="s">
        <v>498</v>
      </c>
      <c r="O100" s="1693"/>
    </row>
    <row r="101" spans="1:15" ht="42.75" customHeight="1" thickBot="1" x14ac:dyDescent="0.25">
      <c r="A101" s="1654"/>
      <c r="B101" s="999"/>
      <c r="C101" s="1653"/>
      <c r="D101" s="798"/>
      <c r="E101" s="1652"/>
      <c r="F101" s="1651"/>
      <c r="G101" s="393"/>
      <c r="H101" s="996"/>
      <c r="I101" s="765"/>
      <c r="J101" s="1689"/>
      <c r="K101" s="774"/>
      <c r="L101" s="1675"/>
      <c r="M101" s="1674" t="s">
        <v>509</v>
      </c>
      <c r="N101" s="1648" t="s">
        <v>502</v>
      </c>
      <c r="O101" s="1647"/>
    </row>
    <row r="102" spans="1:15" ht="21" customHeight="1" thickBot="1" x14ac:dyDescent="0.25">
      <c r="A102" s="1646"/>
      <c r="B102" s="1645"/>
      <c r="C102" s="1644"/>
      <c r="D102" s="1643"/>
      <c r="E102" s="1642"/>
      <c r="F102" s="1641"/>
      <c r="G102" s="393"/>
      <c r="H102" s="996"/>
      <c r="I102" s="765"/>
      <c r="J102" s="1689"/>
      <c r="K102" s="1640" t="s">
        <v>33</v>
      </c>
      <c r="L102" s="1673">
        <f>SUM(L100:L101)</f>
        <v>0</v>
      </c>
      <c r="M102" s="1692"/>
      <c r="N102" s="1629"/>
      <c r="O102" s="1628"/>
    </row>
    <row r="103" spans="1:15" ht="22.5" customHeight="1" x14ac:dyDescent="0.2">
      <c r="A103" s="1637" t="s">
        <v>39</v>
      </c>
      <c r="B103" s="1007" t="s">
        <v>39</v>
      </c>
      <c r="C103" s="1636" t="s">
        <v>39</v>
      </c>
      <c r="D103" s="1635" t="s">
        <v>56</v>
      </c>
      <c r="E103" s="1691"/>
      <c r="F103" s="1690" t="s">
        <v>508</v>
      </c>
      <c r="G103" s="393"/>
      <c r="H103" s="996"/>
      <c r="I103" s="765"/>
      <c r="J103" s="1689"/>
      <c r="K103" s="774" t="s">
        <v>49</v>
      </c>
      <c r="L103" s="1631">
        <v>0</v>
      </c>
      <c r="M103" s="1688"/>
      <c r="N103" s="1687"/>
      <c r="O103" s="1686"/>
    </row>
    <row r="104" spans="1:15" ht="27" customHeight="1" thickBot="1" x14ac:dyDescent="0.25">
      <c r="A104" s="1627"/>
      <c r="B104" s="995"/>
      <c r="C104" s="1626"/>
      <c r="D104" s="758"/>
      <c r="E104" s="1685"/>
      <c r="F104" s="1684"/>
      <c r="G104" s="387"/>
      <c r="H104" s="992"/>
      <c r="I104" s="754"/>
      <c r="J104" s="1683"/>
      <c r="K104" s="1622" t="s">
        <v>33</v>
      </c>
      <c r="L104" s="1682">
        <f>SUM(L103)</f>
        <v>0</v>
      </c>
      <c r="M104" s="1681"/>
      <c r="N104" s="1619"/>
      <c r="O104" s="1618"/>
    </row>
    <row r="105" spans="1:15" ht="27.75" customHeight="1" thickBot="1" x14ac:dyDescent="0.25">
      <c r="A105" s="1668" t="s">
        <v>39</v>
      </c>
      <c r="B105" s="1667" t="s">
        <v>39</v>
      </c>
      <c r="C105" s="1666" t="s">
        <v>97</v>
      </c>
      <c r="D105" s="805" t="s">
        <v>501</v>
      </c>
      <c r="E105" s="1665"/>
      <c r="F105" s="1664"/>
      <c r="G105" s="411" t="s">
        <v>507</v>
      </c>
      <c r="H105" s="1003" t="s">
        <v>52</v>
      </c>
      <c r="I105" s="778" t="s">
        <v>196</v>
      </c>
      <c r="J105" s="1663" t="s">
        <v>204</v>
      </c>
      <c r="K105" s="777" t="s">
        <v>49</v>
      </c>
      <c r="L105" s="1680">
        <v>0</v>
      </c>
      <c r="M105" s="1679" t="s">
        <v>506</v>
      </c>
      <c r="N105" s="1678" t="s">
        <v>498</v>
      </c>
      <c r="O105" s="1659"/>
    </row>
    <row r="106" spans="1:15" ht="25.5" x14ac:dyDescent="0.2">
      <c r="A106" s="1654"/>
      <c r="B106" s="999"/>
      <c r="C106" s="1653"/>
      <c r="D106" s="798"/>
      <c r="E106" s="1652"/>
      <c r="F106" s="1651"/>
      <c r="G106" s="393"/>
      <c r="H106" s="996"/>
      <c r="I106" s="765"/>
      <c r="J106" s="1632"/>
      <c r="K106" s="774"/>
      <c r="L106" s="1676"/>
      <c r="M106" s="1677" t="s">
        <v>505</v>
      </c>
      <c r="N106" s="1648" t="s">
        <v>502</v>
      </c>
      <c r="O106" s="1655"/>
    </row>
    <row r="107" spans="1:15" ht="26.25" thickBot="1" x14ac:dyDescent="0.25">
      <c r="A107" s="1654"/>
      <c r="B107" s="999"/>
      <c r="C107" s="1653"/>
      <c r="D107" s="798"/>
      <c r="E107" s="1652"/>
      <c r="F107" s="1651"/>
      <c r="G107" s="393"/>
      <c r="H107" s="996"/>
      <c r="I107" s="765"/>
      <c r="J107" s="1632"/>
      <c r="K107" s="774"/>
      <c r="L107" s="1676"/>
      <c r="M107" s="1674" t="s">
        <v>504</v>
      </c>
      <c r="N107" s="1656" t="s">
        <v>498</v>
      </c>
      <c r="O107" s="1655"/>
    </row>
    <row r="108" spans="1:15" ht="31.5" customHeight="1" thickBot="1" x14ac:dyDescent="0.25">
      <c r="A108" s="1654"/>
      <c r="B108" s="999"/>
      <c r="C108" s="1653"/>
      <c r="D108" s="798"/>
      <c r="E108" s="1652"/>
      <c r="F108" s="1651"/>
      <c r="G108" s="393"/>
      <c r="H108" s="996"/>
      <c r="I108" s="765"/>
      <c r="J108" s="1632"/>
      <c r="K108" s="774"/>
      <c r="L108" s="1675"/>
      <c r="M108" s="1674" t="s">
        <v>503</v>
      </c>
      <c r="N108" s="1648" t="s">
        <v>502</v>
      </c>
      <c r="O108" s="1647"/>
    </row>
    <row r="109" spans="1:15" ht="13.5" thickBot="1" x14ac:dyDescent="0.25">
      <c r="A109" s="1646"/>
      <c r="B109" s="1645"/>
      <c r="C109" s="1644"/>
      <c r="D109" s="1643"/>
      <c r="E109" s="1642"/>
      <c r="F109" s="1641"/>
      <c r="G109" s="393"/>
      <c r="H109" s="996"/>
      <c r="I109" s="765"/>
      <c r="J109" s="1632"/>
      <c r="K109" s="1640" t="s">
        <v>33</v>
      </c>
      <c r="L109" s="1673">
        <f>SUM(L105:L108)</f>
        <v>0</v>
      </c>
      <c r="M109" s="1671"/>
      <c r="N109" s="1629"/>
      <c r="O109" s="1628"/>
    </row>
    <row r="110" spans="1:15" ht="15.75" customHeight="1" x14ac:dyDescent="0.2">
      <c r="A110" s="1637" t="s">
        <v>39</v>
      </c>
      <c r="B110" s="1007" t="s">
        <v>39</v>
      </c>
      <c r="C110" s="1636" t="s">
        <v>97</v>
      </c>
      <c r="D110" s="1635" t="s">
        <v>56</v>
      </c>
      <c r="E110" s="1634"/>
      <c r="F110" s="1672" t="s">
        <v>501</v>
      </c>
      <c r="G110" s="393"/>
      <c r="H110" s="996"/>
      <c r="I110" s="765"/>
      <c r="J110" s="1632"/>
      <c r="K110" s="774" t="s">
        <v>49</v>
      </c>
      <c r="L110" s="1631">
        <v>0</v>
      </c>
      <c r="M110" s="1671"/>
      <c r="N110" s="1629"/>
      <c r="O110" s="1628"/>
    </row>
    <row r="111" spans="1:15" ht="24" customHeight="1" thickBot="1" x14ac:dyDescent="0.25">
      <c r="A111" s="1627"/>
      <c r="B111" s="995"/>
      <c r="C111" s="1626"/>
      <c r="D111" s="758"/>
      <c r="E111" s="1625"/>
      <c r="F111" s="1670"/>
      <c r="G111" s="387"/>
      <c r="H111" s="992"/>
      <c r="I111" s="754"/>
      <c r="J111" s="1623"/>
      <c r="K111" s="1622" t="s">
        <v>33</v>
      </c>
      <c r="L111" s="1621">
        <f>SUM(L110)</f>
        <v>0</v>
      </c>
      <c r="M111" s="1669"/>
      <c r="N111" s="1619"/>
      <c r="O111" s="1618"/>
    </row>
    <row r="112" spans="1:15" ht="33.75" customHeight="1" x14ac:dyDescent="0.2">
      <c r="A112" s="1668" t="s">
        <v>39</v>
      </c>
      <c r="B112" s="1667" t="s">
        <v>39</v>
      </c>
      <c r="C112" s="1666" t="s">
        <v>96</v>
      </c>
      <c r="D112" s="805" t="s">
        <v>497</v>
      </c>
      <c r="E112" s="1665"/>
      <c r="F112" s="1664"/>
      <c r="G112" s="411" t="s">
        <v>500</v>
      </c>
      <c r="H112" s="1003" t="s">
        <v>52</v>
      </c>
      <c r="I112" s="778" t="s">
        <v>196</v>
      </c>
      <c r="J112" s="1663" t="s">
        <v>204</v>
      </c>
      <c r="K112" s="777" t="s">
        <v>49</v>
      </c>
      <c r="L112" s="1662">
        <v>0</v>
      </c>
      <c r="M112" s="1661" t="s">
        <v>499</v>
      </c>
      <c r="N112" s="1660" t="s">
        <v>498</v>
      </c>
      <c r="O112" s="1659"/>
    </row>
    <row r="113" spans="1:15" ht="24" customHeight="1" x14ac:dyDescent="0.2">
      <c r="A113" s="1654"/>
      <c r="B113" s="999"/>
      <c r="C113" s="1653"/>
      <c r="D113" s="798"/>
      <c r="E113" s="1652"/>
      <c r="F113" s="1651"/>
      <c r="G113" s="393"/>
      <c r="H113" s="996"/>
      <c r="I113" s="765"/>
      <c r="J113" s="1632"/>
      <c r="K113" s="774"/>
      <c r="L113" s="1657"/>
      <c r="M113" s="1658"/>
      <c r="N113" s="1648"/>
      <c r="O113" s="1655"/>
    </row>
    <row r="114" spans="1:15" ht="24" customHeight="1" thickBot="1" x14ac:dyDescent="0.25">
      <c r="A114" s="1654"/>
      <c r="B114" s="999"/>
      <c r="C114" s="1653"/>
      <c r="D114" s="798"/>
      <c r="E114" s="1652"/>
      <c r="F114" s="1651"/>
      <c r="G114" s="393"/>
      <c r="H114" s="996"/>
      <c r="I114" s="765"/>
      <c r="J114" s="1632"/>
      <c r="K114" s="774"/>
      <c r="L114" s="1657"/>
      <c r="M114" s="1649"/>
      <c r="N114" s="1656"/>
      <c r="O114" s="1655"/>
    </row>
    <row r="115" spans="1:15" ht="24" customHeight="1" thickBot="1" x14ac:dyDescent="0.25">
      <c r="A115" s="1654"/>
      <c r="B115" s="999"/>
      <c r="C115" s="1653"/>
      <c r="D115" s="798"/>
      <c r="E115" s="1652"/>
      <c r="F115" s="1651"/>
      <c r="G115" s="393"/>
      <c r="H115" s="996"/>
      <c r="I115" s="765"/>
      <c r="J115" s="1632"/>
      <c r="K115" s="774"/>
      <c r="L115" s="1650"/>
      <c r="M115" s="1649"/>
      <c r="N115" s="1648"/>
      <c r="O115" s="1647"/>
    </row>
    <row r="116" spans="1:15" ht="24" customHeight="1" thickBot="1" x14ac:dyDescent="0.25">
      <c r="A116" s="1646"/>
      <c r="B116" s="1645"/>
      <c r="C116" s="1644"/>
      <c r="D116" s="1643"/>
      <c r="E116" s="1642"/>
      <c r="F116" s="1641"/>
      <c r="G116" s="393"/>
      <c r="H116" s="996"/>
      <c r="I116" s="765"/>
      <c r="J116" s="1632"/>
      <c r="K116" s="1640" t="s">
        <v>33</v>
      </c>
      <c r="L116" s="1639">
        <f>SUM(L112:L115)</f>
        <v>0</v>
      </c>
      <c r="M116" s="1638"/>
      <c r="N116" s="1629"/>
      <c r="O116" s="1628"/>
    </row>
    <row r="117" spans="1:15" ht="24" customHeight="1" x14ac:dyDescent="0.2">
      <c r="A117" s="1637" t="s">
        <v>39</v>
      </c>
      <c r="B117" s="1007" t="s">
        <v>39</v>
      </c>
      <c r="C117" s="1636" t="s">
        <v>96</v>
      </c>
      <c r="D117" s="1635" t="s">
        <v>56</v>
      </c>
      <c r="E117" s="1634"/>
      <c r="F117" s="1633" t="s">
        <v>497</v>
      </c>
      <c r="G117" s="393"/>
      <c r="H117" s="996"/>
      <c r="I117" s="765"/>
      <c r="J117" s="1632"/>
      <c r="K117" s="774" t="s">
        <v>49</v>
      </c>
      <c r="L117" s="1631">
        <v>0</v>
      </c>
      <c r="M117" s="1630"/>
      <c r="N117" s="1629"/>
      <c r="O117" s="1628"/>
    </row>
    <row r="118" spans="1:15" ht="24" customHeight="1" thickBot="1" x14ac:dyDescent="0.25">
      <c r="A118" s="1627"/>
      <c r="B118" s="995"/>
      <c r="C118" s="1626"/>
      <c r="D118" s="758"/>
      <c r="E118" s="1625"/>
      <c r="F118" s="1624"/>
      <c r="G118" s="387"/>
      <c r="H118" s="992"/>
      <c r="I118" s="754"/>
      <c r="J118" s="1623"/>
      <c r="K118" s="1622" t="s">
        <v>33</v>
      </c>
      <c r="L118" s="1621">
        <f>SUM(L117)</f>
        <v>0</v>
      </c>
      <c r="M118" s="1620"/>
      <c r="N118" s="1619"/>
      <c r="O118" s="1618"/>
    </row>
    <row r="119" spans="1:15" ht="13.5" customHeight="1" thickBot="1" x14ac:dyDescent="0.25">
      <c r="A119" s="761" t="s">
        <v>39</v>
      </c>
      <c r="B119" s="1617" t="s">
        <v>39</v>
      </c>
      <c r="C119" s="1616" t="s">
        <v>38</v>
      </c>
      <c r="D119" s="748"/>
      <c r="E119" s="748"/>
      <c r="F119" s="748"/>
      <c r="G119" s="748"/>
      <c r="H119" s="748"/>
      <c r="I119" s="748"/>
      <c r="J119" s="747"/>
      <c r="K119" s="1615" t="s">
        <v>33</v>
      </c>
      <c r="L119" s="1614">
        <f>L97+L102+L109+L116</f>
        <v>0</v>
      </c>
      <c r="M119" s="1613"/>
      <c r="N119" s="1612"/>
      <c r="O119" s="1611"/>
    </row>
    <row r="120" spans="1:15" ht="13.5" customHeight="1" thickBot="1" x14ac:dyDescent="0.25">
      <c r="A120" s="761" t="s">
        <v>39</v>
      </c>
      <c r="B120" s="1182"/>
      <c r="C120" s="1310" t="s">
        <v>36</v>
      </c>
      <c r="D120" s="740"/>
      <c r="E120" s="740"/>
      <c r="F120" s="740"/>
      <c r="G120" s="740"/>
      <c r="H120" s="740"/>
      <c r="I120" s="740"/>
      <c r="J120" s="739"/>
      <c r="K120" s="1178" t="s">
        <v>33</v>
      </c>
      <c r="L120" s="1610">
        <f>L91+L119</f>
        <v>468.6</v>
      </c>
      <c r="M120" s="1609"/>
      <c r="N120" s="1608"/>
      <c r="O120" s="1607"/>
    </row>
    <row r="121" spans="1:15" ht="13.5" customHeight="1" thickBot="1" x14ac:dyDescent="0.25">
      <c r="A121" s="1606" t="s">
        <v>39</v>
      </c>
      <c r="B121" s="1605" t="s">
        <v>39</v>
      </c>
      <c r="C121" s="1604" t="s">
        <v>35</v>
      </c>
      <c r="D121" s="1603"/>
      <c r="E121" s="1603"/>
      <c r="F121" s="1603"/>
      <c r="G121" s="1603"/>
      <c r="H121" s="1603"/>
      <c r="I121" s="1603"/>
      <c r="J121" s="1602"/>
      <c r="K121" s="1032" t="s">
        <v>33</v>
      </c>
      <c r="L121" s="1601">
        <f>L122-L64</f>
        <v>435.6</v>
      </c>
      <c r="M121" s="1600"/>
      <c r="N121" s="1599"/>
      <c r="O121" s="1598"/>
    </row>
    <row r="122" spans="1:15" ht="13.5" thickBot="1" x14ac:dyDescent="0.25">
      <c r="A122" s="1597" t="s">
        <v>496</v>
      </c>
      <c r="B122" s="1596"/>
      <c r="C122" s="1596"/>
      <c r="D122" s="1596"/>
      <c r="E122" s="1596"/>
      <c r="F122" s="1596"/>
      <c r="G122" s="1596"/>
      <c r="H122" s="1596"/>
      <c r="I122" s="1596"/>
      <c r="J122" s="1596"/>
      <c r="K122" s="1595"/>
      <c r="L122" s="1594">
        <f>L120+L35</f>
        <v>803.6</v>
      </c>
      <c r="M122" s="1593"/>
      <c r="N122" s="1592"/>
      <c r="O122" s="1591"/>
    </row>
    <row r="123" spans="1:15" ht="15" x14ac:dyDescent="0.2">
      <c r="A123" s="1589" t="s">
        <v>32</v>
      </c>
      <c r="B123" s="1589"/>
      <c r="C123" s="1589"/>
      <c r="D123" s="1589"/>
      <c r="E123" s="1589"/>
      <c r="F123" s="1589"/>
      <c r="G123" s="1589"/>
      <c r="H123" s="1590"/>
      <c r="I123" s="1589"/>
      <c r="J123" s="1589"/>
      <c r="K123" s="1589"/>
      <c r="L123" s="1589"/>
      <c r="M123" s="1589"/>
      <c r="N123" s="1588"/>
      <c r="O123" s="1587"/>
    </row>
    <row r="124" spans="1:15" ht="8.25" customHeight="1" x14ac:dyDescent="0.2">
      <c r="A124" s="1586"/>
      <c r="B124" s="1586"/>
      <c r="C124" s="1586"/>
      <c r="D124" s="1586"/>
      <c r="E124" s="1586"/>
      <c r="F124" s="1586"/>
      <c r="G124" s="1586"/>
      <c r="H124" s="1586"/>
      <c r="I124" s="1586"/>
      <c r="J124" s="1586"/>
      <c r="K124" s="1586"/>
      <c r="L124" s="1586"/>
      <c r="M124" s="1532"/>
      <c r="N124" s="1532"/>
      <c r="O124" s="1531"/>
    </row>
    <row r="125" spans="1:15" ht="15" customHeight="1" x14ac:dyDescent="0.2">
      <c r="A125" s="79" t="s">
        <v>31</v>
      </c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1532"/>
      <c r="N125" s="1532"/>
      <c r="O125" s="1531"/>
    </row>
    <row r="126" spans="1:15" ht="18.75" customHeight="1" thickBot="1" x14ac:dyDescent="0.25">
      <c r="A126" s="78"/>
      <c r="B126" s="76"/>
      <c r="C126" s="76"/>
      <c r="D126" s="76"/>
      <c r="E126" s="76"/>
      <c r="F126" s="76"/>
      <c r="G126" s="77"/>
      <c r="H126" s="76"/>
      <c r="I126" s="76"/>
      <c r="J126" s="76"/>
      <c r="K126" s="75"/>
      <c r="L126" s="74" t="s">
        <v>30</v>
      </c>
      <c r="M126" s="1532"/>
      <c r="N126" s="1532"/>
      <c r="O126" s="1531"/>
    </row>
    <row r="127" spans="1:15" ht="27.6" customHeight="1" thickBot="1" x14ac:dyDescent="0.25">
      <c r="A127" s="73"/>
      <c r="B127" s="72"/>
      <c r="C127" s="71" t="s">
        <v>495</v>
      </c>
      <c r="D127" s="71"/>
      <c r="E127" s="71"/>
      <c r="F127" s="71"/>
      <c r="G127" s="71"/>
      <c r="H127" s="71"/>
      <c r="I127" s="71"/>
      <c r="J127" s="71"/>
      <c r="K127" s="71"/>
      <c r="L127" s="70" t="s">
        <v>28</v>
      </c>
      <c r="M127" s="1532"/>
      <c r="N127" s="1532"/>
      <c r="O127" s="1531"/>
    </row>
    <row r="128" spans="1:15" ht="17.25" customHeight="1" x14ac:dyDescent="0.2">
      <c r="A128" s="1585" t="s">
        <v>494</v>
      </c>
      <c r="B128" s="1584"/>
      <c r="C128" s="1584"/>
      <c r="D128" s="1584"/>
      <c r="E128" s="1584"/>
      <c r="F128" s="1584"/>
      <c r="G128" s="1584"/>
      <c r="H128" s="1584"/>
      <c r="I128" s="1584"/>
      <c r="J128" s="1584"/>
      <c r="K128" s="1583"/>
      <c r="L128" s="1582">
        <f>L129+L133+L140+L142+L143+L144</f>
        <v>803.6</v>
      </c>
      <c r="M128" s="1532"/>
      <c r="N128" s="1532"/>
      <c r="O128" s="1531"/>
    </row>
    <row r="129" spans="1:15" ht="18.75" customHeight="1" x14ac:dyDescent="0.2">
      <c r="A129" s="1571" t="s">
        <v>493</v>
      </c>
      <c r="B129" s="1570"/>
      <c r="C129" s="1570"/>
      <c r="D129" s="1570"/>
      <c r="E129" s="1570"/>
      <c r="F129" s="1570"/>
      <c r="G129" s="1570"/>
      <c r="H129" s="1570"/>
      <c r="I129" s="1570"/>
      <c r="J129" s="1570"/>
      <c r="K129" s="1569"/>
      <c r="L129" s="1568">
        <f>L130+L131+L132</f>
        <v>435.6</v>
      </c>
      <c r="M129" s="1532"/>
      <c r="N129" s="1532"/>
      <c r="O129" s="1531"/>
    </row>
    <row r="130" spans="1:15" ht="16.5" customHeight="1" x14ac:dyDescent="0.2">
      <c r="A130" s="1576" t="s">
        <v>492</v>
      </c>
      <c r="B130" s="1575"/>
      <c r="C130" s="1575"/>
      <c r="D130" s="1575"/>
      <c r="E130" s="1575"/>
      <c r="F130" s="1575"/>
      <c r="G130" s="1575"/>
      <c r="H130" s="1575"/>
      <c r="I130" s="1575"/>
      <c r="J130" s="1575"/>
      <c r="K130" s="1574"/>
      <c r="L130" s="1568">
        <f>L14+L19+L27+L44+L55+L59+L63+L95+L100+L105+L112</f>
        <v>435.6</v>
      </c>
      <c r="M130" s="1532"/>
      <c r="N130" s="1532"/>
      <c r="O130" s="1531"/>
    </row>
    <row r="131" spans="1:15" ht="19.5" customHeight="1" x14ac:dyDescent="0.2">
      <c r="A131" s="1571" t="s">
        <v>491</v>
      </c>
      <c r="B131" s="1570"/>
      <c r="C131" s="1570"/>
      <c r="D131" s="1570"/>
      <c r="E131" s="1573"/>
      <c r="F131" s="1573"/>
      <c r="G131" s="1573"/>
      <c r="H131" s="1573"/>
      <c r="I131" s="1573"/>
      <c r="J131" s="1573"/>
      <c r="K131" s="1572"/>
      <c r="L131" s="1568"/>
      <c r="M131" s="1532"/>
      <c r="N131" s="1532"/>
      <c r="O131" s="1531"/>
    </row>
    <row r="132" spans="1:15" ht="29.25" customHeight="1" x14ac:dyDescent="0.2">
      <c r="A132" s="1571" t="s">
        <v>490</v>
      </c>
      <c r="B132" s="1570"/>
      <c r="C132" s="1570"/>
      <c r="D132" s="1570"/>
      <c r="E132" s="1570"/>
      <c r="F132" s="1570"/>
      <c r="G132" s="1570"/>
      <c r="H132" s="1570"/>
      <c r="I132" s="1570"/>
      <c r="J132" s="1570"/>
      <c r="K132" s="1569"/>
      <c r="L132" s="1568"/>
      <c r="M132" s="1532"/>
      <c r="N132" s="1532"/>
      <c r="O132" s="1531"/>
    </row>
    <row r="133" spans="1:15" ht="15" customHeight="1" x14ac:dyDescent="0.2">
      <c r="A133" s="1576" t="s">
        <v>22</v>
      </c>
      <c r="B133" s="1575"/>
      <c r="C133" s="1575"/>
      <c r="D133" s="1575"/>
      <c r="E133" s="1575"/>
      <c r="F133" s="1575"/>
      <c r="G133" s="1575"/>
      <c r="H133" s="1575"/>
      <c r="I133" s="1575"/>
      <c r="J133" s="1575"/>
      <c r="K133" s="1574"/>
      <c r="L133" s="1568"/>
      <c r="M133" s="1532"/>
      <c r="N133" s="1532"/>
      <c r="O133" s="1531"/>
    </row>
    <row r="134" spans="1:15" ht="18.75" customHeight="1" x14ac:dyDescent="0.2">
      <c r="A134" s="1571" t="s">
        <v>489</v>
      </c>
      <c r="B134" s="1570"/>
      <c r="C134" s="1570"/>
      <c r="D134" s="1570"/>
      <c r="E134" s="1573"/>
      <c r="F134" s="1573"/>
      <c r="G134" s="1573"/>
      <c r="H134" s="1573"/>
      <c r="I134" s="1573"/>
      <c r="J134" s="1573"/>
      <c r="K134" s="1572"/>
      <c r="L134" s="1568"/>
      <c r="M134" s="1532"/>
      <c r="N134" s="1532"/>
      <c r="O134" s="1531"/>
    </row>
    <row r="135" spans="1:15" ht="18.75" customHeight="1" x14ac:dyDescent="0.2">
      <c r="A135" s="1571" t="s">
        <v>488</v>
      </c>
      <c r="B135" s="1570"/>
      <c r="C135" s="1570"/>
      <c r="D135" s="1570"/>
      <c r="E135" s="1573"/>
      <c r="F135" s="1573"/>
      <c r="G135" s="1573"/>
      <c r="H135" s="1573"/>
      <c r="I135" s="1573"/>
      <c r="J135" s="1573"/>
      <c r="K135" s="1572"/>
      <c r="L135" s="1568"/>
      <c r="M135" s="1532"/>
      <c r="N135" s="1532"/>
      <c r="O135" s="1531"/>
    </row>
    <row r="136" spans="1:15" ht="17.25" customHeight="1" x14ac:dyDescent="0.2">
      <c r="A136" s="1571" t="s">
        <v>487</v>
      </c>
      <c r="B136" s="1570"/>
      <c r="C136" s="1570"/>
      <c r="D136" s="1570"/>
      <c r="E136" s="1573"/>
      <c r="F136" s="1573"/>
      <c r="G136" s="1573"/>
      <c r="H136" s="1573"/>
      <c r="I136" s="1573"/>
      <c r="J136" s="1573"/>
      <c r="K136" s="1572"/>
      <c r="L136" s="1568"/>
      <c r="M136" s="1532"/>
      <c r="N136" s="1532"/>
      <c r="O136" s="1531"/>
    </row>
    <row r="137" spans="1:15" ht="21" customHeight="1" x14ac:dyDescent="0.2">
      <c r="A137" s="1571" t="s">
        <v>486</v>
      </c>
      <c r="B137" s="1573"/>
      <c r="C137" s="1573"/>
      <c r="D137" s="1573"/>
      <c r="E137" s="1573"/>
      <c r="F137" s="1573"/>
      <c r="G137" s="1573"/>
      <c r="H137" s="1573"/>
      <c r="I137" s="1573"/>
      <c r="J137" s="1573"/>
      <c r="K137" s="1572"/>
      <c r="L137" s="1568"/>
      <c r="M137" s="1532"/>
      <c r="N137" s="1532"/>
      <c r="O137" s="1531"/>
    </row>
    <row r="138" spans="1:15" ht="19.5" customHeight="1" x14ac:dyDescent="0.2">
      <c r="A138" s="1571" t="s">
        <v>485</v>
      </c>
      <c r="B138" s="1570"/>
      <c r="C138" s="1570"/>
      <c r="D138" s="1570"/>
      <c r="E138" s="1573"/>
      <c r="F138" s="1573"/>
      <c r="G138" s="1573"/>
      <c r="H138" s="1573"/>
      <c r="I138" s="1573"/>
      <c r="J138" s="1573"/>
      <c r="K138" s="1572"/>
      <c r="L138" s="1568"/>
      <c r="M138" s="1532"/>
      <c r="N138" s="1532"/>
      <c r="O138" s="1531"/>
    </row>
    <row r="139" spans="1:15" ht="17.25" customHeight="1" x14ac:dyDescent="0.2">
      <c r="A139" s="1581" t="s">
        <v>484</v>
      </c>
      <c r="B139" s="1580"/>
      <c r="C139" s="1580"/>
      <c r="D139" s="1580"/>
      <c r="E139" s="1573"/>
      <c r="F139" s="1573"/>
      <c r="G139" s="1573"/>
      <c r="H139" s="1573"/>
      <c r="I139" s="1573"/>
      <c r="J139" s="1573"/>
      <c r="K139" s="1572"/>
      <c r="L139" s="1568"/>
      <c r="M139" s="1532"/>
      <c r="N139" s="1532"/>
      <c r="O139" s="1531"/>
    </row>
    <row r="140" spans="1:15" ht="18.75" customHeight="1" x14ac:dyDescent="0.2">
      <c r="A140" s="1571" t="s">
        <v>15</v>
      </c>
      <c r="B140" s="1573"/>
      <c r="C140" s="1573"/>
      <c r="D140" s="1573"/>
      <c r="E140" s="1573"/>
      <c r="F140" s="1573"/>
      <c r="G140" s="1573"/>
      <c r="H140" s="1573"/>
      <c r="I140" s="1573"/>
      <c r="J140" s="1573"/>
      <c r="K140" s="1572"/>
      <c r="L140" s="1568"/>
      <c r="M140" s="1532"/>
      <c r="N140" s="1532"/>
      <c r="O140" s="1531"/>
    </row>
    <row r="141" spans="1:15" ht="18.75" customHeight="1" x14ac:dyDescent="0.2">
      <c r="A141" s="1571" t="s">
        <v>483</v>
      </c>
      <c r="B141" s="1570"/>
      <c r="C141" s="1570"/>
      <c r="D141" s="1570"/>
      <c r="E141" s="1570"/>
      <c r="F141" s="1570"/>
      <c r="G141" s="1570"/>
      <c r="H141" s="1570"/>
      <c r="I141" s="1570"/>
      <c r="J141" s="1570"/>
      <c r="K141" s="1569"/>
      <c r="L141" s="1568"/>
      <c r="M141" s="1532"/>
      <c r="N141" s="1532"/>
      <c r="O141" s="1531"/>
    </row>
    <row r="142" spans="1:15" ht="16.5" customHeight="1" x14ac:dyDescent="0.2">
      <c r="A142" s="1579" t="s">
        <v>482</v>
      </c>
      <c r="B142" s="1578"/>
      <c r="C142" s="1578"/>
      <c r="D142" s="1578"/>
      <c r="E142" s="1578"/>
      <c r="F142" s="1578"/>
      <c r="G142" s="1578"/>
      <c r="H142" s="1578"/>
      <c r="I142" s="1578"/>
      <c r="J142" s="1578"/>
      <c r="K142" s="1577"/>
      <c r="L142" s="1568"/>
      <c r="M142" s="1532"/>
      <c r="N142" s="1532"/>
      <c r="O142" s="1531"/>
    </row>
    <row r="143" spans="1:15" ht="16.5" customHeight="1" x14ac:dyDescent="0.2">
      <c r="A143" s="1576" t="s">
        <v>481</v>
      </c>
      <c r="B143" s="1575"/>
      <c r="C143" s="1575"/>
      <c r="D143" s="1575"/>
      <c r="E143" s="1575"/>
      <c r="F143" s="1575"/>
      <c r="G143" s="1575"/>
      <c r="H143" s="1575"/>
      <c r="I143" s="1575"/>
      <c r="J143" s="1575"/>
      <c r="K143" s="1574"/>
      <c r="L143" s="1568"/>
      <c r="M143" s="1532"/>
      <c r="N143" s="1532"/>
      <c r="O143" s="1531"/>
    </row>
    <row r="144" spans="1:15" ht="17.25" customHeight="1" x14ac:dyDescent="0.2">
      <c r="A144" s="1571" t="s">
        <v>11</v>
      </c>
      <c r="B144" s="1570"/>
      <c r="C144" s="1570"/>
      <c r="D144" s="1570"/>
      <c r="E144" s="1573"/>
      <c r="F144" s="1573"/>
      <c r="G144" s="1573"/>
      <c r="H144" s="1573"/>
      <c r="I144" s="1573"/>
      <c r="J144" s="1573"/>
      <c r="K144" s="1572"/>
      <c r="L144" s="1568">
        <f>L145+L146</f>
        <v>368</v>
      </c>
      <c r="M144" s="1532"/>
      <c r="N144" s="1532"/>
      <c r="O144" s="1531"/>
    </row>
    <row r="145" spans="1:15" ht="16.5" customHeight="1" x14ac:dyDescent="0.2">
      <c r="A145" s="1571" t="s">
        <v>480</v>
      </c>
      <c r="B145" s="1570"/>
      <c r="C145" s="1570"/>
      <c r="D145" s="1570"/>
      <c r="E145" s="1573"/>
      <c r="F145" s="1573"/>
      <c r="G145" s="1573"/>
      <c r="H145" s="1573"/>
      <c r="I145" s="1573"/>
      <c r="J145" s="1573"/>
      <c r="K145" s="1572"/>
      <c r="L145" s="1568">
        <f>L64</f>
        <v>368</v>
      </c>
      <c r="M145" s="1532"/>
      <c r="N145" s="1532"/>
      <c r="O145" s="1531"/>
    </row>
    <row r="146" spans="1:15" ht="18.75" customHeight="1" thickBot="1" x14ac:dyDescent="0.25">
      <c r="A146" s="1571" t="s">
        <v>479</v>
      </c>
      <c r="B146" s="1570"/>
      <c r="C146" s="1570"/>
      <c r="D146" s="1570"/>
      <c r="E146" s="1570"/>
      <c r="F146" s="1570"/>
      <c r="G146" s="1570"/>
      <c r="H146" s="1570"/>
      <c r="I146" s="1570"/>
      <c r="J146" s="1570"/>
      <c r="K146" s="1569"/>
      <c r="L146" s="1568"/>
      <c r="M146" s="1532"/>
      <c r="N146" s="1532"/>
      <c r="O146" s="1531"/>
    </row>
    <row r="147" spans="1:15" ht="27.6" customHeight="1" thickBot="1" x14ac:dyDescent="0.25">
      <c r="A147" s="1567" t="s">
        <v>8</v>
      </c>
      <c r="B147" s="1566"/>
      <c r="C147" s="1566"/>
      <c r="D147" s="1566"/>
      <c r="E147" s="1566"/>
      <c r="F147" s="1566"/>
      <c r="G147" s="1566"/>
      <c r="H147" s="1566"/>
      <c r="I147" s="1566"/>
      <c r="J147" s="1566"/>
      <c r="K147" s="1565"/>
      <c r="L147" s="1564">
        <f>L148+L149</f>
        <v>0</v>
      </c>
      <c r="M147" s="1532"/>
      <c r="N147" s="1532"/>
      <c r="O147" s="1531"/>
    </row>
    <row r="148" spans="1:15" ht="19.5" customHeight="1" x14ac:dyDescent="0.2">
      <c r="A148" s="1563" t="s">
        <v>7</v>
      </c>
      <c r="B148" s="1562"/>
      <c r="C148" s="1562"/>
      <c r="D148" s="1562"/>
      <c r="E148" s="1561"/>
      <c r="F148" s="1561"/>
      <c r="G148" s="1561"/>
      <c r="H148" s="1561"/>
      <c r="I148" s="1561"/>
      <c r="J148" s="1561"/>
      <c r="K148" s="1560"/>
      <c r="L148" s="1559">
        <v>0</v>
      </c>
      <c r="M148" s="1532"/>
      <c r="N148" s="1532"/>
      <c r="O148" s="1531"/>
    </row>
    <row r="149" spans="1:15" ht="20.25" customHeight="1" x14ac:dyDescent="0.2">
      <c r="A149" s="1558" t="s">
        <v>6</v>
      </c>
      <c r="B149" s="1557"/>
      <c r="C149" s="1557"/>
      <c r="D149" s="1557"/>
      <c r="E149" s="1557"/>
      <c r="F149" s="1557"/>
      <c r="G149" s="1557"/>
      <c r="H149" s="1557"/>
      <c r="I149" s="1557"/>
      <c r="J149" s="1557"/>
      <c r="K149" s="1556"/>
      <c r="L149" s="1549"/>
      <c r="M149" s="1532"/>
      <c r="N149" s="1532"/>
      <c r="O149" s="1531"/>
    </row>
    <row r="150" spans="1:15" ht="20.25" customHeight="1" x14ac:dyDescent="0.2">
      <c r="A150" s="1555" t="s">
        <v>478</v>
      </c>
      <c r="B150" s="1554"/>
      <c r="C150" s="1554"/>
      <c r="D150" s="1554"/>
      <c r="E150" s="1554"/>
      <c r="F150" s="1554"/>
      <c r="G150" s="1554"/>
      <c r="H150" s="1554"/>
      <c r="I150" s="1554"/>
      <c r="J150" s="1554"/>
      <c r="K150" s="1553"/>
      <c r="L150" s="1549"/>
      <c r="M150" s="1532"/>
      <c r="N150" s="1532"/>
      <c r="O150" s="1531"/>
    </row>
    <row r="151" spans="1:15" ht="20.25" customHeight="1" x14ac:dyDescent="0.2">
      <c r="A151" s="1552" t="s">
        <v>477</v>
      </c>
      <c r="B151" s="1551"/>
      <c r="C151" s="1551"/>
      <c r="D151" s="1551"/>
      <c r="E151" s="1551"/>
      <c r="F151" s="1551"/>
      <c r="G151" s="1551"/>
      <c r="H151" s="1551"/>
      <c r="I151" s="1551"/>
      <c r="J151" s="1551"/>
      <c r="K151" s="1550"/>
      <c r="L151" s="1549"/>
      <c r="M151" s="1532"/>
      <c r="N151" s="1532"/>
      <c r="O151" s="1531"/>
    </row>
    <row r="152" spans="1:15" ht="20.25" customHeight="1" thickBot="1" x14ac:dyDescent="0.25">
      <c r="A152" s="1548" t="s">
        <v>3</v>
      </c>
      <c r="B152" s="1547"/>
      <c r="C152" s="1547"/>
      <c r="D152" s="1547"/>
      <c r="E152" s="1547"/>
      <c r="F152" s="1547"/>
      <c r="G152" s="1547"/>
      <c r="H152" s="1547"/>
      <c r="I152" s="1547"/>
      <c r="J152" s="1547"/>
      <c r="K152" s="1546"/>
      <c r="L152" s="1545"/>
      <c r="M152" s="1532"/>
      <c r="N152" s="1532"/>
      <c r="O152" s="1531"/>
    </row>
    <row r="153" spans="1:15" ht="27.6" customHeight="1" thickBot="1" x14ac:dyDescent="0.25">
      <c r="A153" s="1544" t="s">
        <v>476</v>
      </c>
      <c r="B153" s="1543"/>
      <c r="C153" s="1543"/>
      <c r="D153" s="1543"/>
      <c r="E153" s="1543"/>
      <c r="F153" s="1543"/>
      <c r="G153" s="1543"/>
      <c r="H153" s="1543"/>
      <c r="I153" s="1543"/>
      <c r="J153" s="1543"/>
      <c r="K153" s="1542"/>
      <c r="L153" s="1541">
        <f>L147+L128</f>
        <v>803.6</v>
      </c>
      <c r="M153" s="1532"/>
      <c r="N153" s="1532"/>
      <c r="O153" s="1531"/>
    </row>
    <row r="154" spans="1:15" ht="22.5" customHeight="1" x14ac:dyDescent="0.2">
      <c r="A154" s="1540" t="s">
        <v>1</v>
      </c>
      <c r="B154" s="1539"/>
      <c r="C154" s="1539"/>
      <c r="D154" s="1539"/>
      <c r="E154" s="1539"/>
      <c r="F154" s="1539"/>
      <c r="G154" s="1539"/>
      <c r="H154" s="1539"/>
      <c r="I154" s="1539"/>
      <c r="J154" s="1539"/>
      <c r="K154" s="1538"/>
      <c r="L154" s="1537"/>
      <c r="M154" s="1532"/>
      <c r="N154" s="1532"/>
      <c r="O154" s="1531"/>
    </row>
    <row r="155" spans="1:15" ht="19.5" customHeight="1" thickBot="1" x14ac:dyDescent="0.25">
      <c r="A155" s="1536" t="s">
        <v>0</v>
      </c>
      <c r="B155" s="1535"/>
      <c r="C155" s="1535"/>
      <c r="D155" s="1535"/>
      <c r="E155" s="1535"/>
      <c r="F155" s="1535"/>
      <c r="G155" s="1535"/>
      <c r="H155" s="1535"/>
      <c r="I155" s="1535"/>
      <c r="J155" s="1535"/>
      <c r="K155" s="1534"/>
      <c r="L155" s="1533">
        <v>152.6</v>
      </c>
      <c r="M155" s="1532"/>
      <c r="N155" s="1532"/>
      <c r="O155" s="1531"/>
    </row>
    <row r="156" spans="1:15" ht="27.6" customHeight="1" x14ac:dyDescent="0.2">
      <c r="A156" s="1532"/>
      <c r="B156" s="1532"/>
      <c r="C156" s="1532"/>
      <c r="D156" s="1532"/>
      <c r="E156" s="1532"/>
      <c r="F156" s="1532"/>
      <c r="G156" s="1532"/>
      <c r="H156" s="1532"/>
      <c r="I156" s="1532"/>
      <c r="J156" s="1532"/>
      <c r="K156" s="1532"/>
      <c r="L156" s="1532"/>
      <c r="M156" s="1532"/>
      <c r="N156" s="1532"/>
      <c r="O156" s="1531"/>
    </row>
    <row r="157" spans="1:15" ht="27.6" customHeight="1" x14ac:dyDescent="0.2">
      <c r="A157" s="1532"/>
      <c r="B157" s="1532"/>
      <c r="C157" s="1532"/>
      <c r="D157" s="1532"/>
      <c r="E157" s="1532"/>
      <c r="F157" s="1532"/>
      <c r="G157" s="1532"/>
      <c r="H157" s="1532"/>
      <c r="I157" s="1532"/>
      <c r="J157" s="1532"/>
      <c r="K157" s="1532"/>
      <c r="L157" s="1532"/>
      <c r="M157" s="1532"/>
      <c r="N157" s="1532"/>
      <c r="O157" s="1531"/>
    </row>
    <row r="158" spans="1:15" ht="27.6" customHeight="1" x14ac:dyDescent="0.2">
      <c r="A158" s="1532"/>
      <c r="B158" s="1532"/>
      <c r="C158" s="1532"/>
      <c r="D158" s="1532"/>
      <c r="E158" s="1532"/>
      <c r="F158" s="1532"/>
      <c r="G158" s="1532"/>
      <c r="H158" s="1532"/>
      <c r="I158" s="1532"/>
      <c r="J158" s="1532"/>
      <c r="K158" s="1532"/>
      <c r="L158" s="1532"/>
      <c r="M158" s="1532"/>
      <c r="N158" s="1532"/>
      <c r="O158" s="1531"/>
    </row>
    <row r="159" spans="1:15" ht="27.6" customHeight="1" x14ac:dyDescent="0.2">
      <c r="A159" s="1532"/>
      <c r="B159" s="1532"/>
      <c r="C159" s="1532"/>
      <c r="D159" s="1532"/>
      <c r="E159" s="1532"/>
      <c r="F159" s="1532"/>
      <c r="G159" s="1532"/>
      <c r="H159" s="1532"/>
      <c r="I159" s="1532"/>
      <c r="J159" s="1532"/>
      <c r="K159" s="1532"/>
      <c r="L159" s="1532"/>
      <c r="M159" s="1532"/>
      <c r="N159" s="1532"/>
      <c r="O159" s="1531"/>
    </row>
    <row r="160" spans="1:15" ht="27.6" customHeight="1" x14ac:dyDescent="0.2">
      <c r="A160" s="1532"/>
      <c r="B160" s="1532"/>
      <c r="C160" s="1532"/>
      <c r="D160" s="1532"/>
      <c r="E160" s="1532"/>
      <c r="F160" s="1532"/>
      <c r="G160" s="1532"/>
      <c r="H160" s="1532"/>
      <c r="I160" s="1532"/>
      <c r="J160" s="1532"/>
      <c r="K160" s="1532"/>
      <c r="L160" s="1532"/>
      <c r="M160" s="1532"/>
      <c r="N160" s="1532"/>
      <c r="O160" s="1531"/>
    </row>
    <row r="161" spans="1:15" ht="27.6" customHeight="1" x14ac:dyDescent="0.2">
      <c r="A161" s="1532"/>
      <c r="B161" s="1532"/>
      <c r="C161" s="1532"/>
      <c r="D161" s="1532"/>
      <c r="E161" s="1532"/>
      <c r="F161" s="1532"/>
      <c r="G161" s="1532"/>
      <c r="H161" s="1532"/>
      <c r="I161" s="1532"/>
      <c r="J161" s="1532"/>
      <c r="K161" s="1532"/>
      <c r="L161" s="1532"/>
      <c r="M161" s="1532"/>
      <c r="N161" s="1532"/>
      <c r="O161" s="1531"/>
    </row>
    <row r="162" spans="1:15" ht="27.6" customHeight="1" x14ac:dyDescent="0.2">
      <c r="A162" s="1532"/>
      <c r="B162" s="1532"/>
      <c r="C162" s="1532"/>
      <c r="D162" s="1532"/>
      <c r="E162" s="1532"/>
      <c r="F162" s="1532"/>
      <c r="G162" s="1532"/>
      <c r="H162" s="1532"/>
      <c r="I162" s="1532"/>
      <c r="J162" s="1532"/>
      <c r="K162" s="1532"/>
      <c r="L162" s="1532"/>
      <c r="M162" s="1532"/>
      <c r="N162" s="1532"/>
      <c r="O162" s="1531"/>
    </row>
    <row r="163" spans="1:15" ht="27.6" customHeight="1" x14ac:dyDescent="0.2">
      <c r="A163" s="1532"/>
      <c r="B163" s="1532"/>
      <c r="C163" s="1532"/>
      <c r="D163" s="1532"/>
      <c r="E163" s="1532"/>
      <c r="F163" s="1532"/>
      <c r="G163" s="1532"/>
      <c r="H163" s="1531"/>
    </row>
    <row r="164" spans="1:15" ht="27.6" customHeight="1" x14ac:dyDescent="0.2">
      <c r="A164" s="1532"/>
      <c r="B164" s="1532"/>
      <c r="C164" s="1532"/>
      <c r="D164" s="1532"/>
      <c r="E164" s="1532"/>
      <c r="F164" s="1532"/>
      <c r="G164" s="1532"/>
      <c r="H164" s="1531"/>
    </row>
    <row r="165" spans="1:15" ht="15.75" x14ac:dyDescent="0.2">
      <c r="A165" s="1527"/>
      <c r="B165" s="1527"/>
      <c r="C165" s="1527"/>
      <c r="D165" s="1527"/>
      <c r="E165" s="1527"/>
      <c r="F165" s="1530"/>
      <c r="G165" s="1530"/>
      <c r="H165" s="1528"/>
    </row>
    <row r="166" spans="1:15" x14ac:dyDescent="0.2">
      <c r="A166" s="1527"/>
      <c r="B166" s="1527"/>
      <c r="C166" s="1527"/>
      <c r="D166" s="1527"/>
      <c r="E166" s="1527"/>
      <c r="F166" s="1527"/>
      <c r="G166" s="1527"/>
      <c r="H166" s="1528"/>
    </row>
    <row r="167" spans="1:15" x14ac:dyDescent="0.2">
      <c r="A167" s="1527"/>
      <c r="B167" s="1527"/>
      <c r="C167" s="1527"/>
      <c r="D167" s="1527"/>
      <c r="E167" s="1527"/>
      <c r="F167" s="1527"/>
      <c r="G167" s="1527"/>
      <c r="H167" s="1528"/>
    </row>
    <row r="168" spans="1:15" x14ac:dyDescent="0.2">
      <c r="A168" s="1527"/>
      <c r="B168" s="1527"/>
      <c r="C168" s="1527"/>
      <c r="D168" s="1527"/>
      <c r="E168" s="1527"/>
      <c r="F168" s="1527"/>
      <c r="G168" s="1527"/>
      <c r="H168" s="1528"/>
    </row>
    <row r="169" spans="1:15" x14ac:dyDescent="0.2">
      <c r="A169" s="1527"/>
      <c r="B169" s="1527"/>
      <c r="C169" s="1527"/>
      <c r="D169" s="1527"/>
      <c r="E169" s="1527"/>
      <c r="F169" s="1527"/>
      <c r="G169" s="1527"/>
      <c r="H169" s="1528"/>
    </row>
    <row r="170" spans="1:15" x14ac:dyDescent="0.2">
      <c r="A170" s="1527"/>
      <c r="B170" s="1527"/>
      <c r="C170" s="1527"/>
      <c r="D170" s="1527"/>
      <c r="E170" s="1527"/>
      <c r="F170" s="1527"/>
      <c r="G170" s="1527"/>
      <c r="H170" s="1528"/>
    </row>
    <row r="171" spans="1:15" x14ac:dyDescent="0.2">
      <c r="A171" s="1527"/>
      <c r="B171" s="1527"/>
      <c r="C171" s="1527"/>
      <c r="D171" s="1527"/>
      <c r="E171" s="1527"/>
      <c r="F171" s="1527"/>
      <c r="G171" s="1527"/>
      <c r="H171" s="1528"/>
    </row>
    <row r="172" spans="1:15" x14ac:dyDescent="0.2">
      <c r="A172" s="1527"/>
      <c r="B172" s="1527"/>
      <c r="C172" s="1527"/>
      <c r="D172" s="1527"/>
      <c r="E172" s="1527"/>
      <c r="F172" s="1527"/>
      <c r="G172" s="1527"/>
      <c r="H172" s="1528"/>
    </row>
    <row r="173" spans="1:15" x14ac:dyDescent="0.2">
      <c r="A173" s="1527"/>
      <c r="B173" s="1527"/>
      <c r="C173" s="1527"/>
      <c r="D173" s="1527"/>
      <c r="E173" s="1527"/>
      <c r="F173" s="1527"/>
      <c r="G173" s="1527"/>
      <c r="H173" s="1528"/>
    </row>
    <row r="174" spans="1:15" x14ac:dyDescent="0.2">
      <c r="A174" s="1527"/>
      <c r="B174" s="1527"/>
      <c r="C174" s="1527"/>
      <c r="D174" s="1527"/>
      <c r="E174" s="1527"/>
      <c r="F174" s="1527"/>
      <c r="G174" s="1527"/>
      <c r="H174" s="1529"/>
    </row>
    <row r="175" spans="1:15" x14ac:dyDescent="0.2">
      <c r="A175" s="1527"/>
      <c r="B175" s="1527"/>
      <c r="C175" s="1527"/>
      <c r="D175" s="1527"/>
      <c r="E175" s="1527"/>
      <c r="F175" s="1527"/>
      <c r="G175" s="1527"/>
      <c r="H175" s="1528"/>
    </row>
    <row r="176" spans="1:15" x14ac:dyDescent="0.2">
      <c r="A176" s="1527"/>
      <c r="B176" s="1527"/>
      <c r="C176" s="1527"/>
      <c r="D176" s="1527"/>
      <c r="E176" s="1527"/>
      <c r="F176" s="1527"/>
      <c r="G176" s="1527"/>
      <c r="H176" s="1528"/>
    </row>
    <row r="177" spans="1:8" x14ac:dyDescent="0.2">
      <c r="A177" s="1527"/>
      <c r="B177" s="1527"/>
      <c r="C177" s="1527"/>
      <c r="D177" s="1527"/>
      <c r="E177" s="1527"/>
      <c r="F177" s="1527"/>
      <c r="G177" s="1527"/>
      <c r="H177" s="1528"/>
    </row>
    <row r="178" spans="1:8" x14ac:dyDescent="0.2">
      <c r="F178" s="1527"/>
      <c r="G178" s="1527"/>
    </row>
    <row r="179" spans="1:8" x14ac:dyDescent="0.2">
      <c r="F179" s="1527"/>
      <c r="G179" s="1527"/>
    </row>
  </sheetData>
  <mergeCells count="246">
    <mergeCell ref="J55:J58"/>
    <mergeCell ref="J59:J62"/>
    <mergeCell ref="J63:J90"/>
    <mergeCell ref="I63:I90"/>
    <mergeCell ref="C34:J34"/>
    <mergeCell ref="C35:J35"/>
    <mergeCell ref="D79:D81"/>
    <mergeCell ref="D100:F102"/>
    <mergeCell ref="D105:F109"/>
    <mergeCell ref="D112:F116"/>
    <mergeCell ref="A141:K141"/>
    <mergeCell ref="J20:J21"/>
    <mergeCell ref="H19:H23"/>
    <mergeCell ref="H24:H26"/>
    <mergeCell ref="H49:H54"/>
    <mergeCell ref="J49:J54"/>
    <mergeCell ref="I44:I54"/>
    <mergeCell ref="I105:I111"/>
    <mergeCell ref="H100:H104"/>
    <mergeCell ref="I100:I104"/>
    <mergeCell ref="I95:I99"/>
    <mergeCell ref="H95:H99"/>
    <mergeCell ref="D14:F16"/>
    <mergeCell ref="D44:F48"/>
    <mergeCell ref="D55:F56"/>
    <mergeCell ref="D59:F60"/>
    <mergeCell ref="D95:F97"/>
    <mergeCell ref="B105:B109"/>
    <mergeCell ref="C105:C109"/>
    <mergeCell ref="A110:A111"/>
    <mergeCell ref="J100:J104"/>
    <mergeCell ref="G100:G104"/>
    <mergeCell ref="G95:G99"/>
    <mergeCell ref="A98:A99"/>
    <mergeCell ref="J95:J99"/>
    <mergeCell ref="G105:G111"/>
    <mergeCell ref="H105:H111"/>
    <mergeCell ref="D63:F66"/>
    <mergeCell ref="A150:K150"/>
    <mergeCell ref="A151:K151"/>
    <mergeCell ref="A152:K152"/>
    <mergeCell ref="A132:K132"/>
    <mergeCell ref="B103:B104"/>
    <mergeCell ref="A95:A97"/>
    <mergeCell ref="B98:B99"/>
    <mergeCell ref="B95:B97"/>
    <mergeCell ref="A105:A109"/>
    <mergeCell ref="C92:L92"/>
    <mergeCell ref="H88:H90"/>
    <mergeCell ref="F85:F87"/>
    <mergeCell ref="C43:L43"/>
    <mergeCell ref="H55:H58"/>
    <mergeCell ref="G59:G62"/>
    <mergeCell ref="D82:D84"/>
    <mergeCell ref="D76:D78"/>
    <mergeCell ref="H73:H75"/>
    <mergeCell ref="E70:E72"/>
    <mergeCell ref="H76:H78"/>
    <mergeCell ref="H82:H84"/>
    <mergeCell ref="D88:D90"/>
    <mergeCell ref="D85:D87"/>
    <mergeCell ref="B82:B84"/>
    <mergeCell ref="B88:B90"/>
    <mergeCell ref="D73:D75"/>
    <mergeCell ref="C119:J119"/>
    <mergeCell ref="C120:J120"/>
    <mergeCell ref="C121:J121"/>
    <mergeCell ref="A73:A75"/>
    <mergeCell ref="A76:A78"/>
    <mergeCell ref="A79:A81"/>
    <mergeCell ref="B93:B94"/>
    <mergeCell ref="C82:C84"/>
    <mergeCell ref="C85:C87"/>
    <mergeCell ref="B55:B56"/>
    <mergeCell ref="A59:A60"/>
    <mergeCell ref="B59:B60"/>
    <mergeCell ref="H70:H72"/>
    <mergeCell ref="I55:I58"/>
    <mergeCell ref="I27:I30"/>
    <mergeCell ref="D27:F30"/>
    <mergeCell ref="H63:H66"/>
    <mergeCell ref="C44:C48"/>
    <mergeCell ref="D70:D72"/>
    <mergeCell ref="A67:A69"/>
    <mergeCell ref="A70:A72"/>
    <mergeCell ref="B57:B58"/>
    <mergeCell ref="C57:C58"/>
    <mergeCell ref="B61:B62"/>
    <mergeCell ref="C61:C62"/>
    <mergeCell ref="A57:A58"/>
    <mergeCell ref="A63:A66"/>
    <mergeCell ref="B63:B66"/>
    <mergeCell ref="D67:D69"/>
    <mergeCell ref="H59:H62"/>
    <mergeCell ref="G55:G58"/>
    <mergeCell ref="C67:C69"/>
    <mergeCell ref="C70:C72"/>
    <mergeCell ref="B67:B69"/>
    <mergeCell ref="B70:B72"/>
    <mergeCell ref="E67:E69"/>
    <mergeCell ref="H67:H69"/>
    <mergeCell ref="G63:G66"/>
    <mergeCell ref="A61:A62"/>
    <mergeCell ref="C27:C30"/>
    <mergeCell ref="H27:H30"/>
    <mergeCell ref="G44:G48"/>
    <mergeCell ref="C55:C56"/>
    <mergeCell ref="C59:C60"/>
    <mergeCell ref="B27:B30"/>
    <mergeCell ref="A44:A48"/>
    <mergeCell ref="B44:B48"/>
    <mergeCell ref="A55:A56"/>
    <mergeCell ref="I59:I62"/>
    <mergeCell ref="G88:G90"/>
    <mergeCell ref="F88:F90"/>
    <mergeCell ref="G67:G69"/>
    <mergeCell ref="G70:G72"/>
    <mergeCell ref="C73:C75"/>
    <mergeCell ref="C76:C78"/>
    <mergeCell ref="C79:C81"/>
    <mergeCell ref="C88:C90"/>
    <mergeCell ref="F70:F72"/>
    <mergeCell ref="A122:K122"/>
    <mergeCell ref="M122:O122"/>
    <mergeCell ref="C91:I91"/>
    <mergeCell ref="C37:L41"/>
    <mergeCell ref="G49:G51"/>
    <mergeCell ref="G52:G54"/>
    <mergeCell ref="A100:A102"/>
    <mergeCell ref="B100:B102"/>
    <mergeCell ref="C100:C102"/>
    <mergeCell ref="A103:A104"/>
    <mergeCell ref="B73:B75"/>
    <mergeCell ref="B76:B78"/>
    <mergeCell ref="B79:B81"/>
    <mergeCell ref="H85:H87"/>
    <mergeCell ref="E88:E90"/>
    <mergeCell ref="A22:A23"/>
    <mergeCell ref="B22:B23"/>
    <mergeCell ref="D22:D23"/>
    <mergeCell ref="H44:H48"/>
    <mergeCell ref="G25:G26"/>
    <mergeCell ref="E73:E75"/>
    <mergeCell ref="E82:E84"/>
    <mergeCell ref="E85:E87"/>
    <mergeCell ref="G73:G75"/>
    <mergeCell ref="E76:E78"/>
    <mergeCell ref="E79:E81"/>
    <mergeCell ref="F73:F75"/>
    <mergeCell ref="F76:F78"/>
    <mergeCell ref="F79:F81"/>
    <mergeCell ref="F82:F84"/>
    <mergeCell ref="F117:F118"/>
    <mergeCell ref="A88:A90"/>
    <mergeCell ref="H79:H81"/>
    <mergeCell ref="G82:G84"/>
    <mergeCell ref="G85:G87"/>
    <mergeCell ref="G76:G78"/>
    <mergeCell ref="G79:G81"/>
    <mergeCell ref="B85:B87"/>
    <mergeCell ref="A93:A94"/>
    <mergeCell ref="A82:A84"/>
    <mergeCell ref="A2:O2"/>
    <mergeCell ref="A112:A116"/>
    <mergeCell ref="B112:B116"/>
    <mergeCell ref="C112:C116"/>
    <mergeCell ref="G112:G118"/>
    <mergeCell ref="H112:H118"/>
    <mergeCell ref="I112:I118"/>
    <mergeCell ref="A117:A118"/>
    <mergeCell ref="B117:B118"/>
    <mergeCell ref="E117:E118"/>
    <mergeCell ref="M6:O6"/>
    <mergeCell ref="M7:M8"/>
    <mergeCell ref="N7:N8"/>
    <mergeCell ref="D6:D8"/>
    <mergeCell ref="G6:G8"/>
    <mergeCell ref="J6:J8"/>
    <mergeCell ref="O7:O8"/>
    <mergeCell ref="E6:E8"/>
    <mergeCell ref="F6:F8"/>
    <mergeCell ref="H6:H8"/>
    <mergeCell ref="I6:I8"/>
    <mergeCell ref="K6:K8"/>
    <mergeCell ref="L6:L8"/>
    <mergeCell ref="B110:B111"/>
    <mergeCell ref="F110:F111"/>
    <mergeCell ref="E110:E111"/>
    <mergeCell ref="A85:A87"/>
    <mergeCell ref="M1:O1"/>
    <mergeCell ref="A3:O3"/>
    <mergeCell ref="A4:O4"/>
    <mergeCell ref="A6:A8"/>
    <mergeCell ref="B6:B8"/>
    <mergeCell ref="C6:C8"/>
    <mergeCell ref="I31:I33"/>
    <mergeCell ref="A19:A21"/>
    <mergeCell ref="B19:B21"/>
    <mergeCell ref="C19:C21"/>
    <mergeCell ref="A27:A30"/>
    <mergeCell ref="J15:J18"/>
    <mergeCell ref="I14:I18"/>
    <mergeCell ref="G22:G24"/>
    <mergeCell ref="D19:F21"/>
    <mergeCell ref="F22:F23"/>
    <mergeCell ref="D17:D18"/>
    <mergeCell ref="G14:G18"/>
    <mergeCell ref="G19:G21"/>
    <mergeCell ref="H14:H18"/>
    <mergeCell ref="B37:B41"/>
    <mergeCell ref="A36:A41"/>
    <mergeCell ref="H31:H33"/>
    <mergeCell ref="G27:G30"/>
    <mergeCell ref="G31:G33"/>
    <mergeCell ref="A147:K147"/>
    <mergeCell ref="A148:K148"/>
    <mergeCell ref="C12:L13"/>
    <mergeCell ref="F67:F69"/>
    <mergeCell ref="A149:K149"/>
    <mergeCell ref="B11:B13"/>
    <mergeCell ref="A11:A13"/>
    <mergeCell ref="A14:A16"/>
    <mergeCell ref="B14:B16"/>
    <mergeCell ref="C14:C16"/>
    <mergeCell ref="A140:K140"/>
    <mergeCell ref="A142:K142"/>
    <mergeCell ref="A143:K143"/>
    <mergeCell ref="A144:K144"/>
    <mergeCell ref="A145:K145"/>
    <mergeCell ref="A146:K146"/>
    <mergeCell ref="A134:K134"/>
    <mergeCell ref="A135:K135"/>
    <mergeCell ref="A136:K136"/>
    <mergeCell ref="A137:K137"/>
    <mergeCell ref="A138:K138"/>
    <mergeCell ref="A139:K139"/>
    <mergeCell ref="A153:K153"/>
    <mergeCell ref="A154:K154"/>
    <mergeCell ref="A155:K155"/>
    <mergeCell ref="A125:L125"/>
    <mergeCell ref="C127:K127"/>
    <mergeCell ref="A128:K128"/>
    <mergeCell ref="A129:K129"/>
    <mergeCell ref="A130:K130"/>
    <mergeCell ref="A131:K131"/>
    <mergeCell ref="A133:K133"/>
  </mergeCells>
  <pageMargins left="0.70866141732283472" right="0.70866141732283472" top="0.74803149606299213" bottom="0.74803149606299213" header="0.31496062992125984" footer="0.31496062992125984"/>
  <pageSetup paperSize="9" scale="66" firstPageNumber="20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D3CF-483E-446E-928B-13AD7735A3F7}">
  <sheetPr>
    <pageSetUpPr fitToPage="1"/>
  </sheetPr>
  <dimension ref="A1:W714"/>
  <sheetViews>
    <sheetView tabSelected="1" zoomScale="130" zoomScaleNormal="130" zoomScaleSheetLayoutView="100" workbookViewId="0">
      <selection activeCell="Q1" sqref="Q1"/>
    </sheetView>
  </sheetViews>
  <sheetFormatPr defaultColWidth="9.140625" defaultRowHeight="12.75" x14ac:dyDescent="0.25"/>
  <cols>
    <col min="1" max="1" width="4.140625" style="2076" customWidth="1"/>
    <col min="2" max="5" width="2.7109375" style="2073" customWidth="1"/>
    <col min="6" max="6" width="36.140625" style="75" customWidth="1"/>
    <col min="7" max="7" width="3.28515625" style="2075" customWidth="1"/>
    <col min="8" max="8" width="3.28515625" style="2074" customWidth="1"/>
    <col min="9" max="9" width="4.7109375" style="2073" customWidth="1"/>
    <col min="10" max="10" width="24.42578125" style="2073" customWidth="1"/>
    <col min="11" max="11" width="7.85546875" style="2073" customWidth="1"/>
    <col min="12" max="12" width="10.85546875" style="2073" customWidth="1"/>
    <col min="13" max="13" width="36.7109375" style="2073" customWidth="1"/>
    <col min="14" max="14" width="10.28515625" style="2073" customWidth="1"/>
    <col min="15" max="15" width="19" style="2073" customWidth="1"/>
    <col min="16" max="17" width="9.140625" style="2073"/>
    <col min="18" max="18" width="11.42578125" style="2073" customWidth="1"/>
    <col min="19" max="16384" width="9.140625" style="2073"/>
  </cols>
  <sheetData>
    <row r="1" spans="1:21" ht="67.5" customHeight="1" x14ac:dyDescent="0.25">
      <c r="A1" s="2073"/>
      <c r="L1" s="1512"/>
      <c r="M1" s="1513" t="s">
        <v>924</v>
      </c>
      <c r="N1" s="1513"/>
      <c r="O1" s="1513"/>
      <c r="P1" s="3337"/>
      <c r="Q1" s="3337"/>
      <c r="R1" s="3337"/>
    </row>
    <row r="2" spans="1:21" s="75" customFormat="1" ht="33" customHeight="1" x14ac:dyDescent="0.25">
      <c r="A2" s="3336" t="s">
        <v>922</v>
      </c>
      <c r="B2" s="3336"/>
      <c r="C2" s="3336"/>
      <c r="D2" s="3336"/>
      <c r="E2" s="3336"/>
      <c r="F2" s="3336"/>
      <c r="G2" s="3336"/>
      <c r="H2" s="3336"/>
      <c r="I2" s="3336"/>
      <c r="J2" s="3336"/>
      <c r="K2" s="3336"/>
      <c r="L2" s="3336"/>
      <c r="M2" s="3336"/>
      <c r="N2" s="3336"/>
      <c r="O2" s="3336"/>
    </row>
    <row r="3" spans="1:21" s="75" customFormat="1" ht="15" customHeight="1" x14ac:dyDescent="0.25">
      <c r="A3" s="3336" t="s">
        <v>921</v>
      </c>
      <c r="B3" s="3336"/>
      <c r="C3" s="3336"/>
      <c r="D3" s="3336"/>
      <c r="E3" s="3336"/>
      <c r="F3" s="3336"/>
      <c r="G3" s="3336"/>
      <c r="H3" s="3336"/>
      <c r="I3" s="3336"/>
      <c r="J3" s="3336"/>
      <c r="K3" s="3336"/>
      <c r="L3" s="3336"/>
      <c r="M3" s="3336"/>
      <c r="N3" s="3336"/>
      <c r="O3" s="3336"/>
    </row>
    <row r="4" spans="1:21" s="75" customFormat="1" ht="16.5" customHeight="1" thickBot="1" x14ac:dyDescent="0.3">
      <c r="G4" s="2075"/>
      <c r="H4" s="3335"/>
      <c r="M4" s="2070"/>
      <c r="N4" s="3334" t="s">
        <v>30</v>
      </c>
      <c r="O4" s="3334"/>
    </row>
    <row r="5" spans="1:21" s="75" customFormat="1" ht="30" customHeight="1" thickBot="1" x14ac:dyDescent="0.3">
      <c r="A5" s="3333" t="s">
        <v>455</v>
      </c>
      <c r="B5" s="3332" t="s">
        <v>454</v>
      </c>
      <c r="C5" s="3331" t="s">
        <v>450</v>
      </c>
      <c r="D5" s="3330" t="s">
        <v>453</v>
      </c>
      <c r="E5" s="3326" t="s">
        <v>920</v>
      </c>
      <c r="F5" s="3329" t="s">
        <v>451</v>
      </c>
      <c r="G5" s="3328" t="s">
        <v>450</v>
      </c>
      <c r="H5" s="3327" t="s">
        <v>919</v>
      </c>
      <c r="I5" s="3326" t="s">
        <v>448</v>
      </c>
      <c r="J5" s="2067" t="s">
        <v>447</v>
      </c>
      <c r="K5" s="3326" t="s">
        <v>446</v>
      </c>
      <c r="L5" s="2067" t="s">
        <v>445</v>
      </c>
      <c r="M5" s="3325" t="s">
        <v>444</v>
      </c>
      <c r="N5" s="3324"/>
      <c r="O5" s="3323"/>
    </row>
    <row r="6" spans="1:21" s="75" customFormat="1" ht="96" customHeight="1" thickBot="1" x14ac:dyDescent="0.3">
      <c r="A6" s="3322"/>
      <c r="B6" s="3321"/>
      <c r="C6" s="3320"/>
      <c r="D6" s="3319"/>
      <c r="E6" s="3314"/>
      <c r="F6" s="3318"/>
      <c r="G6" s="3317"/>
      <c r="H6" s="3316"/>
      <c r="I6" s="3315"/>
      <c r="J6" s="2061"/>
      <c r="K6" s="3314"/>
      <c r="L6" s="2060"/>
      <c r="M6" s="3313" t="s">
        <v>443</v>
      </c>
      <c r="N6" s="3312" t="s">
        <v>442</v>
      </c>
      <c r="O6" s="3311" t="s">
        <v>441</v>
      </c>
      <c r="U6" s="75" t="s">
        <v>143</v>
      </c>
    </row>
    <row r="7" spans="1:21" s="75" customFormat="1" ht="15" customHeight="1" thickBot="1" x14ac:dyDescent="0.3">
      <c r="A7" s="3310" t="s">
        <v>56</v>
      </c>
      <c r="B7" s="3084" t="s">
        <v>279</v>
      </c>
      <c r="C7" s="3083"/>
      <c r="D7" s="3083"/>
      <c r="E7" s="3083"/>
      <c r="F7" s="3083"/>
      <c r="G7" s="3083"/>
      <c r="H7" s="3083"/>
      <c r="I7" s="3083"/>
      <c r="J7" s="3083"/>
      <c r="K7" s="3083"/>
      <c r="L7" s="3083"/>
      <c r="M7" s="3083"/>
      <c r="N7" s="3083"/>
      <c r="O7" s="3082"/>
    </row>
    <row r="8" spans="1:21" s="75" customFormat="1" ht="27.75" customHeight="1" thickBot="1" x14ac:dyDescent="0.3">
      <c r="A8" s="3081"/>
      <c r="B8" s="3309"/>
      <c r="C8" s="3308"/>
      <c r="D8" s="3308"/>
      <c r="E8" s="3308"/>
      <c r="F8" s="3308"/>
      <c r="G8" s="3308"/>
      <c r="H8" s="3308"/>
      <c r="I8" s="3308"/>
      <c r="J8" s="3308"/>
      <c r="K8" s="3308"/>
      <c r="L8" s="3307"/>
      <c r="M8" s="3306" t="s">
        <v>918</v>
      </c>
      <c r="N8" s="3305" t="s">
        <v>47</v>
      </c>
      <c r="O8" s="3076">
        <v>8</v>
      </c>
    </row>
    <row r="9" spans="1:21" s="75" customFormat="1" ht="26.25" customHeight="1" thickBot="1" x14ac:dyDescent="0.3">
      <c r="A9" s="2306" t="s">
        <v>56</v>
      </c>
      <c r="B9" s="2344" t="s">
        <v>56</v>
      </c>
      <c r="C9" s="3304" t="s">
        <v>917</v>
      </c>
      <c r="D9" s="3303"/>
      <c r="E9" s="3303"/>
      <c r="F9" s="3303"/>
      <c r="G9" s="3303"/>
      <c r="H9" s="3303"/>
      <c r="I9" s="3303"/>
      <c r="J9" s="3303"/>
      <c r="K9" s="3303"/>
      <c r="L9" s="3303"/>
      <c r="M9" s="3303"/>
      <c r="N9" s="3303"/>
      <c r="O9" s="3302"/>
    </row>
    <row r="10" spans="1:21" s="75" customFormat="1" ht="26.25" customHeight="1" thickBot="1" x14ac:dyDescent="0.3">
      <c r="A10" s="2223"/>
      <c r="B10" s="2343"/>
      <c r="C10" s="3301"/>
      <c r="D10" s="3300"/>
      <c r="E10" s="3300"/>
      <c r="F10" s="3300"/>
      <c r="G10" s="3300"/>
      <c r="H10" s="3300"/>
      <c r="I10" s="3300"/>
      <c r="J10" s="3300"/>
      <c r="K10" s="3300"/>
      <c r="L10" s="3299"/>
      <c r="M10" s="3298" t="s">
        <v>916</v>
      </c>
      <c r="N10" s="3127" t="s">
        <v>915</v>
      </c>
      <c r="O10" s="3297">
        <v>70</v>
      </c>
    </row>
    <row r="11" spans="1:21" s="75" customFormat="1" ht="25.5" customHeight="1" thickBot="1" x14ac:dyDescent="0.3">
      <c r="A11" s="2210"/>
      <c r="B11" s="2341"/>
      <c r="C11" s="3296"/>
      <c r="D11" s="3295"/>
      <c r="E11" s="3295"/>
      <c r="F11" s="3295"/>
      <c r="G11" s="3295"/>
      <c r="H11" s="3295"/>
      <c r="I11" s="3295"/>
      <c r="J11" s="3295"/>
      <c r="K11" s="3295"/>
      <c r="L11" s="3294"/>
      <c r="M11" s="3293" t="s">
        <v>914</v>
      </c>
      <c r="N11" s="3292" t="s">
        <v>588</v>
      </c>
      <c r="O11" s="3291">
        <v>4</v>
      </c>
    </row>
    <row r="12" spans="1:21" s="75" customFormat="1" ht="57.75" customHeight="1" thickBot="1" x14ac:dyDescent="0.3">
      <c r="A12" s="2306" t="s">
        <v>56</v>
      </c>
      <c r="B12" s="3290" t="s">
        <v>56</v>
      </c>
      <c r="C12" s="2290" t="s">
        <v>56</v>
      </c>
      <c r="D12" s="3289" t="s">
        <v>913</v>
      </c>
      <c r="E12" s="3288"/>
      <c r="F12" s="3287"/>
      <c r="G12" s="2872" t="s">
        <v>415</v>
      </c>
      <c r="H12" s="3129" t="s">
        <v>52</v>
      </c>
      <c r="I12" s="3239" t="s">
        <v>855</v>
      </c>
      <c r="J12" s="3286" t="s">
        <v>802</v>
      </c>
      <c r="K12" s="2989"/>
      <c r="L12" s="3285"/>
      <c r="M12" s="2669"/>
      <c r="N12" s="2512"/>
      <c r="O12" s="2511"/>
    </row>
    <row r="13" spans="1:21" s="75" customFormat="1" ht="22.5" customHeight="1" x14ac:dyDescent="0.25">
      <c r="A13" s="2223"/>
      <c r="B13" s="3249"/>
      <c r="C13" s="2284"/>
      <c r="D13" s="2289" t="s">
        <v>56</v>
      </c>
      <c r="E13" s="2277"/>
      <c r="F13" s="2229" t="s">
        <v>912</v>
      </c>
      <c r="G13" s="2865"/>
      <c r="H13" s="3126"/>
      <c r="I13" s="2219" t="s">
        <v>634</v>
      </c>
      <c r="J13" s="3053" t="s">
        <v>151</v>
      </c>
      <c r="K13" s="2956" t="s">
        <v>49</v>
      </c>
      <c r="L13" s="3284">
        <v>218</v>
      </c>
      <c r="M13" s="3283" t="s">
        <v>911</v>
      </c>
      <c r="N13" s="2553" t="s">
        <v>163</v>
      </c>
      <c r="O13" s="2552">
        <v>92.3</v>
      </c>
      <c r="P13" s="3282"/>
      <c r="Q13" s="3281"/>
      <c r="R13" s="2088"/>
    </row>
    <row r="14" spans="1:21" s="75" customFormat="1" ht="15" customHeight="1" x14ac:dyDescent="0.25">
      <c r="A14" s="2223"/>
      <c r="B14" s="3249"/>
      <c r="C14" s="2284"/>
      <c r="D14" s="2283"/>
      <c r="E14" s="2271"/>
      <c r="F14" s="2218"/>
      <c r="G14" s="2865"/>
      <c r="H14" s="3126"/>
      <c r="I14" s="2219"/>
      <c r="J14" s="3016"/>
      <c r="K14" s="2956" t="s">
        <v>41</v>
      </c>
      <c r="L14" s="3204"/>
      <c r="M14" s="2659"/>
      <c r="N14" s="2792"/>
      <c r="O14" s="2791"/>
      <c r="R14" s="2088"/>
    </row>
    <row r="15" spans="1:21" s="75" customFormat="1" ht="16.5" customHeight="1" x14ac:dyDescent="0.25">
      <c r="A15" s="2223"/>
      <c r="B15" s="3249"/>
      <c r="C15" s="2284"/>
      <c r="D15" s="2283"/>
      <c r="E15" s="2271"/>
      <c r="F15" s="2218"/>
      <c r="G15" s="2865"/>
      <c r="H15" s="3126"/>
      <c r="I15" s="2219"/>
      <c r="J15" s="3016"/>
      <c r="K15" s="3223" t="s">
        <v>40</v>
      </c>
      <c r="L15" s="3280"/>
      <c r="M15" s="3279" t="s">
        <v>910</v>
      </c>
      <c r="N15" s="2778" t="s">
        <v>557</v>
      </c>
      <c r="O15" s="2400">
        <v>1.8</v>
      </c>
      <c r="P15" s="2088"/>
      <c r="R15" s="2088"/>
    </row>
    <row r="16" spans="1:21" s="75" customFormat="1" ht="16.5" customHeight="1" thickBot="1" x14ac:dyDescent="0.3">
      <c r="A16" s="2223"/>
      <c r="B16" s="3249"/>
      <c r="C16" s="2284"/>
      <c r="D16" s="2283"/>
      <c r="E16" s="2271"/>
      <c r="F16" s="2218"/>
      <c r="G16" s="2865"/>
      <c r="H16" s="3126"/>
      <c r="I16" s="2219"/>
      <c r="J16" s="3016"/>
      <c r="K16" s="3278" t="s">
        <v>45</v>
      </c>
      <c r="L16" s="3191">
        <v>0</v>
      </c>
      <c r="M16" s="2659"/>
      <c r="N16" s="2489"/>
      <c r="O16" s="2329"/>
      <c r="R16" s="2088"/>
    </row>
    <row r="17" spans="1:21" s="75" customFormat="1" ht="12.75" customHeight="1" thickBot="1" x14ac:dyDescent="0.3">
      <c r="A17" s="2223"/>
      <c r="B17" s="3249"/>
      <c r="C17" s="2284"/>
      <c r="D17" s="2279"/>
      <c r="E17" s="2269"/>
      <c r="F17" s="2205"/>
      <c r="G17" s="2865"/>
      <c r="H17" s="3126"/>
      <c r="I17" s="2219"/>
      <c r="J17" s="3049"/>
      <c r="K17" s="2979" t="s">
        <v>33</v>
      </c>
      <c r="L17" s="3208">
        <f>SUM(L13:L16)</f>
        <v>218</v>
      </c>
      <c r="M17" s="2183"/>
      <c r="N17" s="2460"/>
      <c r="O17" s="2870"/>
      <c r="R17" s="2088"/>
    </row>
    <row r="18" spans="1:21" s="75" customFormat="1" ht="39" hidden="1" customHeight="1" x14ac:dyDescent="0.25">
      <c r="A18" s="2223"/>
      <c r="B18" s="3249"/>
      <c r="C18" s="2284"/>
      <c r="D18" s="2289" t="s">
        <v>39</v>
      </c>
      <c r="E18" s="2277"/>
      <c r="F18" s="2239" t="s">
        <v>909</v>
      </c>
      <c r="G18" s="2865"/>
      <c r="H18" s="3126"/>
      <c r="I18" s="2219"/>
      <c r="J18" s="3016"/>
      <c r="K18" s="2956" t="s">
        <v>49</v>
      </c>
      <c r="L18" s="3204"/>
      <c r="M18" s="3258" t="s">
        <v>908</v>
      </c>
      <c r="N18" s="2637" t="s">
        <v>163</v>
      </c>
      <c r="O18" s="2549">
        <v>0.52900000000000003</v>
      </c>
      <c r="R18" s="2088"/>
    </row>
    <row r="19" spans="1:21" s="75" customFormat="1" ht="21" hidden="1" customHeight="1" x14ac:dyDescent="0.25">
      <c r="A19" s="2223"/>
      <c r="B19" s="3249"/>
      <c r="C19" s="2284"/>
      <c r="D19" s="2283"/>
      <c r="E19" s="2271"/>
      <c r="F19" s="2237"/>
      <c r="G19" s="2865"/>
      <c r="H19" s="3126"/>
      <c r="I19" s="2219"/>
      <c r="J19" s="3016"/>
      <c r="K19" s="2956" t="s">
        <v>41</v>
      </c>
      <c r="L19" s="3204"/>
      <c r="M19" s="2913"/>
      <c r="N19" s="2760"/>
      <c r="O19" s="3277"/>
    </row>
    <row r="20" spans="1:21" s="75" customFormat="1" ht="18" hidden="1" customHeight="1" thickBot="1" x14ac:dyDescent="0.3">
      <c r="A20" s="2223"/>
      <c r="B20" s="3249"/>
      <c r="C20" s="2284"/>
      <c r="D20" s="2283"/>
      <c r="E20" s="2271"/>
      <c r="F20" s="2237"/>
      <c r="G20" s="2865"/>
      <c r="H20" s="3126"/>
      <c r="I20" s="2219"/>
      <c r="J20" s="3016"/>
      <c r="K20" s="2621" t="s">
        <v>40</v>
      </c>
      <c r="L20" s="3202"/>
      <c r="M20" s="2904"/>
      <c r="N20" s="2645"/>
      <c r="O20" s="2644"/>
    </row>
    <row r="21" spans="1:21" s="75" customFormat="1" ht="25.5" hidden="1" customHeight="1" thickBot="1" x14ac:dyDescent="0.3">
      <c r="A21" s="2223"/>
      <c r="B21" s="3249"/>
      <c r="C21" s="2284"/>
      <c r="D21" s="2283"/>
      <c r="E21" s="2271"/>
      <c r="F21" s="2235"/>
      <c r="G21" s="2865"/>
      <c r="H21" s="3126"/>
      <c r="I21" s="2206"/>
      <c r="J21" s="3049"/>
      <c r="K21" s="2979" t="s">
        <v>33</v>
      </c>
      <c r="L21" s="2883">
        <f>SUM(L18:L20)</f>
        <v>0</v>
      </c>
      <c r="M21" s="73"/>
      <c r="N21" s="3086"/>
      <c r="O21" s="3207"/>
    </row>
    <row r="22" spans="1:21" s="75" customFormat="1" ht="19.149999999999999" customHeight="1" x14ac:dyDescent="0.25">
      <c r="A22" s="2223"/>
      <c r="B22" s="3249"/>
      <c r="C22" s="2284"/>
      <c r="D22" s="2283" t="s">
        <v>119</v>
      </c>
      <c r="E22" s="2271"/>
      <c r="F22" s="2239" t="s">
        <v>907</v>
      </c>
      <c r="G22" s="2865"/>
      <c r="H22" s="3126"/>
      <c r="I22" s="2230" t="s">
        <v>604</v>
      </c>
      <c r="J22" s="2309" t="s">
        <v>460</v>
      </c>
      <c r="K22" s="2623" t="s">
        <v>49</v>
      </c>
      <c r="L22" s="3276">
        <v>330</v>
      </c>
      <c r="M22" s="2698" t="s">
        <v>906</v>
      </c>
      <c r="N22" s="2637" t="s">
        <v>163</v>
      </c>
      <c r="O22" s="3061">
        <v>0.85599999999999998</v>
      </c>
      <c r="P22" s="2088"/>
      <c r="Q22" s="2088"/>
      <c r="R22" s="2088"/>
      <c r="S22" s="2088"/>
      <c r="T22" s="2088"/>
      <c r="U22" s="2088"/>
    </row>
    <row r="23" spans="1:21" s="75" customFormat="1" ht="17.25" customHeight="1" x14ac:dyDescent="0.25">
      <c r="A23" s="2223"/>
      <c r="B23" s="3249"/>
      <c r="C23" s="2284"/>
      <c r="D23" s="2283"/>
      <c r="E23" s="2271"/>
      <c r="F23" s="2237"/>
      <c r="G23" s="2865"/>
      <c r="H23" s="3126"/>
      <c r="I23" s="2219"/>
      <c r="J23" s="2308"/>
      <c r="K23" s="3272" t="s">
        <v>41</v>
      </c>
      <c r="L23" s="2152"/>
      <c r="M23" s="2695"/>
      <c r="N23" s="2437"/>
      <c r="O23" s="3265"/>
      <c r="Q23" s="3275"/>
    </row>
    <row r="24" spans="1:21" s="75" customFormat="1" ht="14.45" customHeight="1" x14ac:dyDescent="0.25">
      <c r="A24" s="2223"/>
      <c r="B24" s="3249"/>
      <c r="C24" s="2284"/>
      <c r="D24" s="2283"/>
      <c r="E24" s="2271"/>
      <c r="F24" s="2237"/>
      <c r="G24" s="2865"/>
      <c r="H24" s="3126"/>
      <c r="I24" s="2219"/>
      <c r="J24" s="3273"/>
      <c r="K24" s="3022" t="s">
        <v>40</v>
      </c>
      <c r="L24" s="3274"/>
      <c r="M24" s="2260"/>
      <c r="N24" s="2489"/>
      <c r="O24" s="2273"/>
      <c r="R24" s="2088"/>
    </row>
    <row r="25" spans="1:21" s="75" customFormat="1" ht="14.45" customHeight="1" thickBot="1" x14ac:dyDescent="0.3">
      <c r="A25" s="2223"/>
      <c r="B25" s="3249"/>
      <c r="C25" s="2284"/>
      <c r="D25" s="2283"/>
      <c r="E25" s="2271"/>
      <c r="F25" s="2237"/>
      <c r="G25" s="2865"/>
      <c r="H25" s="3126"/>
      <c r="I25" s="2219"/>
      <c r="J25" s="3273"/>
      <c r="K25" s="3272" t="s">
        <v>45</v>
      </c>
      <c r="L25" s="3271"/>
      <c r="M25" s="2183"/>
      <c r="N25" s="2460"/>
      <c r="O25" s="2773"/>
      <c r="R25" s="2088"/>
    </row>
    <row r="26" spans="1:21" s="75" customFormat="1" ht="15" customHeight="1" thickBot="1" x14ac:dyDescent="0.3">
      <c r="A26" s="2223"/>
      <c r="B26" s="3249"/>
      <c r="C26" s="2280"/>
      <c r="D26" s="2279"/>
      <c r="E26" s="2269"/>
      <c r="F26" s="2235"/>
      <c r="G26" s="2865"/>
      <c r="H26" s="3126"/>
      <c r="I26" s="2206"/>
      <c r="J26" s="3270"/>
      <c r="K26" s="2979" t="s">
        <v>33</v>
      </c>
      <c r="L26" s="3269">
        <f>SUM(L22:L25)</f>
        <v>330</v>
      </c>
      <c r="M26" s="73"/>
      <c r="N26" s="3086"/>
      <c r="O26" s="3251"/>
    </row>
    <row r="27" spans="1:21" s="75" customFormat="1" ht="16.5" hidden="1" customHeight="1" thickBot="1" x14ac:dyDescent="0.3">
      <c r="A27" s="2223"/>
      <c r="B27" s="3249"/>
      <c r="C27" s="2284"/>
      <c r="D27" s="2289"/>
      <c r="E27" s="2277"/>
      <c r="F27" s="1633"/>
      <c r="G27" s="2865"/>
      <c r="H27" s="3126"/>
      <c r="I27" s="2230" t="s">
        <v>604</v>
      </c>
      <c r="J27" s="2309" t="s">
        <v>460</v>
      </c>
      <c r="K27" s="2989" t="s">
        <v>49</v>
      </c>
      <c r="L27" s="3268"/>
      <c r="M27" s="3258" t="s">
        <v>906</v>
      </c>
      <c r="N27" s="2441" t="s">
        <v>163</v>
      </c>
      <c r="O27" s="3259"/>
    </row>
    <row r="28" spans="1:21" s="75" customFormat="1" ht="17.45" hidden="1" customHeight="1" x14ac:dyDescent="0.25">
      <c r="A28" s="2223"/>
      <c r="B28" s="3249"/>
      <c r="C28" s="2284"/>
      <c r="D28" s="2283"/>
      <c r="E28" s="2271"/>
      <c r="F28" s="3267"/>
      <c r="G28" s="2865"/>
      <c r="H28" s="3126"/>
      <c r="I28" s="2219"/>
      <c r="J28" s="2308"/>
      <c r="K28" s="2956" t="s">
        <v>41</v>
      </c>
      <c r="L28" s="2639"/>
      <c r="M28" s="2669"/>
      <c r="N28" s="2512"/>
      <c r="O28" s="2333"/>
    </row>
    <row r="29" spans="1:21" s="75" customFormat="1" ht="13.9" hidden="1" customHeight="1" x14ac:dyDescent="0.25">
      <c r="A29" s="2223"/>
      <c r="B29" s="3249"/>
      <c r="C29" s="2284"/>
      <c r="D29" s="2283"/>
      <c r="E29" s="2271"/>
      <c r="F29" s="3267"/>
      <c r="G29" s="2865"/>
      <c r="H29" s="3126"/>
      <c r="I29" s="2219"/>
      <c r="J29" s="3266"/>
      <c r="K29" s="2621" t="s">
        <v>40</v>
      </c>
      <c r="L29" s="2636"/>
      <c r="M29" s="2659"/>
      <c r="N29" s="2489"/>
      <c r="O29" s="2273"/>
    </row>
    <row r="30" spans="1:21" s="75" customFormat="1" ht="15.75" hidden="1" customHeight="1" thickBot="1" x14ac:dyDescent="0.3">
      <c r="A30" s="2223"/>
      <c r="B30" s="3249"/>
      <c r="C30" s="2284"/>
      <c r="D30" s="2283"/>
      <c r="E30" s="2271"/>
      <c r="F30" s="2688"/>
      <c r="G30" s="2865"/>
      <c r="H30" s="3126"/>
      <c r="I30" s="2219"/>
      <c r="J30" s="3266"/>
      <c r="K30" s="2621" t="s">
        <v>45</v>
      </c>
      <c r="L30" s="2932"/>
      <c r="M30" s="2905"/>
      <c r="N30" s="2437"/>
      <c r="O30" s="3265"/>
    </row>
    <row r="31" spans="1:21" s="75" customFormat="1" ht="15.6" hidden="1" customHeight="1" thickBot="1" x14ac:dyDescent="0.3">
      <c r="A31" s="2223"/>
      <c r="B31" s="3249"/>
      <c r="C31" s="2284"/>
      <c r="D31" s="2279"/>
      <c r="E31" s="2269"/>
      <c r="F31" s="2677"/>
      <c r="G31" s="3264"/>
      <c r="H31" s="3263"/>
      <c r="I31" s="3262"/>
      <c r="J31" s="3261"/>
      <c r="K31" s="2979" t="s">
        <v>33</v>
      </c>
      <c r="L31" s="3260">
        <f>SUM(L27:L30)</f>
        <v>0</v>
      </c>
      <c r="M31" s="2471"/>
      <c r="N31" s="2441"/>
      <c r="O31" s="3259"/>
    </row>
    <row r="32" spans="1:21" s="75" customFormat="1" ht="25.5" hidden="1" customHeight="1" x14ac:dyDescent="0.25">
      <c r="A32" s="2223"/>
      <c r="B32" s="3249"/>
      <c r="C32" s="3176"/>
      <c r="D32" s="2283"/>
      <c r="E32" s="2271"/>
      <c r="F32" s="2688"/>
      <c r="G32" s="3257"/>
      <c r="H32" s="3254"/>
      <c r="I32" s="2230" t="s">
        <v>604</v>
      </c>
      <c r="J32" s="2309" t="s">
        <v>460</v>
      </c>
      <c r="K32" s="2989" t="s">
        <v>49</v>
      </c>
      <c r="L32" s="2639"/>
      <c r="M32" s="3258"/>
      <c r="N32" s="2637"/>
      <c r="O32" s="2333"/>
    </row>
    <row r="33" spans="1:21" s="75" customFormat="1" ht="16.5" hidden="1" customHeight="1" thickBot="1" x14ac:dyDescent="0.3">
      <c r="A33" s="2223"/>
      <c r="B33" s="3249"/>
      <c r="C33" s="3176"/>
      <c r="D33" s="2283"/>
      <c r="E33" s="2271"/>
      <c r="F33" s="2688"/>
      <c r="G33" s="3257"/>
      <c r="H33" s="3254"/>
      <c r="I33" s="2219"/>
      <c r="J33" s="2308"/>
      <c r="K33" s="2956" t="s">
        <v>41</v>
      </c>
      <c r="L33" s="2335"/>
      <c r="M33" s="2183"/>
      <c r="N33" s="2460"/>
      <c r="O33" s="2773"/>
    </row>
    <row r="34" spans="1:21" s="75" customFormat="1" ht="15" hidden="1" customHeight="1" thickBot="1" x14ac:dyDescent="0.3">
      <c r="A34" s="2223"/>
      <c r="B34" s="3249"/>
      <c r="C34" s="3176"/>
      <c r="D34" s="2283"/>
      <c r="E34" s="2271"/>
      <c r="F34" s="2688"/>
      <c r="G34" s="3257"/>
      <c r="H34" s="3254"/>
      <c r="I34" s="2219"/>
      <c r="J34" s="3256"/>
      <c r="K34" s="2621" t="s">
        <v>40</v>
      </c>
      <c r="L34" s="2883"/>
      <c r="M34" s="73"/>
      <c r="N34" s="3086"/>
      <c r="O34" s="3251"/>
    </row>
    <row r="35" spans="1:21" s="75" customFormat="1" ht="13.9" hidden="1" customHeight="1" thickBot="1" x14ac:dyDescent="0.3">
      <c r="A35" s="2223"/>
      <c r="B35" s="3249"/>
      <c r="C35" s="3176"/>
      <c r="D35" s="2279"/>
      <c r="E35" s="2269"/>
      <c r="F35" s="2677"/>
      <c r="G35" s="3255"/>
      <c r="H35" s="3254"/>
      <c r="I35" s="2206"/>
      <c r="J35" s="3253"/>
      <c r="K35" s="2979" t="s">
        <v>33</v>
      </c>
      <c r="L35" s="3252">
        <f>SUM(L32:L34)</f>
        <v>0</v>
      </c>
      <c r="M35" s="73"/>
      <c r="N35" s="3086"/>
      <c r="O35" s="3251"/>
    </row>
    <row r="36" spans="1:21" s="75" customFormat="1" ht="16.5" customHeight="1" thickBot="1" x14ac:dyDescent="0.3">
      <c r="A36" s="2223"/>
      <c r="B36" s="3249"/>
      <c r="C36" s="2232"/>
      <c r="D36" s="2804"/>
      <c r="E36" s="2804"/>
      <c r="F36" s="2804"/>
      <c r="G36" s="2804"/>
      <c r="H36" s="2804"/>
      <c r="I36" s="2804"/>
      <c r="J36" s="2375"/>
      <c r="K36" s="3175" t="s">
        <v>49</v>
      </c>
      <c r="L36" s="3250">
        <f>L13+L27+L22+L32</f>
        <v>548</v>
      </c>
      <c r="M36" s="73"/>
      <c r="N36" s="3086"/>
      <c r="O36" s="3207"/>
    </row>
    <row r="37" spans="1:21" s="75" customFormat="1" ht="16.5" customHeight="1" thickBot="1" x14ac:dyDescent="0.3">
      <c r="A37" s="2223"/>
      <c r="B37" s="3249"/>
      <c r="C37" s="2221"/>
      <c r="D37" s="2794"/>
      <c r="E37" s="2794"/>
      <c r="F37" s="2794"/>
      <c r="G37" s="2794"/>
      <c r="H37" s="2794"/>
      <c r="I37" s="2794"/>
      <c r="J37" s="2366"/>
      <c r="K37" s="3175" t="s">
        <v>40</v>
      </c>
      <c r="L37" s="2633">
        <f>L15+L24+L29</f>
        <v>0</v>
      </c>
      <c r="M37" s="2183"/>
      <c r="N37" s="2460"/>
      <c r="O37" s="2870"/>
    </row>
    <row r="38" spans="1:21" s="75" customFormat="1" ht="16.5" customHeight="1" thickBot="1" x14ac:dyDescent="0.3">
      <c r="A38" s="2223"/>
      <c r="B38" s="3249"/>
      <c r="C38" s="2221"/>
      <c r="D38" s="2794"/>
      <c r="E38" s="2794"/>
      <c r="F38" s="2794"/>
      <c r="G38" s="2794"/>
      <c r="H38" s="2794"/>
      <c r="I38" s="2794"/>
      <c r="J38" s="2366"/>
      <c r="K38" s="3175" t="s">
        <v>45</v>
      </c>
      <c r="L38" s="2633">
        <f>L16+L30+L25</f>
        <v>0</v>
      </c>
      <c r="M38" s="2183"/>
      <c r="N38" s="2460"/>
      <c r="O38" s="2870"/>
      <c r="P38" s="2088"/>
    </row>
    <row r="39" spans="1:21" s="75" customFormat="1" ht="15" customHeight="1" thickBot="1" x14ac:dyDescent="0.25">
      <c r="A39" s="2223"/>
      <c r="B39" s="3249"/>
      <c r="C39" s="2208"/>
      <c r="D39" s="2790"/>
      <c r="E39" s="2790"/>
      <c r="F39" s="2790"/>
      <c r="G39" s="2790"/>
      <c r="H39" s="2790"/>
      <c r="I39" s="2790"/>
      <c r="J39" s="2535"/>
      <c r="K39" s="3248" t="s">
        <v>33</v>
      </c>
      <c r="L39" s="2633">
        <f>SUM(L36:L38)</f>
        <v>548</v>
      </c>
      <c r="M39" s="73"/>
      <c r="N39" s="3086"/>
      <c r="O39" s="3207"/>
      <c r="P39" s="2088"/>
    </row>
    <row r="40" spans="1:21" s="75" customFormat="1" ht="21" customHeight="1" thickBot="1" x14ac:dyDescent="0.3">
      <c r="A40" s="2173" t="s">
        <v>56</v>
      </c>
      <c r="B40" s="3124" t="s">
        <v>56</v>
      </c>
      <c r="C40" s="3152" t="s">
        <v>600</v>
      </c>
      <c r="D40" s="2179"/>
      <c r="E40" s="2179"/>
      <c r="F40" s="2179"/>
      <c r="G40" s="2179"/>
      <c r="H40" s="2179"/>
      <c r="I40" s="2179"/>
      <c r="J40" s="2179"/>
      <c r="K40" s="2178"/>
      <c r="L40" s="3247">
        <f>L39</f>
        <v>548</v>
      </c>
      <c r="M40" s="2176"/>
      <c r="N40" s="2175"/>
      <c r="O40" s="2174"/>
    </row>
    <row r="41" spans="1:21" s="75" customFormat="1" ht="18.75" customHeight="1" thickBot="1" x14ac:dyDescent="0.3">
      <c r="A41" s="2173" t="s">
        <v>56</v>
      </c>
      <c r="B41" s="2808" t="s">
        <v>39</v>
      </c>
      <c r="C41" s="3075" t="s">
        <v>905</v>
      </c>
      <c r="D41" s="3074"/>
      <c r="E41" s="3074"/>
      <c r="F41" s="3074"/>
      <c r="G41" s="3072"/>
      <c r="H41" s="3073"/>
      <c r="I41" s="3072"/>
      <c r="J41" s="3072"/>
      <c r="K41" s="3072"/>
      <c r="L41" s="3246"/>
      <c r="M41" s="3072"/>
      <c r="N41" s="3072"/>
      <c r="O41" s="2952"/>
    </row>
    <row r="42" spans="1:21" s="75" customFormat="1" ht="21.75" customHeight="1" thickBot="1" x14ac:dyDescent="0.3">
      <c r="A42" s="2306"/>
      <c r="B42" s="2344"/>
      <c r="C42" s="2298"/>
      <c r="D42" s="3119"/>
      <c r="E42" s="3119"/>
      <c r="F42" s="3119"/>
      <c r="G42" s="3119"/>
      <c r="H42" s="3119"/>
      <c r="I42" s="3119"/>
      <c r="J42" s="3119"/>
      <c r="K42" s="3119"/>
      <c r="L42" s="2245"/>
      <c r="M42" s="3245" t="s">
        <v>904</v>
      </c>
      <c r="N42" s="3244" t="s">
        <v>47</v>
      </c>
      <c r="O42" s="3065">
        <v>120</v>
      </c>
    </row>
    <row r="43" spans="1:21" s="75" customFormat="1" ht="24.75" customHeight="1" x14ac:dyDescent="0.25">
      <c r="A43" s="2223"/>
      <c r="B43" s="2343"/>
      <c r="C43" s="2295"/>
      <c r="D43" s="2816"/>
      <c r="E43" s="2816"/>
      <c r="F43" s="2816"/>
      <c r="G43" s="2816"/>
      <c r="H43" s="2816"/>
      <c r="I43" s="2816"/>
      <c r="J43" s="2816"/>
      <c r="K43" s="2816"/>
      <c r="L43" s="2242"/>
      <c r="M43" s="2908" t="s">
        <v>253</v>
      </c>
      <c r="N43" s="2637" t="s">
        <v>47</v>
      </c>
      <c r="O43" s="2333">
        <v>3</v>
      </c>
    </row>
    <row r="44" spans="1:21" s="75" customFormat="1" ht="17.25" customHeight="1" thickBot="1" x14ac:dyDescent="0.3">
      <c r="A44" s="2210"/>
      <c r="B44" s="2341"/>
      <c r="C44" s="2292"/>
      <c r="D44" s="2944"/>
      <c r="E44" s="2944"/>
      <c r="F44" s="2944"/>
      <c r="G44" s="2944"/>
      <c r="H44" s="2944"/>
      <c r="I44" s="2944"/>
      <c r="J44" s="2944"/>
      <c r="K44" s="2944"/>
      <c r="L44" s="2241"/>
      <c r="M44" s="3243" t="s">
        <v>903</v>
      </c>
      <c r="N44" s="2786" t="s">
        <v>902</v>
      </c>
      <c r="O44" s="2377">
        <v>2</v>
      </c>
    </row>
    <row r="45" spans="1:21" s="75" customFormat="1" ht="41.25" customHeight="1" thickBot="1" x14ac:dyDescent="0.3">
      <c r="A45" s="2234" t="s">
        <v>56</v>
      </c>
      <c r="B45" s="3179" t="s">
        <v>39</v>
      </c>
      <c r="C45" s="3178" t="s">
        <v>56</v>
      </c>
      <c r="D45" s="3242"/>
      <c r="E45" s="3241"/>
      <c r="F45" s="3240" t="s">
        <v>901</v>
      </c>
      <c r="G45" s="2872" t="s">
        <v>893</v>
      </c>
      <c r="H45" s="2243" t="s">
        <v>52</v>
      </c>
      <c r="I45" s="3239" t="s">
        <v>756</v>
      </c>
      <c r="J45" s="3064" t="s">
        <v>802</v>
      </c>
      <c r="K45" s="2989"/>
      <c r="L45" s="3238"/>
      <c r="M45" s="2496" t="s">
        <v>900</v>
      </c>
      <c r="N45" s="3214" t="s">
        <v>47</v>
      </c>
      <c r="O45" s="3061">
        <v>2</v>
      </c>
    </row>
    <row r="46" spans="1:21" s="75" customFormat="1" ht="12" hidden="1" customHeight="1" x14ac:dyDescent="0.2">
      <c r="A46" s="2306"/>
      <c r="B46" s="2233"/>
      <c r="C46" s="2305"/>
      <c r="D46" s="2231"/>
      <c r="E46" s="2445"/>
      <c r="F46" s="3237"/>
      <c r="G46" s="2865"/>
      <c r="H46" s="2216"/>
      <c r="I46" s="2240" t="s">
        <v>604</v>
      </c>
      <c r="J46" s="2843" t="s">
        <v>460</v>
      </c>
      <c r="K46" s="3200" t="s">
        <v>49</v>
      </c>
      <c r="L46" s="3236"/>
      <c r="M46" s="3188" t="s">
        <v>888</v>
      </c>
      <c r="N46" s="3187" t="s">
        <v>602</v>
      </c>
      <c r="O46" s="2389">
        <v>1</v>
      </c>
      <c r="P46" s="3235"/>
      <c r="Q46" s="3235"/>
      <c r="R46" s="3235"/>
      <c r="S46" s="3235"/>
      <c r="T46" s="3235"/>
      <c r="U46" s="3235"/>
    </row>
    <row r="47" spans="1:21" s="75" customFormat="1" ht="19.5" hidden="1" customHeight="1" x14ac:dyDescent="0.2">
      <c r="A47" s="2223"/>
      <c r="B47" s="2222"/>
      <c r="C47" s="2303"/>
      <c r="D47" s="2220"/>
      <c r="E47" s="2432"/>
      <c r="F47" s="3233"/>
      <c r="G47" s="2865"/>
      <c r="H47" s="2216"/>
      <c r="I47" s="2238"/>
      <c r="J47" s="2842"/>
      <c r="K47" s="3186" t="s">
        <v>41</v>
      </c>
      <c r="L47" s="3232"/>
      <c r="M47" s="3185"/>
      <c r="N47" s="3184"/>
      <c r="O47" s="2383"/>
    </row>
    <row r="48" spans="1:21" s="75" customFormat="1" ht="15" hidden="1" customHeight="1" x14ac:dyDescent="0.2">
      <c r="A48" s="2223"/>
      <c r="B48" s="2222"/>
      <c r="C48" s="2303"/>
      <c r="D48" s="2220"/>
      <c r="E48" s="2432"/>
      <c r="F48" s="3233"/>
      <c r="G48" s="2865"/>
      <c r="H48" s="2216"/>
      <c r="I48" s="2238"/>
      <c r="J48" s="2898"/>
      <c r="K48" s="3223" t="s">
        <v>40</v>
      </c>
      <c r="L48" s="3234"/>
      <c r="M48" s="3231"/>
      <c r="N48" s="3058"/>
      <c r="O48" s="3230"/>
    </row>
    <row r="49" spans="1:20" s="75" customFormat="1" ht="13.5" hidden="1" customHeight="1" thickBot="1" x14ac:dyDescent="0.25">
      <c r="A49" s="2223"/>
      <c r="B49" s="2222"/>
      <c r="C49" s="2303"/>
      <c r="D49" s="2220"/>
      <c r="E49" s="2432"/>
      <c r="F49" s="3233"/>
      <c r="G49" s="2865"/>
      <c r="H49" s="2216"/>
      <c r="I49" s="2238"/>
      <c r="J49" s="2898"/>
      <c r="K49" s="2090" t="s">
        <v>45</v>
      </c>
      <c r="L49" s="3232"/>
      <c r="M49" s="3231"/>
      <c r="N49" s="3058"/>
      <c r="O49" s="3230"/>
    </row>
    <row r="50" spans="1:20" s="75" customFormat="1" ht="16.5" hidden="1" customHeight="1" thickBot="1" x14ac:dyDescent="0.25">
      <c r="A50" s="2210"/>
      <c r="B50" s="2209"/>
      <c r="C50" s="2301"/>
      <c r="D50" s="2207"/>
      <c r="E50" s="2426"/>
      <c r="F50" s="3229"/>
      <c r="G50" s="2865"/>
      <c r="H50" s="2216"/>
      <c r="I50" s="2236"/>
      <c r="J50" s="2897"/>
      <c r="K50" s="3180" t="s">
        <v>33</v>
      </c>
      <c r="L50" s="3228">
        <f>SUM(L46:L49)</f>
        <v>0</v>
      </c>
      <c r="M50" s="3227"/>
      <c r="N50" s="2946"/>
      <c r="O50" s="3226"/>
    </row>
    <row r="51" spans="1:20" s="75" customFormat="1" ht="18" hidden="1" customHeight="1" x14ac:dyDescent="0.25">
      <c r="A51" s="2306"/>
      <c r="B51" s="2233"/>
      <c r="C51" s="2305"/>
      <c r="D51" s="2231"/>
      <c r="E51" s="2445"/>
      <c r="F51" s="3225"/>
      <c r="G51" s="2865"/>
      <c r="H51" s="2216"/>
      <c r="I51" s="2240" t="s">
        <v>604</v>
      </c>
      <c r="J51" s="3189" t="s">
        <v>460</v>
      </c>
      <c r="K51" s="3200" t="s">
        <v>49</v>
      </c>
      <c r="L51" s="2622">
        <v>0</v>
      </c>
      <c r="M51" s="3188" t="s">
        <v>888</v>
      </c>
      <c r="N51" s="3187" t="s">
        <v>602</v>
      </c>
      <c r="O51" s="2389">
        <v>1</v>
      </c>
      <c r="R51" s="2088"/>
      <c r="T51" s="2088"/>
    </row>
    <row r="52" spans="1:20" s="75" customFormat="1" ht="16.5" hidden="1" customHeight="1" x14ac:dyDescent="0.25">
      <c r="A52" s="2223"/>
      <c r="B52" s="2222"/>
      <c r="C52" s="2303"/>
      <c r="D52" s="2220"/>
      <c r="E52" s="2432"/>
      <c r="F52" s="3221"/>
      <c r="G52" s="2865"/>
      <c r="H52" s="2216"/>
      <c r="I52" s="2238"/>
      <c r="J52" s="3224"/>
      <c r="K52" s="3186" t="s">
        <v>41</v>
      </c>
      <c r="L52" s="2762"/>
      <c r="M52" s="3185"/>
      <c r="N52" s="3184"/>
      <c r="O52" s="2383"/>
    </row>
    <row r="53" spans="1:20" s="75" customFormat="1" ht="12.75" hidden="1" customHeight="1" x14ac:dyDescent="0.25">
      <c r="A53" s="2223"/>
      <c r="B53" s="2222"/>
      <c r="C53" s="2303"/>
      <c r="D53" s="2220"/>
      <c r="E53" s="2432"/>
      <c r="F53" s="3221"/>
      <c r="G53" s="2865"/>
      <c r="H53" s="2216"/>
      <c r="I53" s="2238"/>
      <c r="J53" s="3220"/>
      <c r="K53" s="3223" t="s">
        <v>40</v>
      </c>
      <c r="L53" s="3222"/>
      <c r="M53" s="2947"/>
      <c r="N53" s="2946"/>
      <c r="O53" s="3219"/>
    </row>
    <row r="54" spans="1:20" s="75" customFormat="1" ht="10.5" hidden="1" customHeight="1" thickBot="1" x14ac:dyDescent="0.3">
      <c r="A54" s="2223"/>
      <c r="B54" s="2222"/>
      <c r="C54" s="2303"/>
      <c r="D54" s="2220"/>
      <c r="E54" s="2432"/>
      <c r="F54" s="3221"/>
      <c r="G54" s="2865"/>
      <c r="H54" s="2216"/>
      <c r="I54" s="2238"/>
      <c r="J54" s="3220"/>
      <c r="K54" s="2090" t="s">
        <v>45</v>
      </c>
      <c r="L54" s="2982"/>
      <c r="M54" s="2947"/>
      <c r="N54" s="2946"/>
      <c r="O54" s="3219"/>
      <c r="R54" s="2088"/>
    </row>
    <row r="55" spans="1:20" s="75" customFormat="1" ht="18.75" hidden="1" customHeight="1" thickBot="1" x14ac:dyDescent="0.3">
      <c r="A55" s="2210"/>
      <c r="B55" s="2209"/>
      <c r="C55" s="2301"/>
      <c r="D55" s="2207"/>
      <c r="E55" s="2426"/>
      <c r="F55" s="3218"/>
      <c r="G55" s="2865"/>
      <c r="H55" s="2216"/>
      <c r="I55" s="2236"/>
      <c r="J55" s="3217"/>
      <c r="K55" s="3180" t="s">
        <v>33</v>
      </c>
      <c r="L55" s="2978">
        <f>SUM(L51:L54)</f>
        <v>0</v>
      </c>
      <c r="M55" s="2379"/>
      <c r="N55" s="3216"/>
      <c r="O55" s="3215"/>
    </row>
    <row r="56" spans="1:20" s="75" customFormat="1" ht="37.5" customHeight="1" x14ac:dyDescent="0.25">
      <c r="A56" s="2234" t="s">
        <v>56</v>
      </c>
      <c r="B56" s="3179" t="s">
        <v>39</v>
      </c>
      <c r="C56" s="3178" t="s">
        <v>56</v>
      </c>
      <c r="D56" s="2289" t="s">
        <v>94</v>
      </c>
      <c r="E56" s="2277"/>
      <c r="F56" s="2229" t="s">
        <v>899</v>
      </c>
      <c r="G56" s="2865"/>
      <c r="H56" s="2216"/>
      <c r="I56" s="2240" t="s">
        <v>634</v>
      </c>
      <c r="J56" s="2754" t="s">
        <v>151</v>
      </c>
      <c r="K56" s="2989" t="s">
        <v>49</v>
      </c>
      <c r="L56" s="2622">
        <v>45</v>
      </c>
      <c r="M56" s="2496" t="s">
        <v>898</v>
      </c>
      <c r="N56" s="3214" t="s">
        <v>47</v>
      </c>
      <c r="O56" s="3061">
        <v>2</v>
      </c>
      <c r="P56" s="2088"/>
    </row>
    <row r="57" spans="1:20" s="75" customFormat="1" ht="16.5" customHeight="1" x14ac:dyDescent="0.25">
      <c r="A57" s="2286"/>
      <c r="B57" s="3177"/>
      <c r="C57" s="3176"/>
      <c r="D57" s="2283"/>
      <c r="E57" s="2271"/>
      <c r="F57" s="2218"/>
      <c r="G57" s="2865"/>
      <c r="H57" s="2216"/>
      <c r="I57" s="2238"/>
      <c r="J57" s="3016"/>
      <c r="K57" s="2956" t="s">
        <v>41</v>
      </c>
      <c r="L57" s="2986"/>
      <c r="M57" s="3213" t="s">
        <v>897</v>
      </c>
      <c r="N57" s="3212" t="s">
        <v>47</v>
      </c>
      <c r="O57" s="3211">
        <v>50</v>
      </c>
    </row>
    <row r="58" spans="1:20" s="75" customFormat="1" ht="19.5" customHeight="1" thickBot="1" x14ac:dyDescent="0.3">
      <c r="A58" s="2286"/>
      <c r="B58" s="3177"/>
      <c r="C58" s="3176"/>
      <c r="D58" s="2283"/>
      <c r="E58" s="2271"/>
      <c r="F58" s="2218"/>
      <c r="G58" s="2865"/>
      <c r="H58" s="2216"/>
      <c r="I58" s="2238"/>
      <c r="J58" s="3016"/>
      <c r="K58" s="2621" t="s">
        <v>40</v>
      </c>
      <c r="L58" s="3182">
        <v>80</v>
      </c>
      <c r="M58" s="3210"/>
      <c r="N58" s="2486"/>
      <c r="O58" s="2322"/>
    </row>
    <row r="59" spans="1:20" s="75" customFormat="1" ht="13.5" customHeight="1" thickBot="1" x14ac:dyDescent="0.3">
      <c r="A59" s="2282"/>
      <c r="B59" s="3174"/>
      <c r="C59" s="3173"/>
      <c r="D59" s="2279"/>
      <c r="E59" s="2202"/>
      <c r="F59" s="3209"/>
      <c r="G59" s="2871"/>
      <c r="H59" s="2216"/>
      <c r="I59" s="2236"/>
      <c r="J59" s="3049"/>
      <c r="K59" s="2979" t="s">
        <v>33</v>
      </c>
      <c r="L59" s="3208">
        <f>SUM(L56:L58)</f>
        <v>125</v>
      </c>
      <c r="M59" s="73"/>
      <c r="N59" s="3086"/>
      <c r="O59" s="3207"/>
    </row>
    <row r="60" spans="1:20" s="75" customFormat="1" ht="21.75" customHeight="1" x14ac:dyDescent="0.25">
      <c r="A60" s="2306" t="s">
        <v>56</v>
      </c>
      <c r="B60" s="2233" t="s">
        <v>39</v>
      </c>
      <c r="C60" s="2305" t="s">
        <v>56</v>
      </c>
      <c r="D60" s="2231" t="s">
        <v>90</v>
      </c>
      <c r="E60" s="2240"/>
      <c r="F60" s="2239" t="s">
        <v>896</v>
      </c>
      <c r="G60" s="2872" t="s">
        <v>893</v>
      </c>
      <c r="H60" s="2216"/>
      <c r="I60" s="2240" t="s">
        <v>634</v>
      </c>
      <c r="J60" s="2684" t="s">
        <v>151</v>
      </c>
      <c r="K60" s="2989" t="s">
        <v>49</v>
      </c>
      <c r="L60" s="3206">
        <v>25</v>
      </c>
      <c r="M60" s="3205" t="s">
        <v>895</v>
      </c>
      <c r="N60" s="2917" t="s">
        <v>602</v>
      </c>
      <c r="O60" s="2423">
        <v>9600</v>
      </c>
      <c r="Q60" s="2088"/>
      <c r="R60" s="2088"/>
    </row>
    <row r="61" spans="1:20" s="75" customFormat="1" ht="12.75" customHeight="1" x14ac:dyDescent="0.25">
      <c r="A61" s="2223"/>
      <c r="B61" s="2222"/>
      <c r="C61" s="2303"/>
      <c r="D61" s="2220"/>
      <c r="E61" s="2238"/>
      <c r="F61" s="2237"/>
      <c r="G61" s="2865"/>
      <c r="H61" s="2216"/>
      <c r="I61" s="2238"/>
      <c r="J61" s="2680"/>
      <c r="K61" s="2956" t="s">
        <v>41</v>
      </c>
      <c r="L61" s="3204">
        <v>0</v>
      </c>
      <c r="M61" s="3203"/>
      <c r="N61" s="2915"/>
      <c r="O61" s="2914"/>
    </row>
    <row r="62" spans="1:20" s="75" customFormat="1" ht="18.75" customHeight="1" thickBot="1" x14ac:dyDescent="0.3">
      <c r="A62" s="2223"/>
      <c r="B62" s="2222"/>
      <c r="C62" s="2303"/>
      <c r="D62" s="2220"/>
      <c r="E62" s="2238"/>
      <c r="F62" s="2237"/>
      <c r="G62" s="2865"/>
      <c r="H62" s="2216"/>
      <c r="I62" s="2238"/>
      <c r="J62" s="2680"/>
      <c r="K62" s="2621" t="s">
        <v>40</v>
      </c>
      <c r="L62" s="3202">
        <v>40</v>
      </c>
      <c r="M62" s="2913"/>
      <c r="N62" s="2577"/>
      <c r="O62" s="2576"/>
    </row>
    <row r="63" spans="1:20" s="75" customFormat="1" ht="19.5" customHeight="1" thickBot="1" x14ac:dyDescent="0.3">
      <c r="A63" s="2210"/>
      <c r="B63" s="2209"/>
      <c r="C63" s="2301"/>
      <c r="D63" s="2207"/>
      <c r="E63" s="2236"/>
      <c r="F63" s="2235"/>
      <c r="G63" s="2865"/>
      <c r="H63" s="2203"/>
      <c r="I63" s="2236"/>
      <c r="J63" s="2674"/>
      <c r="K63" s="3180" t="s">
        <v>33</v>
      </c>
      <c r="L63" s="2978">
        <f>L60+L61+L62</f>
        <v>65</v>
      </c>
      <c r="M63" s="2658"/>
      <c r="N63" s="2486"/>
      <c r="O63" s="2322"/>
    </row>
    <row r="64" spans="1:20" s="75" customFormat="1" ht="19.5" customHeight="1" x14ac:dyDescent="0.25">
      <c r="A64" s="2234" t="s">
        <v>56</v>
      </c>
      <c r="B64" s="3179" t="s">
        <v>39</v>
      </c>
      <c r="C64" s="3178" t="s">
        <v>56</v>
      </c>
      <c r="D64" s="2289" t="s">
        <v>86</v>
      </c>
      <c r="E64" s="2277"/>
      <c r="F64" s="3201" t="s">
        <v>894</v>
      </c>
      <c r="G64" s="2872" t="s">
        <v>893</v>
      </c>
      <c r="H64" s="2243" t="s">
        <v>52</v>
      </c>
      <c r="I64" s="2277" t="s">
        <v>634</v>
      </c>
      <c r="J64" s="2754" t="s">
        <v>151</v>
      </c>
      <c r="K64" s="3200" t="s">
        <v>49</v>
      </c>
      <c r="L64" s="2622">
        <v>50</v>
      </c>
      <c r="M64" s="3199" t="s">
        <v>892</v>
      </c>
      <c r="N64" s="3198" t="s">
        <v>163</v>
      </c>
      <c r="O64" s="2389">
        <v>188.08</v>
      </c>
      <c r="P64" s="2945"/>
      <c r="Q64" s="2090"/>
      <c r="R64" s="2088"/>
      <c r="T64" s="2088"/>
    </row>
    <row r="65" spans="1:18" s="75" customFormat="1" ht="19.5" customHeight="1" x14ac:dyDescent="0.25">
      <c r="A65" s="2286"/>
      <c r="B65" s="3177"/>
      <c r="C65" s="3176"/>
      <c r="D65" s="2283"/>
      <c r="E65" s="2271"/>
      <c r="F65" s="3194"/>
      <c r="G65" s="2865"/>
      <c r="H65" s="2216"/>
      <c r="I65" s="2271"/>
      <c r="J65" s="2753"/>
      <c r="K65" s="3186" t="s">
        <v>41</v>
      </c>
      <c r="L65" s="2762">
        <v>0</v>
      </c>
      <c r="M65" s="3197"/>
      <c r="N65" s="3196"/>
      <c r="O65" s="2383"/>
    </row>
    <row r="66" spans="1:18" s="75" customFormat="1" ht="19.5" customHeight="1" thickBot="1" x14ac:dyDescent="0.3">
      <c r="A66" s="2286"/>
      <c r="B66" s="3177"/>
      <c r="C66" s="3176"/>
      <c r="D66" s="2283"/>
      <c r="E66" s="2271"/>
      <c r="F66" s="3194"/>
      <c r="G66" s="2865"/>
      <c r="H66" s="2216"/>
      <c r="I66" s="2271"/>
      <c r="J66" s="3195"/>
      <c r="K66" s="2070" t="s">
        <v>40</v>
      </c>
      <c r="L66" s="3182">
        <v>100</v>
      </c>
      <c r="M66" s="2659"/>
      <c r="N66" s="2489"/>
      <c r="O66" s="2264"/>
    </row>
    <row r="67" spans="1:18" s="75" customFormat="1" ht="19.5" customHeight="1" thickBot="1" x14ac:dyDescent="0.3">
      <c r="A67" s="2282"/>
      <c r="B67" s="3174"/>
      <c r="C67" s="3173"/>
      <c r="D67" s="2279"/>
      <c r="E67" s="2269"/>
      <c r="F67" s="3194"/>
      <c r="G67" s="2865"/>
      <c r="H67" s="2216"/>
      <c r="I67" s="2271"/>
      <c r="J67" s="3193"/>
      <c r="K67" s="3180" t="s">
        <v>33</v>
      </c>
      <c r="L67" s="2978">
        <f>SUM(L64:L66)</f>
        <v>150</v>
      </c>
      <c r="M67" s="2247"/>
      <c r="N67" s="2460"/>
      <c r="O67" s="2870"/>
    </row>
    <row r="68" spans="1:18" s="75" customFormat="1" ht="19.5" customHeight="1" x14ac:dyDescent="0.25">
      <c r="A68" s="2234" t="s">
        <v>56</v>
      </c>
      <c r="B68" s="3179" t="s">
        <v>39</v>
      </c>
      <c r="C68" s="3178" t="s">
        <v>56</v>
      </c>
      <c r="D68" s="2289" t="s">
        <v>82</v>
      </c>
      <c r="E68" s="2277"/>
      <c r="F68" s="2690" t="s">
        <v>891</v>
      </c>
      <c r="G68" s="2865"/>
      <c r="H68" s="2216"/>
      <c r="I68" s="2277" t="s">
        <v>634</v>
      </c>
      <c r="J68" s="2754" t="s">
        <v>151</v>
      </c>
      <c r="K68" s="3186" t="s">
        <v>49</v>
      </c>
      <c r="L68" s="2986">
        <v>150</v>
      </c>
      <c r="M68" s="2141" t="s">
        <v>890</v>
      </c>
      <c r="N68" s="3192" t="s">
        <v>602</v>
      </c>
      <c r="O68" s="2405">
        <v>2</v>
      </c>
      <c r="P68" s="2945"/>
      <c r="Q68" s="2090"/>
      <c r="R68" s="2088"/>
    </row>
    <row r="69" spans="1:18" s="75" customFormat="1" ht="19.5" customHeight="1" x14ac:dyDescent="0.25">
      <c r="A69" s="2286"/>
      <c r="B69" s="3177"/>
      <c r="C69" s="3176"/>
      <c r="D69" s="2283"/>
      <c r="E69" s="2271"/>
      <c r="F69" s="2537"/>
      <c r="G69" s="2865"/>
      <c r="H69" s="2216"/>
      <c r="I69" s="2271"/>
      <c r="J69" s="2753"/>
      <c r="K69" s="3186" t="s">
        <v>41</v>
      </c>
      <c r="L69" s="2762">
        <v>0</v>
      </c>
      <c r="M69" s="3185"/>
      <c r="N69" s="3184"/>
      <c r="O69" s="2383"/>
      <c r="P69" s="2088"/>
    </row>
    <row r="70" spans="1:18" s="75" customFormat="1" ht="19.5" customHeight="1" thickBot="1" x14ac:dyDescent="0.3">
      <c r="A70" s="2286"/>
      <c r="B70" s="3177"/>
      <c r="C70" s="3176"/>
      <c r="D70" s="2283"/>
      <c r="E70" s="2271"/>
      <c r="F70" s="2537"/>
      <c r="G70" s="2865"/>
      <c r="H70" s="2216"/>
      <c r="I70" s="2271"/>
      <c r="J70" s="2753"/>
      <c r="K70" s="2090" t="s">
        <v>40</v>
      </c>
      <c r="L70" s="3191">
        <v>0</v>
      </c>
      <c r="M70" s="2905"/>
      <c r="N70" s="2437"/>
      <c r="O70" s="2181"/>
      <c r="P70" s="2088"/>
    </row>
    <row r="71" spans="1:18" s="75" customFormat="1" ht="16.5" customHeight="1" thickBot="1" x14ac:dyDescent="0.3">
      <c r="A71" s="2282"/>
      <c r="B71" s="3174"/>
      <c r="C71" s="3173"/>
      <c r="D71" s="2279"/>
      <c r="E71" s="2269"/>
      <c r="F71" s="2534"/>
      <c r="G71" s="2865"/>
      <c r="H71" s="2216"/>
      <c r="I71" s="2269"/>
      <c r="J71" s="2751"/>
      <c r="K71" s="3180" t="s">
        <v>33</v>
      </c>
      <c r="L71" s="2978">
        <f>SUM(L68:L70)</f>
        <v>150</v>
      </c>
      <c r="M71" s="2183"/>
      <c r="N71" s="2460"/>
      <c r="O71" s="2278"/>
    </row>
    <row r="72" spans="1:18" s="75" customFormat="1" ht="13.5" customHeight="1" x14ac:dyDescent="0.25">
      <c r="A72" s="2234" t="s">
        <v>56</v>
      </c>
      <c r="B72" s="3179" t="s">
        <v>39</v>
      </c>
      <c r="C72" s="3178" t="s">
        <v>56</v>
      </c>
      <c r="D72" s="2283" t="s">
        <v>74</v>
      </c>
      <c r="E72" s="2277"/>
      <c r="F72" s="3190" t="s">
        <v>889</v>
      </c>
      <c r="G72" s="2865"/>
      <c r="H72" s="2216"/>
      <c r="I72" s="2277" t="s">
        <v>634</v>
      </c>
      <c r="J72" s="3189" t="s">
        <v>460</v>
      </c>
      <c r="K72" s="3186" t="s">
        <v>49</v>
      </c>
      <c r="L72" s="2622">
        <v>120</v>
      </c>
      <c r="M72" s="3188" t="s">
        <v>888</v>
      </c>
      <c r="N72" s="3187" t="s">
        <v>602</v>
      </c>
      <c r="O72" s="2389">
        <v>1</v>
      </c>
      <c r="Q72" s="2088"/>
    </row>
    <row r="73" spans="1:18" s="75" customFormat="1" ht="21.75" customHeight="1" x14ac:dyDescent="0.25">
      <c r="A73" s="2286"/>
      <c r="B73" s="3177"/>
      <c r="C73" s="3176"/>
      <c r="D73" s="2283"/>
      <c r="E73" s="2271"/>
      <c r="F73" s="3183"/>
      <c r="G73" s="2865"/>
      <c r="H73" s="2216"/>
      <c r="I73" s="2271"/>
      <c r="J73" s="2753"/>
      <c r="K73" s="3186" t="s">
        <v>41</v>
      </c>
      <c r="L73" s="2762"/>
      <c r="M73" s="3185"/>
      <c r="N73" s="3184"/>
      <c r="O73" s="2383"/>
    </row>
    <row r="74" spans="1:18" s="75" customFormat="1" ht="15" customHeight="1" thickBot="1" x14ac:dyDescent="0.3">
      <c r="A74" s="2286"/>
      <c r="B74" s="3177"/>
      <c r="C74" s="3176"/>
      <c r="D74" s="2283"/>
      <c r="E74" s="2271"/>
      <c r="F74" s="3183"/>
      <c r="G74" s="2865"/>
      <c r="H74" s="2216"/>
      <c r="I74" s="2271"/>
      <c r="J74" s="2753"/>
      <c r="K74" s="2090" t="s">
        <v>40</v>
      </c>
      <c r="L74" s="3182">
        <v>0</v>
      </c>
      <c r="M74" s="2913"/>
      <c r="N74" s="2577"/>
      <c r="O74" s="2293"/>
    </row>
    <row r="75" spans="1:18" s="75" customFormat="1" ht="19.5" customHeight="1" thickBot="1" x14ac:dyDescent="0.3">
      <c r="A75" s="2282"/>
      <c r="B75" s="3174"/>
      <c r="C75" s="3173"/>
      <c r="D75" s="2279"/>
      <c r="E75" s="2269"/>
      <c r="F75" s="3181"/>
      <c r="G75" s="2871"/>
      <c r="H75" s="2203"/>
      <c r="I75" s="2269"/>
      <c r="J75" s="2751"/>
      <c r="K75" s="3180" t="s">
        <v>33</v>
      </c>
      <c r="L75" s="2978">
        <f>SUM(L72:L74)</f>
        <v>120</v>
      </c>
      <c r="M75" s="2183"/>
      <c r="N75" s="2460"/>
      <c r="O75" s="2278"/>
    </row>
    <row r="76" spans="1:18" s="75" customFormat="1" ht="19.5" customHeight="1" thickBot="1" x14ac:dyDescent="0.3">
      <c r="A76" s="2234" t="s">
        <v>56</v>
      </c>
      <c r="B76" s="3179" t="s">
        <v>39</v>
      </c>
      <c r="C76" s="3178" t="s">
        <v>56</v>
      </c>
      <c r="D76" s="2794"/>
      <c r="E76" s="2794"/>
      <c r="F76" s="2794"/>
      <c r="G76" s="2794"/>
      <c r="H76" s="2794"/>
      <c r="I76" s="2794"/>
      <c r="J76" s="2366"/>
      <c r="K76" s="3175" t="s">
        <v>49</v>
      </c>
      <c r="L76" s="2587">
        <f>L56+L60+L64+L68+L51+L72+L46</f>
        <v>390</v>
      </c>
      <c r="M76" s="2936"/>
      <c r="N76" s="2935"/>
      <c r="O76" s="2440"/>
      <c r="P76" s="2088"/>
    </row>
    <row r="77" spans="1:18" s="75" customFormat="1" ht="19.5" customHeight="1" thickBot="1" x14ac:dyDescent="0.3">
      <c r="A77" s="2286"/>
      <c r="B77" s="3177"/>
      <c r="C77" s="3176"/>
      <c r="D77" s="2794"/>
      <c r="E77" s="2794"/>
      <c r="F77" s="2794"/>
      <c r="G77" s="2794"/>
      <c r="H77" s="2794"/>
      <c r="I77" s="2794"/>
      <c r="J77" s="2366"/>
      <c r="K77" s="3175" t="s">
        <v>40</v>
      </c>
      <c r="L77" s="2587">
        <f>L58+L62+L66+L70+L53+L74+L48</f>
        <v>220</v>
      </c>
      <c r="M77" s="2251"/>
      <c r="N77" s="2250"/>
      <c r="O77" s="2181"/>
      <c r="P77" s="2088"/>
    </row>
    <row r="78" spans="1:18" s="75" customFormat="1" ht="19.5" customHeight="1" thickBot="1" x14ac:dyDescent="0.3">
      <c r="A78" s="2286"/>
      <c r="B78" s="3177"/>
      <c r="C78" s="3176"/>
      <c r="D78" s="2793"/>
      <c r="E78" s="2793"/>
      <c r="F78" s="2793"/>
      <c r="G78" s="2793"/>
      <c r="H78" s="2793"/>
      <c r="I78" s="2793"/>
      <c r="J78" s="2793"/>
      <c r="K78" s="3175" t="s">
        <v>45</v>
      </c>
      <c r="L78" s="2587">
        <f>L49+L54</f>
        <v>0</v>
      </c>
      <c r="M78" s="2251"/>
      <c r="N78" s="2250"/>
      <c r="O78" s="2181"/>
      <c r="P78" s="2088"/>
    </row>
    <row r="79" spans="1:18" s="75" customFormat="1" ht="14.25" customHeight="1" thickBot="1" x14ac:dyDescent="0.3">
      <c r="A79" s="2282"/>
      <c r="B79" s="3174"/>
      <c r="C79" s="3173"/>
      <c r="D79" s="2790"/>
      <c r="E79" s="2790"/>
      <c r="F79" s="2790"/>
      <c r="G79" s="2790"/>
      <c r="H79" s="2790"/>
      <c r="I79" s="2790"/>
      <c r="J79" s="2790"/>
      <c r="K79" s="3153" t="s">
        <v>33</v>
      </c>
      <c r="L79" s="3172">
        <f>SUM(L76:L78)</f>
        <v>610</v>
      </c>
      <c r="M79" s="2247"/>
      <c r="N79" s="2246"/>
      <c r="O79" s="2278"/>
      <c r="P79" s="2088"/>
    </row>
    <row r="80" spans="1:18" s="75" customFormat="1" ht="24.75" customHeight="1" thickBot="1" x14ac:dyDescent="0.3">
      <c r="A80" s="2306" t="s">
        <v>56</v>
      </c>
      <c r="B80" s="3171" t="s">
        <v>39</v>
      </c>
      <c r="C80" s="2375" t="s">
        <v>39</v>
      </c>
      <c r="D80" s="2475" t="s">
        <v>882</v>
      </c>
      <c r="E80" s="2474"/>
      <c r="F80" s="2473"/>
      <c r="G80" s="2872" t="s">
        <v>887</v>
      </c>
      <c r="H80" s="2243" t="s">
        <v>52</v>
      </c>
      <c r="I80" s="2240" t="s">
        <v>634</v>
      </c>
      <c r="J80" s="2457" t="s">
        <v>151</v>
      </c>
      <c r="K80" s="3170"/>
      <c r="L80" s="3169"/>
      <c r="M80" s="3168" t="s">
        <v>886</v>
      </c>
      <c r="N80" s="3167" t="s">
        <v>163</v>
      </c>
      <c r="O80" s="3065">
        <v>0.5</v>
      </c>
    </row>
    <row r="81" spans="1:18" s="75" customFormat="1" ht="33.75" customHeight="1" thickBot="1" x14ac:dyDescent="0.3">
      <c r="A81" s="2223"/>
      <c r="B81" s="3163"/>
      <c r="C81" s="2366"/>
      <c r="D81" s="2470"/>
      <c r="E81" s="2469"/>
      <c r="F81" s="2468"/>
      <c r="G81" s="2865"/>
      <c r="H81" s="2216"/>
      <c r="I81" s="2238"/>
      <c r="J81" s="2452"/>
      <c r="K81" s="3170" t="s">
        <v>49</v>
      </c>
      <c r="L81" s="3169">
        <f>L85</f>
        <v>50</v>
      </c>
      <c r="M81" s="3168" t="s">
        <v>885</v>
      </c>
      <c r="N81" s="3167" t="s">
        <v>163</v>
      </c>
      <c r="O81" s="3065">
        <v>20</v>
      </c>
    </row>
    <row r="82" spans="1:18" s="75" customFormat="1" ht="25.5" customHeight="1" x14ac:dyDescent="0.25">
      <c r="A82" s="2223"/>
      <c r="B82" s="3163"/>
      <c r="C82" s="2366"/>
      <c r="D82" s="2470"/>
      <c r="E82" s="2469"/>
      <c r="F82" s="2468"/>
      <c r="G82" s="2865"/>
      <c r="H82" s="2216"/>
      <c r="I82" s="2238"/>
      <c r="J82" s="2452"/>
      <c r="K82" s="2968" t="s">
        <v>41</v>
      </c>
      <c r="L82" s="3059"/>
      <c r="M82" s="3166" t="s">
        <v>884</v>
      </c>
      <c r="N82" s="3165" t="s">
        <v>163</v>
      </c>
      <c r="O82" s="3164"/>
    </row>
    <row r="83" spans="1:18" s="75" customFormat="1" ht="23.25" customHeight="1" thickBot="1" x14ac:dyDescent="0.3">
      <c r="A83" s="2223"/>
      <c r="B83" s="3163"/>
      <c r="C83" s="2366"/>
      <c r="D83" s="2470"/>
      <c r="E83" s="2469"/>
      <c r="F83" s="2468"/>
      <c r="G83" s="2865"/>
      <c r="H83" s="2216"/>
      <c r="I83" s="2238"/>
      <c r="J83" s="2452"/>
      <c r="K83" s="3007" t="s">
        <v>40</v>
      </c>
      <c r="L83" s="3162"/>
      <c r="M83" s="3161" t="s">
        <v>883</v>
      </c>
      <c r="N83" s="3160" t="s">
        <v>47</v>
      </c>
      <c r="O83" s="3159"/>
    </row>
    <row r="84" spans="1:18" s="75" customFormat="1" ht="19.5" customHeight="1" thickBot="1" x14ac:dyDescent="0.3">
      <c r="A84" s="2210"/>
      <c r="B84" s="3158"/>
      <c r="C84" s="2535"/>
      <c r="D84" s="2463"/>
      <c r="E84" s="2462"/>
      <c r="F84" s="2461"/>
      <c r="G84" s="2865"/>
      <c r="H84" s="2216"/>
      <c r="I84" s="2238"/>
      <c r="J84" s="2452"/>
      <c r="K84" s="3157" t="s">
        <v>33</v>
      </c>
      <c r="L84" s="3156">
        <f>SUM(L81:L83)</f>
        <v>50</v>
      </c>
      <c r="M84" s="2442"/>
      <c r="N84" s="2441"/>
      <c r="O84" s="2440"/>
    </row>
    <row r="85" spans="1:18" s="75" customFormat="1" ht="15" customHeight="1" thickBot="1" x14ac:dyDescent="0.3">
      <c r="A85" s="2234" t="s">
        <v>56</v>
      </c>
      <c r="B85" s="2977" t="s">
        <v>39</v>
      </c>
      <c r="C85" s="2290" t="s">
        <v>39</v>
      </c>
      <c r="D85" s="3154" t="s">
        <v>56</v>
      </c>
      <c r="E85" s="2271"/>
      <c r="F85" s="2332" t="s">
        <v>882</v>
      </c>
      <c r="G85" s="2865"/>
      <c r="H85" s="2216"/>
      <c r="I85" s="2238"/>
      <c r="J85" s="2452"/>
      <c r="K85" s="3155" t="s">
        <v>49</v>
      </c>
      <c r="L85" s="2714">
        <v>50</v>
      </c>
      <c r="M85" s="2442"/>
      <c r="N85" s="2441"/>
      <c r="O85" s="2440"/>
    </row>
    <row r="86" spans="1:18" s="75" customFormat="1" ht="25.5" customHeight="1" thickBot="1" x14ac:dyDescent="0.3">
      <c r="A86" s="2286"/>
      <c r="B86" s="2964"/>
      <c r="C86" s="2284"/>
      <c r="D86" s="3154"/>
      <c r="E86" s="2271"/>
      <c r="F86" s="2332"/>
      <c r="G86" s="2865"/>
      <c r="H86" s="2216"/>
      <c r="I86" s="2238"/>
      <c r="J86" s="2614"/>
      <c r="K86" s="3153" t="s">
        <v>33</v>
      </c>
      <c r="L86" s="2587">
        <f>SUM(L85)</f>
        <v>50</v>
      </c>
      <c r="M86" s="72"/>
      <c r="N86" s="3086"/>
      <c r="O86" s="3085"/>
    </row>
    <row r="87" spans="1:18" s="75" customFormat="1" ht="26.25" customHeight="1" thickBot="1" x14ac:dyDescent="0.3">
      <c r="A87" s="2173" t="s">
        <v>56</v>
      </c>
      <c r="B87" s="3124" t="s">
        <v>39</v>
      </c>
      <c r="C87" s="3152" t="s">
        <v>600</v>
      </c>
      <c r="D87" s="2179"/>
      <c r="E87" s="2179"/>
      <c r="F87" s="2179"/>
      <c r="G87" s="2179"/>
      <c r="H87" s="2179"/>
      <c r="I87" s="2179"/>
      <c r="J87" s="2179"/>
      <c r="K87" s="2178"/>
      <c r="L87" s="2823">
        <f>L79+L84</f>
        <v>660</v>
      </c>
      <c r="M87" s="2176"/>
      <c r="N87" s="2175"/>
      <c r="O87" s="2174"/>
    </row>
    <row r="88" spans="1:18" s="75" customFormat="1" ht="19.5" customHeight="1" thickBot="1" x14ac:dyDescent="0.3">
      <c r="A88" s="3140" t="s">
        <v>56</v>
      </c>
      <c r="B88" s="3139" t="s">
        <v>97</v>
      </c>
      <c r="C88" s="2525" t="s">
        <v>881</v>
      </c>
      <c r="D88" s="3150"/>
      <c r="E88" s="3150"/>
      <c r="F88" s="3150"/>
      <c r="G88" s="3150"/>
      <c r="H88" s="3151"/>
      <c r="I88" s="3150"/>
      <c r="J88" s="3150"/>
      <c r="K88" s="3149"/>
      <c r="L88" s="3149"/>
      <c r="M88" s="3149"/>
      <c r="N88" s="3149"/>
      <c r="O88" s="3148"/>
    </row>
    <row r="89" spans="1:18" s="75" customFormat="1" ht="24.75" customHeight="1" thickBot="1" x14ac:dyDescent="0.3">
      <c r="A89" s="2195"/>
      <c r="B89" s="2817"/>
      <c r="C89" s="2519"/>
      <c r="D89" s="2518"/>
      <c r="E89" s="2518"/>
      <c r="F89" s="2518"/>
      <c r="G89" s="2518"/>
      <c r="H89" s="2518"/>
      <c r="I89" s="2518"/>
      <c r="J89" s="2518"/>
      <c r="K89" s="2518"/>
      <c r="L89" s="2517"/>
      <c r="M89" s="3067" t="s">
        <v>880</v>
      </c>
      <c r="N89" s="3147" t="s">
        <v>47</v>
      </c>
      <c r="O89" s="3146">
        <v>1</v>
      </c>
    </row>
    <row r="90" spans="1:18" s="75" customFormat="1" ht="15" customHeight="1" x14ac:dyDescent="0.25">
      <c r="A90" s="2506" t="s">
        <v>56</v>
      </c>
      <c r="B90" s="2505" t="s">
        <v>97</v>
      </c>
      <c r="C90" s="2290" t="s">
        <v>56</v>
      </c>
      <c r="D90" s="2475" t="s">
        <v>877</v>
      </c>
      <c r="E90" s="2474"/>
      <c r="F90" s="2473"/>
      <c r="G90" s="2266" t="s">
        <v>879</v>
      </c>
      <c r="H90" s="2243" t="s">
        <v>52</v>
      </c>
      <c r="I90" s="2240" t="s">
        <v>634</v>
      </c>
      <c r="J90" s="2457" t="s">
        <v>151</v>
      </c>
      <c r="K90" s="3145" t="s">
        <v>49</v>
      </c>
      <c r="L90" s="2565">
        <f>L93</f>
        <v>70</v>
      </c>
      <c r="M90" s="2276"/>
      <c r="N90" s="2334"/>
      <c r="O90" s="2668"/>
      <c r="R90" s="2088"/>
    </row>
    <row r="91" spans="1:18" s="75" customFormat="1" ht="16.5" customHeight="1" thickBot="1" x14ac:dyDescent="0.3">
      <c r="A91" s="2485"/>
      <c r="B91" s="2484"/>
      <c r="C91" s="2284"/>
      <c r="D91" s="2470"/>
      <c r="E91" s="2469"/>
      <c r="F91" s="2468"/>
      <c r="G91" s="2253"/>
      <c r="H91" s="2216"/>
      <c r="I91" s="2238"/>
      <c r="J91" s="2452"/>
      <c r="K91" s="3144" t="s">
        <v>41</v>
      </c>
      <c r="L91" s="2612">
        <v>0</v>
      </c>
      <c r="M91" s="3143" t="s">
        <v>878</v>
      </c>
      <c r="N91" s="3142" t="s">
        <v>47</v>
      </c>
      <c r="O91" s="2777">
        <v>90</v>
      </c>
      <c r="P91" s="2088"/>
    </row>
    <row r="92" spans="1:18" s="75" customFormat="1" ht="15" customHeight="1" thickBot="1" x14ac:dyDescent="0.25">
      <c r="A92" s="2195"/>
      <c r="B92" s="2478"/>
      <c r="C92" s="2280"/>
      <c r="D92" s="2463"/>
      <c r="E92" s="2462"/>
      <c r="F92" s="2461"/>
      <c r="G92" s="2253"/>
      <c r="H92" s="2216"/>
      <c r="I92" s="2238"/>
      <c r="J92" s="2452"/>
      <c r="K92" s="2472" t="s">
        <v>33</v>
      </c>
      <c r="L92" s="2612">
        <f>SUM(L90:L91)</f>
        <v>70</v>
      </c>
      <c r="M92" s="2662"/>
      <c r="N92" s="2824"/>
      <c r="O92" s="2293"/>
    </row>
    <row r="93" spans="1:18" s="75" customFormat="1" ht="15" customHeight="1" thickBot="1" x14ac:dyDescent="0.3">
      <c r="A93" s="2506" t="s">
        <v>56</v>
      </c>
      <c r="B93" s="3056" t="s">
        <v>97</v>
      </c>
      <c r="C93" s="2290" t="s">
        <v>56</v>
      </c>
      <c r="D93" s="2220" t="s">
        <v>56</v>
      </c>
      <c r="E93" s="2271"/>
      <c r="F93" s="2605" t="s">
        <v>877</v>
      </c>
      <c r="G93" s="2253"/>
      <c r="H93" s="2216"/>
      <c r="I93" s="2238"/>
      <c r="J93" s="2452"/>
      <c r="K93" s="3141" t="s">
        <v>49</v>
      </c>
      <c r="L93" s="2620">
        <v>70</v>
      </c>
      <c r="M93" s="2247"/>
      <c r="N93" s="2246"/>
      <c r="O93" s="2278"/>
    </row>
    <row r="94" spans="1:18" s="75" customFormat="1" ht="15" customHeight="1" thickBot="1" x14ac:dyDescent="0.25">
      <c r="A94" s="2195"/>
      <c r="B94" s="2817"/>
      <c r="C94" s="2280"/>
      <c r="D94" s="2207"/>
      <c r="E94" s="2269"/>
      <c r="F94" s="2602"/>
      <c r="G94" s="2248"/>
      <c r="H94" s="2203"/>
      <c r="I94" s="2236"/>
      <c r="J94" s="2614"/>
      <c r="K94" s="2931" t="s">
        <v>33</v>
      </c>
      <c r="L94" s="2532">
        <f>SUM(L93)</f>
        <v>70</v>
      </c>
      <c r="M94" s="2247"/>
      <c r="N94" s="2246"/>
      <c r="O94" s="2278"/>
    </row>
    <row r="95" spans="1:18" s="75" customFormat="1" ht="15" customHeight="1" thickBot="1" x14ac:dyDescent="0.3">
      <c r="A95" s="2173" t="s">
        <v>56</v>
      </c>
      <c r="B95" s="2180" t="s">
        <v>97</v>
      </c>
      <c r="C95" s="2179" t="s">
        <v>600</v>
      </c>
      <c r="D95" s="2179"/>
      <c r="E95" s="2179"/>
      <c r="F95" s="2179"/>
      <c r="G95" s="2179"/>
      <c r="H95" s="2179"/>
      <c r="I95" s="2179"/>
      <c r="J95" s="2179"/>
      <c r="K95" s="2178"/>
      <c r="L95" s="2823">
        <f>L92</f>
        <v>70</v>
      </c>
      <c r="M95" s="2176"/>
      <c r="N95" s="2175"/>
      <c r="O95" s="2174"/>
    </row>
    <row r="96" spans="1:18" s="75" customFormat="1" ht="15" customHeight="1" thickBot="1" x14ac:dyDescent="0.3">
      <c r="A96" s="3140" t="s">
        <v>56</v>
      </c>
      <c r="B96" s="3139" t="s">
        <v>96</v>
      </c>
      <c r="C96" s="3138" t="s">
        <v>876</v>
      </c>
      <c r="D96" s="3136"/>
      <c r="E96" s="3136"/>
      <c r="F96" s="3136"/>
      <c r="G96" s="3136"/>
      <c r="H96" s="3137"/>
      <c r="I96" s="3136"/>
      <c r="J96" s="3136"/>
      <c r="K96" s="3136"/>
      <c r="L96" s="3136"/>
      <c r="M96" s="3122"/>
      <c r="N96" s="3122"/>
      <c r="O96" s="3135"/>
    </row>
    <row r="97" spans="1:18" s="75" customFormat="1" ht="27.75" customHeight="1" thickBot="1" x14ac:dyDescent="0.3">
      <c r="A97" s="2306"/>
      <c r="B97" s="2449"/>
      <c r="C97" s="2392"/>
      <c r="D97" s="2298"/>
      <c r="E97" s="3119"/>
      <c r="F97" s="3119"/>
      <c r="G97" s="3119"/>
      <c r="H97" s="3119"/>
      <c r="I97" s="3119"/>
      <c r="J97" s="3119"/>
      <c r="K97" s="3119"/>
      <c r="L97" s="2245"/>
      <c r="M97" s="3067" t="s">
        <v>875</v>
      </c>
      <c r="N97" s="3134" t="s">
        <v>872</v>
      </c>
      <c r="O97" s="2377">
        <v>1</v>
      </c>
      <c r="P97" s="2088"/>
    </row>
    <row r="98" spans="1:18" s="75" customFormat="1" ht="36" customHeight="1" thickBot="1" x14ac:dyDescent="0.3">
      <c r="A98" s="2223"/>
      <c r="B98" s="2436"/>
      <c r="C98" s="2387"/>
      <c r="D98" s="2295"/>
      <c r="E98" s="2816"/>
      <c r="F98" s="2816"/>
      <c r="G98" s="2816"/>
      <c r="H98" s="2816"/>
      <c r="I98" s="2816"/>
      <c r="J98" s="2816"/>
      <c r="K98" s="2816"/>
      <c r="L98" s="2242"/>
      <c r="M98" s="3133" t="s">
        <v>874</v>
      </c>
      <c r="N98" s="3132" t="s">
        <v>47</v>
      </c>
      <c r="O98" s="3131" t="s">
        <v>663</v>
      </c>
    </row>
    <row r="99" spans="1:18" s="75" customFormat="1" ht="36.75" customHeight="1" thickBot="1" x14ac:dyDescent="0.3">
      <c r="A99" s="2210"/>
      <c r="B99" s="2430"/>
      <c r="C99" s="2381"/>
      <c r="D99" s="2292"/>
      <c r="E99" s="2944"/>
      <c r="F99" s="2944"/>
      <c r="G99" s="2944"/>
      <c r="H99" s="2944"/>
      <c r="I99" s="2944"/>
      <c r="J99" s="2944"/>
      <c r="K99" s="2944"/>
      <c r="L99" s="2241"/>
      <c r="M99" s="3128" t="s">
        <v>873</v>
      </c>
      <c r="N99" s="3127" t="s">
        <v>872</v>
      </c>
      <c r="O99" s="3130" t="s">
        <v>871</v>
      </c>
    </row>
    <row r="100" spans="1:18" s="75" customFormat="1" ht="15" customHeight="1" x14ac:dyDescent="0.25">
      <c r="A100" s="2306" t="s">
        <v>56</v>
      </c>
      <c r="B100" s="2497" t="s">
        <v>96</v>
      </c>
      <c r="C100" s="2305" t="s">
        <v>56</v>
      </c>
      <c r="D100" s="2475" t="s">
        <v>868</v>
      </c>
      <c r="E100" s="2474"/>
      <c r="F100" s="2473"/>
      <c r="G100" s="2244" t="s">
        <v>870</v>
      </c>
      <c r="H100" s="3129" t="s">
        <v>52</v>
      </c>
      <c r="I100" s="2240" t="s">
        <v>634</v>
      </c>
      <c r="J100" s="2309" t="s">
        <v>151</v>
      </c>
      <c r="K100" s="2566" t="s">
        <v>49</v>
      </c>
      <c r="L100" s="2565">
        <f>L103</f>
        <v>0</v>
      </c>
      <c r="M100" s="2276"/>
      <c r="N100" s="2512"/>
      <c r="O100" s="2668"/>
    </row>
    <row r="101" spans="1:18" s="75" customFormat="1" ht="31.5" customHeight="1" thickBot="1" x14ac:dyDescent="0.3">
      <c r="A101" s="2223"/>
      <c r="B101" s="2490"/>
      <c r="C101" s="2303"/>
      <c r="D101" s="2470"/>
      <c r="E101" s="2469"/>
      <c r="F101" s="2468"/>
      <c r="G101" s="2217"/>
      <c r="H101" s="3126"/>
      <c r="I101" s="2238"/>
      <c r="J101" s="2308"/>
      <c r="K101" s="2564" t="s">
        <v>41</v>
      </c>
      <c r="L101" s="2612"/>
      <c r="M101" s="3128" t="s">
        <v>869</v>
      </c>
      <c r="N101" s="3127" t="s">
        <v>498</v>
      </c>
      <c r="O101" s="2377">
        <v>2</v>
      </c>
    </row>
    <row r="102" spans="1:18" s="75" customFormat="1" ht="18" customHeight="1" thickBot="1" x14ac:dyDescent="0.3">
      <c r="A102" s="2210"/>
      <c r="B102" s="2488"/>
      <c r="C102" s="2301"/>
      <c r="D102" s="2463"/>
      <c r="E102" s="2462"/>
      <c r="F102" s="2461"/>
      <c r="G102" s="2217"/>
      <c r="H102" s="3126"/>
      <c r="I102" s="2238"/>
      <c r="J102" s="2308"/>
      <c r="K102" s="2560" t="s">
        <v>33</v>
      </c>
      <c r="L102" s="2612">
        <f>SUM(L100:L101)</f>
        <v>0</v>
      </c>
      <c r="M102" s="2324"/>
      <c r="N102" s="2486"/>
      <c r="O102" s="2657"/>
    </row>
    <row r="103" spans="1:18" s="75" customFormat="1" ht="18" customHeight="1" thickBot="1" x14ac:dyDescent="0.3">
      <c r="A103" s="2306" t="s">
        <v>56</v>
      </c>
      <c r="B103" s="2344" t="s">
        <v>96</v>
      </c>
      <c r="C103" s="2305" t="s">
        <v>56</v>
      </c>
      <c r="D103" s="2220" t="s">
        <v>56</v>
      </c>
      <c r="E103" s="2271"/>
      <c r="F103" s="2605" t="s">
        <v>868</v>
      </c>
      <c r="G103" s="2217"/>
      <c r="H103" s="3126"/>
      <c r="I103" s="2238"/>
      <c r="J103" s="2308"/>
      <c r="K103" s="2544" t="s">
        <v>49</v>
      </c>
      <c r="L103" s="2335">
        <v>0</v>
      </c>
      <c r="M103" s="2183"/>
      <c r="N103" s="2182"/>
      <c r="O103" s="2278"/>
    </row>
    <row r="104" spans="1:18" s="75" customFormat="1" ht="18" customHeight="1" thickBot="1" x14ac:dyDescent="0.25">
      <c r="A104" s="2210"/>
      <c r="B104" s="2341"/>
      <c r="C104" s="2301"/>
      <c r="D104" s="2207"/>
      <c r="E104" s="2269"/>
      <c r="F104" s="2602"/>
      <c r="G104" s="2204"/>
      <c r="H104" s="3125"/>
      <c r="I104" s="2236"/>
      <c r="J104" s="2307"/>
      <c r="K104" s="2931" t="s">
        <v>33</v>
      </c>
      <c r="L104" s="2532">
        <f>SUM(L103)</f>
        <v>0</v>
      </c>
      <c r="M104" s="2183"/>
      <c r="N104" s="2182"/>
      <c r="O104" s="2278"/>
    </row>
    <row r="105" spans="1:18" s="75" customFormat="1" ht="15" customHeight="1" thickBot="1" x14ac:dyDescent="0.3">
      <c r="A105" s="2173" t="s">
        <v>56</v>
      </c>
      <c r="B105" s="2180" t="s">
        <v>96</v>
      </c>
      <c r="C105" s="2179" t="s">
        <v>600</v>
      </c>
      <c r="D105" s="2179"/>
      <c r="E105" s="2179"/>
      <c r="F105" s="2179"/>
      <c r="G105" s="2179"/>
      <c r="H105" s="2179"/>
      <c r="I105" s="2179"/>
      <c r="J105" s="2179"/>
      <c r="K105" s="2178"/>
      <c r="L105" s="2823">
        <f>L102</f>
        <v>0</v>
      </c>
      <c r="M105" s="2530"/>
      <c r="N105" s="2529"/>
      <c r="O105" s="2528"/>
    </row>
    <row r="106" spans="1:18" s="75" customFormat="1" ht="18" customHeight="1" thickBot="1" x14ac:dyDescent="0.3">
      <c r="A106" s="2173" t="s">
        <v>56</v>
      </c>
      <c r="B106" s="3124" t="s">
        <v>94</v>
      </c>
      <c r="C106" s="2525" t="s">
        <v>867</v>
      </c>
      <c r="D106" s="3122"/>
      <c r="E106" s="3122"/>
      <c r="F106" s="3122"/>
      <c r="G106" s="3122"/>
      <c r="H106" s="3123"/>
      <c r="I106" s="3122"/>
      <c r="J106" s="3122"/>
      <c r="K106" s="3122"/>
      <c r="L106" s="3122"/>
      <c r="M106" s="3121"/>
      <c r="N106" s="3121"/>
      <c r="O106" s="3120"/>
    </row>
    <row r="107" spans="1:18" s="75" customFormat="1" ht="40.5" customHeight="1" thickBot="1" x14ac:dyDescent="0.3">
      <c r="A107" s="2306"/>
      <c r="B107" s="2449"/>
      <c r="C107" s="2392"/>
      <c r="D107" s="3119"/>
      <c r="E107" s="3119"/>
      <c r="F107" s="3119"/>
      <c r="G107" s="3119"/>
      <c r="H107" s="3119"/>
      <c r="I107" s="3119"/>
      <c r="J107" s="3119"/>
      <c r="K107" s="3119"/>
      <c r="L107" s="2245"/>
      <c r="M107" s="3118" t="s">
        <v>866</v>
      </c>
      <c r="N107" s="2541" t="s">
        <v>236</v>
      </c>
      <c r="O107" s="3117" t="s">
        <v>608</v>
      </c>
    </row>
    <row r="108" spans="1:18" s="75" customFormat="1" ht="31.5" customHeight="1" thickBot="1" x14ac:dyDescent="0.3">
      <c r="A108" s="2210"/>
      <c r="B108" s="2430"/>
      <c r="C108" s="2381"/>
      <c r="D108" s="2944"/>
      <c r="E108" s="2944"/>
      <c r="F108" s="2944"/>
      <c r="G108" s="2944"/>
      <c r="H108" s="2944"/>
      <c r="I108" s="2944"/>
      <c r="J108" s="2944"/>
      <c r="K108" s="2944"/>
      <c r="L108" s="2241"/>
      <c r="M108" s="3116" t="s">
        <v>865</v>
      </c>
      <c r="N108" s="3115" t="s">
        <v>47</v>
      </c>
      <c r="O108" s="3114">
        <v>1</v>
      </c>
    </row>
    <row r="109" spans="1:18" s="75" customFormat="1" ht="24" customHeight="1" x14ac:dyDescent="0.25">
      <c r="A109" s="2306" t="s">
        <v>56</v>
      </c>
      <c r="B109" s="2497" t="s">
        <v>94</v>
      </c>
      <c r="C109" s="2305" t="s">
        <v>56</v>
      </c>
      <c r="D109" s="2475" t="s">
        <v>864</v>
      </c>
      <c r="E109" s="2474"/>
      <c r="F109" s="2473"/>
      <c r="G109" s="2244" t="s">
        <v>863</v>
      </c>
      <c r="H109" s="2243" t="s">
        <v>52</v>
      </c>
      <c r="I109" s="2240" t="s">
        <v>399</v>
      </c>
      <c r="J109" s="2309" t="s">
        <v>862</v>
      </c>
      <c r="K109" s="2566" t="s">
        <v>49</v>
      </c>
      <c r="L109" s="2565">
        <f>L113</f>
        <v>0</v>
      </c>
      <c r="M109" s="2558" t="s">
        <v>861</v>
      </c>
      <c r="N109" s="3113" t="s">
        <v>838</v>
      </c>
      <c r="O109" s="2723">
        <v>1</v>
      </c>
      <c r="R109" s="2088"/>
    </row>
    <row r="110" spans="1:18" s="75" customFormat="1" ht="15" customHeight="1" x14ac:dyDescent="0.25">
      <c r="A110" s="2223"/>
      <c r="B110" s="2490"/>
      <c r="C110" s="2303"/>
      <c r="D110" s="2470"/>
      <c r="E110" s="2469"/>
      <c r="F110" s="2468"/>
      <c r="G110" s="2217"/>
      <c r="H110" s="2216"/>
      <c r="I110" s="2238"/>
      <c r="J110" s="2308"/>
      <c r="K110" s="2564" t="s">
        <v>41</v>
      </c>
      <c r="L110" s="2563">
        <f>SUM(L114)</f>
        <v>0</v>
      </c>
      <c r="M110" s="2260"/>
      <c r="N110" s="2489"/>
      <c r="O110" s="2264"/>
    </row>
    <row r="111" spans="1:18" s="75" customFormat="1" ht="15" customHeight="1" thickBot="1" x14ac:dyDescent="0.3">
      <c r="A111" s="2223"/>
      <c r="B111" s="2490"/>
      <c r="C111" s="2303"/>
      <c r="D111" s="2470"/>
      <c r="E111" s="2469"/>
      <c r="F111" s="2468"/>
      <c r="G111" s="2217"/>
      <c r="H111" s="2216"/>
      <c r="I111" s="2238"/>
      <c r="J111" s="2308"/>
      <c r="K111" s="2562" t="s">
        <v>45</v>
      </c>
      <c r="L111" s="2559">
        <f>L115</f>
        <v>0</v>
      </c>
      <c r="M111" s="2260"/>
      <c r="N111" s="2489"/>
      <c r="O111" s="2264"/>
    </row>
    <row r="112" spans="1:18" s="75" customFormat="1" ht="18.75" customHeight="1" thickBot="1" x14ac:dyDescent="0.3">
      <c r="A112" s="2210"/>
      <c r="B112" s="2488"/>
      <c r="C112" s="2301"/>
      <c r="D112" s="2463"/>
      <c r="E112" s="2462"/>
      <c r="F112" s="2461"/>
      <c r="G112" s="2217"/>
      <c r="H112" s="2216"/>
      <c r="I112" s="2238"/>
      <c r="J112" s="2308"/>
      <c r="K112" s="2560" t="s">
        <v>33</v>
      </c>
      <c r="L112" s="2559">
        <f>SUM(L109:L111)</f>
        <v>0</v>
      </c>
      <c r="M112" s="2324"/>
      <c r="N112" s="2486"/>
      <c r="O112" s="2657"/>
    </row>
    <row r="113" spans="1:18" s="75" customFormat="1" ht="18.75" customHeight="1" thickBot="1" x14ac:dyDescent="0.3">
      <c r="A113" s="2286" t="s">
        <v>56</v>
      </c>
      <c r="B113" s="2455" t="s">
        <v>94</v>
      </c>
      <c r="C113" s="3093" t="s">
        <v>56</v>
      </c>
      <c r="D113" s="3112" t="s">
        <v>56</v>
      </c>
      <c r="E113" s="2271"/>
      <c r="F113" s="2332" t="s">
        <v>860</v>
      </c>
      <c r="G113" s="2217"/>
      <c r="H113" s="2216"/>
      <c r="I113" s="2238"/>
      <c r="J113" s="2308"/>
      <c r="K113" s="2544" t="s">
        <v>49</v>
      </c>
      <c r="L113" s="3087"/>
      <c r="M113" s="2936"/>
      <c r="N113" s="2441"/>
      <c r="O113" s="2440"/>
      <c r="P113" s="2088"/>
      <c r="R113" s="2088"/>
    </row>
    <row r="114" spans="1:18" s="75" customFormat="1" ht="18.75" customHeight="1" thickBot="1" x14ac:dyDescent="0.3">
      <c r="A114" s="2286"/>
      <c r="B114" s="2455"/>
      <c r="C114" s="3093"/>
      <c r="D114" s="3112"/>
      <c r="E114" s="2271"/>
      <c r="F114" s="2332"/>
      <c r="G114" s="2217"/>
      <c r="H114" s="2216"/>
      <c r="I114" s="2238"/>
      <c r="J114" s="2308"/>
      <c r="K114" s="2715" t="s">
        <v>41</v>
      </c>
      <c r="L114" s="2620">
        <v>0</v>
      </c>
      <c r="M114" s="2251"/>
      <c r="N114" s="2437"/>
      <c r="O114" s="2181"/>
      <c r="P114" s="2088"/>
    </row>
    <row r="115" spans="1:18" s="75" customFormat="1" ht="19.5" customHeight="1" thickBot="1" x14ac:dyDescent="0.3">
      <c r="A115" s="2286"/>
      <c r="B115" s="2455"/>
      <c r="C115" s="3093"/>
      <c r="D115" s="3112"/>
      <c r="E115" s="2271"/>
      <c r="F115" s="2332"/>
      <c r="G115" s="2217"/>
      <c r="H115" s="2216"/>
      <c r="I115" s="2238"/>
      <c r="J115" s="2308"/>
      <c r="K115" s="2715" t="s">
        <v>45</v>
      </c>
      <c r="L115" s="2620"/>
      <c r="M115" s="2251"/>
      <c r="N115" s="2437"/>
      <c r="O115" s="2181"/>
      <c r="P115" s="2088"/>
      <c r="R115" s="2088"/>
    </row>
    <row r="116" spans="1:18" s="75" customFormat="1" ht="12" customHeight="1" thickBot="1" x14ac:dyDescent="0.3">
      <c r="A116" s="2195"/>
      <c r="B116" s="2478"/>
      <c r="C116" s="2920"/>
      <c r="D116" s="3111"/>
      <c r="E116" s="2269"/>
      <c r="F116" s="2328"/>
      <c r="G116" s="2217"/>
      <c r="H116" s="2216"/>
      <c r="I116" s="2236"/>
      <c r="J116" s="2307"/>
      <c r="K116" s="3096" t="s">
        <v>33</v>
      </c>
      <c r="L116" s="2532">
        <f>SUM(L113:L115)</f>
        <v>0</v>
      </c>
      <c r="M116" s="2247"/>
      <c r="N116" s="2460"/>
      <c r="O116" s="2278"/>
    </row>
    <row r="117" spans="1:18" s="75" customFormat="1" ht="19.5" customHeight="1" thickBot="1" x14ac:dyDescent="0.3">
      <c r="A117" s="2234" t="s">
        <v>56</v>
      </c>
      <c r="B117" s="2459" t="s">
        <v>94</v>
      </c>
      <c r="C117" s="3110" t="s">
        <v>56</v>
      </c>
      <c r="D117" s="3109" t="s">
        <v>39</v>
      </c>
      <c r="E117" s="2230"/>
      <c r="F117" s="2239" t="s">
        <v>859</v>
      </c>
      <c r="G117" s="2217"/>
      <c r="H117" s="2216"/>
      <c r="I117" s="2230" t="s">
        <v>51</v>
      </c>
      <c r="J117" s="3108" t="s">
        <v>858</v>
      </c>
      <c r="K117" s="2544" t="s">
        <v>49</v>
      </c>
      <c r="L117" s="3107">
        <v>0</v>
      </c>
      <c r="M117" s="3106" t="s">
        <v>857</v>
      </c>
      <c r="N117" s="3105" t="s">
        <v>498</v>
      </c>
      <c r="O117" s="3104">
        <v>1</v>
      </c>
    </row>
    <row r="118" spans="1:18" s="75" customFormat="1" ht="19.5" customHeight="1" thickBot="1" x14ac:dyDescent="0.3">
      <c r="A118" s="2485"/>
      <c r="B118" s="2484"/>
      <c r="C118" s="3100"/>
      <c r="D118" s="3099"/>
      <c r="E118" s="2219"/>
      <c r="F118" s="2237"/>
      <c r="G118" s="2217"/>
      <c r="H118" s="2216"/>
      <c r="I118" s="2219"/>
      <c r="J118" s="3098"/>
      <c r="K118" s="2715" t="s">
        <v>41</v>
      </c>
      <c r="L118" s="2679">
        <v>0</v>
      </c>
      <c r="M118" s="3103"/>
      <c r="N118" s="3102"/>
      <c r="O118" s="3101"/>
    </row>
    <row r="119" spans="1:18" s="75" customFormat="1" ht="19.5" customHeight="1" thickBot="1" x14ac:dyDescent="0.3">
      <c r="A119" s="2485"/>
      <c r="B119" s="2484"/>
      <c r="C119" s="3100"/>
      <c r="D119" s="3099"/>
      <c r="E119" s="2219"/>
      <c r="F119" s="2237"/>
      <c r="G119" s="2217"/>
      <c r="H119" s="2216"/>
      <c r="I119" s="2219"/>
      <c r="J119" s="3098"/>
      <c r="K119" s="2715" t="s">
        <v>45</v>
      </c>
      <c r="L119" s="2679">
        <v>0</v>
      </c>
      <c r="M119" s="2251"/>
      <c r="N119" s="2437"/>
      <c r="O119" s="2181"/>
    </row>
    <row r="120" spans="1:18" s="75" customFormat="1" ht="19.5" customHeight="1" thickBot="1" x14ac:dyDescent="0.3">
      <c r="A120" s="2195"/>
      <c r="B120" s="2478"/>
      <c r="C120" s="2920"/>
      <c r="D120" s="2192"/>
      <c r="E120" s="2206"/>
      <c r="F120" s="2235"/>
      <c r="G120" s="2204"/>
      <c r="H120" s="2203"/>
      <c r="I120" s="2206"/>
      <c r="J120" s="3097"/>
      <c r="K120" s="3096" t="s">
        <v>33</v>
      </c>
      <c r="L120" s="2532">
        <f>SUM(L117:L119)</f>
        <v>0</v>
      </c>
      <c r="M120" s="2247"/>
      <c r="N120" s="2460"/>
      <c r="O120" s="2278"/>
    </row>
    <row r="121" spans="1:18" s="75" customFormat="1" ht="15" customHeight="1" x14ac:dyDescent="0.25">
      <c r="A121" s="2286" t="s">
        <v>56</v>
      </c>
      <c r="B121" s="2455" t="s">
        <v>94</v>
      </c>
      <c r="C121" s="3093" t="s">
        <v>39</v>
      </c>
      <c r="D121" s="2470" t="s">
        <v>852</v>
      </c>
      <c r="E121" s="2469"/>
      <c r="F121" s="2468"/>
      <c r="G121" s="2244" t="s">
        <v>856</v>
      </c>
      <c r="H121" s="2243" t="s">
        <v>52</v>
      </c>
      <c r="I121" s="2240" t="s">
        <v>855</v>
      </c>
      <c r="J121" s="2309" t="s">
        <v>854</v>
      </c>
      <c r="K121" s="3095" t="s">
        <v>49</v>
      </c>
      <c r="L121" s="2565">
        <f>L124</f>
        <v>0</v>
      </c>
      <c r="M121" s="2902" t="s">
        <v>853</v>
      </c>
      <c r="N121" s="2541" t="s">
        <v>47</v>
      </c>
      <c r="O121" s="3094"/>
    </row>
    <row r="122" spans="1:18" s="75" customFormat="1" ht="23.25" customHeight="1" thickBot="1" x14ac:dyDescent="0.3">
      <c r="A122" s="2286"/>
      <c r="B122" s="2455"/>
      <c r="C122" s="3093"/>
      <c r="D122" s="2470"/>
      <c r="E122" s="2469"/>
      <c r="F122" s="2468"/>
      <c r="G122" s="2217"/>
      <c r="H122" s="2216"/>
      <c r="I122" s="2238"/>
      <c r="J122" s="2308"/>
      <c r="K122" s="3092" t="s">
        <v>41</v>
      </c>
      <c r="L122" s="3091">
        <f>L125</f>
        <v>0</v>
      </c>
      <c r="M122" s="3090"/>
      <c r="N122" s="2960"/>
      <c r="O122" s="3089"/>
    </row>
    <row r="123" spans="1:18" s="75" customFormat="1" ht="15" customHeight="1" thickBot="1" x14ac:dyDescent="0.3">
      <c r="A123" s="2282"/>
      <c r="B123" s="2603"/>
      <c r="C123" s="3088"/>
      <c r="D123" s="2463"/>
      <c r="E123" s="2462"/>
      <c r="F123" s="2461"/>
      <c r="G123" s="2217"/>
      <c r="H123" s="2216"/>
      <c r="I123" s="2238"/>
      <c r="J123" s="2308"/>
      <c r="K123" s="2560" t="s">
        <v>33</v>
      </c>
      <c r="L123" s="2587">
        <f>SUM(L121:L122)</f>
        <v>0</v>
      </c>
      <c r="M123" s="2324"/>
      <c r="N123" s="2486"/>
      <c r="O123" s="2657"/>
    </row>
    <row r="124" spans="1:18" s="75" customFormat="1" ht="15" customHeight="1" thickBot="1" x14ac:dyDescent="0.3">
      <c r="A124" s="2286" t="s">
        <v>56</v>
      </c>
      <c r="B124" s="2678" t="s">
        <v>94</v>
      </c>
      <c r="C124" s="2305" t="s">
        <v>39</v>
      </c>
      <c r="D124" s="2886" t="s">
        <v>56</v>
      </c>
      <c r="E124" s="2271"/>
      <c r="F124" s="2237" t="s">
        <v>852</v>
      </c>
      <c r="G124" s="2217"/>
      <c r="H124" s="2216"/>
      <c r="I124" s="2238"/>
      <c r="J124" s="2308"/>
      <c r="K124" s="2544" t="s">
        <v>49</v>
      </c>
      <c r="L124" s="3087">
        <v>0</v>
      </c>
      <c r="M124" s="2500"/>
      <c r="N124" s="3086"/>
      <c r="O124" s="3085"/>
    </row>
    <row r="125" spans="1:18" s="75" customFormat="1" ht="15" customHeight="1" thickBot="1" x14ac:dyDescent="0.3">
      <c r="A125" s="2286"/>
      <c r="B125" s="2678"/>
      <c r="C125" s="2303"/>
      <c r="D125" s="2886"/>
      <c r="E125" s="2271"/>
      <c r="F125" s="2237"/>
      <c r="G125" s="2217"/>
      <c r="H125" s="2216"/>
      <c r="I125" s="2238"/>
      <c r="J125" s="2308"/>
      <c r="K125" s="2578" t="s">
        <v>41</v>
      </c>
      <c r="L125" s="2620">
        <v>0</v>
      </c>
      <c r="M125" s="2247"/>
      <c r="N125" s="2460"/>
      <c r="O125" s="2278"/>
    </row>
    <row r="126" spans="1:18" s="75" customFormat="1" ht="15" customHeight="1" thickBot="1" x14ac:dyDescent="0.25">
      <c r="A126" s="2195"/>
      <c r="B126" s="2817"/>
      <c r="C126" s="2301"/>
      <c r="D126" s="2885"/>
      <c r="E126" s="2269"/>
      <c r="F126" s="2235"/>
      <c r="G126" s="2204"/>
      <c r="H126" s="2203"/>
      <c r="I126" s="2236"/>
      <c r="J126" s="2307"/>
      <c r="K126" s="2931" t="s">
        <v>33</v>
      </c>
      <c r="L126" s="2532">
        <f>SUM(L124)</f>
        <v>0</v>
      </c>
      <c r="M126" s="2247"/>
      <c r="N126" s="2460"/>
      <c r="O126" s="2278"/>
    </row>
    <row r="127" spans="1:18" s="75" customFormat="1" ht="26.25" customHeight="1" thickBot="1" x14ac:dyDescent="0.3">
      <c r="A127" s="2173" t="s">
        <v>56</v>
      </c>
      <c r="B127" s="2180" t="s">
        <v>94</v>
      </c>
      <c r="C127" s="2179" t="s">
        <v>600</v>
      </c>
      <c r="D127" s="2179"/>
      <c r="E127" s="2179"/>
      <c r="F127" s="2179"/>
      <c r="G127" s="2179"/>
      <c r="H127" s="2179"/>
      <c r="I127" s="2179"/>
      <c r="J127" s="2179"/>
      <c r="K127" s="2178"/>
      <c r="L127" s="2823">
        <f>L112+L123</f>
        <v>0</v>
      </c>
      <c r="M127" s="2176"/>
      <c r="N127" s="2175"/>
      <c r="O127" s="2174"/>
    </row>
    <row r="128" spans="1:18" s="75" customFormat="1" ht="21" customHeight="1" thickBot="1" x14ac:dyDescent="0.3">
      <c r="A128" s="2173" t="s">
        <v>56</v>
      </c>
      <c r="B128" s="2172" t="s">
        <v>599</v>
      </c>
      <c r="C128" s="2171"/>
      <c r="D128" s="2171"/>
      <c r="E128" s="2171"/>
      <c r="F128" s="2171"/>
      <c r="G128" s="2171"/>
      <c r="H128" s="2171"/>
      <c r="I128" s="2171"/>
      <c r="J128" s="2171"/>
      <c r="K128" s="2170"/>
      <c r="L128" s="2169">
        <f>L40+L87+L95+L105+L127</f>
        <v>1278</v>
      </c>
      <c r="M128" s="2168"/>
      <c r="N128" s="2167"/>
      <c r="O128" s="2166"/>
      <c r="Q128" s="2088"/>
    </row>
    <row r="129" spans="1:17" s="75" customFormat="1" ht="24.75" customHeight="1" thickBot="1" x14ac:dyDescent="0.3">
      <c r="A129" s="3081" t="s">
        <v>39</v>
      </c>
      <c r="B129" s="3084" t="s">
        <v>243</v>
      </c>
      <c r="C129" s="3083"/>
      <c r="D129" s="3083"/>
      <c r="E129" s="3083"/>
      <c r="F129" s="3083"/>
      <c r="G129" s="3083"/>
      <c r="H129" s="3083"/>
      <c r="I129" s="3083"/>
      <c r="J129" s="3083"/>
      <c r="K129" s="3083"/>
      <c r="L129" s="3083"/>
      <c r="M129" s="3083"/>
      <c r="N129" s="3083"/>
      <c r="O129" s="3082"/>
    </row>
    <row r="130" spans="1:17" s="75" customFormat="1" ht="18.75" customHeight="1" thickBot="1" x14ac:dyDescent="0.3">
      <c r="A130" s="3081"/>
      <c r="B130" s="3080"/>
      <c r="C130" s="3079"/>
      <c r="D130" s="3079"/>
      <c r="E130" s="3079"/>
      <c r="F130" s="3079"/>
      <c r="G130" s="3079"/>
      <c r="H130" s="3079"/>
      <c r="I130" s="3079"/>
      <c r="J130" s="3079"/>
      <c r="K130" s="3079"/>
      <c r="L130" s="3078"/>
      <c r="M130" s="3077" t="s">
        <v>589</v>
      </c>
      <c r="N130" s="2910" t="s">
        <v>236</v>
      </c>
      <c r="O130" s="3076">
        <v>76.25</v>
      </c>
    </row>
    <row r="131" spans="1:17" s="75" customFormat="1" ht="25.5" customHeight="1" thickBot="1" x14ac:dyDescent="0.3">
      <c r="A131" s="2173" t="s">
        <v>39</v>
      </c>
      <c r="B131" s="2808" t="s">
        <v>56</v>
      </c>
      <c r="C131" s="3075" t="s">
        <v>851</v>
      </c>
      <c r="D131" s="3074"/>
      <c r="E131" s="3074"/>
      <c r="F131" s="3074"/>
      <c r="G131" s="3072"/>
      <c r="H131" s="3073"/>
      <c r="I131" s="3072"/>
      <c r="J131" s="3072"/>
      <c r="K131" s="3072"/>
      <c r="L131" s="3072"/>
      <c r="M131" s="3072"/>
      <c r="N131" s="3072"/>
      <c r="O131" s="2952"/>
    </row>
    <row r="132" spans="1:17" s="75" customFormat="1" ht="27.75" customHeight="1" thickBot="1" x14ac:dyDescent="0.3">
      <c r="A132" s="2506"/>
      <c r="B132" s="3056"/>
      <c r="C132" s="3071"/>
      <c r="D132" s="3069"/>
      <c r="E132" s="3069"/>
      <c r="F132" s="3069"/>
      <c r="G132" s="3069"/>
      <c r="H132" s="3070"/>
      <c r="I132" s="3069"/>
      <c r="J132" s="3069"/>
      <c r="K132" s="3069"/>
      <c r="L132" s="3068"/>
      <c r="M132" s="3067" t="s">
        <v>850</v>
      </c>
      <c r="N132" s="3066" t="s">
        <v>849</v>
      </c>
      <c r="O132" s="3065">
        <v>19</v>
      </c>
      <c r="P132" s="2945"/>
      <c r="Q132" s="2088"/>
    </row>
    <row r="133" spans="1:17" s="75" customFormat="1" ht="28.5" customHeight="1" x14ac:dyDescent="0.25">
      <c r="A133" s="2306" t="s">
        <v>39</v>
      </c>
      <c r="B133" s="2344" t="s">
        <v>56</v>
      </c>
      <c r="C133" s="2290" t="s">
        <v>56</v>
      </c>
      <c r="D133" s="2474" t="s">
        <v>846</v>
      </c>
      <c r="E133" s="2474"/>
      <c r="F133" s="2473"/>
      <c r="G133" s="2513" t="s">
        <v>848</v>
      </c>
      <c r="H133" s="2243" t="s">
        <v>52</v>
      </c>
      <c r="I133" s="2240" t="s">
        <v>634</v>
      </c>
      <c r="J133" s="3064" t="s">
        <v>151</v>
      </c>
      <c r="K133" s="2976" t="s">
        <v>49</v>
      </c>
      <c r="L133" s="3063">
        <f>L137</f>
        <v>0</v>
      </c>
      <c r="M133" s="2558" t="s">
        <v>847</v>
      </c>
      <c r="N133" s="3062" t="s">
        <v>47</v>
      </c>
      <c r="O133" s="3061">
        <v>210</v>
      </c>
    </row>
    <row r="134" spans="1:17" s="75" customFormat="1" ht="18" customHeight="1" x14ac:dyDescent="0.25">
      <c r="A134" s="2223"/>
      <c r="B134" s="2343"/>
      <c r="C134" s="2284"/>
      <c r="D134" s="2469"/>
      <c r="E134" s="2469"/>
      <c r="F134" s="2468"/>
      <c r="G134" s="2503"/>
      <c r="H134" s="2216"/>
      <c r="I134" s="2238"/>
      <c r="J134" s="3053"/>
      <c r="K134" s="2968" t="s">
        <v>41</v>
      </c>
      <c r="L134" s="3060"/>
      <c r="M134" s="2493"/>
      <c r="N134" s="3058"/>
      <c r="O134" s="3057"/>
    </row>
    <row r="135" spans="1:17" s="75" customFormat="1" ht="15" customHeight="1" thickBot="1" x14ac:dyDescent="0.3">
      <c r="A135" s="2223"/>
      <c r="B135" s="2343"/>
      <c r="C135" s="2284"/>
      <c r="D135" s="2469"/>
      <c r="E135" s="2469"/>
      <c r="F135" s="2468"/>
      <c r="G135" s="2503"/>
      <c r="H135" s="2216"/>
      <c r="I135" s="2238"/>
      <c r="J135" s="3053"/>
      <c r="K135" s="3007" t="s">
        <v>40</v>
      </c>
      <c r="L135" s="3059"/>
      <c r="M135" s="2493"/>
      <c r="N135" s="3058"/>
      <c r="O135" s="3057"/>
    </row>
    <row r="136" spans="1:17" s="75" customFormat="1" ht="18" customHeight="1" thickBot="1" x14ac:dyDescent="0.3">
      <c r="A136" s="2210"/>
      <c r="B136" s="2341"/>
      <c r="C136" s="2280"/>
      <c r="D136" s="2462"/>
      <c r="E136" s="2462"/>
      <c r="F136" s="2461"/>
      <c r="G136" s="2503"/>
      <c r="H136" s="2216"/>
      <c r="I136" s="2238"/>
      <c r="J136" s="3053"/>
      <c r="K136" s="2444" t="s">
        <v>33</v>
      </c>
      <c r="L136" s="2587">
        <f>SUM(L133:L135)</f>
        <v>0</v>
      </c>
      <c r="M136" s="2324"/>
      <c r="N136" s="2486"/>
      <c r="O136" s="2322"/>
    </row>
    <row r="137" spans="1:17" s="75" customFormat="1" ht="25.5" customHeight="1" thickBot="1" x14ac:dyDescent="0.3">
      <c r="A137" s="2506" t="s">
        <v>39</v>
      </c>
      <c r="B137" s="3056" t="s">
        <v>56</v>
      </c>
      <c r="C137" s="3055" t="s">
        <v>56</v>
      </c>
      <c r="D137" s="2482" t="s">
        <v>56</v>
      </c>
      <c r="E137" s="3054"/>
      <c r="F137" s="2239" t="s">
        <v>846</v>
      </c>
      <c r="G137" s="2503"/>
      <c r="H137" s="2216"/>
      <c r="I137" s="2238"/>
      <c r="J137" s="3053"/>
      <c r="K137" s="2989" t="s">
        <v>49</v>
      </c>
      <c r="L137" s="3052">
        <v>0</v>
      </c>
      <c r="M137" s="2276"/>
      <c r="N137" s="2512"/>
      <c r="O137" s="2511"/>
    </row>
    <row r="138" spans="1:17" s="75" customFormat="1" ht="19.149999999999999" customHeight="1" thickBot="1" x14ac:dyDescent="0.3">
      <c r="A138" s="2195"/>
      <c r="B138" s="2817"/>
      <c r="C138" s="3051"/>
      <c r="D138" s="3050"/>
      <c r="E138" s="3049"/>
      <c r="F138" s="2235"/>
      <c r="G138" s="2501"/>
      <c r="H138" s="2203"/>
      <c r="I138" s="2236"/>
      <c r="J138" s="3048"/>
      <c r="K138" s="2979" t="s">
        <v>33</v>
      </c>
      <c r="L138" s="2547">
        <f>SUM(L137)</f>
        <v>0</v>
      </c>
      <c r="M138" s="2324"/>
      <c r="N138" s="2486"/>
      <c r="O138" s="2322"/>
    </row>
    <row r="139" spans="1:17" s="75" customFormat="1" ht="13.5" customHeight="1" x14ac:dyDescent="0.25">
      <c r="A139" s="2234" t="s">
        <v>39</v>
      </c>
      <c r="B139" s="3027" t="s">
        <v>56</v>
      </c>
      <c r="C139" s="2990" t="s">
        <v>39</v>
      </c>
      <c r="D139" s="3047"/>
      <c r="E139" s="3046"/>
      <c r="F139" s="2446" t="s">
        <v>845</v>
      </c>
      <c r="G139" s="3026" t="s">
        <v>844</v>
      </c>
      <c r="H139" s="2243" t="s">
        <v>52</v>
      </c>
      <c r="I139" s="2240" t="s">
        <v>634</v>
      </c>
      <c r="J139" s="2457" t="s">
        <v>151</v>
      </c>
      <c r="K139" s="2927" t="s">
        <v>45</v>
      </c>
      <c r="L139" s="3045">
        <f>L146</f>
        <v>0</v>
      </c>
      <c r="M139" s="2558"/>
      <c r="N139" s="2973"/>
      <c r="O139" s="3044"/>
    </row>
    <row r="140" spans="1:17" s="75" customFormat="1" ht="18.75" customHeight="1" x14ac:dyDescent="0.25">
      <c r="A140" s="2286"/>
      <c r="B140" s="3019"/>
      <c r="C140" s="2983"/>
      <c r="D140" s="3042"/>
      <c r="E140" s="3041"/>
      <c r="F140" s="2433"/>
      <c r="G140" s="3018"/>
      <c r="H140" s="2216"/>
      <c r="I140" s="2238"/>
      <c r="J140" s="2452"/>
      <c r="K140" s="3043" t="s">
        <v>41</v>
      </c>
      <c r="L140" s="3038">
        <f>L145</f>
        <v>0</v>
      </c>
      <c r="M140" s="3037"/>
      <c r="N140" s="2960"/>
      <c r="O140" s="3036"/>
    </row>
    <row r="141" spans="1:17" s="75" customFormat="1" ht="20.25" customHeight="1" x14ac:dyDescent="0.25">
      <c r="A141" s="2286"/>
      <c r="B141" s="3019"/>
      <c r="C141" s="2983"/>
      <c r="D141" s="3042"/>
      <c r="E141" s="3041"/>
      <c r="F141" s="2433"/>
      <c r="G141" s="3018"/>
      <c r="H141" s="2216"/>
      <c r="I141" s="2238"/>
      <c r="J141" s="3040"/>
      <c r="K141" s="2926" t="s">
        <v>49</v>
      </c>
      <c r="L141" s="3038">
        <f>L144</f>
        <v>0</v>
      </c>
      <c r="M141" s="3037"/>
      <c r="N141" s="2960"/>
      <c r="O141" s="3036"/>
    </row>
    <row r="142" spans="1:17" s="75" customFormat="1" ht="14.25" customHeight="1" x14ac:dyDescent="0.25">
      <c r="A142" s="2286"/>
      <c r="B142" s="3019"/>
      <c r="C142" s="2983"/>
      <c r="D142" s="3042"/>
      <c r="E142" s="3041"/>
      <c r="F142" s="2433"/>
      <c r="G142" s="3018"/>
      <c r="H142" s="2216"/>
      <c r="I142" s="2238"/>
      <c r="J142" s="3040"/>
      <c r="K142" s="3039" t="s">
        <v>40</v>
      </c>
      <c r="L142" s="3038">
        <f>L147</f>
        <v>0</v>
      </c>
      <c r="M142" s="3037"/>
      <c r="N142" s="2960"/>
      <c r="O142" s="3036"/>
    </row>
    <row r="143" spans="1:17" s="75" customFormat="1" ht="16.5" customHeight="1" thickBot="1" x14ac:dyDescent="0.3">
      <c r="A143" s="2286"/>
      <c r="B143" s="3019"/>
      <c r="C143" s="2983"/>
      <c r="D143" s="3035"/>
      <c r="E143" s="3034"/>
      <c r="F143" s="2427"/>
      <c r="G143" s="3013"/>
      <c r="H143" s="2216"/>
      <c r="I143" s="2238"/>
      <c r="J143" s="3033"/>
      <c r="K143" s="3032" t="s">
        <v>33</v>
      </c>
      <c r="L143" s="3031">
        <f>L148</f>
        <v>0</v>
      </c>
      <c r="M143" s="3030"/>
      <c r="N143" s="3029"/>
      <c r="O143" s="3028"/>
    </row>
    <row r="144" spans="1:17" s="75" customFormat="1" ht="19.5" customHeight="1" x14ac:dyDescent="0.25">
      <c r="A144" s="2234" t="s">
        <v>39</v>
      </c>
      <c r="B144" s="3027" t="s">
        <v>56</v>
      </c>
      <c r="C144" s="2990" t="s">
        <v>39</v>
      </c>
      <c r="D144" s="2289" t="s">
        <v>56</v>
      </c>
      <c r="E144" s="2240"/>
      <c r="F144" s="2239" t="s">
        <v>843</v>
      </c>
      <c r="G144" s="3026" t="s">
        <v>362</v>
      </c>
      <c r="H144" s="2216"/>
      <c r="I144" s="2238"/>
      <c r="J144" s="3017"/>
      <c r="K144" s="2623" t="s">
        <v>49</v>
      </c>
      <c r="L144" s="2622">
        <v>0</v>
      </c>
      <c r="M144" s="2391" t="s">
        <v>842</v>
      </c>
      <c r="N144" s="3025" t="s">
        <v>236</v>
      </c>
      <c r="O144" s="2582">
        <v>30</v>
      </c>
    </row>
    <row r="145" spans="1:15" s="75" customFormat="1" ht="15.75" customHeight="1" x14ac:dyDescent="0.25">
      <c r="A145" s="2286"/>
      <c r="B145" s="3019"/>
      <c r="C145" s="2983"/>
      <c r="D145" s="2283"/>
      <c r="E145" s="2238"/>
      <c r="F145" s="2237"/>
      <c r="G145" s="3018"/>
      <c r="H145" s="2216"/>
      <c r="I145" s="2238"/>
      <c r="J145" s="3017"/>
      <c r="K145" s="3022" t="s">
        <v>41</v>
      </c>
      <c r="L145" s="2986"/>
      <c r="M145" s="2662"/>
      <c r="N145" s="3024"/>
      <c r="O145" s="3023"/>
    </row>
    <row r="146" spans="1:15" s="75" customFormat="1" ht="15.75" customHeight="1" x14ac:dyDescent="0.25">
      <c r="A146" s="2286"/>
      <c r="B146" s="3019"/>
      <c r="C146" s="2983"/>
      <c r="D146" s="2283"/>
      <c r="E146" s="2238"/>
      <c r="F146" s="2237"/>
      <c r="G146" s="3018"/>
      <c r="H146" s="2216"/>
      <c r="I146" s="2238"/>
      <c r="J146" s="3017"/>
      <c r="K146" s="3022" t="s">
        <v>45</v>
      </c>
      <c r="L146" s="2986"/>
      <c r="M146" s="2761"/>
      <c r="N146" s="3021"/>
      <c r="O146" s="3020"/>
    </row>
    <row r="147" spans="1:15" s="75" customFormat="1" ht="15" customHeight="1" thickBot="1" x14ac:dyDescent="0.3">
      <c r="A147" s="2286"/>
      <c r="B147" s="3019"/>
      <c r="C147" s="2983"/>
      <c r="D147" s="2283"/>
      <c r="E147" s="2238"/>
      <c r="F147" s="2237"/>
      <c r="G147" s="3018"/>
      <c r="H147" s="2216"/>
      <c r="I147" s="2238"/>
      <c r="J147" s="3017"/>
      <c r="K147" s="3016" t="s">
        <v>40</v>
      </c>
      <c r="L147" s="3015"/>
      <c r="M147" s="2260"/>
      <c r="N147" s="2489"/>
      <c r="O147" s="2329"/>
    </row>
    <row r="148" spans="1:15" s="75" customFormat="1" ht="15.75" customHeight="1" thickBot="1" x14ac:dyDescent="0.3">
      <c r="A148" s="2282"/>
      <c r="B148" s="3014"/>
      <c r="C148" s="2980"/>
      <c r="D148" s="2279"/>
      <c r="E148" s="2236"/>
      <c r="F148" s="2534"/>
      <c r="G148" s="3013"/>
      <c r="H148" s="2203"/>
      <c r="I148" s="2236"/>
      <c r="J148" s="3012"/>
      <c r="K148" s="2979" t="s">
        <v>33</v>
      </c>
      <c r="L148" s="3011">
        <f>SUM(L144:L147)</f>
        <v>0</v>
      </c>
      <c r="M148" s="2324"/>
      <c r="N148" s="2486"/>
      <c r="O148" s="2322"/>
    </row>
    <row r="149" spans="1:15" s="75" customFormat="1" ht="21" customHeight="1" x14ac:dyDescent="0.25">
      <c r="A149" s="2234" t="s">
        <v>39</v>
      </c>
      <c r="B149" s="2991" t="s">
        <v>56</v>
      </c>
      <c r="C149" s="2990" t="s">
        <v>97</v>
      </c>
      <c r="D149" s="3010" t="s">
        <v>840</v>
      </c>
      <c r="E149" s="3009"/>
      <c r="F149" s="2930"/>
      <c r="G149" s="2929" t="s">
        <v>541</v>
      </c>
      <c r="H149" s="2243" t="s">
        <v>52</v>
      </c>
      <c r="I149" s="2240" t="s">
        <v>634</v>
      </c>
      <c r="J149" s="2309" t="s">
        <v>151</v>
      </c>
      <c r="K149" s="2976" t="s">
        <v>49</v>
      </c>
      <c r="L149" s="3001">
        <f>L153</f>
        <v>0</v>
      </c>
      <c r="M149" s="3008" t="s">
        <v>841</v>
      </c>
      <c r="N149" s="2541" t="s">
        <v>47</v>
      </c>
      <c r="O149" s="2556">
        <v>0</v>
      </c>
    </row>
    <row r="150" spans="1:15" s="75" customFormat="1" ht="18" customHeight="1" thickBot="1" x14ac:dyDescent="0.25">
      <c r="A150" s="2286"/>
      <c r="B150" s="2984"/>
      <c r="C150" s="2983"/>
      <c r="D150" s="3003"/>
      <c r="E150" s="3002"/>
      <c r="F150" s="2924"/>
      <c r="G150" s="2923"/>
      <c r="H150" s="2216"/>
      <c r="I150" s="2238"/>
      <c r="J150" s="2308"/>
      <c r="K150" s="3007" t="s">
        <v>41</v>
      </c>
      <c r="L150" s="3006">
        <f>L154</f>
        <v>0</v>
      </c>
      <c r="M150" s="3005"/>
      <c r="N150" s="3004"/>
      <c r="O150" s="2329"/>
    </row>
    <row r="151" spans="1:15" s="75" customFormat="1" ht="18" customHeight="1" x14ac:dyDescent="0.2">
      <c r="A151" s="2286"/>
      <c r="B151" s="2984"/>
      <c r="C151" s="2983"/>
      <c r="D151" s="3003"/>
      <c r="E151" s="3002"/>
      <c r="F151" s="2924"/>
      <c r="G151" s="2923"/>
      <c r="H151" s="2216"/>
      <c r="I151" s="2238"/>
      <c r="J151" s="2308"/>
      <c r="K151" s="2976" t="s">
        <v>40</v>
      </c>
      <c r="L151" s="3001">
        <f>L155</f>
        <v>0</v>
      </c>
      <c r="M151" s="3000"/>
      <c r="N151" s="2999"/>
      <c r="O151" s="2576"/>
    </row>
    <row r="152" spans="1:15" s="75" customFormat="1" ht="18" customHeight="1" thickBot="1" x14ac:dyDescent="0.25">
      <c r="A152" s="2282"/>
      <c r="B152" s="2981"/>
      <c r="C152" s="2980"/>
      <c r="D152" s="2998"/>
      <c r="E152" s="2997"/>
      <c r="F152" s="2996"/>
      <c r="G152" s="2923"/>
      <c r="H152" s="2216"/>
      <c r="I152" s="2238"/>
      <c r="J152" s="2308"/>
      <c r="K152" s="2995" t="s">
        <v>33</v>
      </c>
      <c r="L152" s="2994">
        <f>SUM(L149:L151)</f>
        <v>0</v>
      </c>
      <c r="M152" s="2993"/>
      <c r="N152" s="2992"/>
      <c r="O152" s="2322"/>
    </row>
    <row r="153" spans="1:15" s="75" customFormat="1" ht="12.75" customHeight="1" x14ac:dyDescent="0.25">
      <c r="A153" s="2234" t="s">
        <v>39</v>
      </c>
      <c r="B153" s="2991" t="s">
        <v>56</v>
      </c>
      <c r="C153" s="2990" t="s">
        <v>97</v>
      </c>
      <c r="D153" s="2289" t="s">
        <v>56</v>
      </c>
      <c r="E153" s="2240"/>
      <c r="F153" s="2229" t="s">
        <v>840</v>
      </c>
      <c r="G153" s="2923"/>
      <c r="H153" s="2216"/>
      <c r="I153" s="2238"/>
      <c r="J153" s="2308"/>
      <c r="K153" s="2989" t="s">
        <v>49</v>
      </c>
      <c r="L153" s="2622">
        <v>0</v>
      </c>
      <c r="M153" s="2988"/>
      <c r="N153" s="2987"/>
      <c r="O153" s="2540"/>
    </row>
    <row r="154" spans="1:15" s="75" customFormat="1" ht="13.5" customHeight="1" x14ac:dyDescent="0.25">
      <c r="A154" s="2286"/>
      <c r="B154" s="2984"/>
      <c r="C154" s="2983"/>
      <c r="D154" s="2283"/>
      <c r="E154" s="2238"/>
      <c r="F154" s="2218"/>
      <c r="G154" s="2923"/>
      <c r="H154" s="2216"/>
      <c r="I154" s="2238"/>
      <c r="J154" s="2308"/>
      <c r="K154" s="2956" t="s">
        <v>41</v>
      </c>
      <c r="L154" s="2986"/>
      <c r="M154" s="2260"/>
      <c r="N154" s="2985"/>
      <c r="O154" s="2878"/>
    </row>
    <row r="155" spans="1:15" s="75" customFormat="1" ht="15.75" customHeight="1" thickBot="1" x14ac:dyDescent="0.3">
      <c r="A155" s="2286"/>
      <c r="B155" s="2984"/>
      <c r="C155" s="2983"/>
      <c r="D155" s="2283"/>
      <c r="E155" s="2238"/>
      <c r="F155" s="2218"/>
      <c r="G155" s="2923"/>
      <c r="H155" s="2216"/>
      <c r="I155" s="2238"/>
      <c r="J155" s="2308"/>
      <c r="K155" s="2621" t="s">
        <v>40</v>
      </c>
      <c r="L155" s="2982"/>
      <c r="M155" s="2260"/>
      <c r="N155" s="2489"/>
      <c r="O155" s="2329"/>
    </row>
    <row r="156" spans="1:15" s="75" customFormat="1" ht="15.75" customHeight="1" thickBot="1" x14ac:dyDescent="0.3">
      <c r="A156" s="2282"/>
      <c r="B156" s="2981"/>
      <c r="C156" s="2980"/>
      <c r="D156" s="2279"/>
      <c r="E156" s="2236"/>
      <c r="F156" s="2205"/>
      <c r="G156" s="2919"/>
      <c r="H156" s="2203"/>
      <c r="I156" s="2236"/>
      <c r="J156" s="2307"/>
      <c r="K156" s="2979" t="s">
        <v>33</v>
      </c>
      <c r="L156" s="2978">
        <f>SUM(L153:L155)</f>
        <v>0</v>
      </c>
      <c r="M156" s="2324"/>
      <c r="N156" s="2486"/>
      <c r="O156" s="2322"/>
    </row>
    <row r="157" spans="1:15" s="75" customFormat="1" ht="15" customHeight="1" x14ac:dyDescent="0.25">
      <c r="A157" s="2234" t="s">
        <v>39</v>
      </c>
      <c r="B157" s="2977" t="s">
        <v>56</v>
      </c>
      <c r="C157" s="2290" t="s">
        <v>96</v>
      </c>
      <c r="D157" s="2448" t="s">
        <v>836</v>
      </c>
      <c r="E157" s="2447"/>
      <c r="F157" s="2446"/>
      <c r="G157" s="2872" t="s">
        <v>521</v>
      </c>
      <c r="H157" s="2243" t="s">
        <v>52</v>
      </c>
      <c r="I157" s="2240" t="s">
        <v>634</v>
      </c>
      <c r="J157" s="2309" t="s">
        <v>151</v>
      </c>
      <c r="K157" s="2976"/>
      <c r="L157" s="2975"/>
      <c r="M157" s="2974"/>
      <c r="N157" s="2973"/>
      <c r="O157" s="2972"/>
    </row>
    <row r="158" spans="1:15" s="75" customFormat="1" ht="25.5" customHeight="1" x14ac:dyDescent="0.2">
      <c r="A158" s="2286"/>
      <c r="B158" s="2964"/>
      <c r="C158" s="2284"/>
      <c r="D158" s="2435"/>
      <c r="E158" s="2434"/>
      <c r="F158" s="2433"/>
      <c r="G158" s="2865"/>
      <c r="H158" s="2216"/>
      <c r="I158" s="2238"/>
      <c r="J158" s="2308"/>
      <c r="K158" s="2968" t="s">
        <v>49</v>
      </c>
      <c r="L158" s="2967">
        <f>L162</f>
        <v>0</v>
      </c>
      <c r="M158" s="2971" t="s">
        <v>839</v>
      </c>
      <c r="N158" s="2970" t="s">
        <v>838</v>
      </c>
      <c r="O158" s="2969">
        <v>0</v>
      </c>
    </row>
    <row r="159" spans="1:15" s="75" customFormat="1" ht="33" customHeight="1" x14ac:dyDescent="0.25">
      <c r="A159" s="2286"/>
      <c r="B159" s="2964"/>
      <c r="C159" s="2284"/>
      <c r="D159" s="2435"/>
      <c r="E159" s="2434"/>
      <c r="F159" s="2433"/>
      <c r="G159" s="2865"/>
      <c r="H159" s="2216"/>
      <c r="I159" s="2238"/>
      <c r="J159" s="2308"/>
      <c r="K159" s="2968" t="s">
        <v>41</v>
      </c>
      <c r="L159" s="2967">
        <f>L163</f>
        <v>0</v>
      </c>
      <c r="M159" s="2966" t="s">
        <v>837</v>
      </c>
      <c r="N159" s="2760" t="s">
        <v>47</v>
      </c>
      <c r="O159" s="2965"/>
    </row>
    <row r="160" spans="1:15" s="75" customFormat="1" ht="17.25" customHeight="1" thickBot="1" x14ac:dyDescent="0.3">
      <c r="A160" s="2286"/>
      <c r="B160" s="2964"/>
      <c r="C160" s="2284"/>
      <c r="D160" s="2435"/>
      <c r="E160" s="2434"/>
      <c r="F160" s="2433"/>
      <c r="G160" s="2865"/>
      <c r="H160" s="2216"/>
      <c r="I160" s="2238"/>
      <c r="J160" s="2308"/>
      <c r="K160" s="2963" t="s">
        <v>40</v>
      </c>
      <c r="L160" s="2962">
        <f>L164</f>
        <v>0</v>
      </c>
      <c r="M160" s="2961"/>
      <c r="N160" s="2960"/>
      <c r="O160" s="2959"/>
    </row>
    <row r="161" spans="1:20" s="75" customFormat="1" ht="15" customHeight="1" thickBot="1" x14ac:dyDescent="0.25">
      <c r="A161" s="2282"/>
      <c r="B161" s="2958"/>
      <c r="C161" s="2280"/>
      <c r="D161" s="2429"/>
      <c r="E161" s="2428"/>
      <c r="F161" s="2427"/>
      <c r="G161" s="2865"/>
      <c r="H161" s="2216"/>
      <c r="I161" s="2238"/>
      <c r="J161" s="2308"/>
      <c r="K161" s="2467" t="s">
        <v>33</v>
      </c>
      <c r="L161" s="2559">
        <f>SUM(L158:L160)</f>
        <v>0</v>
      </c>
      <c r="M161" s="2913"/>
      <c r="N161" s="2577"/>
      <c r="O161" s="2293"/>
    </row>
    <row r="162" spans="1:20" s="75" customFormat="1" ht="15" customHeight="1" x14ac:dyDescent="0.25">
      <c r="A162" s="2306" t="s">
        <v>39</v>
      </c>
      <c r="B162" s="2233" t="s">
        <v>56</v>
      </c>
      <c r="C162" s="2305" t="s">
        <v>96</v>
      </c>
      <c r="D162" s="2887" t="s">
        <v>56</v>
      </c>
      <c r="E162" s="2277"/>
      <c r="F162" s="2957" t="s">
        <v>836</v>
      </c>
      <c r="G162" s="2865"/>
      <c r="H162" s="2216"/>
      <c r="I162" s="2238"/>
      <c r="J162" s="2308"/>
      <c r="K162" s="2956" t="s">
        <v>49</v>
      </c>
      <c r="L162" s="2543"/>
      <c r="M162" s="2659"/>
      <c r="N162" s="2489"/>
      <c r="O162" s="2264"/>
      <c r="R162" s="2088"/>
      <c r="T162" s="2088"/>
    </row>
    <row r="163" spans="1:20" s="75" customFormat="1" ht="15" customHeight="1" x14ac:dyDescent="0.25">
      <c r="A163" s="2223"/>
      <c r="B163" s="2222"/>
      <c r="C163" s="2303"/>
      <c r="D163" s="2886"/>
      <c r="E163" s="2271"/>
      <c r="F163" s="2955"/>
      <c r="G163" s="2865"/>
      <c r="H163" s="2216"/>
      <c r="I163" s="2238"/>
      <c r="J163" s="2308"/>
      <c r="K163" s="2956" t="s">
        <v>41</v>
      </c>
      <c r="L163" s="2538"/>
      <c r="M163" s="2659"/>
      <c r="N163" s="2489"/>
      <c r="O163" s="2264"/>
    </row>
    <row r="164" spans="1:20" s="75" customFormat="1" ht="15" customHeight="1" thickBot="1" x14ac:dyDescent="0.3">
      <c r="A164" s="2223"/>
      <c r="B164" s="2222"/>
      <c r="C164" s="2303"/>
      <c r="D164" s="2886"/>
      <c r="E164" s="2271"/>
      <c r="F164" s="2955"/>
      <c r="G164" s="2865"/>
      <c r="H164" s="2216"/>
      <c r="I164" s="2238"/>
      <c r="J164" s="2308"/>
      <c r="K164" s="2621" t="s">
        <v>40</v>
      </c>
      <c r="L164" s="2335"/>
      <c r="M164" s="2659"/>
      <c r="N164" s="2489"/>
      <c r="O164" s="2264"/>
    </row>
    <row r="165" spans="1:20" s="75" customFormat="1" ht="15" customHeight="1" thickBot="1" x14ac:dyDescent="0.25">
      <c r="A165" s="2210"/>
      <c r="B165" s="2209"/>
      <c r="C165" s="2301"/>
      <c r="D165" s="2885"/>
      <c r="E165" s="2269"/>
      <c r="F165" s="2954"/>
      <c r="G165" s="2871"/>
      <c r="H165" s="2203"/>
      <c r="I165" s="2236"/>
      <c r="J165" s="2307"/>
      <c r="K165" s="2931" t="s">
        <v>33</v>
      </c>
      <c r="L165" s="2532">
        <f>SUM(L162:L164)</f>
        <v>0</v>
      </c>
      <c r="M165" s="2183"/>
      <c r="N165" s="2460"/>
      <c r="O165" s="2278"/>
    </row>
    <row r="166" spans="1:20" s="75" customFormat="1" ht="15" customHeight="1" thickBot="1" x14ac:dyDescent="0.3">
      <c r="A166" s="2173" t="s">
        <v>39</v>
      </c>
      <c r="B166" s="2180" t="s">
        <v>56</v>
      </c>
      <c r="C166" s="2179" t="s">
        <v>600</v>
      </c>
      <c r="D166" s="2179"/>
      <c r="E166" s="2179"/>
      <c r="F166" s="2179"/>
      <c r="G166" s="2179"/>
      <c r="H166" s="2179"/>
      <c r="I166" s="2179"/>
      <c r="J166" s="2179"/>
      <c r="K166" s="2178"/>
      <c r="L166" s="2823">
        <f>L136+L143+L152+L161</f>
        <v>0</v>
      </c>
      <c r="M166" s="2176"/>
      <c r="N166" s="2175"/>
      <c r="O166" s="2174"/>
    </row>
    <row r="167" spans="1:20" s="75" customFormat="1" ht="22.5" customHeight="1" thickBot="1" x14ac:dyDescent="0.3">
      <c r="A167" s="2953" t="s">
        <v>39</v>
      </c>
      <c r="B167" s="2952" t="s">
        <v>39</v>
      </c>
      <c r="C167" s="2525" t="s">
        <v>835</v>
      </c>
      <c r="D167" s="2950"/>
      <c r="E167" s="2950"/>
      <c r="F167" s="2950"/>
      <c r="G167" s="2950"/>
      <c r="H167" s="2951"/>
      <c r="I167" s="2950"/>
      <c r="J167" s="2950"/>
      <c r="K167" s="2949"/>
      <c r="L167" s="2949"/>
      <c r="M167" s="2949"/>
      <c r="N167" s="2949"/>
      <c r="O167" s="2948"/>
    </row>
    <row r="168" spans="1:20" s="75" customFormat="1" ht="14.25" customHeight="1" x14ac:dyDescent="0.25">
      <c r="A168" s="2286"/>
      <c r="B168" s="2455"/>
      <c r="C168" s="2295"/>
      <c r="D168" s="2816"/>
      <c r="E168" s="2816"/>
      <c r="F168" s="2816"/>
      <c r="G168" s="2816"/>
      <c r="H168" s="2816"/>
      <c r="I168" s="2816"/>
      <c r="J168" s="2816"/>
      <c r="K168" s="2816"/>
      <c r="L168" s="2816"/>
      <c r="M168" s="2947" t="s">
        <v>834</v>
      </c>
      <c r="N168" s="2946" t="s">
        <v>47</v>
      </c>
      <c r="O168" s="2653">
        <v>1</v>
      </c>
      <c r="P168" s="2945"/>
    </row>
    <row r="169" spans="1:20" s="75" customFormat="1" ht="24.75" customHeight="1" thickBot="1" x14ac:dyDescent="0.3">
      <c r="A169" s="2282"/>
      <c r="B169" s="2603"/>
      <c r="C169" s="2292"/>
      <c r="D169" s="2944"/>
      <c r="E169" s="2944"/>
      <c r="F169" s="2944"/>
      <c r="G169" s="2944"/>
      <c r="H169" s="2944"/>
      <c r="I169" s="2944"/>
      <c r="J169" s="2944"/>
      <c r="K169" s="2944"/>
      <c r="L169" s="2944"/>
      <c r="M169" s="2943" t="s">
        <v>585</v>
      </c>
      <c r="N169" s="2942" t="s">
        <v>47</v>
      </c>
      <c r="O169" s="2941">
        <v>1</v>
      </c>
    </row>
    <row r="170" spans="1:20" s="75" customFormat="1" ht="27.75" customHeight="1" x14ac:dyDescent="0.25">
      <c r="A170" s="2306" t="s">
        <v>39</v>
      </c>
      <c r="B170" s="2497" t="s">
        <v>39</v>
      </c>
      <c r="C170" s="2305" t="s">
        <v>56</v>
      </c>
      <c r="D170" s="2475" t="s">
        <v>831</v>
      </c>
      <c r="E170" s="2474"/>
      <c r="F170" s="2473"/>
      <c r="G170" s="2872" t="s">
        <v>833</v>
      </c>
      <c r="H170" s="2243" t="s">
        <v>52</v>
      </c>
      <c r="I170" s="2240" t="s">
        <v>634</v>
      </c>
      <c r="J170" s="2309" t="s">
        <v>151</v>
      </c>
      <c r="K170" s="2927" t="s">
        <v>49</v>
      </c>
      <c r="L170" s="2940">
        <f>L174</f>
        <v>100</v>
      </c>
      <c r="M170" s="2939" t="s">
        <v>832</v>
      </c>
      <c r="N170" s="2938" t="s">
        <v>498</v>
      </c>
      <c r="O170" s="2582">
        <v>2</v>
      </c>
    </row>
    <row r="171" spans="1:20" s="75" customFormat="1" ht="17.25" customHeight="1" x14ac:dyDescent="0.25">
      <c r="A171" s="2223"/>
      <c r="B171" s="2490"/>
      <c r="C171" s="2303"/>
      <c r="D171" s="2470"/>
      <c r="E171" s="2469"/>
      <c r="F171" s="2468"/>
      <c r="G171" s="2865"/>
      <c r="H171" s="2216"/>
      <c r="I171" s="2238"/>
      <c r="J171" s="2308"/>
      <c r="K171" s="2926" t="s">
        <v>41</v>
      </c>
      <c r="L171" s="2563">
        <f>L175</f>
        <v>0</v>
      </c>
      <c r="M171" s="2257"/>
      <c r="N171" s="2577"/>
      <c r="O171" s="2576"/>
    </row>
    <row r="172" spans="1:20" s="75" customFormat="1" ht="15" customHeight="1" thickBot="1" x14ac:dyDescent="0.3">
      <c r="A172" s="2223"/>
      <c r="B172" s="2490"/>
      <c r="C172" s="2303"/>
      <c r="D172" s="2470"/>
      <c r="E172" s="2469"/>
      <c r="F172" s="2468"/>
      <c r="G172" s="2865"/>
      <c r="H172" s="2216"/>
      <c r="I172" s="2238"/>
      <c r="J172" s="2308"/>
      <c r="K172" s="2921" t="s">
        <v>40</v>
      </c>
      <c r="L172" s="2937"/>
      <c r="M172" s="2260"/>
      <c r="N172" s="2489"/>
      <c r="O172" s="2329"/>
    </row>
    <row r="173" spans="1:20" s="75" customFormat="1" ht="13.5" customHeight="1" thickBot="1" x14ac:dyDescent="0.3">
      <c r="A173" s="2223"/>
      <c r="B173" s="2490"/>
      <c r="C173" s="2303"/>
      <c r="D173" s="2463"/>
      <c r="E173" s="2462"/>
      <c r="F173" s="2461"/>
      <c r="G173" s="2865"/>
      <c r="H173" s="2216"/>
      <c r="I173" s="2238"/>
      <c r="J173" s="2308"/>
      <c r="K173" s="2560" t="s">
        <v>33</v>
      </c>
      <c r="L173" s="2587">
        <f>SUM(L170:L172)</f>
        <v>100</v>
      </c>
      <c r="M173" s="2646"/>
      <c r="N173" s="2645"/>
      <c r="O173" s="2644"/>
    </row>
    <row r="174" spans="1:20" s="75" customFormat="1" ht="19.5" customHeight="1" x14ac:dyDescent="0.25">
      <c r="A174" s="2506" t="s">
        <v>39</v>
      </c>
      <c r="B174" s="2505" t="s">
        <v>39</v>
      </c>
      <c r="C174" s="2504" t="s">
        <v>56</v>
      </c>
      <c r="D174" s="2231" t="s">
        <v>56</v>
      </c>
      <c r="E174" s="2230"/>
      <c r="F174" s="2239" t="s">
        <v>831</v>
      </c>
      <c r="G174" s="2865"/>
      <c r="H174" s="2216"/>
      <c r="I174" s="2238"/>
      <c r="J174" s="2308"/>
      <c r="K174" s="2544" t="s">
        <v>49</v>
      </c>
      <c r="L174" s="2622">
        <v>100</v>
      </c>
      <c r="M174" s="2936"/>
      <c r="N174" s="2935"/>
      <c r="O174" s="2934"/>
      <c r="P174" s="2088"/>
    </row>
    <row r="175" spans="1:20" s="75" customFormat="1" ht="15.75" customHeight="1" thickBot="1" x14ac:dyDescent="0.3">
      <c r="A175" s="2485"/>
      <c r="B175" s="2484"/>
      <c r="C175" s="2483"/>
      <c r="D175" s="2220"/>
      <c r="E175" s="2219"/>
      <c r="F175" s="2237"/>
      <c r="G175" s="2865"/>
      <c r="H175" s="2216"/>
      <c r="I175" s="2238"/>
      <c r="J175" s="2308"/>
      <c r="K175" s="2933" t="s">
        <v>41</v>
      </c>
      <c r="L175" s="2932"/>
      <c r="M175" s="2251"/>
      <c r="N175" s="2250"/>
      <c r="O175" s="2666"/>
    </row>
    <row r="176" spans="1:20" s="75" customFormat="1" ht="15" customHeight="1" thickBot="1" x14ac:dyDescent="0.25">
      <c r="A176" s="2195"/>
      <c r="B176" s="2478"/>
      <c r="C176" s="2477"/>
      <c r="D176" s="2207"/>
      <c r="E176" s="2206"/>
      <c r="F176" s="2235"/>
      <c r="G176" s="2871"/>
      <c r="H176" s="2203"/>
      <c r="I176" s="2236"/>
      <c r="J176" s="2307"/>
      <c r="K176" s="2931" t="s">
        <v>33</v>
      </c>
      <c r="L176" s="2547">
        <f>SUM(L174:L175)</f>
        <v>100</v>
      </c>
      <c r="M176" s="2247"/>
      <c r="N176" s="2246"/>
      <c r="O176" s="2870"/>
    </row>
    <row r="177" spans="1:18" s="75" customFormat="1" ht="15" customHeight="1" x14ac:dyDescent="0.25">
      <c r="A177" s="2234" t="s">
        <v>39</v>
      </c>
      <c r="B177" s="2459" t="s">
        <v>39</v>
      </c>
      <c r="C177" s="2290" t="s">
        <v>39</v>
      </c>
      <c r="D177" s="2232"/>
      <c r="E177" s="2232"/>
      <c r="F177" s="2930" t="s">
        <v>830</v>
      </c>
      <c r="G177" s="2929" t="s">
        <v>799</v>
      </c>
      <c r="H177" s="2243" t="s">
        <v>52</v>
      </c>
      <c r="I177" s="2277" t="s">
        <v>634</v>
      </c>
      <c r="J177" s="2928" t="s">
        <v>151</v>
      </c>
      <c r="K177" s="2927" t="s">
        <v>49</v>
      </c>
      <c r="L177" s="2565">
        <f>L182+L186+L190+L194+L200+L204+L208+L212+L216+L220+L224+L228+L232</f>
        <v>4357</v>
      </c>
      <c r="M177" s="2276"/>
      <c r="N177" s="2334"/>
      <c r="O177" s="2511"/>
      <c r="R177" s="2088"/>
    </row>
    <row r="178" spans="1:18" s="75" customFormat="1" ht="18" customHeight="1" x14ac:dyDescent="0.25">
      <c r="A178" s="2286"/>
      <c r="B178" s="2455"/>
      <c r="C178" s="2284"/>
      <c r="D178" s="2221"/>
      <c r="E178" s="2221"/>
      <c r="F178" s="2924"/>
      <c r="G178" s="2923"/>
      <c r="H178" s="2216"/>
      <c r="I178" s="2219"/>
      <c r="J178" s="2922"/>
      <c r="K178" s="2926" t="s">
        <v>41</v>
      </c>
      <c r="L178" s="2563">
        <f>L183+L187+L191+L195+L201+L205+L209+L217+L221+L225</f>
        <v>0</v>
      </c>
      <c r="M178" s="2659"/>
      <c r="N178" s="2489"/>
      <c r="O178" s="2264"/>
    </row>
    <row r="179" spans="1:18" s="75" customFormat="1" ht="15" customHeight="1" x14ac:dyDescent="0.25">
      <c r="A179" s="2286"/>
      <c r="B179" s="2455"/>
      <c r="C179" s="2284"/>
      <c r="D179" s="2221"/>
      <c r="E179" s="2221"/>
      <c r="F179" s="2924"/>
      <c r="G179" s="2923"/>
      <c r="H179" s="2216"/>
      <c r="I179" s="2219"/>
      <c r="J179" s="2922"/>
      <c r="K179" s="2926" t="s">
        <v>45</v>
      </c>
      <c r="L179" s="2925">
        <f>L184+L188+L192+L196+L202+L206+L210+L214+L222+L226+L230+L234</f>
        <v>113.9</v>
      </c>
      <c r="M179" s="2659"/>
      <c r="N179" s="2489"/>
      <c r="O179" s="2264"/>
    </row>
    <row r="180" spans="1:18" s="75" customFormat="1" ht="16.5" customHeight="1" thickBot="1" x14ac:dyDescent="0.3">
      <c r="A180" s="2286"/>
      <c r="B180" s="2455"/>
      <c r="C180" s="2284"/>
      <c r="D180" s="2221"/>
      <c r="E180" s="2221"/>
      <c r="F180" s="2924"/>
      <c r="G180" s="2923"/>
      <c r="H180" s="2216"/>
      <c r="I180" s="2219"/>
      <c r="J180" s="2922"/>
      <c r="K180" s="2921" t="s">
        <v>40</v>
      </c>
      <c r="L180" s="2559"/>
      <c r="M180" s="2659"/>
      <c r="N180" s="2489"/>
      <c r="O180" s="2264"/>
    </row>
    <row r="181" spans="1:18" s="75" customFormat="1" ht="15" customHeight="1" thickBot="1" x14ac:dyDescent="0.3">
      <c r="A181" s="2282"/>
      <c r="B181" s="2603"/>
      <c r="C181" s="2280"/>
      <c r="D181" s="2208"/>
      <c r="E181" s="2208"/>
      <c r="F181" s="2920"/>
      <c r="G181" s="2919"/>
      <c r="H181" s="2203"/>
      <c r="I181" s="2206"/>
      <c r="J181" s="2918"/>
      <c r="K181" s="2560" t="s">
        <v>33</v>
      </c>
      <c r="L181" s="2559">
        <f>SUM(L177:L180)</f>
        <v>4470.8999999999996</v>
      </c>
      <c r="M181" s="2658"/>
      <c r="N181" s="2486"/>
      <c r="O181" s="2657"/>
    </row>
    <row r="182" spans="1:18" s="75" customFormat="1" ht="13.5" customHeight="1" x14ac:dyDescent="0.25">
      <c r="A182" s="2306" t="s">
        <v>39</v>
      </c>
      <c r="B182" s="2344" t="s">
        <v>39</v>
      </c>
      <c r="C182" s="2305" t="s">
        <v>39</v>
      </c>
      <c r="D182" s="2231" t="s">
        <v>56</v>
      </c>
      <c r="E182" s="2230"/>
      <c r="F182" s="2239" t="s">
        <v>829</v>
      </c>
      <c r="G182" s="2872" t="s">
        <v>799</v>
      </c>
      <c r="H182" s="2243" t="s">
        <v>52</v>
      </c>
      <c r="I182" s="2277" t="s">
        <v>634</v>
      </c>
      <c r="J182" s="2843" t="s">
        <v>151</v>
      </c>
      <c r="K182" s="2544" t="s">
        <v>49</v>
      </c>
      <c r="L182" s="2543">
        <v>350</v>
      </c>
      <c r="M182" s="2896" t="s">
        <v>828</v>
      </c>
      <c r="N182" s="2917" t="s">
        <v>776</v>
      </c>
      <c r="O182" s="2423">
        <v>700</v>
      </c>
      <c r="R182" s="2088"/>
    </row>
    <row r="183" spans="1:18" s="75" customFormat="1" ht="15" customHeight="1" x14ac:dyDescent="0.25">
      <c r="A183" s="2223"/>
      <c r="B183" s="2343"/>
      <c r="C183" s="2303"/>
      <c r="D183" s="2220"/>
      <c r="E183" s="2219"/>
      <c r="F183" s="2237"/>
      <c r="G183" s="2865"/>
      <c r="H183" s="2216"/>
      <c r="I183" s="2219"/>
      <c r="J183" s="2842"/>
      <c r="K183" s="2539" t="s">
        <v>41</v>
      </c>
      <c r="L183" s="2538"/>
      <c r="M183" s="2916"/>
      <c r="N183" s="2915"/>
      <c r="O183" s="2914"/>
      <c r="R183" s="2088"/>
    </row>
    <row r="184" spans="1:18" s="75" customFormat="1" ht="15" customHeight="1" thickBot="1" x14ac:dyDescent="0.3">
      <c r="A184" s="2223"/>
      <c r="B184" s="2343"/>
      <c r="C184" s="2303"/>
      <c r="D184" s="2220"/>
      <c r="E184" s="2219"/>
      <c r="F184" s="2237"/>
      <c r="G184" s="2865"/>
      <c r="H184" s="2216"/>
      <c r="I184" s="2219"/>
      <c r="J184" s="2898"/>
      <c r="K184" s="2536" t="s">
        <v>45</v>
      </c>
      <c r="L184" s="2551"/>
      <c r="M184" s="2913"/>
      <c r="N184" s="2577"/>
      <c r="O184" s="2293"/>
      <c r="R184" s="2088"/>
    </row>
    <row r="185" spans="1:18" s="75" customFormat="1" ht="15" customHeight="1" thickBot="1" x14ac:dyDescent="0.3">
      <c r="A185" s="2210"/>
      <c r="B185" s="2341"/>
      <c r="C185" s="2301"/>
      <c r="D185" s="2207"/>
      <c r="E185" s="2206"/>
      <c r="F185" s="2534"/>
      <c r="G185" s="2871"/>
      <c r="H185" s="2203"/>
      <c r="I185" s="2206"/>
      <c r="J185" s="2897"/>
      <c r="K185" s="2185" t="s">
        <v>33</v>
      </c>
      <c r="L185" s="2532">
        <f>SUM(L182:L184)</f>
        <v>350</v>
      </c>
      <c r="M185" s="2658"/>
      <c r="N185" s="2486"/>
      <c r="O185" s="2657"/>
      <c r="R185" s="2088"/>
    </row>
    <row r="186" spans="1:18" s="75" customFormat="1" ht="16.5" customHeight="1" thickBot="1" x14ac:dyDescent="0.3">
      <c r="A186" s="2306" t="s">
        <v>39</v>
      </c>
      <c r="B186" s="2344" t="s">
        <v>39</v>
      </c>
      <c r="C186" s="2305" t="s">
        <v>39</v>
      </c>
      <c r="D186" s="2887" t="s">
        <v>39</v>
      </c>
      <c r="E186" s="2731"/>
      <c r="F186" s="2239" t="s">
        <v>827</v>
      </c>
      <c r="G186" s="2872" t="s">
        <v>799</v>
      </c>
      <c r="H186" s="2243" t="s">
        <v>52</v>
      </c>
      <c r="I186" s="2277" t="s">
        <v>634</v>
      </c>
      <c r="J186" s="2843" t="s">
        <v>151</v>
      </c>
      <c r="K186" s="2912" t="s">
        <v>49</v>
      </c>
      <c r="L186" s="2883">
        <v>180</v>
      </c>
      <c r="M186" s="2911" t="s">
        <v>826</v>
      </c>
      <c r="N186" s="2910" t="s">
        <v>824</v>
      </c>
      <c r="O186" s="2909">
        <v>14200</v>
      </c>
      <c r="R186" s="2088"/>
    </row>
    <row r="187" spans="1:18" s="75" customFormat="1" ht="18" customHeight="1" x14ac:dyDescent="0.25">
      <c r="A187" s="2223"/>
      <c r="B187" s="2343"/>
      <c r="C187" s="2303"/>
      <c r="D187" s="2886"/>
      <c r="E187" s="2728"/>
      <c r="F187" s="2237"/>
      <c r="G187" s="2865"/>
      <c r="H187" s="2216"/>
      <c r="I187" s="2219"/>
      <c r="J187" s="2842"/>
      <c r="K187" s="2544" t="s">
        <v>41</v>
      </c>
      <c r="L187" s="2543"/>
      <c r="M187" s="2908" t="s">
        <v>825</v>
      </c>
      <c r="N187" s="2557" t="s">
        <v>824</v>
      </c>
      <c r="O187" s="2582">
        <v>3500</v>
      </c>
      <c r="R187" s="2088"/>
    </row>
    <row r="188" spans="1:18" s="75" customFormat="1" ht="15" customHeight="1" thickBot="1" x14ac:dyDescent="0.3">
      <c r="A188" s="2223"/>
      <c r="B188" s="2343"/>
      <c r="C188" s="2303"/>
      <c r="D188" s="2886"/>
      <c r="E188" s="2728"/>
      <c r="F188" s="2237"/>
      <c r="G188" s="2865"/>
      <c r="H188" s="2216"/>
      <c r="I188" s="2219"/>
      <c r="J188" s="2898"/>
      <c r="K188" s="2536" t="s">
        <v>45</v>
      </c>
      <c r="L188" s="2335"/>
      <c r="M188" s="2659"/>
      <c r="N188" s="2489"/>
      <c r="O188" s="2181"/>
      <c r="R188" s="2088"/>
    </row>
    <row r="189" spans="1:18" s="75" customFormat="1" ht="18" customHeight="1" thickBot="1" x14ac:dyDescent="0.3">
      <c r="A189" s="2210"/>
      <c r="B189" s="2341"/>
      <c r="C189" s="2301"/>
      <c r="D189" s="2885"/>
      <c r="E189" s="2726"/>
      <c r="F189" s="2534"/>
      <c r="G189" s="2871"/>
      <c r="H189" s="2203"/>
      <c r="I189" s="2206"/>
      <c r="J189" s="2897"/>
      <c r="K189" s="2185" t="s">
        <v>33</v>
      </c>
      <c r="L189" s="2532">
        <f>SUM(L186:L188)</f>
        <v>180</v>
      </c>
      <c r="M189" s="2658"/>
      <c r="N189" s="2486"/>
      <c r="O189" s="2657"/>
      <c r="R189" s="2088"/>
    </row>
    <row r="190" spans="1:18" s="75" customFormat="1" ht="10.5" customHeight="1" x14ac:dyDescent="0.25">
      <c r="A190" s="2306" t="s">
        <v>39</v>
      </c>
      <c r="B190" s="2344" t="s">
        <v>39</v>
      </c>
      <c r="C190" s="2305" t="s">
        <v>39</v>
      </c>
      <c r="D190" s="2886" t="s">
        <v>97</v>
      </c>
      <c r="E190" s="2728"/>
      <c r="F190" s="2237" t="s">
        <v>823</v>
      </c>
      <c r="G190" s="2865" t="s">
        <v>799</v>
      </c>
      <c r="H190" s="2216" t="s">
        <v>52</v>
      </c>
      <c r="I190" s="2271" t="s">
        <v>634</v>
      </c>
      <c r="J190" s="2843" t="s">
        <v>151</v>
      </c>
      <c r="K190" s="2580" t="s">
        <v>49</v>
      </c>
      <c r="L190" s="2543">
        <v>400</v>
      </c>
      <c r="M190" s="2905"/>
      <c r="N190" s="2577"/>
      <c r="O190" s="2181"/>
      <c r="R190" s="2088"/>
    </row>
    <row r="191" spans="1:18" s="75" customFormat="1" ht="15" customHeight="1" x14ac:dyDescent="0.25">
      <c r="A191" s="2223"/>
      <c r="B191" s="2343"/>
      <c r="C191" s="2303"/>
      <c r="D191" s="2886"/>
      <c r="E191" s="2728"/>
      <c r="F191" s="2237"/>
      <c r="G191" s="2865"/>
      <c r="H191" s="2216"/>
      <c r="I191" s="2219"/>
      <c r="J191" s="2842"/>
      <c r="K191" s="2539" t="s">
        <v>41</v>
      </c>
      <c r="L191" s="2538"/>
      <c r="M191" s="2907" t="s">
        <v>822</v>
      </c>
      <c r="N191" s="2906" t="s">
        <v>47</v>
      </c>
      <c r="O191" s="2777">
        <v>2900</v>
      </c>
    </row>
    <row r="192" spans="1:18" s="75" customFormat="1" ht="15" customHeight="1" thickBot="1" x14ac:dyDescent="0.3">
      <c r="A192" s="2223"/>
      <c r="B192" s="2343"/>
      <c r="C192" s="2303"/>
      <c r="D192" s="2886"/>
      <c r="E192" s="2728"/>
      <c r="F192" s="2237"/>
      <c r="G192" s="2865"/>
      <c r="H192" s="2216"/>
      <c r="I192" s="2219"/>
      <c r="J192" s="2898"/>
      <c r="K192" s="2536" t="s">
        <v>45</v>
      </c>
      <c r="L192" s="2335">
        <v>113.9</v>
      </c>
      <c r="M192" s="2905"/>
      <c r="N192" s="2489"/>
      <c r="O192" s="2181"/>
    </row>
    <row r="193" spans="1:19" s="75" customFormat="1" ht="17.25" customHeight="1" thickBot="1" x14ac:dyDescent="0.3">
      <c r="A193" s="2210"/>
      <c r="B193" s="2341"/>
      <c r="C193" s="2301"/>
      <c r="D193" s="2886"/>
      <c r="E193" s="2728"/>
      <c r="F193" s="2537"/>
      <c r="G193" s="2865"/>
      <c r="H193" s="2216"/>
      <c r="I193" s="2219"/>
      <c r="J193" s="2897"/>
      <c r="K193" s="2354" t="s">
        <v>33</v>
      </c>
      <c r="L193" s="2784">
        <f>SUM(L190:L192)</f>
        <v>513.9</v>
      </c>
      <c r="M193" s="2904"/>
      <c r="N193" s="2645"/>
      <c r="O193" s="2903"/>
    </row>
    <row r="194" spans="1:19" s="75" customFormat="1" ht="15" customHeight="1" x14ac:dyDescent="0.25">
      <c r="A194" s="2306" t="s">
        <v>39</v>
      </c>
      <c r="B194" s="2344" t="s">
        <v>39</v>
      </c>
      <c r="C194" s="2305" t="s">
        <v>39</v>
      </c>
      <c r="D194" s="2887" t="s">
        <v>96</v>
      </c>
      <c r="E194" s="2731"/>
      <c r="F194" s="2239" t="s">
        <v>821</v>
      </c>
      <c r="G194" s="2872" t="s">
        <v>799</v>
      </c>
      <c r="H194" s="2243" t="s">
        <v>52</v>
      </c>
      <c r="I194" s="2277" t="s">
        <v>634</v>
      </c>
      <c r="J194" s="2843" t="s">
        <v>151</v>
      </c>
      <c r="K194" s="2544" t="s">
        <v>49</v>
      </c>
      <c r="L194" s="2543">
        <v>3000</v>
      </c>
      <c r="M194" s="2902" t="s">
        <v>820</v>
      </c>
      <c r="N194" s="2541" t="s">
        <v>47</v>
      </c>
      <c r="O194" s="2582">
        <v>21</v>
      </c>
      <c r="R194" s="2088"/>
      <c r="S194" s="2088"/>
    </row>
    <row r="195" spans="1:19" s="75" customFormat="1" ht="15" customHeight="1" x14ac:dyDescent="0.25">
      <c r="A195" s="2223"/>
      <c r="B195" s="2343"/>
      <c r="C195" s="2303"/>
      <c r="D195" s="2886"/>
      <c r="E195" s="2728"/>
      <c r="F195" s="2237"/>
      <c r="G195" s="2865"/>
      <c r="H195" s="2216"/>
      <c r="I195" s="2219"/>
      <c r="J195" s="2842"/>
      <c r="K195" s="2539" t="s">
        <v>41</v>
      </c>
      <c r="L195" s="2538"/>
      <c r="M195" s="2900" t="s">
        <v>819</v>
      </c>
      <c r="N195" s="2899" t="s">
        <v>47</v>
      </c>
      <c r="O195" s="2901">
        <v>690</v>
      </c>
    </row>
    <row r="196" spans="1:19" s="75" customFormat="1" ht="15" customHeight="1" x14ac:dyDescent="0.25">
      <c r="A196" s="2223"/>
      <c r="B196" s="2343"/>
      <c r="C196" s="2303"/>
      <c r="D196" s="2886"/>
      <c r="E196" s="2728"/>
      <c r="F196" s="2237"/>
      <c r="G196" s="2865"/>
      <c r="H196" s="2216"/>
      <c r="I196" s="2219"/>
      <c r="J196" s="2898"/>
      <c r="K196" s="2539" t="s">
        <v>45</v>
      </c>
      <c r="L196" s="2538">
        <v>0</v>
      </c>
      <c r="M196" s="2900" t="s">
        <v>818</v>
      </c>
      <c r="N196" s="2899" t="s">
        <v>163</v>
      </c>
      <c r="O196" s="2901">
        <v>142</v>
      </c>
    </row>
    <row r="197" spans="1:19" s="75" customFormat="1" ht="15" customHeight="1" x14ac:dyDescent="0.25">
      <c r="A197" s="2223"/>
      <c r="B197" s="2343"/>
      <c r="C197" s="2303"/>
      <c r="D197" s="2886"/>
      <c r="E197" s="2728"/>
      <c r="F197" s="2237"/>
      <c r="G197" s="2865"/>
      <c r="H197" s="2216"/>
      <c r="I197" s="2219"/>
      <c r="J197" s="2898"/>
      <c r="K197" s="2539"/>
      <c r="L197" s="2538"/>
      <c r="M197" s="2900" t="s">
        <v>817</v>
      </c>
      <c r="N197" s="2899" t="s">
        <v>816</v>
      </c>
      <c r="O197" s="2777">
        <v>352</v>
      </c>
    </row>
    <row r="198" spans="1:19" s="75" customFormat="1" ht="12.75" customHeight="1" thickBot="1" x14ac:dyDescent="0.3">
      <c r="A198" s="2223"/>
      <c r="B198" s="2343"/>
      <c r="C198" s="2303"/>
      <c r="D198" s="2886"/>
      <c r="E198" s="2728"/>
      <c r="F198" s="2237"/>
      <c r="G198" s="2865"/>
      <c r="H198" s="2216"/>
      <c r="I198" s="2219"/>
      <c r="J198" s="2898"/>
      <c r="K198" s="2536"/>
      <c r="L198" s="2335"/>
      <c r="M198" s="2251"/>
      <c r="N198" s="2437"/>
      <c r="O198" s="2181"/>
    </row>
    <row r="199" spans="1:19" s="75" customFormat="1" ht="15" customHeight="1" thickBot="1" x14ac:dyDescent="0.3">
      <c r="A199" s="2210"/>
      <c r="B199" s="2341"/>
      <c r="C199" s="2301"/>
      <c r="D199" s="2885"/>
      <c r="E199" s="2726"/>
      <c r="F199" s="2534"/>
      <c r="G199" s="2871"/>
      <c r="H199" s="2203"/>
      <c r="I199" s="2206"/>
      <c r="J199" s="2897"/>
      <c r="K199" s="2185" t="s">
        <v>33</v>
      </c>
      <c r="L199" s="2532">
        <f>SUM(L194:L198)</f>
        <v>3000</v>
      </c>
      <c r="M199" s="2324"/>
      <c r="N199" s="2486"/>
      <c r="O199" s="2657"/>
    </row>
    <row r="200" spans="1:19" s="75" customFormat="1" ht="16.5" customHeight="1" x14ac:dyDescent="0.25">
      <c r="A200" s="2306" t="s">
        <v>39</v>
      </c>
      <c r="B200" s="2344" t="s">
        <v>39</v>
      </c>
      <c r="C200" s="2305" t="s">
        <v>39</v>
      </c>
      <c r="D200" s="2887" t="s">
        <v>94</v>
      </c>
      <c r="E200" s="2731"/>
      <c r="F200" s="2239" t="s">
        <v>815</v>
      </c>
      <c r="G200" s="2872" t="s">
        <v>799</v>
      </c>
      <c r="H200" s="2243" t="s">
        <v>52</v>
      </c>
      <c r="I200" s="2277" t="s">
        <v>634</v>
      </c>
      <c r="J200" s="2457" t="s">
        <v>151</v>
      </c>
      <c r="K200" s="2544" t="s">
        <v>49</v>
      </c>
      <c r="L200" s="2543">
        <v>80</v>
      </c>
      <c r="M200" s="2896" t="s">
        <v>814</v>
      </c>
      <c r="N200" s="2541" t="s">
        <v>47</v>
      </c>
      <c r="O200" s="2540">
        <v>12</v>
      </c>
    </row>
    <row r="201" spans="1:19" s="75" customFormat="1" ht="17.25" customHeight="1" x14ac:dyDescent="0.25">
      <c r="A201" s="2223"/>
      <c r="B201" s="2343"/>
      <c r="C201" s="2303"/>
      <c r="D201" s="2886"/>
      <c r="E201" s="2728"/>
      <c r="F201" s="2237"/>
      <c r="G201" s="2865"/>
      <c r="H201" s="2216"/>
      <c r="I201" s="2219"/>
      <c r="J201" s="2452"/>
      <c r="K201" s="2539" t="s">
        <v>41</v>
      </c>
      <c r="L201" s="2538"/>
      <c r="M201" s="2895"/>
      <c r="N201" s="2489"/>
      <c r="O201" s="2329"/>
    </row>
    <row r="202" spans="1:19" s="75" customFormat="1" ht="20.25" customHeight="1" thickBot="1" x14ac:dyDescent="0.3">
      <c r="A202" s="2223"/>
      <c r="B202" s="2343"/>
      <c r="C202" s="2303"/>
      <c r="D202" s="2886"/>
      <c r="E202" s="2728"/>
      <c r="F202" s="2237"/>
      <c r="G202" s="2865"/>
      <c r="H202" s="2216"/>
      <c r="I202" s="2219"/>
      <c r="J202" s="2452"/>
      <c r="K202" s="2536" t="s">
        <v>45</v>
      </c>
      <c r="L202" s="2335">
        <v>0</v>
      </c>
      <c r="M202" s="2895"/>
      <c r="N202" s="2489"/>
      <c r="O202" s="2329"/>
    </row>
    <row r="203" spans="1:19" s="75" customFormat="1" ht="16.149999999999999" customHeight="1" thickBot="1" x14ac:dyDescent="0.3">
      <c r="A203" s="2210"/>
      <c r="B203" s="2341"/>
      <c r="C203" s="2301"/>
      <c r="D203" s="2885"/>
      <c r="E203" s="2726"/>
      <c r="F203" s="2534"/>
      <c r="G203" s="2871"/>
      <c r="H203" s="2203"/>
      <c r="I203" s="2206"/>
      <c r="J203" s="2614"/>
      <c r="K203" s="2185" t="s">
        <v>33</v>
      </c>
      <c r="L203" s="2532">
        <f>SUM(L200:L202)</f>
        <v>80</v>
      </c>
      <c r="M203" s="2894"/>
      <c r="N203" s="2486"/>
      <c r="O203" s="2322"/>
    </row>
    <row r="204" spans="1:19" s="75" customFormat="1" ht="23.25" customHeight="1" x14ac:dyDescent="0.25">
      <c r="A204" s="2306" t="s">
        <v>39</v>
      </c>
      <c r="B204" s="2344" t="s">
        <v>39</v>
      </c>
      <c r="C204" s="2305" t="s">
        <v>39</v>
      </c>
      <c r="D204" s="2887" t="s">
        <v>90</v>
      </c>
      <c r="E204" s="2731"/>
      <c r="F204" s="2546" t="s">
        <v>813</v>
      </c>
      <c r="G204" s="2872" t="s">
        <v>799</v>
      </c>
      <c r="H204" s="2243" t="s">
        <v>52</v>
      </c>
      <c r="I204" s="2277" t="s">
        <v>634</v>
      </c>
      <c r="J204" s="2457" t="s">
        <v>151</v>
      </c>
      <c r="K204" s="2544" t="s">
        <v>49</v>
      </c>
      <c r="L204" s="2543">
        <v>75</v>
      </c>
      <c r="M204" s="2226" t="s">
        <v>812</v>
      </c>
      <c r="N204" s="2541" t="s">
        <v>47</v>
      </c>
      <c r="O204" s="2540">
        <v>50</v>
      </c>
    </row>
    <row r="205" spans="1:19" s="75" customFormat="1" ht="15" customHeight="1" x14ac:dyDescent="0.25">
      <c r="A205" s="2223"/>
      <c r="B205" s="2343"/>
      <c r="C205" s="2303"/>
      <c r="D205" s="2886"/>
      <c r="E205" s="2728"/>
      <c r="F205" s="2537"/>
      <c r="G205" s="2865"/>
      <c r="H205" s="2216"/>
      <c r="I205" s="2219"/>
      <c r="J205" s="2452"/>
      <c r="K205" s="2539" t="s">
        <v>41</v>
      </c>
      <c r="L205" s="2538"/>
      <c r="M205" s="2294"/>
      <c r="N205" s="2577"/>
      <c r="O205" s="2576"/>
    </row>
    <row r="206" spans="1:19" s="75" customFormat="1" ht="14.25" customHeight="1" thickBot="1" x14ac:dyDescent="0.3">
      <c r="A206" s="2223"/>
      <c r="B206" s="2343"/>
      <c r="C206" s="2303"/>
      <c r="D206" s="2886"/>
      <c r="E206" s="2728"/>
      <c r="F206" s="2537"/>
      <c r="G206" s="2865"/>
      <c r="H206" s="2216"/>
      <c r="I206" s="2219"/>
      <c r="J206" s="2452"/>
      <c r="K206" s="2578" t="s">
        <v>45</v>
      </c>
      <c r="L206" s="2551">
        <v>0</v>
      </c>
      <c r="M206" s="2260"/>
      <c r="N206" s="2489"/>
      <c r="O206" s="2329"/>
    </row>
    <row r="207" spans="1:19" s="75" customFormat="1" ht="15" customHeight="1" thickBot="1" x14ac:dyDescent="0.3">
      <c r="A207" s="2210"/>
      <c r="B207" s="2341"/>
      <c r="C207" s="2301"/>
      <c r="D207" s="2885"/>
      <c r="E207" s="2726"/>
      <c r="F207" s="2534"/>
      <c r="G207" s="2871"/>
      <c r="H207" s="2203"/>
      <c r="I207" s="2206"/>
      <c r="J207" s="2614"/>
      <c r="K207" s="2185" t="s">
        <v>33</v>
      </c>
      <c r="L207" s="2547">
        <f>SUM(L204:L206)</f>
        <v>75</v>
      </c>
      <c r="M207" s="2324"/>
      <c r="N207" s="2486"/>
      <c r="O207" s="2322"/>
    </row>
    <row r="208" spans="1:19" s="75" customFormat="1" ht="12" customHeight="1" x14ac:dyDescent="0.25">
      <c r="A208" s="2306" t="s">
        <v>39</v>
      </c>
      <c r="B208" s="2344" t="s">
        <v>39</v>
      </c>
      <c r="C208" s="2305" t="s">
        <v>39</v>
      </c>
      <c r="D208" s="2887" t="s">
        <v>86</v>
      </c>
      <c r="E208" s="2731"/>
      <c r="F208" s="2239" t="s">
        <v>811</v>
      </c>
      <c r="G208" s="2872" t="s">
        <v>799</v>
      </c>
      <c r="H208" s="2243" t="s">
        <v>52</v>
      </c>
      <c r="I208" s="2277" t="s">
        <v>634</v>
      </c>
      <c r="J208" s="2457" t="s">
        <v>151</v>
      </c>
      <c r="K208" s="2544" t="s">
        <v>49</v>
      </c>
      <c r="L208" s="2543">
        <v>150</v>
      </c>
      <c r="M208" s="2893" t="s">
        <v>810</v>
      </c>
      <c r="N208" s="2512"/>
      <c r="O208" s="2511"/>
    </row>
    <row r="209" spans="1:15" s="75" customFormat="1" ht="18" customHeight="1" x14ac:dyDescent="0.25">
      <c r="A209" s="2223"/>
      <c r="B209" s="2343"/>
      <c r="C209" s="2303"/>
      <c r="D209" s="2886"/>
      <c r="E209" s="2728"/>
      <c r="F209" s="2237"/>
      <c r="G209" s="2865"/>
      <c r="H209" s="2216"/>
      <c r="I209" s="2219"/>
      <c r="J209" s="2452"/>
      <c r="K209" s="2539" t="s">
        <v>41</v>
      </c>
      <c r="L209" s="2538"/>
      <c r="M209" s="2892"/>
      <c r="N209" s="2891" t="s">
        <v>47</v>
      </c>
      <c r="O209" s="2509">
        <v>20</v>
      </c>
    </row>
    <row r="210" spans="1:15" s="75" customFormat="1" ht="15.6" customHeight="1" thickBot="1" x14ac:dyDescent="0.3">
      <c r="A210" s="2223"/>
      <c r="B210" s="2343"/>
      <c r="C210" s="2303"/>
      <c r="D210" s="2886"/>
      <c r="E210" s="2728"/>
      <c r="F210" s="2237"/>
      <c r="G210" s="2865"/>
      <c r="H210" s="2216"/>
      <c r="I210" s="2219"/>
      <c r="J210" s="2452"/>
      <c r="K210" s="2578" t="s">
        <v>45</v>
      </c>
      <c r="L210" s="2335"/>
      <c r="M210" s="2890"/>
      <c r="N210" s="2889"/>
      <c r="O210" s="2888"/>
    </row>
    <row r="211" spans="1:15" s="75" customFormat="1" ht="15" customHeight="1" thickBot="1" x14ac:dyDescent="0.3">
      <c r="A211" s="2210"/>
      <c r="B211" s="2341"/>
      <c r="C211" s="2301"/>
      <c r="D211" s="2885"/>
      <c r="E211" s="2726"/>
      <c r="F211" s="2235"/>
      <c r="G211" s="2871"/>
      <c r="H211" s="2203"/>
      <c r="I211" s="2206"/>
      <c r="J211" s="2614"/>
      <c r="K211" s="2185" t="s">
        <v>33</v>
      </c>
      <c r="L211" s="2532">
        <f>SUM(L208:L210)</f>
        <v>150</v>
      </c>
      <c r="M211" s="2324"/>
      <c r="N211" s="2486"/>
      <c r="O211" s="2322"/>
    </row>
    <row r="212" spans="1:15" s="75" customFormat="1" ht="20.25" customHeight="1" x14ac:dyDescent="0.25">
      <c r="A212" s="2306" t="s">
        <v>39</v>
      </c>
      <c r="B212" s="2344" t="s">
        <v>39</v>
      </c>
      <c r="C212" s="2305" t="s">
        <v>39</v>
      </c>
      <c r="D212" s="2887" t="s">
        <v>82</v>
      </c>
      <c r="E212" s="2731"/>
      <c r="F212" s="2239" t="s">
        <v>809</v>
      </c>
      <c r="G212" s="2872" t="s">
        <v>799</v>
      </c>
      <c r="H212" s="2243" t="s">
        <v>52</v>
      </c>
      <c r="I212" s="2277" t="s">
        <v>634</v>
      </c>
      <c r="J212" s="2457" t="s">
        <v>151</v>
      </c>
      <c r="K212" s="2544" t="s">
        <v>49</v>
      </c>
      <c r="L212" s="2543">
        <v>0</v>
      </c>
      <c r="M212" s="2558" t="s">
        <v>808</v>
      </c>
      <c r="N212" s="2541" t="s">
        <v>47</v>
      </c>
      <c r="O212" s="2333">
        <v>0</v>
      </c>
    </row>
    <row r="213" spans="1:15" s="75" customFormat="1" ht="15" customHeight="1" x14ac:dyDescent="0.25">
      <c r="A213" s="2223"/>
      <c r="B213" s="2343"/>
      <c r="C213" s="2303"/>
      <c r="D213" s="2886"/>
      <c r="E213" s="2728"/>
      <c r="F213" s="2237"/>
      <c r="G213" s="2865"/>
      <c r="H213" s="2216"/>
      <c r="I213" s="2219"/>
      <c r="J213" s="2452"/>
      <c r="K213" s="2539" t="s">
        <v>41</v>
      </c>
      <c r="L213" s="2538"/>
      <c r="M213" s="2761"/>
      <c r="N213" s="2489"/>
      <c r="O213" s="2329"/>
    </row>
    <row r="214" spans="1:15" s="75" customFormat="1" ht="15" customHeight="1" thickBot="1" x14ac:dyDescent="0.3">
      <c r="A214" s="2223"/>
      <c r="B214" s="2343"/>
      <c r="C214" s="2303"/>
      <c r="D214" s="2886"/>
      <c r="E214" s="2728"/>
      <c r="F214" s="2688"/>
      <c r="G214" s="2865"/>
      <c r="H214" s="2216"/>
      <c r="I214" s="2219"/>
      <c r="J214" s="2452"/>
      <c r="K214" s="2536" t="s">
        <v>45</v>
      </c>
      <c r="L214" s="2335"/>
      <c r="M214" s="2260"/>
      <c r="N214" s="2489"/>
      <c r="O214" s="2329"/>
    </row>
    <row r="215" spans="1:15" s="75" customFormat="1" ht="18" customHeight="1" thickBot="1" x14ac:dyDescent="0.3">
      <c r="A215" s="2210"/>
      <c r="B215" s="2341"/>
      <c r="C215" s="2301"/>
      <c r="D215" s="2885"/>
      <c r="E215" s="2726"/>
      <c r="F215" s="2534"/>
      <c r="G215" s="2871"/>
      <c r="H215" s="2203"/>
      <c r="I215" s="2206"/>
      <c r="J215" s="2614"/>
      <c r="K215" s="2185" t="s">
        <v>33</v>
      </c>
      <c r="L215" s="2532">
        <f>SUM(L212:L214)</f>
        <v>0</v>
      </c>
      <c r="M215" s="2324"/>
      <c r="N215" s="2486"/>
      <c r="O215" s="2322"/>
    </row>
    <row r="216" spans="1:15" s="75" customFormat="1" ht="15" customHeight="1" x14ac:dyDescent="0.25">
      <c r="A216" s="2234" t="s">
        <v>39</v>
      </c>
      <c r="B216" s="2459" t="s">
        <v>39</v>
      </c>
      <c r="C216" s="2290" t="s">
        <v>39</v>
      </c>
      <c r="D216" s="2231" t="s">
        <v>74</v>
      </c>
      <c r="E216" s="2230"/>
      <c r="F216" s="2239" t="s">
        <v>807</v>
      </c>
      <c r="G216" s="2872" t="s">
        <v>799</v>
      </c>
      <c r="H216" s="2243" t="s">
        <v>52</v>
      </c>
      <c r="I216" s="2277" t="s">
        <v>634</v>
      </c>
      <c r="J216" s="2457" t="s">
        <v>151</v>
      </c>
      <c r="K216" s="2544" t="s">
        <v>49</v>
      </c>
      <c r="L216" s="2543">
        <v>2</v>
      </c>
      <c r="M216" s="2884" t="s">
        <v>806</v>
      </c>
      <c r="N216" s="2541" t="s">
        <v>47</v>
      </c>
      <c r="O216" s="2540">
        <v>30</v>
      </c>
    </row>
    <row r="217" spans="1:15" s="75" customFormat="1" ht="15" customHeight="1" x14ac:dyDescent="0.25">
      <c r="A217" s="2485"/>
      <c r="B217" s="2484"/>
      <c r="C217" s="2284"/>
      <c r="D217" s="2220"/>
      <c r="E217" s="2219"/>
      <c r="F217" s="2237"/>
      <c r="G217" s="2865"/>
      <c r="H217" s="2216"/>
      <c r="I217" s="2219"/>
      <c r="J217" s="2452"/>
      <c r="K217" s="2539" t="s">
        <v>41</v>
      </c>
      <c r="L217" s="2538"/>
      <c r="M217" s="2260"/>
      <c r="N217" s="2489"/>
      <c r="O217" s="2329"/>
    </row>
    <row r="218" spans="1:15" s="75" customFormat="1" ht="15" customHeight="1" thickBot="1" x14ac:dyDescent="0.3">
      <c r="A218" s="2485"/>
      <c r="B218" s="2484"/>
      <c r="C218" s="2284"/>
      <c r="D218" s="2220"/>
      <c r="E218" s="2219"/>
      <c r="F218" s="2237"/>
      <c r="G218" s="2865"/>
      <c r="H218" s="2216"/>
      <c r="I218" s="2219"/>
      <c r="J218" s="2452"/>
      <c r="K218" s="2548" t="s">
        <v>45</v>
      </c>
      <c r="L218" s="2335"/>
      <c r="M218" s="2247"/>
      <c r="N218" s="2460"/>
      <c r="O218" s="2870"/>
    </row>
    <row r="219" spans="1:15" s="75" customFormat="1" ht="15" customHeight="1" thickBot="1" x14ac:dyDescent="0.3">
      <c r="A219" s="2195"/>
      <c r="B219" s="2478"/>
      <c r="C219" s="2280"/>
      <c r="D219" s="2207"/>
      <c r="E219" s="2206"/>
      <c r="F219" s="2534"/>
      <c r="G219" s="2871"/>
      <c r="H219" s="2203"/>
      <c r="I219" s="2206"/>
      <c r="J219" s="2614"/>
      <c r="K219" s="2721" t="s">
        <v>33</v>
      </c>
      <c r="L219" s="2532">
        <f>SUM(L216:L218)</f>
        <v>2</v>
      </c>
      <c r="M219" s="2247"/>
      <c r="N219" s="2460"/>
      <c r="O219" s="2870"/>
    </row>
    <row r="220" spans="1:15" s="75" customFormat="1" ht="15" hidden="1" customHeight="1" thickBot="1" x14ac:dyDescent="0.3">
      <c r="A220" s="2234"/>
      <c r="B220" s="2459"/>
      <c r="C220" s="2290"/>
      <c r="D220" s="2231"/>
      <c r="E220" s="2230"/>
      <c r="F220" s="2239"/>
      <c r="G220" s="2872" t="s">
        <v>799</v>
      </c>
      <c r="H220" s="2243" t="s">
        <v>52</v>
      </c>
      <c r="I220" s="2277" t="s">
        <v>634</v>
      </c>
      <c r="J220" s="2457" t="s">
        <v>151</v>
      </c>
      <c r="K220" s="2544" t="s">
        <v>49</v>
      </c>
      <c r="L220" s="2883">
        <v>0</v>
      </c>
      <c r="M220" s="2882" t="s">
        <v>805</v>
      </c>
      <c r="N220" s="2881" t="s">
        <v>47</v>
      </c>
      <c r="O220" s="2540">
        <v>0</v>
      </c>
    </row>
    <row r="221" spans="1:15" s="75" customFormat="1" ht="15" hidden="1" customHeight="1" thickBot="1" x14ac:dyDescent="0.3">
      <c r="A221" s="2485"/>
      <c r="B221" s="2484"/>
      <c r="C221" s="2284"/>
      <c r="D221" s="2220"/>
      <c r="E221" s="2219"/>
      <c r="F221" s="2237"/>
      <c r="G221" s="2865"/>
      <c r="H221" s="2216"/>
      <c r="I221" s="2219"/>
      <c r="J221" s="2452"/>
      <c r="K221" s="2539" t="s">
        <v>41</v>
      </c>
      <c r="L221" s="2335"/>
      <c r="M221" s="2880"/>
      <c r="N221" s="2879"/>
      <c r="O221" s="2878"/>
    </row>
    <row r="222" spans="1:15" s="75" customFormat="1" ht="15" hidden="1" customHeight="1" thickBot="1" x14ac:dyDescent="0.3">
      <c r="A222" s="2485"/>
      <c r="B222" s="2484"/>
      <c r="C222" s="2284"/>
      <c r="D222" s="2220"/>
      <c r="E222" s="2219"/>
      <c r="F222" s="2688"/>
      <c r="G222" s="2865"/>
      <c r="H222" s="2216"/>
      <c r="I222" s="2219"/>
      <c r="J222" s="2452"/>
      <c r="K222" s="2536" t="s">
        <v>45</v>
      </c>
      <c r="L222" s="2335"/>
      <c r="M222" s="2880"/>
      <c r="N222" s="2879"/>
      <c r="O222" s="2878"/>
    </row>
    <row r="223" spans="1:15" s="75" customFormat="1" ht="15" hidden="1" customHeight="1" thickBot="1" x14ac:dyDescent="0.3">
      <c r="A223" s="2195"/>
      <c r="B223" s="2478"/>
      <c r="C223" s="2280"/>
      <c r="D223" s="2207"/>
      <c r="E223" s="2206"/>
      <c r="F223" s="2866"/>
      <c r="G223" s="2871"/>
      <c r="H223" s="2203"/>
      <c r="I223" s="2206"/>
      <c r="J223" s="2614"/>
      <c r="K223" s="2601" t="s">
        <v>33</v>
      </c>
      <c r="L223" s="2532">
        <f>SUM(L220:L222)</f>
        <v>0</v>
      </c>
      <c r="M223" s="2324"/>
      <c r="N223" s="2486"/>
      <c r="O223" s="2322"/>
    </row>
    <row r="224" spans="1:15" s="75" customFormat="1" ht="15" customHeight="1" x14ac:dyDescent="0.25">
      <c r="A224" s="2234" t="s">
        <v>39</v>
      </c>
      <c r="B224" s="2459" t="s">
        <v>39</v>
      </c>
      <c r="C224" s="2290" t="s">
        <v>39</v>
      </c>
      <c r="D224" s="2231" t="s">
        <v>119</v>
      </c>
      <c r="E224" s="2230"/>
      <c r="F224" s="2239" t="s">
        <v>804</v>
      </c>
      <c r="G224" s="2872" t="s">
        <v>799</v>
      </c>
      <c r="H224" s="2243" t="s">
        <v>52</v>
      </c>
      <c r="I224" s="2445" t="s">
        <v>803</v>
      </c>
      <c r="J224" s="2309" t="s">
        <v>802</v>
      </c>
      <c r="K224" s="2544" t="s">
        <v>49</v>
      </c>
      <c r="L224" s="2543">
        <v>100</v>
      </c>
      <c r="M224" s="2877" t="s">
        <v>801</v>
      </c>
      <c r="N224" s="2876" t="s">
        <v>47</v>
      </c>
      <c r="O224" s="2410">
        <v>1</v>
      </c>
    </row>
    <row r="225" spans="1:18" s="75" customFormat="1" ht="15" customHeight="1" x14ac:dyDescent="0.25">
      <c r="A225" s="2485"/>
      <c r="B225" s="2484"/>
      <c r="C225" s="2284"/>
      <c r="D225" s="2220"/>
      <c r="E225" s="2219"/>
      <c r="F225" s="2237"/>
      <c r="G225" s="2865"/>
      <c r="H225" s="2216"/>
      <c r="I225" s="2432"/>
      <c r="J225" s="2308"/>
      <c r="K225" s="2539" t="s">
        <v>41</v>
      </c>
      <c r="L225" s="2538"/>
      <c r="M225" s="2875"/>
      <c r="N225" s="2874"/>
      <c r="O225" s="2873"/>
    </row>
    <row r="226" spans="1:18" s="75" customFormat="1" ht="15" customHeight="1" thickBot="1" x14ac:dyDescent="0.3">
      <c r="A226" s="2485"/>
      <c r="B226" s="2484"/>
      <c r="C226" s="2284"/>
      <c r="D226" s="2220"/>
      <c r="E226" s="2219"/>
      <c r="F226" s="2237"/>
      <c r="G226" s="2865"/>
      <c r="H226" s="2216"/>
      <c r="I226" s="2432"/>
      <c r="J226" s="2308"/>
      <c r="K226" s="2536" t="s">
        <v>45</v>
      </c>
      <c r="L226" s="2335">
        <v>0</v>
      </c>
      <c r="M226" s="2875"/>
      <c r="N226" s="2874"/>
      <c r="O226" s="2873"/>
    </row>
    <row r="227" spans="1:18" s="75" customFormat="1" ht="15" customHeight="1" thickBot="1" x14ac:dyDescent="0.3">
      <c r="A227" s="2195"/>
      <c r="B227" s="2478"/>
      <c r="C227" s="2280"/>
      <c r="D227" s="2207"/>
      <c r="E227" s="2206"/>
      <c r="F227" s="2235"/>
      <c r="G227" s="2871"/>
      <c r="H227" s="2203"/>
      <c r="I227" s="2426"/>
      <c r="J227" s="2307"/>
      <c r="K227" s="2185" t="s">
        <v>33</v>
      </c>
      <c r="L227" s="2532">
        <f>SUM(L224:L226)</f>
        <v>100</v>
      </c>
      <c r="M227" s="2324"/>
      <c r="N227" s="2486"/>
      <c r="O227" s="2322"/>
    </row>
    <row r="228" spans="1:18" s="75" customFormat="1" ht="15" customHeight="1" x14ac:dyDescent="0.25">
      <c r="A228" s="2234" t="s">
        <v>39</v>
      </c>
      <c r="B228" s="2459" t="s">
        <v>39</v>
      </c>
      <c r="C228" s="2290" t="s">
        <v>39</v>
      </c>
      <c r="D228" s="2482" t="s">
        <v>115</v>
      </c>
      <c r="E228" s="2230"/>
      <c r="F228" s="2239" t="s">
        <v>800</v>
      </c>
      <c r="G228" s="2872" t="s">
        <v>799</v>
      </c>
      <c r="H228" s="2243" t="s">
        <v>52</v>
      </c>
      <c r="I228" s="2240" t="s">
        <v>634</v>
      </c>
      <c r="J228" s="2457" t="s">
        <v>151</v>
      </c>
      <c r="K228" s="2544" t="s">
        <v>49</v>
      </c>
      <c r="L228" s="2543">
        <v>20</v>
      </c>
      <c r="M228" s="2391" t="s">
        <v>798</v>
      </c>
      <c r="N228" s="2541" t="s">
        <v>47</v>
      </c>
      <c r="O228" s="2333">
        <v>20</v>
      </c>
    </row>
    <row r="229" spans="1:18" s="75" customFormat="1" ht="15" customHeight="1" x14ac:dyDescent="0.25">
      <c r="A229" s="2485"/>
      <c r="B229" s="2484"/>
      <c r="C229" s="2284"/>
      <c r="D229" s="2682"/>
      <c r="E229" s="2219"/>
      <c r="F229" s="2237"/>
      <c r="G229" s="2865"/>
      <c r="H229" s="2216"/>
      <c r="I229" s="2238"/>
      <c r="J229" s="2452"/>
      <c r="K229" s="2539" t="s">
        <v>41</v>
      </c>
      <c r="L229" s="2538"/>
      <c r="M229" s="2385"/>
      <c r="N229" s="2437"/>
      <c r="O229" s="2666"/>
    </row>
    <row r="230" spans="1:18" s="75" customFormat="1" ht="15" customHeight="1" thickBot="1" x14ac:dyDescent="0.3">
      <c r="A230" s="2485"/>
      <c r="B230" s="2484"/>
      <c r="C230" s="2284"/>
      <c r="D230" s="2682"/>
      <c r="E230" s="2219"/>
      <c r="F230" s="2688"/>
      <c r="G230" s="2865"/>
      <c r="H230" s="2216"/>
      <c r="I230" s="2238"/>
      <c r="J230" s="2452"/>
      <c r="K230" s="2536" t="s">
        <v>45</v>
      </c>
      <c r="L230" s="2335"/>
      <c r="M230" s="2385"/>
      <c r="N230" s="2437"/>
      <c r="O230" s="2666"/>
    </row>
    <row r="231" spans="1:18" s="75" customFormat="1" ht="13.5" customHeight="1" thickBot="1" x14ac:dyDescent="0.3">
      <c r="A231" s="2195"/>
      <c r="B231" s="2478"/>
      <c r="C231" s="2280"/>
      <c r="D231" s="2476"/>
      <c r="E231" s="2206"/>
      <c r="F231" s="2677"/>
      <c r="G231" s="2871"/>
      <c r="H231" s="2203"/>
      <c r="I231" s="2236"/>
      <c r="J231" s="2614"/>
      <c r="K231" s="2185" t="s">
        <v>33</v>
      </c>
      <c r="L231" s="2532">
        <f>SUM(L228:L230)</f>
        <v>20</v>
      </c>
      <c r="M231" s="2247"/>
      <c r="N231" s="2460"/>
      <c r="O231" s="2870"/>
    </row>
    <row r="232" spans="1:18" s="75" customFormat="1" ht="27" hidden="1" customHeight="1" thickBot="1" x14ac:dyDescent="0.3">
      <c r="A232" s="2485"/>
      <c r="B232" s="2484"/>
      <c r="C232" s="2284"/>
      <c r="D232" s="2482" t="s">
        <v>113</v>
      </c>
      <c r="E232" s="2481"/>
      <c r="F232" s="2546" t="s">
        <v>797</v>
      </c>
      <c r="G232" s="2865" t="s">
        <v>766</v>
      </c>
      <c r="H232" s="2216" t="s">
        <v>52</v>
      </c>
      <c r="I232" s="2238" t="s">
        <v>634</v>
      </c>
      <c r="J232" s="2452" t="s">
        <v>151</v>
      </c>
      <c r="K232" s="2580" t="s">
        <v>49</v>
      </c>
      <c r="L232" s="2335"/>
      <c r="M232" s="2869" t="s">
        <v>796</v>
      </c>
      <c r="N232" s="2868" t="s">
        <v>47</v>
      </c>
      <c r="O232" s="2582">
        <v>44000</v>
      </c>
    </row>
    <row r="233" spans="1:18" s="75" customFormat="1" ht="24" hidden="1" customHeight="1" thickBot="1" x14ac:dyDescent="0.3">
      <c r="A233" s="2485"/>
      <c r="B233" s="2484"/>
      <c r="C233" s="2284"/>
      <c r="D233" s="2682"/>
      <c r="E233" s="2481"/>
      <c r="F233" s="2537"/>
      <c r="G233" s="2865"/>
      <c r="H233" s="2216"/>
      <c r="I233" s="2238"/>
      <c r="J233" s="2452"/>
      <c r="K233" s="2539" t="s">
        <v>41</v>
      </c>
      <c r="L233" s="2335"/>
      <c r="M233" s="2867"/>
      <c r="N233" s="2250"/>
      <c r="O233" s="2666"/>
    </row>
    <row r="234" spans="1:18" s="75" customFormat="1" ht="17.25" hidden="1" customHeight="1" thickBot="1" x14ac:dyDescent="0.3">
      <c r="A234" s="2485"/>
      <c r="B234" s="2484"/>
      <c r="C234" s="2284"/>
      <c r="D234" s="2682"/>
      <c r="E234" s="2481"/>
      <c r="F234" s="2688"/>
      <c r="G234" s="2865"/>
      <c r="H234" s="2216"/>
      <c r="I234" s="2238"/>
      <c r="J234" s="2452"/>
      <c r="K234" s="2536" t="s">
        <v>45</v>
      </c>
      <c r="L234" s="2335"/>
      <c r="M234" s="2251"/>
      <c r="N234" s="2250"/>
      <c r="O234" s="2666"/>
    </row>
    <row r="235" spans="1:18" s="75" customFormat="1" ht="25.5" hidden="1" customHeight="1" thickBot="1" x14ac:dyDescent="0.3">
      <c r="A235" s="2485"/>
      <c r="B235" s="2484"/>
      <c r="C235" s="2284"/>
      <c r="D235" s="2476"/>
      <c r="E235" s="2481"/>
      <c r="F235" s="2866"/>
      <c r="G235" s="2865"/>
      <c r="H235" s="2216"/>
      <c r="I235" s="2238"/>
      <c r="J235" s="2614"/>
      <c r="K235" s="2601" t="s">
        <v>33</v>
      </c>
      <c r="L235" s="2784">
        <f>SUM(L232:L234)</f>
        <v>0</v>
      </c>
      <c r="M235" s="2247"/>
      <c r="N235" s="2250"/>
      <c r="O235" s="2666"/>
    </row>
    <row r="236" spans="1:18" s="75" customFormat="1" ht="16.5" customHeight="1" thickBot="1" x14ac:dyDescent="0.25">
      <c r="A236" s="2234" t="s">
        <v>39</v>
      </c>
      <c r="B236" s="2459" t="s">
        <v>39</v>
      </c>
      <c r="C236" s="2290" t="s">
        <v>97</v>
      </c>
      <c r="D236" s="2232"/>
      <c r="E236" s="2804"/>
      <c r="F236" s="2446" t="s">
        <v>795</v>
      </c>
      <c r="G236" s="2720" t="s">
        <v>770</v>
      </c>
      <c r="H236" s="2243" t="s">
        <v>52</v>
      </c>
      <c r="I236" s="2240" t="s">
        <v>634</v>
      </c>
      <c r="J236" s="2457" t="s">
        <v>151</v>
      </c>
      <c r="K236" s="2864"/>
      <c r="L236" s="2863"/>
      <c r="M236" s="2276"/>
      <c r="N236" s="2512"/>
      <c r="O236" s="2511"/>
    </row>
    <row r="237" spans="1:18" s="75" customFormat="1" ht="15" customHeight="1" thickBot="1" x14ac:dyDescent="0.3">
      <c r="A237" s="2286"/>
      <c r="B237" s="2455"/>
      <c r="C237" s="2284"/>
      <c r="D237" s="2221"/>
      <c r="E237" s="2794"/>
      <c r="F237" s="2433"/>
      <c r="G237" s="2719"/>
      <c r="H237" s="2216"/>
      <c r="I237" s="2238"/>
      <c r="J237" s="2452"/>
      <c r="K237" s="2590" t="s">
        <v>49</v>
      </c>
      <c r="L237" s="2633">
        <f>L241+L245+L249+L253+L257+L261+L265+L269+L273+L277</f>
        <v>1814</v>
      </c>
      <c r="M237" s="2260"/>
      <c r="N237" s="2489"/>
      <c r="O237" s="2329"/>
      <c r="P237" s="2088"/>
      <c r="Q237" s="2088"/>
      <c r="R237" s="2088"/>
    </row>
    <row r="238" spans="1:18" s="75" customFormat="1" ht="12.75" customHeight="1" thickBot="1" x14ac:dyDescent="0.3">
      <c r="A238" s="2286"/>
      <c r="B238" s="2455"/>
      <c r="C238" s="2284"/>
      <c r="D238" s="2221"/>
      <c r="E238" s="2794"/>
      <c r="F238" s="2433"/>
      <c r="G238" s="2719"/>
      <c r="H238" s="2216"/>
      <c r="I238" s="2238"/>
      <c r="J238" s="2452"/>
      <c r="K238" s="2826" t="s">
        <v>41</v>
      </c>
      <c r="L238" s="2633">
        <f>L242+L246+L250+L254+L258+L262+L266+L270+L274+L278</f>
        <v>0</v>
      </c>
      <c r="M238" s="2257"/>
      <c r="N238" s="2577"/>
      <c r="O238" s="2576"/>
    </row>
    <row r="239" spans="1:18" s="75" customFormat="1" ht="15" customHeight="1" thickBot="1" x14ac:dyDescent="0.3">
      <c r="A239" s="2286"/>
      <c r="B239" s="2455"/>
      <c r="C239" s="2284"/>
      <c r="D239" s="2221"/>
      <c r="E239" s="2794"/>
      <c r="F239" s="2433"/>
      <c r="G239" s="2719"/>
      <c r="H239" s="2216"/>
      <c r="I239" s="2238"/>
      <c r="J239" s="2452"/>
      <c r="K239" s="2562" t="s">
        <v>45</v>
      </c>
      <c r="L239" s="2633">
        <f>L243+L247+L251+L255+L259+L263+L267+L271+L275+L279</f>
        <v>0</v>
      </c>
      <c r="M239" s="2260"/>
      <c r="N239" s="2489"/>
      <c r="O239" s="2329"/>
    </row>
    <row r="240" spans="1:18" s="75" customFormat="1" ht="13.5" customHeight="1" thickBot="1" x14ac:dyDescent="0.3">
      <c r="A240" s="2282"/>
      <c r="B240" s="2603"/>
      <c r="C240" s="2280"/>
      <c r="D240" s="2208"/>
      <c r="E240" s="2790"/>
      <c r="F240" s="2427"/>
      <c r="G240" s="2716"/>
      <c r="H240" s="2203"/>
      <c r="I240" s="2236"/>
      <c r="J240" s="2614"/>
      <c r="K240" s="2560" t="s">
        <v>33</v>
      </c>
      <c r="L240" s="2559">
        <f>SUM(L237:L239)</f>
        <v>1814</v>
      </c>
      <c r="M240" s="2324"/>
      <c r="N240" s="2486"/>
      <c r="O240" s="2322"/>
    </row>
    <row r="241" spans="1:21" s="75" customFormat="1" ht="21" customHeight="1" x14ac:dyDescent="0.25">
      <c r="A241" s="2234" t="s">
        <v>39</v>
      </c>
      <c r="B241" s="2459" t="s">
        <v>39</v>
      </c>
      <c r="C241" s="2290" t="s">
        <v>97</v>
      </c>
      <c r="D241" s="2220" t="s">
        <v>56</v>
      </c>
      <c r="E241" s="2219"/>
      <c r="F241" s="2237" t="s">
        <v>794</v>
      </c>
      <c r="G241" s="2503" t="s">
        <v>770</v>
      </c>
      <c r="H241" s="2216" t="s">
        <v>52</v>
      </c>
      <c r="I241" s="2240" t="s">
        <v>634</v>
      </c>
      <c r="J241" s="2843" t="s">
        <v>151</v>
      </c>
      <c r="K241" s="2544" t="s">
        <v>49</v>
      </c>
      <c r="L241" s="2543">
        <v>130</v>
      </c>
      <c r="M241" s="2710" t="s">
        <v>793</v>
      </c>
      <c r="N241" s="2637" t="s">
        <v>792</v>
      </c>
      <c r="O241" s="2540">
        <v>33</v>
      </c>
    </row>
    <row r="242" spans="1:21" s="75" customFormat="1" ht="15" customHeight="1" x14ac:dyDescent="0.25">
      <c r="A242" s="2286"/>
      <c r="B242" s="2455"/>
      <c r="C242" s="2284"/>
      <c r="D242" s="2220"/>
      <c r="E242" s="2219"/>
      <c r="F242" s="2237"/>
      <c r="G242" s="2503"/>
      <c r="H242" s="2216"/>
      <c r="I242" s="2238"/>
      <c r="J242" s="2842"/>
      <c r="K242" s="2539" t="s">
        <v>41</v>
      </c>
      <c r="L242" s="2538"/>
      <c r="M242" s="2862" t="s">
        <v>791</v>
      </c>
      <c r="N242" s="2553" t="s">
        <v>47</v>
      </c>
      <c r="O242" s="2861">
        <v>1</v>
      </c>
    </row>
    <row r="243" spans="1:21" s="75" customFormat="1" ht="15" customHeight="1" thickBot="1" x14ac:dyDescent="0.3">
      <c r="A243" s="2286"/>
      <c r="B243" s="2455"/>
      <c r="C243" s="2284"/>
      <c r="D243" s="2220"/>
      <c r="E243" s="2219"/>
      <c r="F243" s="2237"/>
      <c r="G243" s="2503"/>
      <c r="H243" s="2216"/>
      <c r="I243" s="2238"/>
      <c r="J243" s="2358"/>
      <c r="K243" s="2536" t="s">
        <v>45</v>
      </c>
      <c r="L243" s="2551">
        <v>0</v>
      </c>
      <c r="M243" s="2260"/>
      <c r="N243" s="2850"/>
      <c r="O243" s="2846"/>
    </row>
    <row r="244" spans="1:21" s="75" customFormat="1" ht="24" customHeight="1" thickBot="1" x14ac:dyDescent="0.3">
      <c r="A244" s="2282"/>
      <c r="B244" s="2603"/>
      <c r="C244" s="2280"/>
      <c r="D244" s="2207"/>
      <c r="E244" s="2206"/>
      <c r="F244" s="2534"/>
      <c r="G244" s="2501"/>
      <c r="H244" s="2203"/>
      <c r="I244" s="2236"/>
      <c r="J244" s="2355"/>
      <c r="K244" s="2185" t="s">
        <v>33</v>
      </c>
      <c r="L244" s="2532">
        <f>SUM(L241:L243)</f>
        <v>130</v>
      </c>
      <c r="M244" s="2324"/>
      <c r="N244" s="2851"/>
      <c r="O244" s="2844"/>
    </row>
    <row r="245" spans="1:21" s="75" customFormat="1" ht="15" customHeight="1" x14ac:dyDescent="0.25">
      <c r="A245" s="2234" t="s">
        <v>39</v>
      </c>
      <c r="B245" s="2459" t="s">
        <v>39</v>
      </c>
      <c r="C245" s="2290" t="s">
        <v>97</v>
      </c>
      <c r="D245" s="2231" t="s">
        <v>39</v>
      </c>
      <c r="E245" s="2230"/>
      <c r="F245" s="2239" t="s">
        <v>790</v>
      </c>
      <c r="G245" s="2513" t="s">
        <v>770</v>
      </c>
      <c r="H245" s="2243" t="s">
        <v>52</v>
      </c>
      <c r="I245" s="2240" t="s">
        <v>634</v>
      </c>
      <c r="J245" s="2843" t="s">
        <v>151</v>
      </c>
      <c r="K245" s="2544" t="s">
        <v>49</v>
      </c>
      <c r="L245" s="2543">
        <v>60</v>
      </c>
      <c r="M245" s="2542" t="s">
        <v>789</v>
      </c>
      <c r="N245" s="2637" t="s">
        <v>602</v>
      </c>
      <c r="O245" s="2540">
        <v>2</v>
      </c>
      <c r="P245" s="2088"/>
      <c r="S245" s="2088"/>
    </row>
    <row r="246" spans="1:21" s="75" customFormat="1" ht="15" customHeight="1" x14ac:dyDescent="0.25">
      <c r="A246" s="2286"/>
      <c r="B246" s="2455"/>
      <c r="C246" s="2284"/>
      <c r="D246" s="2220"/>
      <c r="E246" s="2219"/>
      <c r="F246" s="2237"/>
      <c r="G246" s="2503"/>
      <c r="H246" s="2216"/>
      <c r="I246" s="2238"/>
      <c r="J246" s="2842"/>
      <c r="K246" s="2539" t="s">
        <v>41</v>
      </c>
      <c r="L246" s="2538"/>
      <c r="M246" s="2860"/>
      <c r="N246" s="2553"/>
      <c r="O246" s="2552"/>
    </row>
    <row r="247" spans="1:21" s="75" customFormat="1" ht="18" customHeight="1" thickBot="1" x14ac:dyDescent="0.3">
      <c r="A247" s="2286"/>
      <c r="B247" s="2455"/>
      <c r="C247" s="2284"/>
      <c r="D247" s="2220"/>
      <c r="E247" s="2219"/>
      <c r="F247" s="2237"/>
      <c r="G247" s="2503"/>
      <c r="H247" s="2216"/>
      <c r="I247" s="2238"/>
      <c r="J247" s="2358"/>
      <c r="K247" s="2536" t="s">
        <v>45</v>
      </c>
      <c r="L247" s="2551">
        <v>0</v>
      </c>
      <c r="M247" s="2260"/>
      <c r="N247" s="2850"/>
      <c r="O247" s="2846"/>
    </row>
    <row r="248" spans="1:21" s="75" customFormat="1" ht="17.25" customHeight="1" thickBot="1" x14ac:dyDescent="0.3">
      <c r="A248" s="2282"/>
      <c r="B248" s="2603"/>
      <c r="C248" s="2280"/>
      <c r="D248" s="2207"/>
      <c r="E248" s="2206"/>
      <c r="F248" s="2534"/>
      <c r="G248" s="2501"/>
      <c r="H248" s="2203"/>
      <c r="I248" s="2236"/>
      <c r="J248" s="2355"/>
      <c r="K248" s="2185" t="s">
        <v>33</v>
      </c>
      <c r="L248" s="2547">
        <f>SUM(L245:L247)</f>
        <v>60</v>
      </c>
      <c r="M248" s="2324"/>
      <c r="N248" s="2851"/>
      <c r="O248" s="2844"/>
    </row>
    <row r="249" spans="1:21" s="75" customFormat="1" ht="13.5" customHeight="1" x14ac:dyDescent="0.25">
      <c r="A249" s="2234" t="s">
        <v>39</v>
      </c>
      <c r="B249" s="2459" t="s">
        <v>39</v>
      </c>
      <c r="C249" s="2290" t="s">
        <v>97</v>
      </c>
      <c r="D249" s="2231" t="s">
        <v>97</v>
      </c>
      <c r="E249" s="2230"/>
      <c r="F249" s="2546" t="s">
        <v>788</v>
      </c>
      <c r="G249" s="2513" t="s">
        <v>770</v>
      </c>
      <c r="H249" s="2243" t="s">
        <v>52</v>
      </c>
      <c r="I249" s="2240" t="s">
        <v>634</v>
      </c>
      <c r="J249" s="2843" t="s">
        <v>151</v>
      </c>
      <c r="K249" s="2544" t="s">
        <v>49</v>
      </c>
      <c r="L249" s="2543">
        <v>70</v>
      </c>
      <c r="M249" s="2859" t="s">
        <v>787</v>
      </c>
      <c r="N249" s="2858" t="s">
        <v>602</v>
      </c>
      <c r="O249" s="2857">
        <v>4</v>
      </c>
      <c r="U249" s="2088"/>
    </row>
    <row r="250" spans="1:21" s="75" customFormat="1" ht="19.5" customHeight="1" x14ac:dyDescent="0.25">
      <c r="A250" s="2286"/>
      <c r="B250" s="2455"/>
      <c r="C250" s="2284"/>
      <c r="D250" s="2220"/>
      <c r="E250" s="2219"/>
      <c r="F250" s="2537"/>
      <c r="G250" s="2503"/>
      <c r="H250" s="2216"/>
      <c r="I250" s="2238"/>
      <c r="J250" s="2842"/>
      <c r="K250" s="2539" t="s">
        <v>41</v>
      </c>
      <c r="L250" s="2538"/>
      <c r="M250" s="2856"/>
      <c r="N250" s="2855"/>
      <c r="O250" s="2854"/>
    </row>
    <row r="251" spans="1:21" s="75" customFormat="1" ht="14.25" customHeight="1" thickBot="1" x14ac:dyDescent="0.3">
      <c r="A251" s="2286"/>
      <c r="B251" s="2455"/>
      <c r="C251" s="2284"/>
      <c r="D251" s="2220"/>
      <c r="E251" s="2219"/>
      <c r="F251" s="2537"/>
      <c r="G251" s="2503"/>
      <c r="H251" s="2216"/>
      <c r="I251" s="2238"/>
      <c r="J251" s="2358"/>
      <c r="K251" s="2578" t="s">
        <v>45</v>
      </c>
      <c r="L251" s="2551">
        <v>0</v>
      </c>
      <c r="M251" s="2260"/>
      <c r="N251" s="2850"/>
      <c r="O251" s="2846"/>
    </row>
    <row r="252" spans="1:21" s="75" customFormat="1" ht="18" customHeight="1" thickBot="1" x14ac:dyDescent="0.3">
      <c r="A252" s="2282"/>
      <c r="B252" s="2603"/>
      <c r="C252" s="2280"/>
      <c r="D252" s="2207"/>
      <c r="E252" s="2206"/>
      <c r="F252" s="2534"/>
      <c r="G252" s="2501"/>
      <c r="H252" s="2203"/>
      <c r="I252" s="2236"/>
      <c r="J252" s="2355"/>
      <c r="K252" s="2185" t="s">
        <v>33</v>
      </c>
      <c r="L252" s="2532">
        <f>SUM(L249:L251)</f>
        <v>70</v>
      </c>
      <c r="M252" s="2324"/>
      <c r="N252" s="2851"/>
      <c r="O252" s="2844"/>
    </row>
    <row r="253" spans="1:21" s="75" customFormat="1" ht="18.75" customHeight="1" x14ac:dyDescent="0.25">
      <c r="A253" s="2234" t="s">
        <v>39</v>
      </c>
      <c r="B253" s="2459" t="s">
        <v>39</v>
      </c>
      <c r="C253" s="2290" t="s">
        <v>97</v>
      </c>
      <c r="D253" s="2231" t="s">
        <v>96</v>
      </c>
      <c r="E253" s="2230"/>
      <c r="F253" s="2546" t="s">
        <v>786</v>
      </c>
      <c r="G253" s="2513" t="s">
        <v>770</v>
      </c>
      <c r="H253" s="2243" t="s">
        <v>52</v>
      </c>
      <c r="I253" s="2240" t="s">
        <v>634</v>
      </c>
      <c r="J253" s="2843" t="s">
        <v>151</v>
      </c>
      <c r="K253" s="2544" t="s">
        <v>49</v>
      </c>
      <c r="L253" s="2543">
        <v>20</v>
      </c>
      <c r="M253" s="2853" t="s">
        <v>785</v>
      </c>
      <c r="N253" s="2637" t="s">
        <v>557</v>
      </c>
      <c r="O253" s="2540">
        <v>6.5</v>
      </c>
    </row>
    <row r="254" spans="1:21" s="75" customFormat="1" ht="14.25" customHeight="1" x14ac:dyDescent="0.25">
      <c r="A254" s="2286"/>
      <c r="B254" s="2455"/>
      <c r="C254" s="2284"/>
      <c r="D254" s="2220"/>
      <c r="E254" s="2219"/>
      <c r="F254" s="2537"/>
      <c r="G254" s="2503"/>
      <c r="H254" s="2216"/>
      <c r="I254" s="2238"/>
      <c r="J254" s="2842"/>
      <c r="K254" s="2539" t="s">
        <v>41</v>
      </c>
      <c r="L254" s="2780"/>
      <c r="M254" s="2852"/>
      <c r="N254" s="2553"/>
      <c r="O254" s="2552"/>
    </row>
    <row r="255" spans="1:21" s="75" customFormat="1" ht="19.5" customHeight="1" thickBot="1" x14ac:dyDescent="0.3">
      <c r="A255" s="2286"/>
      <c r="B255" s="2455"/>
      <c r="C255" s="2284"/>
      <c r="D255" s="2220"/>
      <c r="E255" s="2219"/>
      <c r="F255" s="2537"/>
      <c r="G255" s="2503"/>
      <c r="H255" s="2216"/>
      <c r="I255" s="2238"/>
      <c r="J255" s="2358"/>
      <c r="K255" s="2536" t="s">
        <v>45</v>
      </c>
      <c r="L255" s="2335"/>
      <c r="M255" s="2260"/>
      <c r="N255" s="2850"/>
      <c r="O255" s="2329"/>
    </row>
    <row r="256" spans="1:21" s="75" customFormat="1" ht="15" customHeight="1" thickBot="1" x14ac:dyDescent="0.3">
      <c r="A256" s="2282"/>
      <c r="B256" s="2603"/>
      <c r="C256" s="2280"/>
      <c r="D256" s="2207"/>
      <c r="E256" s="2206"/>
      <c r="F256" s="2534"/>
      <c r="G256" s="2501"/>
      <c r="H256" s="2203"/>
      <c r="I256" s="2236"/>
      <c r="J256" s="2355"/>
      <c r="K256" s="2185" t="s">
        <v>33</v>
      </c>
      <c r="L256" s="2532">
        <f>SUM(L253:L255)</f>
        <v>20</v>
      </c>
      <c r="M256" s="2324"/>
      <c r="N256" s="2851"/>
      <c r="O256" s="2322"/>
    </row>
    <row r="257" spans="1:19" s="75" customFormat="1" ht="15" customHeight="1" x14ac:dyDescent="0.25">
      <c r="A257" s="2234" t="s">
        <v>39</v>
      </c>
      <c r="B257" s="2459" t="s">
        <v>39</v>
      </c>
      <c r="C257" s="2290" t="s">
        <v>97</v>
      </c>
      <c r="D257" s="2231" t="s">
        <v>94</v>
      </c>
      <c r="E257" s="2230"/>
      <c r="F257" s="2239" t="s">
        <v>784</v>
      </c>
      <c r="G257" s="2513" t="s">
        <v>770</v>
      </c>
      <c r="H257" s="2243" t="s">
        <v>52</v>
      </c>
      <c r="I257" s="2240" t="s">
        <v>634</v>
      </c>
      <c r="J257" s="2843" t="s">
        <v>151</v>
      </c>
      <c r="K257" s="2544" t="s">
        <v>49</v>
      </c>
      <c r="L257" s="2543">
        <v>494</v>
      </c>
      <c r="M257" s="2710" t="s">
        <v>783</v>
      </c>
      <c r="N257" s="2637" t="s">
        <v>47</v>
      </c>
      <c r="O257" s="2540">
        <v>13</v>
      </c>
      <c r="S257" s="2088"/>
    </row>
    <row r="258" spans="1:19" s="75" customFormat="1" ht="15" customHeight="1" x14ac:dyDescent="0.25">
      <c r="A258" s="2286"/>
      <c r="B258" s="2455"/>
      <c r="C258" s="2284"/>
      <c r="D258" s="2220"/>
      <c r="E258" s="2219"/>
      <c r="F258" s="2237"/>
      <c r="G258" s="2503"/>
      <c r="H258" s="2216"/>
      <c r="I258" s="2238"/>
      <c r="J258" s="2842"/>
      <c r="K258" s="2539" t="s">
        <v>41</v>
      </c>
      <c r="L258" s="2538"/>
      <c r="M258" s="2260"/>
      <c r="N258" s="2850"/>
      <c r="O258" s="2846"/>
    </row>
    <row r="259" spans="1:19" s="75" customFormat="1" ht="15" customHeight="1" thickBot="1" x14ac:dyDescent="0.3">
      <c r="A259" s="2286"/>
      <c r="B259" s="2455"/>
      <c r="C259" s="2284"/>
      <c r="D259" s="2220"/>
      <c r="E259" s="2219"/>
      <c r="F259" s="2237"/>
      <c r="G259" s="2503"/>
      <c r="H259" s="2216"/>
      <c r="I259" s="2238"/>
      <c r="J259" s="2358"/>
      <c r="K259" s="2536" t="s">
        <v>45</v>
      </c>
      <c r="L259" s="2551">
        <v>0</v>
      </c>
      <c r="M259" s="2260"/>
      <c r="N259" s="2850"/>
      <c r="O259" s="2849"/>
    </row>
    <row r="260" spans="1:19" s="75" customFormat="1" ht="15.75" customHeight="1" thickBot="1" x14ac:dyDescent="0.3">
      <c r="A260" s="2282"/>
      <c r="B260" s="2603"/>
      <c r="C260" s="2280"/>
      <c r="D260" s="2207"/>
      <c r="E260" s="2206"/>
      <c r="F260" s="2677"/>
      <c r="G260" s="2501"/>
      <c r="H260" s="2203"/>
      <c r="I260" s="2236"/>
      <c r="J260" s="2355"/>
      <c r="K260" s="2185" t="s">
        <v>33</v>
      </c>
      <c r="L260" s="2547">
        <f>SUM(L257:L259)</f>
        <v>494</v>
      </c>
      <c r="M260" s="2324"/>
      <c r="N260" s="2486"/>
      <c r="O260" s="2848"/>
    </row>
    <row r="261" spans="1:19" s="75" customFormat="1" ht="15" customHeight="1" x14ac:dyDescent="0.25">
      <c r="A261" s="2234" t="s">
        <v>39</v>
      </c>
      <c r="B261" s="2459" t="s">
        <v>39</v>
      </c>
      <c r="C261" s="2290" t="s">
        <v>97</v>
      </c>
      <c r="D261" s="2231" t="s">
        <v>90</v>
      </c>
      <c r="E261" s="2230"/>
      <c r="F261" s="2239" t="s">
        <v>782</v>
      </c>
      <c r="G261" s="2513" t="s">
        <v>770</v>
      </c>
      <c r="H261" s="2243" t="s">
        <v>52</v>
      </c>
      <c r="I261" s="2240" t="s">
        <v>634</v>
      </c>
      <c r="J261" s="2843" t="s">
        <v>151</v>
      </c>
      <c r="K261" s="2544" t="s">
        <v>49</v>
      </c>
      <c r="L261" s="2847">
        <v>400</v>
      </c>
      <c r="M261" s="2710" t="s">
        <v>781</v>
      </c>
      <c r="N261" s="2637" t="s">
        <v>47</v>
      </c>
      <c r="O261" s="2540">
        <v>50</v>
      </c>
      <c r="R261" s="2088"/>
    </row>
    <row r="262" spans="1:19" s="75" customFormat="1" ht="15" customHeight="1" x14ac:dyDescent="0.25">
      <c r="A262" s="2286"/>
      <c r="B262" s="2455"/>
      <c r="C262" s="2284"/>
      <c r="D262" s="2220"/>
      <c r="E262" s="2219"/>
      <c r="F262" s="2237"/>
      <c r="G262" s="2503"/>
      <c r="H262" s="2216"/>
      <c r="I262" s="2238"/>
      <c r="J262" s="2842"/>
      <c r="K262" s="2539" t="s">
        <v>41</v>
      </c>
      <c r="L262" s="2538"/>
      <c r="M262" s="2260"/>
      <c r="N262" s="2489"/>
      <c r="O262" s="2846"/>
    </row>
    <row r="263" spans="1:19" s="75" customFormat="1" ht="15" customHeight="1" thickBot="1" x14ac:dyDescent="0.3">
      <c r="A263" s="2286"/>
      <c r="B263" s="2455"/>
      <c r="C263" s="2284"/>
      <c r="D263" s="2220"/>
      <c r="E263" s="2219"/>
      <c r="F263" s="2237"/>
      <c r="G263" s="2503"/>
      <c r="H263" s="2216"/>
      <c r="I263" s="2238"/>
      <c r="J263" s="2358"/>
      <c r="K263" s="2578" t="s">
        <v>45</v>
      </c>
      <c r="L263" s="2551">
        <v>0</v>
      </c>
      <c r="M263" s="2257"/>
      <c r="N263" s="2577"/>
      <c r="O263" s="2845"/>
    </row>
    <row r="264" spans="1:19" s="75" customFormat="1" ht="21.75" customHeight="1" thickBot="1" x14ac:dyDescent="0.3">
      <c r="A264" s="2282"/>
      <c r="B264" s="2603"/>
      <c r="C264" s="2280"/>
      <c r="D264" s="2207"/>
      <c r="E264" s="2206"/>
      <c r="F264" s="2534"/>
      <c r="G264" s="2501"/>
      <c r="H264" s="2203"/>
      <c r="I264" s="2236"/>
      <c r="J264" s="2355"/>
      <c r="K264" s="2185" t="s">
        <v>33</v>
      </c>
      <c r="L264" s="2532">
        <f>SUM(L261:L263)</f>
        <v>400</v>
      </c>
      <c r="M264" s="2324"/>
      <c r="N264" s="2486"/>
      <c r="O264" s="2844"/>
    </row>
    <row r="265" spans="1:19" s="75" customFormat="1" ht="15" customHeight="1" x14ac:dyDescent="0.25">
      <c r="A265" s="2234" t="s">
        <v>39</v>
      </c>
      <c r="B265" s="2459" t="s">
        <v>39</v>
      </c>
      <c r="C265" s="2290" t="s">
        <v>97</v>
      </c>
      <c r="D265" s="2231" t="s">
        <v>86</v>
      </c>
      <c r="E265" s="2230"/>
      <c r="F265" s="2611" t="s">
        <v>780</v>
      </c>
      <c r="G265" s="2513" t="s">
        <v>770</v>
      </c>
      <c r="H265" s="2243" t="s">
        <v>52</v>
      </c>
      <c r="I265" s="2240" t="s">
        <v>628</v>
      </c>
      <c r="J265" s="2843" t="s">
        <v>204</v>
      </c>
      <c r="K265" s="2544" t="s">
        <v>49</v>
      </c>
      <c r="L265" s="2543">
        <v>150</v>
      </c>
      <c r="M265" s="2391" t="s">
        <v>779</v>
      </c>
      <c r="N265" s="2637" t="s">
        <v>47</v>
      </c>
      <c r="O265" s="2540">
        <v>1</v>
      </c>
    </row>
    <row r="266" spans="1:19" s="75" customFormat="1" ht="15" customHeight="1" x14ac:dyDescent="0.25">
      <c r="A266" s="2286"/>
      <c r="B266" s="2455"/>
      <c r="C266" s="2284"/>
      <c r="D266" s="2220"/>
      <c r="E266" s="2219"/>
      <c r="F266" s="2605"/>
      <c r="G266" s="2503"/>
      <c r="H266" s="2216"/>
      <c r="I266" s="2238"/>
      <c r="J266" s="2842"/>
      <c r="K266" s="2539" t="s">
        <v>41</v>
      </c>
      <c r="L266" s="2538"/>
      <c r="M266" s="2662"/>
      <c r="N266" s="2489"/>
      <c r="O266" s="2329"/>
    </row>
    <row r="267" spans="1:19" s="75" customFormat="1" ht="15" customHeight="1" thickBot="1" x14ac:dyDescent="0.3">
      <c r="A267" s="2286"/>
      <c r="B267" s="2455"/>
      <c r="C267" s="2284"/>
      <c r="D267" s="2220"/>
      <c r="E267" s="2219"/>
      <c r="F267" s="2605"/>
      <c r="G267" s="2503"/>
      <c r="H267" s="2216"/>
      <c r="I267" s="2238"/>
      <c r="J267" s="2358"/>
      <c r="K267" s="2578" t="s">
        <v>45</v>
      </c>
      <c r="L267" s="2551"/>
      <c r="M267" s="2257"/>
      <c r="N267" s="2577"/>
      <c r="O267" s="2576"/>
    </row>
    <row r="268" spans="1:19" s="75" customFormat="1" ht="15" customHeight="1" thickBot="1" x14ac:dyDescent="0.3">
      <c r="A268" s="2282"/>
      <c r="B268" s="2603"/>
      <c r="C268" s="2280"/>
      <c r="D268" s="2207"/>
      <c r="E268" s="2206"/>
      <c r="F268" s="2841"/>
      <c r="G268" s="2501"/>
      <c r="H268" s="2203"/>
      <c r="I268" s="2236"/>
      <c r="J268" s="2355"/>
      <c r="K268" s="2185" t="s">
        <v>33</v>
      </c>
      <c r="L268" s="2532">
        <f>SUM(L265:L267)</f>
        <v>150</v>
      </c>
      <c r="M268" s="2324"/>
      <c r="N268" s="2486"/>
      <c r="O268" s="2322"/>
    </row>
    <row r="269" spans="1:19" s="75" customFormat="1" ht="24" customHeight="1" x14ac:dyDescent="0.25">
      <c r="A269" s="2234" t="s">
        <v>39</v>
      </c>
      <c r="B269" s="2459" t="s">
        <v>39</v>
      </c>
      <c r="C269" s="2290" t="s">
        <v>97</v>
      </c>
      <c r="D269" s="2231" t="s">
        <v>82</v>
      </c>
      <c r="E269" s="2230"/>
      <c r="F269" s="2546" t="s">
        <v>778</v>
      </c>
      <c r="G269" s="2513" t="s">
        <v>770</v>
      </c>
      <c r="H269" s="2243" t="s">
        <v>52</v>
      </c>
      <c r="I269" s="2240" t="s">
        <v>634</v>
      </c>
      <c r="J269" s="2309" t="s">
        <v>151</v>
      </c>
      <c r="K269" s="2580" t="s">
        <v>49</v>
      </c>
      <c r="L269" s="2780">
        <v>320</v>
      </c>
      <c r="M269" s="2496" t="s">
        <v>777</v>
      </c>
      <c r="N269" s="2709" t="s">
        <v>776</v>
      </c>
      <c r="O269" s="2400">
        <v>289</v>
      </c>
      <c r="R269" s="2088"/>
      <c r="S269" s="2088"/>
    </row>
    <row r="270" spans="1:19" s="75" customFormat="1" ht="15" customHeight="1" x14ac:dyDescent="0.25">
      <c r="A270" s="2286"/>
      <c r="B270" s="2455"/>
      <c r="C270" s="2284"/>
      <c r="D270" s="2220"/>
      <c r="E270" s="2219"/>
      <c r="F270" s="2537"/>
      <c r="G270" s="2503"/>
      <c r="H270" s="2216"/>
      <c r="I270" s="2238"/>
      <c r="J270" s="2308"/>
      <c r="K270" s="2539" t="s">
        <v>41</v>
      </c>
      <c r="L270" s="2538"/>
      <c r="M270" s="2260"/>
      <c r="N270" s="2265"/>
      <c r="O270" s="2264"/>
    </row>
    <row r="271" spans="1:19" s="75" customFormat="1" ht="15" customHeight="1" thickBot="1" x14ac:dyDescent="0.3">
      <c r="A271" s="2286"/>
      <c r="B271" s="2455"/>
      <c r="C271" s="2284"/>
      <c r="D271" s="2220"/>
      <c r="E271" s="2219"/>
      <c r="F271" s="2537"/>
      <c r="G271" s="2503"/>
      <c r="H271" s="2216"/>
      <c r="I271" s="2238"/>
      <c r="J271" s="2308"/>
      <c r="K271" s="2536" t="s">
        <v>45</v>
      </c>
      <c r="L271" s="2840">
        <v>0</v>
      </c>
      <c r="M271" s="2260"/>
      <c r="N271" s="2265"/>
      <c r="O271" s="2264"/>
    </row>
    <row r="272" spans="1:19" s="75" customFormat="1" ht="15.75" customHeight="1" thickBot="1" x14ac:dyDescent="0.3">
      <c r="A272" s="2282"/>
      <c r="B272" s="2603"/>
      <c r="C272" s="2280"/>
      <c r="D272" s="2207"/>
      <c r="E272" s="2206"/>
      <c r="F272" s="2534"/>
      <c r="G272" s="2501"/>
      <c r="H272" s="2203"/>
      <c r="I272" s="2236"/>
      <c r="J272" s="2307"/>
      <c r="K272" s="2185" t="s">
        <v>33</v>
      </c>
      <c r="L272" s="2532">
        <f>SUM(L269:L271)</f>
        <v>320</v>
      </c>
      <c r="M272" s="2324"/>
      <c r="N272" s="2323"/>
      <c r="O272" s="2657"/>
    </row>
    <row r="273" spans="1:16" s="75" customFormat="1" ht="15" customHeight="1" x14ac:dyDescent="0.2">
      <c r="A273" s="2234" t="s">
        <v>39</v>
      </c>
      <c r="B273" s="2459" t="s">
        <v>39</v>
      </c>
      <c r="C273" s="2290" t="s">
        <v>97</v>
      </c>
      <c r="D273" s="2231" t="s">
        <v>74</v>
      </c>
      <c r="E273" s="2240"/>
      <c r="F273" s="2839" t="s">
        <v>775</v>
      </c>
      <c r="G273" s="2513" t="s">
        <v>770</v>
      </c>
      <c r="H273" s="2243" t="s">
        <v>52</v>
      </c>
      <c r="I273" s="2240" t="s">
        <v>628</v>
      </c>
      <c r="J273" s="2309" t="s">
        <v>204</v>
      </c>
      <c r="K273" s="2580" t="s">
        <v>49</v>
      </c>
      <c r="L273" s="2543">
        <v>20</v>
      </c>
      <c r="M273" s="2276" t="s">
        <v>774</v>
      </c>
      <c r="N273" s="2287" t="s">
        <v>602</v>
      </c>
      <c r="O273" s="2275">
        <v>200</v>
      </c>
      <c r="P273" s="2838"/>
    </row>
    <row r="274" spans="1:16" s="75" customFormat="1" ht="15" customHeight="1" x14ac:dyDescent="0.25">
      <c r="A274" s="2286"/>
      <c r="B274" s="2828"/>
      <c r="C274" s="2284"/>
      <c r="D274" s="2220"/>
      <c r="E274" s="2238"/>
      <c r="F274" s="2832"/>
      <c r="G274" s="2503"/>
      <c r="H274" s="2216"/>
      <c r="I274" s="2238"/>
      <c r="J274" s="2308"/>
      <c r="K274" s="2539" t="s">
        <v>41</v>
      </c>
      <c r="L274" s="2538"/>
      <c r="M274" s="2837" t="s">
        <v>773</v>
      </c>
      <c r="N274" s="2836" t="s">
        <v>772</v>
      </c>
      <c r="O274" s="2835"/>
    </row>
    <row r="275" spans="1:16" s="75" customFormat="1" ht="35.25" customHeight="1" thickBot="1" x14ac:dyDescent="0.3">
      <c r="A275" s="2286"/>
      <c r="B275" s="2828"/>
      <c r="C275" s="2284"/>
      <c r="D275" s="2220"/>
      <c r="E275" s="2238"/>
      <c r="F275" s="2832"/>
      <c r="G275" s="2503"/>
      <c r="H275" s="2216"/>
      <c r="I275" s="2238"/>
      <c r="J275" s="2308"/>
      <c r="K275" s="2536" t="s">
        <v>45</v>
      </c>
      <c r="L275" s="2335"/>
      <c r="M275" s="2213"/>
      <c r="N275" s="2834"/>
      <c r="O275" s="2833"/>
    </row>
    <row r="276" spans="1:16" s="75" customFormat="1" ht="15" customHeight="1" thickBot="1" x14ac:dyDescent="0.3">
      <c r="A276" s="2282"/>
      <c r="B276" s="2827"/>
      <c r="C276" s="2280"/>
      <c r="D276" s="2207"/>
      <c r="E276" s="2236"/>
      <c r="F276" s="2832"/>
      <c r="G276" s="2501"/>
      <c r="H276" s="2203"/>
      <c r="I276" s="2236"/>
      <c r="J276" s="2307"/>
      <c r="K276" s="2185" t="s">
        <v>33</v>
      </c>
      <c r="L276" s="2532">
        <f>SUM(L273:L275)</f>
        <v>20</v>
      </c>
      <c r="M276" s="2200"/>
      <c r="N276" s="2246"/>
      <c r="O276" s="2278"/>
    </row>
    <row r="277" spans="1:16" s="75" customFormat="1" ht="17.25" customHeight="1" x14ac:dyDescent="0.25">
      <c r="A277" s="2234" t="s">
        <v>39</v>
      </c>
      <c r="B277" s="2459" t="s">
        <v>39</v>
      </c>
      <c r="C277" s="2290" t="s">
        <v>97</v>
      </c>
      <c r="D277" s="2231" t="s">
        <v>119</v>
      </c>
      <c r="E277" s="2481"/>
      <c r="F277" s="2831" t="s">
        <v>771</v>
      </c>
      <c r="G277" s="2513" t="s">
        <v>770</v>
      </c>
      <c r="H277" s="2243" t="s">
        <v>52</v>
      </c>
      <c r="I277" s="2240" t="s">
        <v>634</v>
      </c>
      <c r="J277" s="2309" t="s">
        <v>151</v>
      </c>
      <c r="K277" s="2580" t="s">
        <v>49</v>
      </c>
      <c r="L277" s="2543">
        <v>150</v>
      </c>
      <c r="M277" s="2698" t="s">
        <v>769</v>
      </c>
      <c r="N277" s="2697" t="s">
        <v>768</v>
      </c>
      <c r="O277" s="2830">
        <v>700</v>
      </c>
    </row>
    <row r="278" spans="1:16" s="75" customFormat="1" ht="12.75" customHeight="1" x14ac:dyDescent="0.25">
      <c r="A278" s="2286"/>
      <c r="B278" s="2828"/>
      <c r="C278" s="2284"/>
      <c r="D278" s="2220"/>
      <c r="E278" s="2481"/>
      <c r="F278" s="2537"/>
      <c r="G278" s="2503"/>
      <c r="H278" s="2216"/>
      <c r="I278" s="2238"/>
      <c r="J278" s="2308"/>
      <c r="K278" s="2539" t="s">
        <v>41</v>
      </c>
      <c r="L278" s="2780"/>
      <c r="M278" s="2829"/>
      <c r="N278" s="2824"/>
      <c r="O278" s="2293"/>
    </row>
    <row r="279" spans="1:16" s="75" customFormat="1" ht="14.25" customHeight="1" thickBot="1" x14ac:dyDescent="0.3">
      <c r="A279" s="2286"/>
      <c r="B279" s="2828"/>
      <c r="C279" s="2284"/>
      <c r="D279" s="2220"/>
      <c r="E279" s="2481"/>
      <c r="F279" s="2537"/>
      <c r="G279" s="2503"/>
      <c r="H279" s="2216"/>
      <c r="I279" s="2238"/>
      <c r="J279" s="2308"/>
      <c r="K279" s="2536" t="s">
        <v>45</v>
      </c>
      <c r="L279" s="2335"/>
      <c r="M279" s="2260"/>
      <c r="N279" s="2265"/>
      <c r="O279" s="2264"/>
    </row>
    <row r="280" spans="1:16" s="75" customFormat="1" ht="11.25" customHeight="1" thickBot="1" x14ac:dyDescent="0.3">
      <c r="A280" s="2282"/>
      <c r="B280" s="2827"/>
      <c r="C280" s="2280"/>
      <c r="D280" s="2207"/>
      <c r="E280" s="2481"/>
      <c r="F280" s="2534"/>
      <c r="G280" s="2501"/>
      <c r="H280" s="2203"/>
      <c r="I280" s="2236"/>
      <c r="J280" s="2307"/>
      <c r="K280" s="2185" t="s">
        <v>33</v>
      </c>
      <c r="L280" s="2532">
        <f>SUM(L277:L279)</f>
        <v>150</v>
      </c>
      <c r="M280" s="2247"/>
      <c r="N280" s="2246"/>
      <c r="O280" s="2278"/>
    </row>
    <row r="281" spans="1:16" s="75" customFormat="1" ht="15" customHeight="1" thickBot="1" x14ac:dyDescent="0.3">
      <c r="A281" s="2306" t="s">
        <v>39</v>
      </c>
      <c r="B281" s="2344" t="s">
        <v>39</v>
      </c>
      <c r="C281" s="2305" t="s">
        <v>96</v>
      </c>
      <c r="D281" s="2448" t="s">
        <v>767</v>
      </c>
      <c r="E281" s="2447"/>
      <c r="F281" s="2446"/>
      <c r="G281" s="2513" t="s">
        <v>766</v>
      </c>
      <c r="H281" s="2243" t="s">
        <v>52</v>
      </c>
      <c r="I281" s="2240" t="s">
        <v>634</v>
      </c>
      <c r="J281" s="2309" t="s">
        <v>151</v>
      </c>
      <c r="K281" s="2590" t="s">
        <v>49</v>
      </c>
      <c r="L281" s="2559">
        <f>L285</f>
        <v>15</v>
      </c>
      <c r="M281" s="2276"/>
      <c r="N281" s="2334"/>
      <c r="O281" s="2668"/>
    </row>
    <row r="282" spans="1:16" s="75" customFormat="1" ht="15" customHeight="1" thickBot="1" x14ac:dyDescent="0.3">
      <c r="A282" s="2223"/>
      <c r="B282" s="2343"/>
      <c r="C282" s="2303"/>
      <c r="D282" s="2435"/>
      <c r="E282" s="2434"/>
      <c r="F282" s="2433"/>
      <c r="G282" s="2503"/>
      <c r="H282" s="2216"/>
      <c r="I282" s="2238"/>
      <c r="J282" s="2308"/>
      <c r="K282" s="2826" t="s">
        <v>41</v>
      </c>
      <c r="L282" s="2559"/>
      <c r="M282" s="2257"/>
      <c r="N282" s="2824"/>
      <c r="O282" s="2293"/>
    </row>
    <row r="283" spans="1:16" s="75" customFormat="1" ht="15" customHeight="1" thickBot="1" x14ac:dyDescent="0.3">
      <c r="A283" s="2223"/>
      <c r="B283" s="2343"/>
      <c r="C283" s="2303"/>
      <c r="D283" s="2435"/>
      <c r="E283" s="2434"/>
      <c r="F283" s="2433"/>
      <c r="G283" s="2503"/>
      <c r="H283" s="2216"/>
      <c r="I283" s="2238"/>
      <c r="J283" s="2308"/>
      <c r="K283" s="2562" t="s">
        <v>45</v>
      </c>
      <c r="L283" s="2559"/>
      <c r="M283" s="2260"/>
      <c r="N283" s="2265"/>
      <c r="O283" s="2264"/>
    </row>
    <row r="284" spans="1:16" s="75" customFormat="1" ht="15" customHeight="1" thickBot="1" x14ac:dyDescent="0.3">
      <c r="A284" s="2210"/>
      <c r="B284" s="2341"/>
      <c r="C284" s="2301"/>
      <c r="D284" s="2429"/>
      <c r="E284" s="2428"/>
      <c r="F284" s="2427"/>
      <c r="G284" s="2501"/>
      <c r="H284" s="2203"/>
      <c r="I284" s="2236"/>
      <c r="J284" s="2307"/>
      <c r="K284" s="2560" t="s">
        <v>33</v>
      </c>
      <c r="L284" s="2559">
        <f>SUM(L281:L283)</f>
        <v>15</v>
      </c>
      <c r="M284" s="2247"/>
      <c r="N284" s="2246"/>
      <c r="O284" s="2278"/>
    </row>
    <row r="285" spans="1:16" s="75" customFormat="1" ht="15" customHeight="1" x14ac:dyDescent="0.2">
      <c r="A285" s="2234" t="s">
        <v>39</v>
      </c>
      <c r="B285" s="2344" t="s">
        <v>39</v>
      </c>
      <c r="C285" s="2305" t="s">
        <v>96</v>
      </c>
      <c r="D285" s="2231" t="s">
        <v>56</v>
      </c>
      <c r="E285" s="2240"/>
      <c r="F285" s="2239" t="s">
        <v>767</v>
      </c>
      <c r="G285" s="2513" t="s">
        <v>766</v>
      </c>
      <c r="H285" s="2243" t="s">
        <v>52</v>
      </c>
      <c r="I285" s="2240" t="s">
        <v>634</v>
      </c>
      <c r="J285" s="2309" t="s">
        <v>151</v>
      </c>
      <c r="K285" s="2544" t="s">
        <v>49</v>
      </c>
      <c r="L285" s="2543">
        <v>15</v>
      </c>
      <c r="M285" s="2226" t="s">
        <v>765</v>
      </c>
      <c r="N285" s="2697" t="s">
        <v>764</v>
      </c>
      <c r="O285" s="2825"/>
    </row>
    <row r="286" spans="1:16" s="75" customFormat="1" ht="15" customHeight="1" x14ac:dyDescent="0.25">
      <c r="A286" s="2223"/>
      <c r="B286" s="2343"/>
      <c r="C286" s="2303"/>
      <c r="D286" s="2220"/>
      <c r="E286" s="2238"/>
      <c r="F286" s="2237"/>
      <c r="G286" s="2503"/>
      <c r="H286" s="2216"/>
      <c r="I286" s="2238"/>
      <c r="J286" s="2308"/>
      <c r="K286" s="2580" t="s">
        <v>41</v>
      </c>
      <c r="L286" s="2538"/>
      <c r="M286" s="2294"/>
      <c r="N286" s="2824"/>
      <c r="O286" s="2293"/>
    </row>
    <row r="287" spans="1:16" s="75" customFormat="1" ht="15" customHeight="1" thickBot="1" x14ac:dyDescent="0.3">
      <c r="A287" s="2223"/>
      <c r="B287" s="2343"/>
      <c r="C287" s="2303"/>
      <c r="D287" s="2220"/>
      <c r="E287" s="2238"/>
      <c r="F287" s="2237"/>
      <c r="G287" s="2503"/>
      <c r="H287" s="2216"/>
      <c r="I287" s="2238"/>
      <c r="J287" s="2308"/>
      <c r="K287" s="2536" t="s">
        <v>45</v>
      </c>
      <c r="L287" s="2335"/>
      <c r="M287" s="2260"/>
      <c r="N287" s="2265"/>
      <c r="O287" s="2264"/>
    </row>
    <row r="288" spans="1:16" s="75" customFormat="1" ht="15" customHeight="1" thickBot="1" x14ac:dyDescent="0.3">
      <c r="A288" s="2210"/>
      <c r="B288" s="2341"/>
      <c r="C288" s="2301"/>
      <c r="D288" s="2207"/>
      <c r="E288" s="2236"/>
      <c r="F288" s="2235"/>
      <c r="G288" s="2501"/>
      <c r="H288" s="2203"/>
      <c r="I288" s="2236"/>
      <c r="J288" s="2307"/>
      <c r="K288" s="2185" t="s">
        <v>33</v>
      </c>
      <c r="L288" s="2532">
        <f>SUM(L285:L287)</f>
        <v>15</v>
      </c>
      <c r="M288" s="2247"/>
      <c r="N288" s="2246"/>
      <c r="O288" s="2278"/>
    </row>
    <row r="289" spans="1:18" s="75" customFormat="1" ht="15" customHeight="1" thickBot="1" x14ac:dyDescent="0.3">
      <c r="A289" s="2173" t="s">
        <v>39</v>
      </c>
      <c r="B289" s="2180" t="s">
        <v>39</v>
      </c>
      <c r="C289" s="2179" t="s">
        <v>600</v>
      </c>
      <c r="D289" s="2179"/>
      <c r="E289" s="2179"/>
      <c r="F289" s="2179"/>
      <c r="G289" s="2179"/>
      <c r="H289" s="2179"/>
      <c r="I289" s="2179"/>
      <c r="J289" s="2179"/>
      <c r="K289" s="2178"/>
      <c r="L289" s="2823">
        <f>L240+L181+L173+L284</f>
        <v>6399.9</v>
      </c>
      <c r="M289" s="2176"/>
      <c r="N289" s="2175"/>
      <c r="O289" s="2174"/>
    </row>
    <row r="290" spans="1:18" s="75" customFormat="1" ht="15" customHeight="1" thickBot="1" x14ac:dyDescent="0.3">
      <c r="A290" s="2173" t="s">
        <v>39</v>
      </c>
      <c r="B290" s="2172" t="s">
        <v>599</v>
      </c>
      <c r="C290" s="2171"/>
      <c r="D290" s="2171"/>
      <c r="E290" s="2171"/>
      <c r="F290" s="2171"/>
      <c r="G290" s="2171"/>
      <c r="H290" s="2171"/>
      <c r="I290" s="2171"/>
      <c r="J290" s="2171"/>
      <c r="K290" s="2170"/>
      <c r="L290" s="2822">
        <f>L166+L289</f>
        <v>6399.9</v>
      </c>
      <c r="M290" s="2168"/>
      <c r="N290" s="2167"/>
      <c r="O290" s="2166"/>
    </row>
    <row r="291" spans="1:18" s="75" customFormat="1" ht="19.5" customHeight="1" thickBot="1" x14ac:dyDescent="0.3">
      <c r="A291" s="2173" t="s">
        <v>97</v>
      </c>
      <c r="B291" s="2821"/>
      <c r="C291" s="2819" t="s">
        <v>763</v>
      </c>
      <c r="D291" s="2819"/>
      <c r="E291" s="2819"/>
      <c r="F291" s="2819"/>
      <c r="G291" s="2819"/>
      <c r="H291" s="2820"/>
      <c r="I291" s="2819"/>
      <c r="J291" s="2819"/>
      <c r="K291" s="2819"/>
      <c r="L291" s="2819"/>
      <c r="M291" s="2819"/>
      <c r="N291" s="2819"/>
      <c r="O291" s="2818"/>
    </row>
    <row r="292" spans="1:18" s="75" customFormat="1" ht="23.25" customHeight="1" thickBot="1" x14ac:dyDescent="0.3">
      <c r="A292" s="2195"/>
      <c r="B292" s="2817"/>
      <c r="C292" s="2295"/>
      <c r="D292" s="2816"/>
      <c r="E292" s="2816"/>
      <c r="F292" s="2816"/>
      <c r="G292" s="2816"/>
      <c r="H292" s="2816"/>
      <c r="I292" s="2816"/>
      <c r="J292" s="2816"/>
      <c r="K292" s="2816"/>
      <c r="L292" s="2816"/>
      <c r="M292" s="2815" t="s">
        <v>762</v>
      </c>
      <c r="N292" s="2814" t="s">
        <v>761</v>
      </c>
      <c r="O292" s="2813" t="s">
        <v>760</v>
      </c>
    </row>
    <row r="293" spans="1:18" s="75" customFormat="1" ht="17.25" customHeight="1" thickBot="1" x14ac:dyDescent="0.3">
      <c r="A293" s="2173" t="s">
        <v>97</v>
      </c>
      <c r="B293" s="2812" t="s">
        <v>56</v>
      </c>
      <c r="C293" s="2811" t="s">
        <v>759</v>
      </c>
      <c r="D293" s="2810"/>
      <c r="E293" s="2810"/>
      <c r="F293" s="2810"/>
      <c r="G293" s="2810"/>
      <c r="H293" s="2810"/>
      <c r="I293" s="2810"/>
      <c r="J293" s="2810"/>
      <c r="K293" s="2810"/>
      <c r="L293" s="2810"/>
      <c r="M293" s="2810"/>
      <c r="N293" s="2810"/>
      <c r="O293" s="2809"/>
    </row>
    <row r="294" spans="1:18" s="75" customFormat="1" ht="24" customHeight="1" thickBot="1" x14ac:dyDescent="0.3">
      <c r="A294" s="2173"/>
      <c r="B294" s="2808"/>
      <c r="C294" s="2519"/>
      <c r="D294" s="2518"/>
      <c r="E294" s="2518"/>
      <c r="F294" s="2518"/>
      <c r="G294" s="2518"/>
      <c r="H294" s="2518"/>
      <c r="I294" s="2518"/>
      <c r="J294" s="2518"/>
      <c r="K294" s="2518"/>
      <c r="L294" s="2517"/>
      <c r="M294" s="2807" t="s">
        <v>758</v>
      </c>
      <c r="N294" s="2806" t="s">
        <v>163</v>
      </c>
      <c r="O294" s="2805">
        <v>3.82</v>
      </c>
    </row>
    <row r="295" spans="1:18" s="75" customFormat="1" ht="21" customHeight="1" thickBot="1" x14ac:dyDescent="0.3">
      <c r="A295" s="2306" t="s">
        <v>97</v>
      </c>
      <c r="B295" s="2497" t="s">
        <v>56</v>
      </c>
      <c r="C295" s="2375" t="s">
        <v>56</v>
      </c>
      <c r="D295" s="2804"/>
      <c r="E295" s="2803"/>
      <c r="F295" s="2447" t="s">
        <v>757</v>
      </c>
      <c r="G295" s="2764" t="s">
        <v>351</v>
      </c>
      <c r="H295" s="2243" t="s">
        <v>52</v>
      </c>
      <c r="I295" s="2445" t="s">
        <v>756</v>
      </c>
      <c r="J295" s="2457" t="s">
        <v>151</v>
      </c>
      <c r="K295" s="2566" t="s">
        <v>49</v>
      </c>
      <c r="L295" s="2597">
        <f>L300+L304+L308+L312+L316+L320+L325+L329+L333+L337+L339+L343+L347+L351+L355+L363+L359+L367+L371+L375+L379+L383+L387+L391+L395+L400+L405</f>
        <v>4487</v>
      </c>
      <c r="M295" s="2802"/>
      <c r="N295" s="2801"/>
      <c r="O295" s="2800"/>
      <c r="P295" s="2088"/>
      <c r="R295" s="2088"/>
    </row>
    <row r="296" spans="1:18" s="75" customFormat="1" ht="15" customHeight="1" thickBot="1" x14ac:dyDescent="0.3">
      <c r="A296" s="2223"/>
      <c r="B296" s="2490"/>
      <c r="C296" s="2366"/>
      <c r="D296" s="2794"/>
      <c r="E296" s="2793"/>
      <c r="F296" s="2434"/>
      <c r="G296" s="2768"/>
      <c r="H296" s="2216"/>
      <c r="I296" s="2432"/>
      <c r="J296" s="2799"/>
      <c r="K296" s="2564" t="s">
        <v>40</v>
      </c>
      <c r="L296" s="2597">
        <f>L301+L305+L309+L313+L317+L321+L326+L330+L334+L338+L340+L344+L348+L352+L356+L364+L360+L368+L372+L376+L380+L384+L388+L392+L396+L406</f>
        <v>2552.8000000000002</v>
      </c>
      <c r="M296" s="2797"/>
      <c r="N296" s="2796"/>
      <c r="O296" s="2795"/>
      <c r="P296" s="2088"/>
      <c r="R296" s="2088"/>
    </row>
    <row r="297" spans="1:18" s="75" customFormat="1" ht="15" customHeight="1" thickBot="1" x14ac:dyDescent="0.3">
      <c r="A297" s="2223"/>
      <c r="B297" s="2490"/>
      <c r="C297" s="2366"/>
      <c r="D297" s="2794"/>
      <c r="E297" s="2793"/>
      <c r="F297" s="2434"/>
      <c r="G297" s="2768"/>
      <c r="H297" s="2216"/>
      <c r="I297" s="2432"/>
      <c r="J297" s="2308" t="s">
        <v>460</v>
      </c>
      <c r="K297" s="2798" t="s">
        <v>42</v>
      </c>
      <c r="L297" s="2633">
        <f>L322+L397+L402+L407</f>
        <v>0</v>
      </c>
      <c r="M297" s="2797"/>
      <c r="N297" s="2796"/>
      <c r="O297" s="2795"/>
    </row>
    <row r="298" spans="1:18" s="75" customFormat="1" ht="15" customHeight="1" thickBot="1" x14ac:dyDescent="0.3">
      <c r="A298" s="2223"/>
      <c r="B298" s="2490"/>
      <c r="C298" s="2366"/>
      <c r="D298" s="2794"/>
      <c r="E298" s="2793"/>
      <c r="F298" s="2434"/>
      <c r="G298" s="2768"/>
      <c r="H298" s="2216"/>
      <c r="I298" s="2432"/>
      <c r="J298" s="2308"/>
      <c r="K298" s="2562" t="s">
        <v>45</v>
      </c>
      <c r="L298" s="2633">
        <f>L302+L306+L310+L323+L327+L331+L335+L341+L345+L349+L353+L357+L381+L389+L393+L385+L398+L408</f>
        <v>0</v>
      </c>
      <c r="M298" s="2466"/>
      <c r="N298" s="2792"/>
      <c r="O298" s="2791"/>
      <c r="R298" s="2088"/>
    </row>
    <row r="299" spans="1:18" s="75" customFormat="1" ht="15" customHeight="1" thickBot="1" x14ac:dyDescent="0.3">
      <c r="A299" s="2210"/>
      <c r="B299" s="2488"/>
      <c r="C299" s="2535"/>
      <c r="D299" s="2790"/>
      <c r="E299" s="2193"/>
      <c r="F299" s="2428"/>
      <c r="G299" s="2766"/>
      <c r="H299" s="2203"/>
      <c r="I299" s="2426"/>
      <c r="J299" s="2191"/>
      <c r="K299" s="2560" t="s">
        <v>33</v>
      </c>
      <c r="L299" s="2789">
        <f>SUM(L295:L298)</f>
        <v>7039.8</v>
      </c>
      <c r="M299" s="2324"/>
      <c r="N299" s="2486"/>
      <c r="O299" s="2322"/>
    </row>
    <row r="300" spans="1:18" s="75" customFormat="1" ht="16.899999999999999" customHeight="1" x14ac:dyDescent="0.25">
      <c r="A300" s="2306" t="s">
        <v>97</v>
      </c>
      <c r="B300" s="2497" t="s">
        <v>56</v>
      </c>
      <c r="C300" s="2305" t="s">
        <v>56</v>
      </c>
      <c r="D300" s="2231" t="s">
        <v>56</v>
      </c>
      <c r="E300" s="2230"/>
      <c r="F300" s="2239" t="s">
        <v>755</v>
      </c>
      <c r="G300" s="2764" t="s">
        <v>351</v>
      </c>
      <c r="H300" s="2243" t="s">
        <v>52</v>
      </c>
      <c r="I300" s="2754" t="s">
        <v>634</v>
      </c>
      <c r="J300" s="2227" t="s">
        <v>151</v>
      </c>
      <c r="K300" s="2544" t="s">
        <v>49</v>
      </c>
      <c r="L300" s="2788">
        <v>375</v>
      </c>
      <c r="M300" s="2610" t="s">
        <v>754</v>
      </c>
      <c r="N300" s="2632" t="s">
        <v>163</v>
      </c>
      <c r="O300" s="2540">
        <v>189.78</v>
      </c>
      <c r="P300" s="2077"/>
      <c r="Q300" s="2077"/>
      <c r="R300" s="2088"/>
    </row>
    <row r="301" spans="1:18" s="75" customFormat="1" ht="15.6" customHeight="1" x14ac:dyDescent="0.25">
      <c r="A301" s="2223"/>
      <c r="B301" s="2490"/>
      <c r="C301" s="2303"/>
      <c r="D301" s="2220"/>
      <c r="E301" s="2219"/>
      <c r="F301" s="2237"/>
      <c r="G301" s="2768"/>
      <c r="H301" s="2216"/>
      <c r="I301" s="2753"/>
      <c r="J301" s="2214"/>
      <c r="K301" s="2580" t="s">
        <v>40</v>
      </c>
      <c r="L301" s="2579">
        <v>0</v>
      </c>
      <c r="M301" s="2370"/>
      <c r="N301" s="2693"/>
      <c r="O301" s="2755"/>
      <c r="P301" s="2077"/>
      <c r="Q301" s="2077"/>
      <c r="R301" s="2088"/>
    </row>
    <row r="302" spans="1:18" s="75" customFormat="1" ht="13.5" customHeight="1" thickBot="1" x14ac:dyDescent="0.3">
      <c r="A302" s="2223"/>
      <c r="B302" s="2490"/>
      <c r="C302" s="2303"/>
      <c r="D302" s="2220"/>
      <c r="E302" s="2219"/>
      <c r="F302" s="2237"/>
      <c r="G302" s="2768"/>
      <c r="H302" s="2216"/>
      <c r="I302" s="2753"/>
      <c r="J302" s="2214"/>
      <c r="K302" s="2536" t="s">
        <v>45</v>
      </c>
      <c r="L302" s="2335"/>
      <c r="M302" s="2787"/>
      <c r="N302" s="2786"/>
      <c r="O302" s="2785"/>
      <c r="P302" s="2077"/>
      <c r="Q302" s="2077"/>
      <c r="R302" s="2088"/>
    </row>
    <row r="303" spans="1:18" s="75" customFormat="1" ht="13.5" customHeight="1" thickBot="1" x14ac:dyDescent="0.3">
      <c r="A303" s="2210"/>
      <c r="B303" s="2488"/>
      <c r="C303" s="2301"/>
      <c r="D303" s="2207"/>
      <c r="E303" s="2206"/>
      <c r="F303" s="2235"/>
      <c r="G303" s="2766"/>
      <c r="H303" s="2203"/>
      <c r="I303" s="2753"/>
      <c r="J303" s="2201"/>
      <c r="K303" s="2354" t="s">
        <v>33</v>
      </c>
      <c r="L303" s="2784">
        <f>SUM(L300:L302)</f>
        <v>375</v>
      </c>
      <c r="M303" s="2646"/>
      <c r="N303" s="2783"/>
      <c r="O303" s="2782"/>
      <c r="P303" s="2077"/>
      <c r="Q303" s="2077"/>
      <c r="R303" s="2088"/>
    </row>
    <row r="304" spans="1:18" s="75" customFormat="1" ht="20.25" customHeight="1" x14ac:dyDescent="0.25">
      <c r="A304" s="2306" t="s">
        <v>97</v>
      </c>
      <c r="B304" s="2497" t="s">
        <v>56</v>
      </c>
      <c r="C304" s="2305" t="s">
        <v>56</v>
      </c>
      <c r="D304" s="2231" t="s">
        <v>39</v>
      </c>
      <c r="E304" s="2230"/>
      <c r="F304" s="2239" t="s">
        <v>753</v>
      </c>
      <c r="G304" s="2764" t="s">
        <v>351</v>
      </c>
      <c r="H304" s="2243" t="s">
        <v>52</v>
      </c>
      <c r="I304" s="2753" t="s">
        <v>634</v>
      </c>
      <c r="J304" s="2227" t="s">
        <v>151</v>
      </c>
      <c r="K304" s="2544" t="s">
        <v>49</v>
      </c>
      <c r="L304" s="2543">
        <v>85</v>
      </c>
      <c r="M304" s="2610" t="s">
        <v>752</v>
      </c>
      <c r="N304" s="2776" t="s">
        <v>163</v>
      </c>
      <c r="O304" s="2781">
        <v>39.200000000000003</v>
      </c>
      <c r="P304" s="2077"/>
      <c r="Q304" s="2077"/>
      <c r="R304" s="2088"/>
    </row>
    <row r="305" spans="1:19" s="75" customFormat="1" ht="15" customHeight="1" x14ac:dyDescent="0.25">
      <c r="A305" s="2223"/>
      <c r="B305" s="2490"/>
      <c r="C305" s="2303"/>
      <c r="D305" s="2220"/>
      <c r="E305" s="2219"/>
      <c r="F305" s="2237"/>
      <c r="G305" s="2768"/>
      <c r="H305" s="2216"/>
      <c r="I305" s="2753"/>
      <c r="J305" s="2214"/>
      <c r="K305" s="2539" t="s">
        <v>40</v>
      </c>
      <c r="L305" s="2780"/>
      <c r="M305" s="2370"/>
      <c r="N305" s="2745"/>
      <c r="O305" s="2258"/>
      <c r="P305" s="2077"/>
      <c r="Q305" s="2077"/>
    </row>
    <row r="306" spans="1:19" s="75" customFormat="1" ht="27" customHeight="1" thickBot="1" x14ac:dyDescent="0.3">
      <c r="A306" s="2223"/>
      <c r="B306" s="2490"/>
      <c r="C306" s="2303"/>
      <c r="D306" s="2220"/>
      <c r="E306" s="2219"/>
      <c r="F306" s="2237"/>
      <c r="G306" s="2768"/>
      <c r="H306" s="2216"/>
      <c r="I306" s="2753"/>
      <c r="J306" s="2214"/>
      <c r="K306" s="2536" t="s">
        <v>45</v>
      </c>
      <c r="L306" s="2335"/>
      <c r="M306" s="2779" t="s">
        <v>751</v>
      </c>
      <c r="N306" s="2778" t="s">
        <v>557</v>
      </c>
      <c r="O306" s="2777">
        <v>1.2</v>
      </c>
      <c r="P306" s="2077"/>
      <c r="Q306" s="2077"/>
    </row>
    <row r="307" spans="1:19" s="75" customFormat="1" ht="14.25" customHeight="1" thickBot="1" x14ac:dyDescent="0.3">
      <c r="A307" s="2210"/>
      <c r="B307" s="2488"/>
      <c r="C307" s="2301"/>
      <c r="D307" s="2207"/>
      <c r="E307" s="2206"/>
      <c r="F307" s="2235"/>
      <c r="G307" s="2766"/>
      <c r="H307" s="2203"/>
      <c r="I307" s="2753"/>
      <c r="J307" s="2201"/>
      <c r="K307" s="2185" t="s">
        <v>33</v>
      </c>
      <c r="L307" s="2532">
        <f>SUM(L304:L306)</f>
        <v>85</v>
      </c>
      <c r="M307" s="2247"/>
      <c r="N307" s="2700"/>
      <c r="O307" s="2773"/>
      <c r="P307" s="2077"/>
      <c r="Q307" s="2077"/>
    </row>
    <row r="308" spans="1:19" s="75" customFormat="1" ht="15" customHeight="1" x14ac:dyDescent="0.25">
      <c r="A308" s="2306" t="s">
        <v>97</v>
      </c>
      <c r="B308" s="2497" t="s">
        <v>56</v>
      </c>
      <c r="C308" s="2305" t="s">
        <v>56</v>
      </c>
      <c r="D308" s="2231" t="s">
        <v>97</v>
      </c>
      <c r="E308" s="2230"/>
      <c r="F308" s="2239" t="s">
        <v>750</v>
      </c>
      <c r="G308" s="2513" t="s">
        <v>351</v>
      </c>
      <c r="H308" s="2243" t="s">
        <v>52</v>
      </c>
      <c r="I308" s="2753" t="s">
        <v>604</v>
      </c>
      <c r="J308" s="2309" t="s">
        <v>749</v>
      </c>
      <c r="K308" s="2544" t="s">
        <v>49</v>
      </c>
      <c r="L308" s="2586">
        <v>2132.9</v>
      </c>
      <c r="M308" s="2550" t="s">
        <v>748</v>
      </c>
      <c r="N308" s="2776" t="s">
        <v>163</v>
      </c>
      <c r="O308" s="2649">
        <v>9.8000000000000007</v>
      </c>
      <c r="P308" s="2077"/>
      <c r="Q308" s="2077"/>
      <c r="R308" s="2088"/>
    </row>
    <row r="309" spans="1:19" s="75" customFormat="1" ht="12.75" customHeight="1" x14ac:dyDescent="0.25">
      <c r="A309" s="2223"/>
      <c r="B309" s="2490"/>
      <c r="C309" s="2303"/>
      <c r="D309" s="2220"/>
      <c r="E309" s="2219"/>
      <c r="F309" s="2237"/>
      <c r="G309" s="2503"/>
      <c r="H309" s="2216"/>
      <c r="I309" s="2753" t="s">
        <v>634</v>
      </c>
      <c r="J309" s="2308"/>
      <c r="K309" s="2539" t="s">
        <v>40</v>
      </c>
      <c r="L309" s="2584">
        <v>909.8</v>
      </c>
      <c r="M309" s="2775"/>
      <c r="N309" s="2745"/>
      <c r="O309" s="2273"/>
      <c r="P309" s="2077"/>
      <c r="Q309" s="2077"/>
      <c r="R309" s="2088"/>
      <c r="S309" s="2088"/>
    </row>
    <row r="310" spans="1:19" s="75" customFormat="1" ht="18.75" customHeight="1" thickBot="1" x14ac:dyDescent="0.3">
      <c r="A310" s="2223"/>
      <c r="B310" s="2490"/>
      <c r="C310" s="2303"/>
      <c r="D310" s="2220"/>
      <c r="E310" s="2219"/>
      <c r="F310" s="2237"/>
      <c r="G310" s="2503"/>
      <c r="H310" s="2216"/>
      <c r="I310" s="2753"/>
      <c r="J310" s="2308"/>
      <c r="K310" s="2752" t="s">
        <v>45</v>
      </c>
      <c r="L310" s="2551"/>
      <c r="M310" s="2324"/>
      <c r="N310" s="2743"/>
      <c r="O310" s="2742"/>
      <c r="P310" s="2077"/>
      <c r="Q310" s="2077"/>
      <c r="R310" s="2088"/>
    </row>
    <row r="311" spans="1:19" s="75" customFormat="1" ht="15.75" customHeight="1" thickBot="1" x14ac:dyDescent="0.3">
      <c r="A311" s="2210"/>
      <c r="B311" s="2488"/>
      <c r="C311" s="2301"/>
      <c r="D311" s="2207"/>
      <c r="E311" s="2206"/>
      <c r="F311" s="2235"/>
      <c r="G311" s="2501"/>
      <c r="H311" s="2203"/>
      <c r="I311" s="2753"/>
      <c r="J311" s="2533"/>
      <c r="K311" s="2185" t="s">
        <v>33</v>
      </c>
      <c r="L311" s="2774">
        <f>SUM(L308:L310)</f>
        <v>3042.7</v>
      </c>
      <c r="M311" s="2247"/>
      <c r="N311" s="2700"/>
      <c r="O311" s="2773"/>
      <c r="P311" s="2077"/>
      <c r="Q311" s="2077"/>
    </row>
    <row r="312" spans="1:19" s="75" customFormat="1" ht="20.25" hidden="1" customHeight="1" x14ac:dyDescent="0.25">
      <c r="A312" s="2306" t="s">
        <v>97</v>
      </c>
      <c r="B312" s="2497" t="s">
        <v>56</v>
      </c>
      <c r="C312" s="2305" t="s">
        <v>56</v>
      </c>
      <c r="D312" s="2231" t="s">
        <v>96</v>
      </c>
      <c r="E312" s="2230"/>
      <c r="F312" s="2239" t="s">
        <v>747</v>
      </c>
      <c r="G312" s="2764" t="s">
        <v>351</v>
      </c>
      <c r="H312" s="2243" t="s">
        <v>52</v>
      </c>
      <c r="I312" s="2753"/>
      <c r="J312" s="2772"/>
      <c r="K312" s="2544" t="s">
        <v>49</v>
      </c>
      <c r="L312" s="2543"/>
      <c r="M312" s="2610" t="s">
        <v>746</v>
      </c>
      <c r="N312" s="2632" t="s">
        <v>163</v>
      </c>
      <c r="O312" s="2540"/>
      <c r="P312" s="2077"/>
      <c r="Q312" s="2077"/>
    </row>
    <row r="313" spans="1:19" s="75" customFormat="1" ht="14.25" hidden="1" customHeight="1" x14ac:dyDescent="0.25">
      <c r="A313" s="2223"/>
      <c r="B313" s="2490"/>
      <c r="C313" s="2303"/>
      <c r="D313" s="2220"/>
      <c r="E313" s="2219"/>
      <c r="F313" s="2237"/>
      <c r="G313" s="2768"/>
      <c r="H313" s="2216"/>
      <c r="I313" s="2753"/>
      <c r="J313" s="2771"/>
      <c r="K313" s="2539" t="s">
        <v>40</v>
      </c>
      <c r="L313" s="2538"/>
      <c r="M313" s="2370"/>
      <c r="N313" s="2745"/>
      <c r="O313" s="2273"/>
      <c r="P313" s="2077"/>
      <c r="Q313" s="2077"/>
    </row>
    <row r="314" spans="1:19" s="75" customFormat="1" ht="15" hidden="1" customHeight="1" thickBot="1" x14ac:dyDescent="0.3">
      <c r="A314" s="2223"/>
      <c r="B314" s="2490"/>
      <c r="C314" s="2303"/>
      <c r="D314" s="2220"/>
      <c r="E314" s="2219"/>
      <c r="F314" s="2237"/>
      <c r="G314" s="2768"/>
      <c r="H314" s="2216"/>
      <c r="I314" s="2753"/>
      <c r="J314" s="2771"/>
      <c r="K314" s="2752" t="s">
        <v>45</v>
      </c>
      <c r="L314" s="2679"/>
      <c r="M314" s="2265"/>
      <c r="N314" s="2489"/>
      <c r="O314" s="2329"/>
      <c r="P314" s="2077"/>
      <c r="Q314" s="2077"/>
      <c r="R314" s="2088"/>
    </row>
    <row r="315" spans="1:19" s="75" customFormat="1" ht="15" hidden="1" customHeight="1" thickBot="1" x14ac:dyDescent="0.3">
      <c r="A315" s="2210"/>
      <c r="B315" s="2488"/>
      <c r="C315" s="2301"/>
      <c r="D315" s="2207"/>
      <c r="E315" s="2206"/>
      <c r="F315" s="2235"/>
      <c r="G315" s="2766"/>
      <c r="H315" s="2203"/>
      <c r="I315" s="2753"/>
      <c r="J315" s="2770"/>
      <c r="K315" s="2601" t="s">
        <v>33</v>
      </c>
      <c r="L315" s="2335">
        <f>SUM(L312:L314)</f>
        <v>0</v>
      </c>
      <c r="M315" s="2324"/>
      <c r="N315" s="2486"/>
      <c r="O315" s="2322"/>
      <c r="P315" s="2077"/>
      <c r="Q315" s="2077"/>
    </row>
    <row r="316" spans="1:19" s="75" customFormat="1" ht="55.5" hidden="1" customHeight="1" x14ac:dyDescent="0.25">
      <c r="A316" s="2306" t="s">
        <v>97</v>
      </c>
      <c r="B316" s="2497" t="s">
        <v>56</v>
      </c>
      <c r="C316" s="2305" t="s">
        <v>56</v>
      </c>
      <c r="D316" s="2231" t="s">
        <v>94</v>
      </c>
      <c r="E316" s="2230"/>
      <c r="F316" s="2239" t="s">
        <v>745</v>
      </c>
      <c r="G316" s="2764" t="s">
        <v>351</v>
      </c>
      <c r="H316" s="2243" t="s">
        <v>52</v>
      </c>
      <c r="I316" s="2753"/>
      <c r="J316" s="2769"/>
      <c r="K316" s="2544" t="s">
        <v>49</v>
      </c>
      <c r="L316" s="2543">
        <v>0</v>
      </c>
      <c r="M316" s="2713" t="s">
        <v>744</v>
      </c>
      <c r="N316" s="2712" t="s">
        <v>163</v>
      </c>
      <c r="O316" s="2540"/>
      <c r="P316" s="2077"/>
      <c r="Q316" s="2077"/>
      <c r="R316" s="2088"/>
    </row>
    <row r="317" spans="1:19" s="75" customFormat="1" ht="15" hidden="1" customHeight="1" x14ac:dyDescent="0.25">
      <c r="A317" s="2223"/>
      <c r="B317" s="2490"/>
      <c r="C317" s="2303"/>
      <c r="D317" s="2220"/>
      <c r="E317" s="2219"/>
      <c r="F317" s="2237"/>
      <c r="G317" s="2768"/>
      <c r="H317" s="2216"/>
      <c r="I317" s="2753"/>
      <c r="J317" s="2767"/>
      <c r="K317" s="2539" t="s">
        <v>40</v>
      </c>
      <c r="L317" s="2538">
        <v>0</v>
      </c>
      <c r="M317" s="2260"/>
      <c r="N317" s="2489"/>
      <c r="O317" s="2329"/>
      <c r="P317" s="2077"/>
      <c r="Q317" s="2077"/>
    </row>
    <row r="318" spans="1:19" s="75" customFormat="1" ht="15" hidden="1" customHeight="1" thickBot="1" x14ac:dyDescent="0.3">
      <c r="A318" s="2223"/>
      <c r="B318" s="2490"/>
      <c r="C318" s="2303"/>
      <c r="D318" s="2220"/>
      <c r="E318" s="2219"/>
      <c r="F318" s="2237"/>
      <c r="G318" s="2768"/>
      <c r="H318" s="2216"/>
      <c r="I318" s="2753"/>
      <c r="J318" s="2767"/>
      <c r="K318" s="2536" t="s">
        <v>45</v>
      </c>
      <c r="L318" s="2335"/>
      <c r="M318" s="2260"/>
      <c r="N318" s="2489"/>
      <c r="O318" s="2329"/>
      <c r="P318" s="2077"/>
      <c r="Q318" s="2077"/>
    </row>
    <row r="319" spans="1:19" s="75" customFormat="1" ht="15" hidden="1" customHeight="1" thickBot="1" x14ac:dyDescent="0.3">
      <c r="A319" s="2210"/>
      <c r="B319" s="2488"/>
      <c r="C319" s="2301"/>
      <c r="D319" s="2207"/>
      <c r="E319" s="2206"/>
      <c r="F319" s="2235"/>
      <c r="G319" s="2766"/>
      <c r="H319" s="2203"/>
      <c r="I319" s="2751"/>
      <c r="J319" s="2765"/>
      <c r="K319" s="2601" t="s">
        <v>33</v>
      </c>
      <c r="L319" s="2335">
        <f>SUM(L316:L318)</f>
        <v>0</v>
      </c>
      <c r="M319" s="2324"/>
      <c r="N319" s="2486"/>
      <c r="O319" s="2322"/>
      <c r="P319" s="2077"/>
      <c r="Q319" s="2077"/>
    </row>
    <row r="320" spans="1:19" s="75" customFormat="1" ht="15.6" hidden="1" customHeight="1" x14ac:dyDescent="0.25">
      <c r="A320" s="2306" t="s">
        <v>97</v>
      </c>
      <c r="B320" s="2497" t="s">
        <v>56</v>
      </c>
      <c r="C320" s="2305" t="s">
        <v>56</v>
      </c>
      <c r="D320" s="2231"/>
      <c r="E320" s="2230"/>
      <c r="F320" s="2239"/>
      <c r="G320" s="2764" t="s">
        <v>351</v>
      </c>
      <c r="H320" s="2243" t="s">
        <v>52</v>
      </c>
      <c r="I320" s="2754" t="s">
        <v>604</v>
      </c>
      <c r="J320" s="2309" t="s">
        <v>460</v>
      </c>
      <c r="K320" s="2544" t="s">
        <v>49</v>
      </c>
      <c r="L320" s="2543"/>
      <c r="M320" s="2391" t="s">
        <v>743</v>
      </c>
      <c r="N320" s="2709" t="s">
        <v>163</v>
      </c>
      <c r="O320" s="2333"/>
      <c r="P320" s="2077"/>
      <c r="Q320" s="2077"/>
    </row>
    <row r="321" spans="1:20" s="75" customFormat="1" ht="15" hidden="1" customHeight="1" x14ac:dyDescent="0.25">
      <c r="A321" s="2223"/>
      <c r="B321" s="2490"/>
      <c r="C321" s="2303"/>
      <c r="D321" s="2220"/>
      <c r="E321" s="2219"/>
      <c r="F321" s="2237"/>
      <c r="G321" s="2503"/>
      <c r="H321" s="2216"/>
      <c r="I321" s="2753"/>
      <c r="J321" s="2308"/>
      <c r="K321" s="2539" t="s">
        <v>40</v>
      </c>
      <c r="L321" s="2763"/>
      <c r="M321" s="2662"/>
      <c r="N321" s="2489"/>
      <c r="O321" s="2329"/>
      <c r="P321" s="2077"/>
      <c r="Q321" s="2077"/>
      <c r="R321" s="2088"/>
    </row>
    <row r="322" spans="1:20" s="75" customFormat="1" ht="15" hidden="1" customHeight="1" x14ac:dyDescent="0.25">
      <c r="A322" s="2223"/>
      <c r="B322" s="2490"/>
      <c r="C322" s="2303"/>
      <c r="D322" s="2220"/>
      <c r="E322" s="2219"/>
      <c r="F322" s="2237"/>
      <c r="G322" s="2503"/>
      <c r="H322" s="2216"/>
      <c r="I322" s="2753"/>
      <c r="J322" s="2308"/>
      <c r="K322" s="2536" t="s">
        <v>42</v>
      </c>
      <c r="L322" s="2762"/>
      <c r="M322" s="2761"/>
      <c r="N322" s="2489"/>
      <c r="O322" s="2329"/>
      <c r="P322" s="2077"/>
      <c r="Q322" s="2077"/>
      <c r="R322" s="2088"/>
    </row>
    <row r="323" spans="1:20" s="75" customFormat="1" ht="15" hidden="1" customHeight="1" thickBot="1" x14ac:dyDescent="0.3">
      <c r="A323" s="2223"/>
      <c r="B323" s="2490"/>
      <c r="C323" s="2303"/>
      <c r="D323" s="2220"/>
      <c r="E323" s="2219"/>
      <c r="F323" s="2237"/>
      <c r="G323" s="2503"/>
      <c r="H323" s="2216"/>
      <c r="I323" s="2753"/>
      <c r="J323" s="2365"/>
      <c r="K323" s="2536" t="s">
        <v>45</v>
      </c>
      <c r="L323" s="2335"/>
      <c r="M323" s="2260"/>
      <c r="N323" s="2489"/>
      <c r="O323" s="2329"/>
      <c r="P323" s="2077"/>
      <c r="Q323" s="2077"/>
      <c r="R323" s="2088"/>
    </row>
    <row r="324" spans="1:20" s="75" customFormat="1" ht="15" hidden="1" customHeight="1" thickBot="1" x14ac:dyDescent="0.3">
      <c r="A324" s="2210"/>
      <c r="B324" s="2488"/>
      <c r="C324" s="2301"/>
      <c r="D324" s="2207"/>
      <c r="E324" s="2206"/>
      <c r="F324" s="2235"/>
      <c r="G324" s="2501"/>
      <c r="H324" s="2203"/>
      <c r="I324" s="2751"/>
      <c r="J324" s="2533"/>
      <c r="K324" s="2601" t="s">
        <v>33</v>
      </c>
      <c r="L324" s="2335">
        <f>SUM(L320:L323)</f>
        <v>0</v>
      </c>
      <c r="M324" s="2324"/>
      <c r="N324" s="2486"/>
      <c r="O324" s="2322"/>
      <c r="P324" s="2077"/>
      <c r="Q324" s="2077"/>
      <c r="R324" s="2088"/>
    </row>
    <row r="325" spans="1:20" s="75" customFormat="1" ht="16.5" customHeight="1" x14ac:dyDescent="0.25">
      <c r="A325" s="2306" t="s">
        <v>97</v>
      </c>
      <c r="B325" s="2497" t="s">
        <v>56</v>
      </c>
      <c r="C325" s="2305" t="s">
        <v>56</v>
      </c>
      <c r="D325" s="2231" t="s">
        <v>86</v>
      </c>
      <c r="E325" s="2230"/>
      <c r="F325" s="2239" t="s">
        <v>742</v>
      </c>
      <c r="G325" s="2513" t="s">
        <v>351</v>
      </c>
      <c r="H325" s="2243" t="s">
        <v>52</v>
      </c>
      <c r="I325" s="2754" t="s">
        <v>604</v>
      </c>
      <c r="J325" s="2309" t="s">
        <v>460</v>
      </c>
      <c r="K325" s="2544" t="s">
        <v>49</v>
      </c>
      <c r="L325" s="2543">
        <v>1000</v>
      </c>
      <c r="M325" s="2406" t="s">
        <v>741</v>
      </c>
      <c r="N325" s="2637" t="s">
        <v>163</v>
      </c>
      <c r="O325" s="2333">
        <v>1.423</v>
      </c>
      <c r="P325" s="2077"/>
      <c r="Q325" s="2077"/>
      <c r="R325" s="2088"/>
    </row>
    <row r="326" spans="1:20" s="75" customFormat="1" ht="15" customHeight="1" x14ac:dyDescent="0.25">
      <c r="A326" s="2223"/>
      <c r="B326" s="2490"/>
      <c r="C326" s="2303"/>
      <c r="D326" s="2220"/>
      <c r="E326" s="2219"/>
      <c r="F326" s="2237"/>
      <c r="G326" s="2503"/>
      <c r="H326" s="2216"/>
      <c r="I326" s="2753"/>
      <c r="J326" s="2308"/>
      <c r="K326" s="2539" t="s">
        <v>40</v>
      </c>
      <c r="L326" s="2584">
        <v>323</v>
      </c>
      <c r="M326" s="2404"/>
      <c r="N326" s="2760"/>
      <c r="O326" s="2273"/>
      <c r="P326" s="2077"/>
      <c r="Q326" s="2077"/>
      <c r="R326" s="2088"/>
    </row>
    <row r="327" spans="1:20" s="75" customFormat="1" ht="12.6" customHeight="1" thickBot="1" x14ac:dyDescent="0.3">
      <c r="A327" s="2223"/>
      <c r="B327" s="2490"/>
      <c r="C327" s="2303"/>
      <c r="D327" s="2220"/>
      <c r="E327" s="2219"/>
      <c r="F327" s="2237"/>
      <c r="G327" s="2503"/>
      <c r="H327" s="2216"/>
      <c r="I327" s="2753"/>
      <c r="J327" s="2308"/>
      <c r="K327" s="2536" t="s">
        <v>45</v>
      </c>
      <c r="L327" s="2335"/>
      <c r="M327" s="2260"/>
      <c r="N327" s="2489"/>
      <c r="O327" s="2273"/>
      <c r="P327" s="2077"/>
      <c r="Q327" s="2077"/>
      <c r="R327" s="2088"/>
    </row>
    <row r="328" spans="1:20" s="75" customFormat="1" ht="22.5" customHeight="1" thickBot="1" x14ac:dyDescent="0.3">
      <c r="A328" s="2210"/>
      <c r="B328" s="2488"/>
      <c r="C328" s="2301"/>
      <c r="D328" s="2207"/>
      <c r="E328" s="2206"/>
      <c r="F328" s="2235"/>
      <c r="G328" s="2501"/>
      <c r="H328" s="2203"/>
      <c r="I328" s="2751"/>
      <c r="J328" s="2307"/>
      <c r="K328" s="2185" t="s">
        <v>33</v>
      </c>
      <c r="L328" s="2759">
        <f>SUM(L325:L327)</f>
        <v>1323</v>
      </c>
      <c r="M328" s="2324"/>
      <c r="N328" s="2486"/>
      <c r="O328" s="2742"/>
      <c r="P328" s="2077"/>
      <c r="Q328" s="2077"/>
      <c r="R328" s="2088"/>
    </row>
    <row r="329" spans="1:20" s="75" customFormat="1" ht="13.15" customHeight="1" x14ac:dyDescent="0.25">
      <c r="A329" s="2306" t="s">
        <v>97</v>
      </c>
      <c r="B329" s="2497" t="s">
        <v>56</v>
      </c>
      <c r="C329" s="2305" t="s">
        <v>56</v>
      </c>
      <c r="D329" s="2231" t="s">
        <v>82</v>
      </c>
      <c r="E329" s="2758"/>
      <c r="F329" s="2338" t="s">
        <v>740</v>
      </c>
      <c r="G329" s="2513" t="s">
        <v>351</v>
      </c>
      <c r="H329" s="2243" t="s">
        <v>52</v>
      </c>
      <c r="I329" s="2754" t="s">
        <v>604</v>
      </c>
      <c r="J329" s="2309" t="s">
        <v>460</v>
      </c>
      <c r="K329" s="2544" t="s">
        <v>49</v>
      </c>
      <c r="L329" s="2543">
        <v>30</v>
      </c>
      <c r="M329" s="2276" t="s">
        <v>739</v>
      </c>
      <c r="N329" s="2697" t="s">
        <v>602</v>
      </c>
      <c r="O329" s="2333">
        <v>1</v>
      </c>
      <c r="P329" s="2077"/>
      <c r="Q329" s="2077"/>
      <c r="R329" s="2088"/>
    </row>
    <row r="330" spans="1:20" s="75" customFormat="1" ht="15" customHeight="1" x14ac:dyDescent="0.25">
      <c r="A330" s="2223"/>
      <c r="B330" s="2490"/>
      <c r="C330" s="2303"/>
      <c r="D330" s="2220"/>
      <c r="E330" s="2717"/>
      <c r="F330" s="2332"/>
      <c r="G330" s="2503"/>
      <c r="H330" s="2216"/>
      <c r="I330" s="2753"/>
      <c r="J330" s="2308"/>
      <c r="K330" s="2539" t="s">
        <v>40</v>
      </c>
      <c r="L330" s="2584">
        <v>0</v>
      </c>
      <c r="M330" s="2260"/>
      <c r="N330" s="2489"/>
      <c r="O330" s="2273"/>
      <c r="P330" s="2077"/>
      <c r="Q330" s="2077"/>
      <c r="R330" s="2088"/>
    </row>
    <row r="331" spans="1:20" s="75" customFormat="1" ht="13.5" customHeight="1" thickBot="1" x14ac:dyDescent="0.3">
      <c r="A331" s="2223"/>
      <c r="B331" s="2490"/>
      <c r="C331" s="2303"/>
      <c r="D331" s="2220"/>
      <c r="E331" s="2717"/>
      <c r="F331" s="2332"/>
      <c r="G331" s="2503"/>
      <c r="H331" s="2216"/>
      <c r="I331" s="2753"/>
      <c r="J331" s="2308"/>
      <c r="K331" s="2536" t="s">
        <v>45</v>
      </c>
      <c r="L331" s="2335"/>
      <c r="M331" s="2260"/>
      <c r="N331" s="2489"/>
      <c r="O331" s="2273"/>
      <c r="P331" s="2077"/>
      <c r="Q331" s="2077"/>
      <c r="R331" s="2088"/>
    </row>
    <row r="332" spans="1:20" s="75" customFormat="1" ht="23.25" customHeight="1" thickBot="1" x14ac:dyDescent="0.3">
      <c r="A332" s="2210"/>
      <c r="B332" s="2488"/>
      <c r="C332" s="2301"/>
      <c r="D332" s="2207"/>
      <c r="E332" s="2757"/>
      <c r="F332" s="2328"/>
      <c r="G332" s="2501"/>
      <c r="H332" s="2203"/>
      <c r="I332" s="2751"/>
      <c r="J332" s="2307"/>
      <c r="K332" s="2185" t="s">
        <v>33</v>
      </c>
      <c r="L332" s="2756">
        <f>SUM(L329:L331)</f>
        <v>30</v>
      </c>
      <c r="M332" s="2324"/>
      <c r="N332" s="2486"/>
      <c r="O332" s="2742"/>
      <c r="P332" s="2077"/>
      <c r="Q332" s="2077"/>
      <c r="R332" s="2088"/>
    </row>
    <row r="333" spans="1:20" s="75" customFormat="1" ht="16.5" customHeight="1" x14ac:dyDescent="0.25">
      <c r="A333" s="2306" t="s">
        <v>97</v>
      </c>
      <c r="B333" s="2497" t="s">
        <v>56</v>
      </c>
      <c r="C333" s="2305" t="s">
        <v>56</v>
      </c>
      <c r="D333" s="2231" t="s">
        <v>115</v>
      </c>
      <c r="E333" s="2240"/>
      <c r="F333" s="2239" t="s">
        <v>738</v>
      </c>
      <c r="G333" s="2513" t="s">
        <v>351</v>
      </c>
      <c r="H333" s="2216" t="s">
        <v>52</v>
      </c>
      <c r="I333" s="2753" t="s">
        <v>604</v>
      </c>
      <c r="J333" s="2309" t="s">
        <v>460</v>
      </c>
      <c r="K333" s="2544" t="s">
        <v>49</v>
      </c>
      <c r="L333" s="2543">
        <v>9.1</v>
      </c>
      <c r="M333" s="2391" t="s">
        <v>737</v>
      </c>
      <c r="N333" s="2637" t="s">
        <v>602</v>
      </c>
      <c r="O333" s="2582">
        <v>1</v>
      </c>
      <c r="P333" s="2077"/>
      <c r="Q333" s="2077"/>
      <c r="R333" s="2088"/>
      <c r="T333" s="2088"/>
    </row>
    <row r="334" spans="1:20" s="75" customFormat="1" ht="18" customHeight="1" x14ac:dyDescent="0.25">
      <c r="A334" s="2223"/>
      <c r="B334" s="2490"/>
      <c r="C334" s="2303"/>
      <c r="D334" s="2220"/>
      <c r="E334" s="2238"/>
      <c r="F334" s="2237"/>
      <c r="G334" s="2503"/>
      <c r="H334" s="2216"/>
      <c r="I334" s="2753"/>
      <c r="J334" s="2308"/>
      <c r="K334" s="2580" t="s">
        <v>40</v>
      </c>
      <c r="L334" s="2538"/>
      <c r="M334" s="2662"/>
      <c r="N334" s="2577"/>
      <c r="O334" s="2755"/>
      <c r="P334" s="2077"/>
      <c r="Q334" s="2077"/>
      <c r="R334" s="2088"/>
    </row>
    <row r="335" spans="1:20" s="75" customFormat="1" ht="14.25" customHeight="1" thickBot="1" x14ac:dyDescent="0.3">
      <c r="A335" s="2223"/>
      <c r="B335" s="2490"/>
      <c r="C335" s="2303"/>
      <c r="D335" s="2220"/>
      <c r="E335" s="2238"/>
      <c r="F335" s="2237"/>
      <c r="G335" s="2503"/>
      <c r="H335" s="2216"/>
      <c r="I335" s="2753"/>
      <c r="J335" s="2365"/>
      <c r="K335" s="2536" t="s">
        <v>45</v>
      </c>
      <c r="L335" s="2335"/>
      <c r="M335" s="2260"/>
      <c r="N335" s="2489"/>
      <c r="O335" s="2273"/>
      <c r="P335" s="2077"/>
      <c r="Q335" s="2077"/>
      <c r="R335" s="2088"/>
      <c r="T335" s="2088"/>
    </row>
    <row r="336" spans="1:20" s="75" customFormat="1" ht="18.75" customHeight="1" thickBot="1" x14ac:dyDescent="0.3">
      <c r="A336" s="2223"/>
      <c r="B336" s="2490"/>
      <c r="C336" s="2303"/>
      <c r="D336" s="2220"/>
      <c r="E336" s="2238"/>
      <c r="F336" s="2235"/>
      <c r="G336" s="2503"/>
      <c r="H336" s="2216"/>
      <c r="I336" s="2753"/>
      <c r="J336" s="2533"/>
      <c r="K336" s="2185" t="s">
        <v>33</v>
      </c>
      <c r="L336" s="2532">
        <f>SUM(L333:L335)</f>
        <v>9.1</v>
      </c>
      <c r="M336" s="2324"/>
      <c r="N336" s="2486"/>
      <c r="O336" s="2742"/>
      <c r="P336" s="2077"/>
      <c r="Q336" s="2077"/>
      <c r="R336" s="2088"/>
    </row>
    <row r="337" spans="1:20" s="75" customFormat="1" ht="28.5" hidden="1" customHeight="1" x14ac:dyDescent="0.25">
      <c r="A337" s="2306" t="s">
        <v>97</v>
      </c>
      <c r="B337" s="2497" t="s">
        <v>56</v>
      </c>
      <c r="C337" s="2305" t="s">
        <v>56</v>
      </c>
      <c r="D337" s="2231"/>
      <c r="E337" s="2230"/>
      <c r="F337" s="2239"/>
      <c r="G337" s="2513" t="s">
        <v>351</v>
      </c>
      <c r="H337" s="2243" t="s">
        <v>52</v>
      </c>
      <c r="I337" s="2754" t="s">
        <v>604</v>
      </c>
      <c r="J337" s="2227" t="s">
        <v>460</v>
      </c>
      <c r="K337" s="2544" t="s">
        <v>49</v>
      </c>
      <c r="L337" s="2543"/>
      <c r="M337" s="2276"/>
      <c r="N337" s="2512"/>
      <c r="O337" s="2333"/>
      <c r="P337" s="2077"/>
      <c r="Q337" s="2077"/>
      <c r="R337" s="2088"/>
      <c r="T337" s="2088"/>
    </row>
    <row r="338" spans="1:20" s="75" customFormat="1" ht="24" hidden="1" customHeight="1" thickBot="1" x14ac:dyDescent="0.3">
      <c r="A338" s="2223"/>
      <c r="B338" s="2490"/>
      <c r="C338" s="2303"/>
      <c r="D338" s="2220"/>
      <c r="E338" s="2219"/>
      <c r="F338" s="2235"/>
      <c r="G338" s="2503"/>
      <c r="H338" s="2216"/>
      <c r="I338" s="2753"/>
      <c r="J338" s="2201"/>
      <c r="K338" s="2539" t="s">
        <v>40</v>
      </c>
      <c r="L338" s="2538"/>
      <c r="M338" s="2402" t="s">
        <v>735</v>
      </c>
      <c r="N338" s="2628" t="s">
        <v>163</v>
      </c>
      <c r="O338" s="2755"/>
      <c r="P338" s="2077"/>
      <c r="Q338" s="2077"/>
      <c r="R338" s="2088"/>
    </row>
    <row r="339" spans="1:20" s="75" customFormat="1" ht="24" hidden="1" customHeight="1" x14ac:dyDescent="0.25">
      <c r="A339" s="2306" t="s">
        <v>97</v>
      </c>
      <c r="B339" s="2497" t="s">
        <v>56</v>
      </c>
      <c r="C339" s="2305" t="s">
        <v>56</v>
      </c>
      <c r="D339" s="2231"/>
      <c r="E339" s="2230"/>
      <c r="F339" s="2239"/>
      <c r="G339" s="2513" t="s">
        <v>351</v>
      </c>
      <c r="H339" s="2243" t="s">
        <v>52</v>
      </c>
      <c r="I339" s="2754" t="s">
        <v>604</v>
      </c>
      <c r="J339" s="2309" t="s">
        <v>460</v>
      </c>
      <c r="K339" s="2544" t="s">
        <v>49</v>
      </c>
      <c r="L339" s="2543"/>
      <c r="M339" s="2391" t="s">
        <v>736</v>
      </c>
      <c r="N339" s="2709" t="s">
        <v>163</v>
      </c>
      <c r="O339" s="2333"/>
      <c r="P339" s="2077"/>
      <c r="Q339" s="2077"/>
    </row>
    <row r="340" spans="1:20" s="75" customFormat="1" ht="39" hidden="1" customHeight="1" x14ac:dyDescent="0.25">
      <c r="A340" s="2223"/>
      <c r="B340" s="2490"/>
      <c r="C340" s="2303"/>
      <c r="D340" s="2220"/>
      <c r="E340" s="2219"/>
      <c r="F340" s="2237"/>
      <c r="G340" s="2503"/>
      <c r="H340" s="2216"/>
      <c r="I340" s="2753"/>
      <c r="J340" s="2308"/>
      <c r="K340" s="2539" t="s">
        <v>40</v>
      </c>
      <c r="L340" s="2538"/>
      <c r="M340" s="2662"/>
      <c r="N340" s="2489"/>
      <c r="O340" s="2273"/>
      <c r="P340" s="2077"/>
      <c r="Q340" s="2077"/>
    </row>
    <row r="341" spans="1:20" s="75" customFormat="1" ht="14.25" hidden="1" customHeight="1" thickBot="1" x14ac:dyDescent="0.3">
      <c r="A341" s="2223"/>
      <c r="B341" s="2490"/>
      <c r="C341" s="2303"/>
      <c r="D341" s="2220"/>
      <c r="E341" s="2219"/>
      <c r="F341" s="2237"/>
      <c r="G341" s="2503"/>
      <c r="H341" s="2216"/>
      <c r="I341" s="2753"/>
      <c r="J341" s="2365"/>
      <c r="K341" s="2752" t="s">
        <v>45</v>
      </c>
      <c r="L341" s="2679"/>
      <c r="M341" s="2265"/>
      <c r="N341" s="2489"/>
      <c r="O341" s="2273"/>
      <c r="P341" s="2077"/>
      <c r="Q341" s="2077"/>
    </row>
    <row r="342" spans="1:20" s="75" customFormat="1" ht="38.25" hidden="1" customHeight="1" thickBot="1" x14ac:dyDescent="0.3">
      <c r="A342" s="2210"/>
      <c r="B342" s="2488"/>
      <c r="C342" s="2301"/>
      <c r="D342" s="2207"/>
      <c r="E342" s="2206"/>
      <c r="F342" s="2235"/>
      <c r="G342" s="2501"/>
      <c r="H342" s="2203"/>
      <c r="I342" s="2751"/>
      <c r="J342" s="2533"/>
      <c r="K342" s="2601" t="s">
        <v>33</v>
      </c>
      <c r="L342" s="2532">
        <f>SUM(L339:L341)</f>
        <v>0</v>
      </c>
      <c r="M342" s="2324"/>
      <c r="N342" s="2486"/>
      <c r="O342" s="2742"/>
      <c r="P342" s="2077"/>
      <c r="Q342" s="2077"/>
    </row>
    <row r="343" spans="1:20" s="75" customFormat="1" ht="20.25" hidden="1" customHeight="1" x14ac:dyDescent="0.25">
      <c r="A343" s="2306" t="s">
        <v>97</v>
      </c>
      <c r="B343" s="2497" t="s">
        <v>56</v>
      </c>
      <c r="C343" s="2305" t="s">
        <v>56</v>
      </c>
      <c r="D343" s="2750"/>
      <c r="E343" s="2749"/>
      <c r="F343" s="2239"/>
      <c r="G343" s="2513" t="s">
        <v>351</v>
      </c>
      <c r="H343" s="2243" t="s">
        <v>52</v>
      </c>
      <c r="I343" s="2684" t="s">
        <v>604</v>
      </c>
      <c r="J343" s="2309" t="s">
        <v>460</v>
      </c>
      <c r="K343" s="2544" t="s">
        <v>49</v>
      </c>
      <c r="L343" s="2543">
        <v>0</v>
      </c>
      <c r="M343" s="2596" t="s">
        <v>735</v>
      </c>
      <c r="N343" s="2632" t="s">
        <v>163</v>
      </c>
      <c r="O343" s="2333"/>
      <c r="P343" s="2077"/>
      <c r="Q343" s="2077"/>
    </row>
    <row r="344" spans="1:20" s="75" customFormat="1" ht="47.25" hidden="1" customHeight="1" x14ac:dyDescent="0.25">
      <c r="A344" s="2223"/>
      <c r="B344" s="2490"/>
      <c r="C344" s="2303"/>
      <c r="D344" s="2748"/>
      <c r="E344" s="2703"/>
      <c r="F344" s="2237"/>
      <c r="G344" s="2503"/>
      <c r="H344" s="2216"/>
      <c r="I344" s="2680"/>
      <c r="J344" s="2308"/>
      <c r="K344" s="2539" t="s">
        <v>40</v>
      </c>
      <c r="L344" s="2538"/>
      <c r="M344" s="2260"/>
      <c r="N344" s="2489"/>
      <c r="O344" s="2273"/>
      <c r="P344" s="2077"/>
      <c r="Q344" s="2077"/>
    </row>
    <row r="345" spans="1:20" s="75" customFormat="1" ht="35.25" hidden="1" customHeight="1" thickBot="1" x14ac:dyDescent="0.3">
      <c r="A345" s="2223"/>
      <c r="B345" s="2490"/>
      <c r="C345" s="2303"/>
      <c r="D345" s="2748"/>
      <c r="E345" s="2703"/>
      <c r="F345" s="2237"/>
      <c r="G345" s="2503"/>
      <c r="H345" s="2216"/>
      <c r="I345" s="2680"/>
      <c r="J345" s="2365"/>
      <c r="K345" s="2536" t="s">
        <v>45</v>
      </c>
      <c r="L345" s="2335"/>
      <c r="M345" s="2260"/>
      <c r="N345" s="2489"/>
      <c r="O345" s="2273"/>
      <c r="P345" s="2077"/>
      <c r="Q345" s="2077"/>
    </row>
    <row r="346" spans="1:20" s="75" customFormat="1" ht="31.5" hidden="1" customHeight="1" thickBot="1" x14ac:dyDescent="0.3">
      <c r="A346" s="2210"/>
      <c r="B346" s="2488"/>
      <c r="C346" s="2301"/>
      <c r="D346" s="2747"/>
      <c r="E346" s="2701"/>
      <c r="F346" s="2235"/>
      <c r="G346" s="2501"/>
      <c r="H346" s="2203"/>
      <c r="I346" s="2674"/>
      <c r="J346" s="2533"/>
      <c r="K346" s="2601" t="s">
        <v>33</v>
      </c>
      <c r="L346" s="2532">
        <f>SUM(L343:L345)</f>
        <v>0</v>
      </c>
      <c r="M346" s="2324"/>
      <c r="N346" s="2486"/>
      <c r="O346" s="2742"/>
      <c r="P346" s="2077"/>
      <c r="Q346" s="2077"/>
    </row>
    <row r="347" spans="1:20" s="75" customFormat="1" ht="24.75" customHeight="1" x14ac:dyDescent="0.25">
      <c r="A347" s="2306" t="s">
        <v>97</v>
      </c>
      <c r="B347" s="2497" t="s">
        <v>56</v>
      </c>
      <c r="C347" s="2305" t="s">
        <v>56</v>
      </c>
      <c r="D347" s="2231" t="s">
        <v>628</v>
      </c>
      <c r="E347" s="2230"/>
      <c r="F347" s="2546" t="s">
        <v>734</v>
      </c>
      <c r="G347" s="2513" t="s">
        <v>351</v>
      </c>
      <c r="H347" s="2243" t="s">
        <v>52</v>
      </c>
      <c r="I347" s="2684" t="s">
        <v>604</v>
      </c>
      <c r="J347" s="2309" t="s">
        <v>460</v>
      </c>
      <c r="K347" s="2544" t="s">
        <v>49</v>
      </c>
      <c r="L347" s="2543">
        <v>10</v>
      </c>
      <c r="M347" s="2710" t="s">
        <v>733</v>
      </c>
      <c r="N347" s="2709" t="s">
        <v>163</v>
      </c>
      <c r="O347" s="2333">
        <v>0.34100000000000003</v>
      </c>
      <c r="P347" s="2077"/>
      <c r="Q347" s="2077"/>
    </row>
    <row r="348" spans="1:20" s="75" customFormat="1" ht="14.25" customHeight="1" x14ac:dyDescent="0.25">
      <c r="A348" s="2223"/>
      <c r="B348" s="2490"/>
      <c r="C348" s="2303"/>
      <c r="D348" s="2220"/>
      <c r="E348" s="2219"/>
      <c r="F348" s="2537"/>
      <c r="G348" s="2503"/>
      <c r="H348" s="2216"/>
      <c r="I348" s="2680"/>
      <c r="J348" s="2308"/>
      <c r="K348" s="2539" t="s">
        <v>40</v>
      </c>
      <c r="L348" s="2538">
        <v>540</v>
      </c>
      <c r="M348" s="2260"/>
      <c r="N348" s="2489"/>
      <c r="O348" s="2329"/>
      <c r="P348" s="2077"/>
      <c r="Q348" s="2077"/>
    </row>
    <row r="349" spans="1:20" s="75" customFormat="1" ht="15" customHeight="1" thickBot="1" x14ac:dyDescent="0.3">
      <c r="A349" s="2223"/>
      <c r="B349" s="2490"/>
      <c r="C349" s="2303"/>
      <c r="D349" s="2220"/>
      <c r="E349" s="2219"/>
      <c r="F349" s="2537"/>
      <c r="G349" s="2503"/>
      <c r="H349" s="2216"/>
      <c r="I349" s="2680"/>
      <c r="J349" s="2365"/>
      <c r="K349" s="2536" t="s">
        <v>45</v>
      </c>
      <c r="L349" s="2335"/>
      <c r="M349" s="2260"/>
      <c r="N349" s="2489"/>
      <c r="O349" s="2329"/>
      <c r="P349" s="2077"/>
      <c r="Q349" s="2077"/>
    </row>
    <row r="350" spans="1:20" s="75" customFormat="1" ht="15" customHeight="1" thickBot="1" x14ac:dyDescent="0.3">
      <c r="A350" s="2210"/>
      <c r="B350" s="2488"/>
      <c r="C350" s="2301"/>
      <c r="D350" s="2207"/>
      <c r="E350" s="2206"/>
      <c r="F350" s="2534"/>
      <c r="G350" s="2501"/>
      <c r="H350" s="2203"/>
      <c r="I350" s="2674"/>
      <c r="J350" s="2533"/>
      <c r="K350" s="2185" t="s">
        <v>33</v>
      </c>
      <c r="L350" s="2532">
        <f>SUM(L347:L349)</f>
        <v>550</v>
      </c>
      <c r="M350" s="2324"/>
      <c r="N350" s="2486"/>
      <c r="O350" s="2322"/>
      <c r="P350" s="2077"/>
      <c r="Q350" s="2077"/>
    </row>
    <row r="351" spans="1:20" s="75" customFormat="1" ht="21.75" customHeight="1" x14ac:dyDescent="0.25">
      <c r="A351" s="2306" t="s">
        <v>97</v>
      </c>
      <c r="B351" s="2497" t="s">
        <v>56</v>
      </c>
      <c r="C351" s="2305" t="s">
        <v>56</v>
      </c>
      <c r="D351" s="2231" t="s">
        <v>638</v>
      </c>
      <c r="E351" s="2230"/>
      <c r="F351" s="2546" t="s">
        <v>647</v>
      </c>
      <c r="G351" s="2513" t="s">
        <v>351</v>
      </c>
      <c r="H351" s="2243" t="s">
        <v>52</v>
      </c>
      <c r="I351" s="2684" t="s">
        <v>604</v>
      </c>
      <c r="J351" s="2309" t="s">
        <v>460</v>
      </c>
      <c r="K351" s="2544" t="s">
        <v>49</v>
      </c>
      <c r="L351" s="2543">
        <v>178</v>
      </c>
      <c r="M351" s="2550" t="s">
        <v>732</v>
      </c>
      <c r="N351" s="2746" t="s">
        <v>602</v>
      </c>
      <c r="O351" s="2540">
        <v>3</v>
      </c>
      <c r="P351" s="2077"/>
      <c r="Q351" s="2077"/>
    </row>
    <row r="352" spans="1:20" s="75" customFormat="1" ht="15" customHeight="1" x14ac:dyDescent="0.25">
      <c r="A352" s="2223"/>
      <c r="B352" s="2490"/>
      <c r="C352" s="2303"/>
      <c r="D352" s="2220"/>
      <c r="E352" s="2219"/>
      <c r="F352" s="2537"/>
      <c r="G352" s="2503"/>
      <c r="H352" s="2216"/>
      <c r="I352" s="2680"/>
      <c r="J352" s="2308"/>
      <c r="K352" s="2539" t="s">
        <v>40</v>
      </c>
      <c r="L352" s="2538"/>
      <c r="M352" s="2592"/>
      <c r="N352" s="2745"/>
      <c r="O352" s="2273"/>
      <c r="P352" s="2077"/>
      <c r="Q352" s="2077"/>
    </row>
    <row r="353" spans="1:18" s="75" customFormat="1" ht="15" customHeight="1" thickBot="1" x14ac:dyDescent="0.3">
      <c r="A353" s="2223"/>
      <c r="B353" s="2490"/>
      <c r="C353" s="2303"/>
      <c r="D353" s="2220"/>
      <c r="E353" s="2219"/>
      <c r="F353" s="2537"/>
      <c r="G353" s="2503"/>
      <c r="H353" s="2216"/>
      <c r="I353" s="2680"/>
      <c r="J353" s="2365"/>
      <c r="K353" s="2536" t="s">
        <v>45</v>
      </c>
      <c r="L353" s="2335">
        <v>0</v>
      </c>
      <c r="M353" s="2592"/>
      <c r="N353" s="2745"/>
      <c r="O353" s="2273"/>
      <c r="P353" s="2077"/>
      <c r="Q353" s="2077"/>
    </row>
    <row r="354" spans="1:18" s="75" customFormat="1" ht="15" customHeight="1" thickBot="1" x14ac:dyDescent="0.3">
      <c r="A354" s="2210"/>
      <c r="B354" s="2488"/>
      <c r="C354" s="2301"/>
      <c r="D354" s="2207"/>
      <c r="E354" s="2206"/>
      <c r="F354" s="2534"/>
      <c r="G354" s="2501"/>
      <c r="H354" s="2203"/>
      <c r="I354" s="2674"/>
      <c r="J354" s="2533"/>
      <c r="K354" s="2185" t="s">
        <v>33</v>
      </c>
      <c r="L354" s="2532">
        <f>SUM(L351:L353)</f>
        <v>178</v>
      </c>
      <c r="M354" s="2744"/>
      <c r="N354" s="2743"/>
      <c r="O354" s="2742"/>
      <c r="P354" s="2077"/>
      <c r="Q354" s="2077"/>
    </row>
    <row r="355" spans="1:18" s="75" customFormat="1" ht="20.25" customHeight="1" x14ac:dyDescent="0.25">
      <c r="A355" s="2306" t="s">
        <v>97</v>
      </c>
      <c r="B355" s="2497" t="s">
        <v>56</v>
      </c>
      <c r="C355" s="2305" t="s">
        <v>56</v>
      </c>
      <c r="D355" s="2231" t="s">
        <v>636</v>
      </c>
      <c r="E355" s="2230"/>
      <c r="F355" s="2546" t="s">
        <v>731</v>
      </c>
      <c r="G355" s="2513" t="s">
        <v>351</v>
      </c>
      <c r="H355" s="2243" t="s">
        <v>52</v>
      </c>
      <c r="I355" s="2240" t="s">
        <v>634</v>
      </c>
      <c r="J355" s="2314" t="s">
        <v>151</v>
      </c>
      <c r="K355" s="2544" t="s">
        <v>49</v>
      </c>
      <c r="L355" s="2543">
        <v>150</v>
      </c>
      <c r="M355" s="2741" t="s">
        <v>730</v>
      </c>
      <c r="N355" s="2740" t="s">
        <v>602</v>
      </c>
      <c r="O355" s="2739">
        <v>20</v>
      </c>
      <c r="P355" s="2077"/>
      <c r="Q355" s="2077"/>
      <c r="R355" s="2088"/>
    </row>
    <row r="356" spans="1:18" s="75" customFormat="1" ht="15" customHeight="1" x14ac:dyDescent="0.25">
      <c r="A356" s="2223"/>
      <c r="B356" s="2490"/>
      <c r="C356" s="2303"/>
      <c r="D356" s="2220"/>
      <c r="E356" s="2219"/>
      <c r="F356" s="2537"/>
      <c r="G356" s="2503"/>
      <c r="H356" s="2216"/>
      <c r="I356" s="2238"/>
      <c r="J356" s="2365"/>
      <c r="K356" s="2539" t="s">
        <v>40</v>
      </c>
      <c r="L356" s="2538"/>
      <c r="M356" s="2260"/>
      <c r="N356" s="2489"/>
      <c r="O356" s="2329"/>
      <c r="P356" s="2077"/>
      <c r="Q356" s="2077"/>
    </row>
    <row r="357" spans="1:18" s="75" customFormat="1" ht="15" customHeight="1" thickBot="1" x14ac:dyDescent="0.3">
      <c r="A357" s="2223"/>
      <c r="B357" s="2490"/>
      <c r="C357" s="2303"/>
      <c r="D357" s="2220"/>
      <c r="E357" s="2219"/>
      <c r="F357" s="2537"/>
      <c r="G357" s="2503"/>
      <c r="H357" s="2216"/>
      <c r="I357" s="2238"/>
      <c r="J357" s="2365"/>
      <c r="K357" s="2536" t="s">
        <v>45</v>
      </c>
      <c r="L357" s="2335">
        <v>0</v>
      </c>
      <c r="M357" s="2260"/>
      <c r="N357" s="2489"/>
      <c r="O357" s="2329"/>
      <c r="P357" s="2077"/>
      <c r="Q357" s="2077"/>
    </row>
    <row r="358" spans="1:18" s="75" customFormat="1" ht="17.25" customHeight="1" thickBot="1" x14ac:dyDescent="0.3">
      <c r="A358" s="2210"/>
      <c r="B358" s="2488"/>
      <c r="C358" s="2301"/>
      <c r="D358" s="2207"/>
      <c r="E358" s="2206"/>
      <c r="F358" s="2534"/>
      <c r="G358" s="2501"/>
      <c r="H358" s="2203"/>
      <c r="I358" s="2236"/>
      <c r="J358" s="2533"/>
      <c r="K358" s="2336" t="s">
        <v>33</v>
      </c>
      <c r="L358" s="2335">
        <f>SUM(L355:L357)</f>
        <v>150</v>
      </c>
      <c r="M358" s="2324"/>
      <c r="N358" s="2486"/>
      <c r="O358" s="2322"/>
      <c r="P358" s="2077"/>
      <c r="Q358" s="2077"/>
    </row>
    <row r="359" spans="1:18" s="75" customFormat="1" ht="15" hidden="1" customHeight="1" x14ac:dyDescent="0.25">
      <c r="A359" s="2223" t="s">
        <v>97</v>
      </c>
      <c r="B359" s="2490" t="s">
        <v>56</v>
      </c>
      <c r="C359" s="2303" t="s">
        <v>56</v>
      </c>
      <c r="D359" s="2220" t="s">
        <v>632</v>
      </c>
      <c r="E359" s="2219"/>
      <c r="F359" s="2239" t="s">
        <v>729</v>
      </c>
      <c r="G359" s="2503" t="s">
        <v>351</v>
      </c>
      <c r="H359" s="2216" t="s">
        <v>52</v>
      </c>
      <c r="I359" s="2238" t="s">
        <v>634</v>
      </c>
      <c r="J359" s="2738"/>
      <c r="K359" s="2580" t="s">
        <v>49</v>
      </c>
      <c r="L359" s="2737">
        <v>0</v>
      </c>
      <c r="M359" s="2672" t="s">
        <v>728</v>
      </c>
      <c r="N359" s="2736" t="s">
        <v>602</v>
      </c>
      <c r="O359" s="2735"/>
      <c r="P359" s="2077"/>
      <c r="Q359" s="2077"/>
    </row>
    <row r="360" spans="1:18" s="75" customFormat="1" ht="15" hidden="1" customHeight="1" x14ac:dyDescent="0.25">
      <c r="A360" s="2223"/>
      <c r="B360" s="2490"/>
      <c r="C360" s="2303"/>
      <c r="D360" s="2220"/>
      <c r="E360" s="2219"/>
      <c r="F360" s="2237"/>
      <c r="G360" s="2503"/>
      <c r="H360" s="2216"/>
      <c r="I360" s="2238"/>
      <c r="J360" s="2734"/>
      <c r="K360" s="2539" t="s">
        <v>40</v>
      </c>
      <c r="L360" s="2538"/>
      <c r="M360" s="2260"/>
      <c r="N360" s="2489"/>
      <c r="O360" s="2733"/>
      <c r="P360" s="2077"/>
      <c r="Q360" s="2077"/>
    </row>
    <row r="361" spans="1:18" s="75" customFormat="1" ht="15" hidden="1" customHeight="1" thickBot="1" x14ac:dyDescent="0.3">
      <c r="A361" s="2223"/>
      <c r="B361" s="2490"/>
      <c r="C361" s="2303"/>
      <c r="D361" s="2220"/>
      <c r="E361" s="2219"/>
      <c r="F361" s="2237"/>
      <c r="G361" s="2503"/>
      <c r="H361" s="2216"/>
      <c r="I361" s="2238"/>
      <c r="J361" s="2734"/>
      <c r="K361" s="2536" t="s">
        <v>45</v>
      </c>
      <c r="L361" s="2335">
        <v>0</v>
      </c>
      <c r="M361" s="2260"/>
      <c r="N361" s="2489"/>
      <c r="O361" s="2733"/>
      <c r="P361" s="2077"/>
      <c r="Q361" s="2077"/>
      <c r="R361" s="2088"/>
    </row>
    <row r="362" spans="1:18" s="75" customFormat="1" ht="15" hidden="1" customHeight="1" thickBot="1" x14ac:dyDescent="0.3">
      <c r="A362" s="2210"/>
      <c r="B362" s="2488"/>
      <c r="C362" s="2301"/>
      <c r="D362" s="2207"/>
      <c r="E362" s="2206"/>
      <c r="F362" s="2235"/>
      <c r="G362" s="2501"/>
      <c r="H362" s="2203"/>
      <c r="I362" s="2236"/>
      <c r="J362" s="2191"/>
      <c r="K362" s="2601" t="s">
        <v>33</v>
      </c>
      <c r="L362" s="2532">
        <f>SUM(L359:L361)</f>
        <v>0</v>
      </c>
      <c r="M362" s="2646"/>
      <c r="N362" s="2645"/>
      <c r="O362" s="2732"/>
      <c r="P362" s="2077"/>
      <c r="Q362" s="2077"/>
    </row>
    <row r="363" spans="1:18" s="75" customFormat="1" ht="22.5" hidden="1" customHeight="1" x14ac:dyDescent="0.25">
      <c r="A363" s="2234" t="s">
        <v>97</v>
      </c>
      <c r="B363" s="2459" t="s">
        <v>56</v>
      </c>
      <c r="C363" s="2290" t="s">
        <v>56</v>
      </c>
      <c r="D363" s="2289" t="s">
        <v>630</v>
      </c>
      <c r="E363" s="2230"/>
      <c r="F363" s="2239" t="s">
        <v>727</v>
      </c>
      <c r="G363" s="2503" t="s">
        <v>351</v>
      </c>
      <c r="H363" s="2216" t="s">
        <v>52</v>
      </c>
      <c r="I363" s="2684" t="s">
        <v>634</v>
      </c>
      <c r="J363" s="2731"/>
      <c r="K363" s="2580" t="s">
        <v>49</v>
      </c>
      <c r="L363" s="2543">
        <v>0</v>
      </c>
      <c r="M363" s="2496" t="s">
        <v>726</v>
      </c>
      <c r="N363" s="2730" t="s">
        <v>163</v>
      </c>
      <c r="O363" s="2729"/>
      <c r="P363" s="2077"/>
      <c r="Q363" s="2077"/>
    </row>
    <row r="364" spans="1:18" s="75" customFormat="1" ht="17.25" hidden="1" customHeight="1" x14ac:dyDescent="0.25">
      <c r="A364" s="2286"/>
      <c r="B364" s="2455"/>
      <c r="C364" s="2284"/>
      <c r="D364" s="2283"/>
      <c r="E364" s="2219"/>
      <c r="F364" s="2707"/>
      <c r="G364" s="2503"/>
      <c r="H364" s="2216"/>
      <c r="I364" s="2680"/>
      <c r="J364" s="2728"/>
      <c r="K364" s="2539" t="s">
        <v>40</v>
      </c>
      <c r="L364" s="2538">
        <v>0</v>
      </c>
      <c r="M364" s="2257"/>
      <c r="N364" s="2577"/>
      <c r="O364" s="2727"/>
      <c r="P364" s="2077"/>
      <c r="Q364" s="2077"/>
    </row>
    <row r="365" spans="1:18" s="75" customFormat="1" ht="19.5" hidden="1" customHeight="1" thickBot="1" x14ac:dyDescent="0.3">
      <c r="A365" s="2286"/>
      <c r="B365" s="2455"/>
      <c r="C365" s="2284"/>
      <c r="D365" s="2283"/>
      <c r="E365" s="2219"/>
      <c r="F365" s="2707"/>
      <c r="G365" s="2503"/>
      <c r="H365" s="2216"/>
      <c r="I365" s="2680"/>
      <c r="J365" s="2728"/>
      <c r="K365" s="2536" t="s">
        <v>45</v>
      </c>
      <c r="L365" s="2335"/>
      <c r="M365" s="2257"/>
      <c r="N365" s="2577"/>
      <c r="O365" s="2727"/>
      <c r="P365" s="2077"/>
      <c r="Q365" s="2077"/>
    </row>
    <row r="366" spans="1:18" s="75" customFormat="1" ht="20.25" hidden="1" customHeight="1" thickBot="1" x14ac:dyDescent="0.3">
      <c r="A366" s="2282"/>
      <c r="B366" s="2603"/>
      <c r="C366" s="2280"/>
      <c r="D366" s="2279"/>
      <c r="E366" s="2206"/>
      <c r="F366" s="2706"/>
      <c r="G366" s="2501"/>
      <c r="H366" s="2203"/>
      <c r="I366" s="2674"/>
      <c r="J366" s="2726"/>
      <c r="K366" s="2601" t="s">
        <v>33</v>
      </c>
      <c r="L366" s="2532">
        <f>SUM(L363:L365)</f>
        <v>0</v>
      </c>
      <c r="M366" s="2247"/>
      <c r="N366" s="2460"/>
      <c r="O366" s="2725"/>
      <c r="P366" s="2077"/>
      <c r="Q366" s="2077"/>
    </row>
    <row r="367" spans="1:18" s="75" customFormat="1" ht="16.5" customHeight="1" x14ac:dyDescent="0.25">
      <c r="A367" s="2234" t="s">
        <v>97</v>
      </c>
      <c r="B367" s="2685" t="s">
        <v>56</v>
      </c>
      <c r="C367" s="2290" t="s">
        <v>56</v>
      </c>
      <c r="D367" s="2289" t="s">
        <v>604</v>
      </c>
      <c r="E367" s="2230"/>
      <c r="F367" s="2239" t="s">
        <v>725</v>
      </c>
      <c r="G367" s="2513" t="s">
        <v>718</v>
      </c>
      <c r="H367" s="2243" t="s">
        <v>52</v>
      </c>
      <c r="I367" s="2684" t="s">
        <v>634</v>
      </c>
      <c r="J367" s="2457" t="s">
        <v>151</v>
      </c>
      <c r="K367" s="2544" t="s">
        <v>49</v>
      </c>
      <c r="L367" s="2543">
        <v>60</v>
      </c>
      <c r="M367" s="2724" t="s">
        <v>724</v>
      </c>
      <c r="N367" s="2632" t="s">
        <v>602</v>
      </c>
      <c r="O367" s="2723">
        <v>13</v>
      </c>
      <c r="P367" s="2077"/>
      <c r="Q367" s="2077"/>
    </row>
    <row r="368" spans="1:18" s="75" customFormat="1" ht="21.75" customHeight="1" x14ac:dyDescent="0.25">
      <c r="A368" s="2286"/>
      <c r="B368" s="2678"/>
      <c r="C368" s="2284"/>
      <c r="D368" s="2283"/>
      <c r="E368" s="2219"/>
      <c r="F368" s="2707"/>
      <c r="G368" s="2503"/>
      <c r="H368" s="2216"/>
      <c r="I368" s="2680"/>
      <c r="J368" s="2452"/>
      <c r="K368" s="2539" t="s">
        <v>40</v>
      </c>
      <c r="L368" s="2538">
        <v>0</v>
      </c>
      <c r="M368" s="2260" t="s">
        <v>723</v>
      </c>
      <c r="N368" s="2625" t="s">
        <v>602</v>
      </c>
      <c r="O368" s="2708">
        <v>1</v>
      </c>
      <c r="P368" s="2077"/>
      <c r="Q368" s="2077"/>
    </row>
    <row r="369" spans="1:18" s="75" customFormat="1" ht="17.25" customHeight="1" x14ac:dyDescent="0.25">
      <c r="A369" s="2286"/>
      <c r="B369" s="2678"/>
      <c r="C369" s="2284"/>
      <c r="D369" s="2283"/>
      <c r="E369" s="2219"/>
      <c r="F369" s="2707"/>
      <c r="G369" s="2503"/>
      <c r="H369" s="2216"/>
      <c r="I369" s="2680"/>
      <c r="J369" s="2219"/>
      <c r="K369" s="2539" t="s">
        <v>45</v>
      </c>
      <c r="L369" s="2722">
        <v>0</v>
      </c>
      <c r="M369" s="2260"/>
      <c r="N369" s="2489"/>
      <c r="O369" s="2264"/>
      <c r="P369" s="2077"/>
      <c r="Q369" s="2077"/>
    </row>
    <row r="370" spans="1:18" s="75" customFormat="1" ht="18" customHeight="1" thickBot="1" x14ac:dyDescent="0.3">
      <c r="A370" s="2282"/>
      <c r="B370" s="2687"/>
      <c r="C370" s="2280"/>
      <c r="D370" s="2279"/>
      <c r="E370" s="2206"/>
      <c r="F370" s="2706"/>
      <c r="G370" s="2501"/>
      <c r="H370" s="2203"/>
      <c r="I370" s="2674"/>
      <c r="J370" s="2206"/>
      <c r="K370" s="2721" t="s">
        <v>33</v>
      </c>
      <c r="L370" s="2686">
        <f>SUM(L367:L369)</f>
        <v>60</v>
      </c>
      <c r="M370" s="2247"/>
      <c r="N370" s="2460"/>
      <c r="O370" s="2278"/>
      <c r="P370" s="2077"/>
      <c r="Q370" s="2077"/>
    </row>
    <row r="371" spans="1:18" s="75" customFormat="1" ht="27.75" hidden="1" customHeight="1" thickBot="1" x14ac:dyDescent="0.3">
      <c r="A371" s="2234" t="s">
        <v>97</v>
      </c>
      <c r="B371" s="2685" t="s">
        <v>56</v>
      </c>
      <c r="C371" s="2290" t="s">
        <v>56</v>
      </c>
      <c r="D371" s="2289" t="s">
        <v>622</v>
      </c>
      <c r="E371" s="2717"/>
      <c r="F371" s="2239" t="s">
        <v>722</v>
      </c>
      <c r="G371" s="2720" t="s">
        <v>718</v>
      </c>
      <c r="H371" s="2243" t="s">
        <v>52</v>
      </c>
      <c r="I371" s="2684" t="s">
        <v>721</v>
      </c>
      <c r="J371" s="2230"/>
      <c r="K371" s="2715" t="s">
        <v>49</v>
      </c>
      <c r="L371" s="2714">
        <v>0</v>
      </c>
      <c r="M371" s="2713" t="s">
        <v>715</v>
      </c>
      <c r="N371" s="2712" t="s">
        <v>163</v>
      </c>
      <c r="O371" s="2540"/>
      <c r="P371" s="2077"/>
      <c r="Q371" s="2077"/>
    </row>
    <row r="372" spans="1:18" s="75" customFormat="1" ht="17.25" hidden="1" customHeight="1" x14ac:dyDescent="0.25">
      <c r="A372" s="2286"/>
      <c r="B372" s="2678"/>
      <c r="C372" s="2284"/>
      <c r="D372" s="2283"/>
      <c r="E372" s="2717"/>
      <c r="F372" s="2707"/>
      <c r="G372" s="2719"/>
      <c r="H372" s="2216"/>
      <c r="I372" s="2680"/>
      <c r="J372" s="2219"/>
      <c r="K372" s="2544" t="s">
        <v>40</v>
      </c>
      <c r="L372" s="2543">
        <v>0</v>
      </c>
      <c r="M372" s="2251"/>
      <c r="N372" s="2250"/>
      <c r="O372" s="2181"/>
      <c r="P372" s="2077"/>
      <c r="Q372" s="2077"/>
    </row>
    <row r="373" spans="1:18" s="75" customFormat="1" ht="23.25" hidden="1" customHeight="1" thickBot="1" x14ac:dyDescent="0.3">
      <c r="A373" s="2286"/>
      <c r="B373" s="2678"/>
      <c r="C373" s="2284"/>
      <c r="D373" s="2283"/>
      <c r="E373" s="2717"/>
      <c r="F373" s="2707"/>
      <c r="G373" s="2719"/>
      <c r="H373" s="2216"/>
      <c r="I373" s="2680"/>
      <c r="J373" s="2219"/>
      <c r="K373" s="2536" t="s">
        <v>45</v>
      </c>
      <c r="L373" s="2718">
        <v>0</v>
      </c>
      <c r="M373" s="2251"/>
      <c r="N373" s="2250"/>
      <c r="O373" s="2181"/>
      <c r="P373" s="2077"/>
      <c r="Q373" s="2077"/>
      <c r="R373" s="2088"/>
    </row>
    <row r="374" spans="1:18" s="75" customFormat="1" ht="22.5" hidden="1" customHeight="1" thickBot="1" x14ac:dyDescent="0.3">
      <c r="A374" s="2286"/>
      <c r="B374" s="2678"/>
      <c r="C374" s="2284"/>
      <c r="D374" s="2283"/>
      <c r="E374" s="2717"/>
      <c r="F374" s="2706"/>
      <c r="G374" s="2716"/>
      <c r="H374" s="2203"/>
      <c r="I374" s="2674"/>
      <c r="J374" s="2206"/>
      <c r="K374" s="2601" t="s">
        <v>33</v>
      </c>
      <c r="L374" s="2547">
        <f>SUM(L371:L373)</f>
        <v>0</v>
      </c>
      <c r="M374" s="2247"/>
      <c r="N374" s="2246"/>
      <c r="O374" s="2278"/>
      <c r="P374" s="2077"/>
      <c r="Q374" s="2077"/>
    </row>
    <row r="375" spans="1:18" s="75" customFormat="1" ht="21" hidden="1" customHeight="1" thickBot="1" x14ac:dyDescent="0.3">
      <c r="A375" s="2234" t="s">
        <v>97</v>
      </c>
      <c r="B375" s="2685" t="s">
        <v>56</v>
      </c>
      <c r="C375" s="2290" t="s">
        <v>56</v>
      </c>
      <c r="D375" s="2289" t="s">
        <v>720</v>
      </c>
      <c r="E375" s="2219"/>
      <c r="F375" s="2239" t="s">
        <v>719</v>
      </c>
      <c r="G375" s="2513" t="s">
        <v>718</v>
      </c>
      <c r="H375" s="2243" t="s">
        <v>52</v>
      </c>
      <c r="I375" s="2684" t="s">
        <v>717</v>
      </c>
      <c r="J375" s="2481"/>
      <c r="K375" s="2715" t="s">
        <v>49</v>
      </c>
      <c r="L375" s="2714">
        <v>0</v>
      </c>
      <c r="M375" s="2713" t="s">
        <v>716</v>
      </c>
      <c r="N375" s="2712" t="s">
        <v>602</v>
      </c>
      <c r="O375" s="2540"/>
      <c r="P375" s="2077"/>
      <c r="Q375" s="2077"/>
    </row>
    <row r="376" spans="1:18" s="75" customFormat="1" ht="19.5" hidden="1" customHeight="1" x14ac:dyDescent="0.25">
      <c r="A376" s="2286"/>
      <c r="B376" s="2678"/>
      <c r="C376" s="2284"/>
      <c r="D376" s="2283"/>
      <c r="E376" s="2219"/>
      <c r="F376" s="2707"/>
      <c r="G376" s="2503"/>
      <c r="H376" s="2216"/>
      <c r="I376" s="2680"/>
      <c r="J376" s="2481"/>
      <c r="K376" s="2544" t="s">
        <v>40</v>
      </c>
      <c r="L376" s="2543">
        <v>0</v>
      </c>
      <c r="M376" s="2251"/>
      <c r="N376" s="2250"/>
      <c r="O376" s="2181"/>
      <c r="P376" s="2077"/>
      <c r="Q376" s="2077"/>
    </row>
    <row r="377" spans="1:18" s="75" customFormat="1" ht="22.5" hidden="1" customHeight="1" thickBot="1" x14ac:dyDescent="0.3">
      <c r="A377" s="2286"/>
      <c r="B377" s="2678"/>
      <c r="C377" s="2284"/>
      <c r="D377" s="2283"/>
      <c r="E377" s="2219"/>
      <c r="F377" s="2707"/>
      <c r="G377" s="2503"/>
      <c r="H377" s="2216"/>
      <c r="I377" s="2680"/>
      <c r="J377" s="2481"/>
      <c r="K377" s="2536" t="s">
        <v>45</v>
      </c>
      <c r="L377" s="2711">
        <v>0</v>
      </c>
      <c r="M377" s="2251"/>
      <c r="N377" s="2250"/>
      <c r="O377" s="2181"/>
      <c r="P377" s="2077"/>
      <c r="Q377" s="2077"/>
    </row>
    <row r="378" spans="1:18" s="75" customFormat="1" ht="12" hidden="1" customHeight="1" thickBot="1" x14ac:dyDescent="0.3">
      <c r="A378" s="2286"/>
      <c r="B378" s="2678"/>
      <c r="C378" s="2284"/>
      <c r="D378" s="2283"/>
      <c r="E378" s="2219"/>
      <c r="F378" s="2706"/>
      <c r="G378" s="2501"/>
      <c r="H378" s="2203"/>
      <c r="I378" s="2674"/>
      <c r="J378" s="2481"/>
      <c r="K378" s="2601" t="s">
        <v>33</v>
      </c>
      <c r="L378" s="2547">
        <f>SUM(L375:L377)</f>
        <v>0</v>
      </c>
      <c r="M378" s="2247"/>
      <c r="N378" s="2246"/>
      <c r="O378" s="2278"/>
      <c r="P378" s="2077"/>
      <c r="Q378" s="2077"/>
    </row>
    <row r="379" spans="1:18" s="75" customFormat="1" ht="18.75" hidden="1" customHeight="1" x14ac:dyDescent="0.25">
      <c r="A379" s="2234" t="s">
        <v>97</v>
      </c>
      <c r="B379" s="2685" t="s">
        <v>56</v>
      </c>
      <c r="C379" s="2290" t="s">
        <v>56</v>
      </c>
      <c r="D379" s="2231"/>
      <c r="E379" s="2230"/>
      <c r="F379" s="2239"/>
      <c r="G379" s="2513" t="s">
        <v>351</v>
      </c>
      <c r="H379" s="2243" t="s">
        <v>52</v>
      </c>
      <c r="I379" s="2684" t="s">
        <v>604</v>
      </c>
      <c r="J379" s="2309" t="s">
        <v>460</v>
      </c>
      <c r="K379" s="2544" t="s">
        <v>49</v>
      </c>
      <c r="L379" s="2543">
        <v>0</v>
      </c>
      <c r="M379" s="2710" t="s">
        <v>715</v>
      </c>
      <c r="N379" s="2709" t="s">
        <v>163</v>
      </c>
      <c r="O379" s="2540"/>
      <c r="P379" s="2077"/>
      <c r="Q379" s="2077"/>
    </row>
    <row r="380" spans="1:18" s="75" customFormat="1" ht="20.25" hidden="1" customHeight="1" x14ac:dyDescent="0.25">
      <c r="A380" s="2286"/>
      <c r="B380" s="2678"/>
      <c r="C380" s="2284"/>
      <c r="D380" s="2220"/>
      <c r="E380" s="2219"/>
      <c r="F380" s="2707"/>
      <c r="G380" s="2503"/>
      <c r="H380" s="2216"/>
      <c r="I380" s="2680"/>
      <c r="J380" s="2308"/>
      <c r="K380" s="2539" t="s">
        <v>40</v>
      </c>
      <c r="L380" s="2538">
        <v>0</v>
      </c>
      <c r="M380" s="2260"/>
      <c r="N380" s="2625"/>
      <c r="O380" s="2708"/>
      <c r="P380" s="2077"/>
      <c r="Q380" s="2077"/>
    </row>
    <row r="381" spans="1:18" s="75" customFormat="1" ht="18" hidden="1" customHeight="1" x14ac:dyDescent="0.25">
      <c r="A381" s="2286"/>
      <c r="B381" s="2678"/>
      <c r="C381" s="2284"/>
      <c r="D381" s="2220"/>
      <c r="E381" s="2219"/>
      <c r="F381" s="2707"/>
      <c r="G381" s="2503"/>
      <c r="H381" s="2216"/>
      <c r="I381" s="2680"/>
      <c r="J381" s="2481"/>
      <c r="K381" s="2539" t="s">
        <v>45</v>
      </c>
      <c r="L381" s="2538">
        <v>0</v>
      </c>
      <c r="M381" s="2260"/>
      <c r="N381" s="2489"/>
      <c r="O381" s="2264"/>
      <c r="P381" s="2077"/>
      <c r="Q381" s="2077"/>
    </row>
    <row r="382" spans="1:18" s="75" customFormat="1" ht="14.25" hidden="1" customHeight="1" thickBot="1" x14ac:dyDescent="0.3">
      <c r="A382" s="2282"/>
      <c r="B382" s="2687"/>
      <c r="C382" s="2280"/>
      <c r="D382" s="2207"/>
      <c r="E382" s="2206"/>
      <c r="F382" s="2706"/>
      <c r="G382" s="2501"/>
      <c r="H382" s="2203"/>
      <c r="I382" s="2674"/>
      <c r="J382" s="2191"/>
      <c r="K382" s="2705" t="s">
        <v>33</v>
      </c>
      <c r="L382" s="2686">
        <f>SUM(L379:L381)</f>
        <v>0</v>
      </c>
      <c r="M382" s="2247"/>
      <c r="N382" s="2460"/>
      <c r="O382" s="2278"/>
      <c r="P382" s="2077"/>
      <c r="Q382" s="2077"/>
    </row>
    <row r="383" spans="1:18" s="75" customFormat="1" ht="18.75" hidden="1" customHeight="1" x14ac:dyDescent="0.25">
      <c r="A383" s="2234" t="s">
        <v>97</v>
      </c>
      <c r="B383" s="2685" t="s">
        <v>56</v>
      </c>
      <c r="C383" s="2290" t="s">
        <v>56</v>
      </c>
      <c r="D383" s="2231"/>
      <c r="E383" s="2230"/>
      <c r="F383" s="2704"/>
      <c r="G383" s="2513" t="s">
        <v>351</v>
      </c>
      <c r="H383" s="2243" t="s">
        <v>52</v>
      </c>
      <c r="I383" s="2684" t="s">
        <v>604</v>
      </c>
      <c r="J383" s="2309" t="s">
        <v>460</v>
      </c>
      <c r="K383" s="2544" t="s">
        <v>49</v>
      </c>
      <c r="L383" s="2543"/>
      <c r="M383" s="2226" t="s">
        <v>705</v>
      </c>
      <c r="N383" s="2683" t="s">
        <v>602</v>
      </c>
      <c r="O383" s="2296"/>
      <c r="P383" s="2077"/>
      <c r="Q383" s="2077"/>
    </row>
    <row r="384" spans="1:18" s="75" customFormat="1" ht="13.5" hidden="1" customHeight="1" x14ac:dyDescent="0.25">
      <c r="A384" s="2286"/>
      <c r="B384" s="2678"/>
      <c r="C384" s="2284"/>
      <c r="D384" s="2220"/>
      <c r="E384" s="2219"/>
      <c r="F384" s="2704"/>
      <c r="G384" s="2503"/>
      <c r="H384" s="2216"/>
      <c r="I384" s="2680"/>
      <c r="J384" s="2308"/>
      <c r="K384" s="2539" t="s">
        <v>40</v>
      </c>
      <c r="L384" s="2538"/>
      <c r="M384" s="2213"/>
      <c r="N384" s="2439"/>
      <c r="O384" s="2181"/>
      <c r="P384" s="2077"/>
      <c r="Q384" s="2077"/>
    </row>
    <row r="385" spans="1:17" s="75" customFormat="1" ht="13.5" hidden="1" customHeight="1" thickBot="1" x14ac:dyDescent="0.3">
      <c r="A385" s="2286"/>
      <c r="B385" s="2678"/>
      <c r="C385" s="2284"/>
      <c r="D385" s="2220"/>
      <c r="E385" s="2219"/>
      <c r="F385" s="2704"/>
      <c r="G385" s="2503"/>
      <c r="H385" s="2216"/>
      <c r="I385" s="2680"/>
      <c r="J385" s="2703"/>
      <c r="K385" s="2536" t="s">
        <v>45</v>
      </c>
      <c r="L385" s="2679"/>
      <c r="M385" s="2251"/>
      <c r="N385" s="2439"/>
      <c r="O385" s="2181"/>
      <c r="P385" s="2077"/>
      <c r="Q385" s="2077"/>
    </row>
    <row r="386" spans="1:17" s="75" customFormat="1" ht="12" hidden="1" customHeight="1" thickBot="1" x14ac:dyDescent="0.3">
      <c r="A386" s="2286"/>
      <c r="B386" s="2678"/>
      <c r="C386" s="2284"/>
      <c r="D386" s="2220"/>
      <c r="E386" s="2219"/>
      <c r="F386" s="2702"/>
      <c r="G386" s="2501"/>
      <c r="H386" s="2203"/>
      <c r="I386" s="2674"/>
      <c r="J386" s="2701"/>
      <c r="K386" s="2601" t="s">
        <v>33</v>
      </c>
      <c r="L386" s="2686">
        <f>SUM(L383:L385)</f>
        <v>0</v>
      </c>
      <c r="M386" s="2247"/>
      <c r="N386" s="2700"/>
      <c r="O386" s="2278"/>
      <c r="P386" s="2077"/>
      <c r="Q386" s="2077"/>
    </row>
    <row r="387" spans="1:17" s="75" customFormat="1" ht="27.75" customHeight="1" x14ac:dyDescent="0.25">
      <c r="A387" s="2234" t="s">
        <v>97</v>
      </c>
      <c r="B387" s="2685" t="s">
        <v>56</v>
      </c>
      <c r="C387" s="2290" t="s">
        <v>56</v>
      </c>
      <c r="D387" s="2231" t="s">
        <v>620</v>
      </c>
      <c r="E387" s="2230"/>
      <c r="F387" s="2699" t="s">
        <v>714</v>
      </c>
      <c r="G387" s="2513" t="s">
        <v>351</v>
      </c>
      <c r="H387" s="2243" t="s">
        <v>52</v>
      </c>
      <c r="I387" s="2684" t="s">
        <v>604</v>
      </c>
      <c r="J387" s="2309" t="s">
        <v>460</v>
      </c>
      <c r="K387" s="2544" t="s">
        <v>49</v>
      </c>
      <c r="L387" s="2543">
        <v>2</v>
      </c>
      <c r="M387" s="2698" t="s">
        <v>713</v>
      </c>
      <c r="N387" s="2697" t="s">
        <v>163</v>
      </c>
      <c r="O387" s="2296">
        <v>0.106</v>
      </c>
      <c r="P387" s="2077"/>
      <c r="Q387" s="2077"/>
    </row>
    <row r="388" spans="1:17" s="75" customFormat="1" ht="16.5" customHeight="1" x14ac:dyDescent="0.25">
      <c r="A388" s="2286"/>
      <c r="B388" s="2678"/>
      <c r="C388" s="2284"/>
      <c r="D388" s="2220"/>
      <c r="E388" s="2219"/>
      <c r="F388" s="2696"/>
      <c r="G388" s="2503"/>
      <c r="H388" s="2216"/>
      <c r="I388" s="2680"/>
      <c r="J388" s="2308"/>
      <c r="K388" s="2539" t="s">
        <v>40</v>
      </c>
      <c r="L388" s="2538"/>
      <c r="M388" s="2695"/>
      <c r="N388" s="2437"/>
      <c r="O388" s="2181"/>
      <c r="P388" s="2077"/>
      <c r="Q388" s="2077"/>
    </row>
    <row r="389" spans="1:17" s="75" customFormat="1" ht="15.75" customHeight="1" thickBot="1" x14ac:dyDescent="0.3">
      <c r="A389" s="2286"/>
      <c r="B389" s="2678"/>
      <c r="C389" s="2284"/>
      <c r="D389" s="2220"/>
      <c r="E389" s="2219"/>
      <c r="F389" s="2696"/>
      <c r="G389" s="2503"/>
      <c r="H389" s="2216"/>
      <c r="I389" s="2680"/>
      <c r="J389" s="2481"/>
      <c r="K389" s="2536" t="s">
        <v>45</v>
      </c>
      <c r="L389" s="2679"/>
      <c r="M389" s="2695"/>
      <c r="N389" s="2437"/>
      <c r="O389" s="2181"/>
      <c r="P389" s="2077"/>
      <c r="Q389" s="2077"/>
    </row>
    <row r="390" spans="1:17" s="75" customFormat="1" ht="21" customHeight="1" thickBot="1" x14ac:dyDescent="0.3">
      <c r="A390" s="2282"/>
      <c r="B390" s="2687"/>
      <c r="C390" s="2280"/>
      <c r="D390" s="2207"/>
      <c r="E390" s="2206"/>
      <c r="F390" s="2694"/>
      <c r="G390" s="2501"/>
      <c r="H390" s="2203"/>
      <c r="I390" s="2674"/>
      <c r="J390" s="2191"/>
      <c r="K390" s="2185" t="s">
        <v>33</v>
      </c>
      <c r="L390" s="2686">
        <f>SUM(L387:L389)</f>
        <v>2</v>
      </c>
      <c r="M390" s="2247"/>
      <c r="N390" s="2460"/>
      <c r="O390" s="2278"/>
      <c r="P390" s="2077"/>
      <c r="Q390" s="2077"/>
    </row>
    <row r="391" spans="1:17" s="75" customFormat="1" ht="14.45" customHeight="1" x14ac:dyDescent="0.25">
      <c r="A391" s="2234" t="s">
        <v>97</v>
      </c>
      <c r="B391" s="2685" t="s">
        <v>56</v>
      </c>
      <c r="C391" s="2290" t="s">
        <v>56</v>
      </c>
      <c r="D391" s="2231" t="s">
        <v>618</v>
      </c>
      <c r="E391" s="2481"/>
      <c r="F391" s="2239" t="s">
        <v>712</v>
      </c>
      <c r="G391" s="2676"/>
      <c r="H391" s="2243" t="s">
        <v>52</v>
      </c>
      <c r="I391" s="2684" t="s">
        <v>634</v>
      </c>
      <c r="J391" s="2457" t="s">
        <v>151</v>
      </c>
      <c r="K391" s="2544" t="s">
        <v>49</v>
      </c>
      <c r="L391" s="2543">
        <v>35</v>
      </c>
      <c r="M391" s="2226" t="s">
        <v>711</v>
      </c>
      <c r="N391" s="2683" t="s">
        <v>602</v>
      </c>
      <c r="O391" s="2296">
        <v>3</v>
      </c>
      <c r="P391" s="2077"/>
      <c r="Q391" s="2077"/>
    </row>
    <row r="392" spans="1:17" s="75" customFormat="1" ht="13.9" customHeight="1" x14ac:dyDescent="0.25">
      <c r="A392" s="2286"/>
      <c r="B392" s="2678"/>
      <c r="C392" s="2284"/>
      <c r="D392" s="2220"/>
      <c r="E392" s="2481"/>
      <c r="F392" s="2237"/>
      <c r="G392" s="2676"/>
      <c r="H392" s="2216"/>
      <c r="I392" s="2680"/>
      <c r="J392" s="2452"/>
      <c r="K392" s="2539" t="s">
        <v>40</v>
      </c>
      <c r="L392" s="2538"/>
      <c r="M392" s="2294"/>
      <c r="N392" s="2693"/>
      <c r="O392" s="2293"/>
      <c r="P392" s="2077"/>
      <c r="Q392" s="2077"/>
    </row>
    <row r="393" spans="1:17" s="75" customFormat="1" ht="13.9" customHeight="1" thickBot="1" x14ac:dyDescent="0.3">
      <c r="A393" s="2286"/>
      <c r="B393" s="2678"/>
      <c r="C393" s="2284"/>
      <c r="D393" s="2220"/>
      <c r="E393" s="2481"/>
      <c r="F393" s="2237"/>
      <c r="G393" s="2676"/>
      <c r="H393" s="2216"/>
      <c r="I393" s="2680"/>
      <c r="J393" s="2219"/>
      <c r="K393" s="2536" t="s">
        <v>45</v>
      </c>
      <c r="L393" s="2679"/>
      <c r="M393" s="2251"/>
      <c r="N393" s="2437"/>
      <c r="O393" s="2181"/>
      <c r="P393" s="2077"/>
      <c r="Q393" s="2077"/>
    </row>
    <row r="394" spans="1:17" s="75" customFormat="1" ht="20.25" customHeight="1" thickBot="1" x14ac:dyDescent="0.3">
      <c r="A394" s="2282"/>
      <c r="B394" s="2687"/>
      <c r="C394" s="2280"/>
      <c r="D394" s="2207"/>
      <c r="E394" s="2481"/>
      <c r="F394" s="2235"/>
      <c r="G394" s="2676"/>
      <c r="H394" s="2203"/>
      <c r="I394" s="2674"/>
      <c r="J394" s="2206"/>
      <c r="K394" s="2185" t="s">
        <v>33</v>
      </c>
      <c r="L394" s="2686">
        <f>SUM(L391:L393)</f>
        <v>35</v>
      </c>
      <c r="M394" s="2247"/>
      <c r="N394" s="2460"/>
      <c r="O394" s="2278"/>
      <c r="P394" s="2077"/>
      <c r="Q394" s="2077"/>
    </row>
    <row r="395" spans="1:17" s="75" customFormat="1" ht="20.25" customHeight="1" x14ac:dyDescent="0.25">
      <c r="A395" s="2234" t="s">
        <v>97</v>
      </c>
      <c r="B395" s="2685" t="s">
        <v>56</v>
      </c>
      <c r="C395" s="2290" t="s">
        <v>56</v>
      </c>
      <c r="D395" s="2231" t="s">
        <v>616</v>
      </c>
      <c r="E395" s="2230"/>
      <c r="F395" s="2239" t="s">
        <v>710</v>
      </c>
      <c r="G395" s="2676"/>
      <c r="H395" s="2243" t="s">
        <v>52</v>
      </c>
      <c r="I395" s="2684" t="s">
        <v>604</v>
      </c>
      <c r="J395" s="2309" t="s">
        <v>460</v>
      </c>
      <c r="K395" s="2544" t="s">
        <v>49</v>
      </c>
      <c r="L395" s="2543">
        <v>0</v>
      </c>
      <c r="M395" s="2610" t="s">
        <v>709</v>
      </c>
      <c r="N395" s="2632" t="s">
        <v>163</v>
      </c>
      <c r="O395" s="2333">
        <v>1</v>
      </c>
      <c r="P395" s="2077"/>
      <c r="Q395" s="2077"/>
    </row>
    <row r="396" spans="1:17" s="75" customFormat="1" ht="20.25" customHeight="1" x14ac:dyDescent="0.25">
      <c r="A396" s="2286"/>
      <c r="B396" s="2678"/>
      <c r="C396" s="2284"/>
      <c r="D396" s="2220"/>
      <c r="E396" s="2219"/>
      <c r="F396" s="2237"/>
      <c r="G396" s="2676"/>
      <c r="H396" s="2216"/>
      <c r="I396" s="2680"/>
      <c r="J396" s="2308"/>
      <c r="K396" s="2539" t="s">
        <v>40</v>
      </c>
      <c r="L396" s="2538">
        <v>0</v>
      </c>
      <c r="M396" s="2692"/>
      <c r="N396" s="2437"/>
      <c r="O396" s="2181"/>
      <c r="P396" s="2077"/>
      <c r="Q396" s="2077"/>
    </row>
    <row r="397" spans="1:17" s="75" customFormat="1" ht="20.25" customHeight="1" x14ac:dyDescent="0.25">
      <c r="A397" s="2286"/>
      <c r="B397" s="2678"/>
      <c r="C397" s="2284"/>
      <c r="D397" s="2220"/>
      <c r="E397" s="2219"/>
      <c r="F397" s="2237"/>
      <c r="G397" s="2676"/>
      <c r="H397" s="2216"/>
      <c r="I397" s="2680"/>
      <c r="J397" s="2689"/>
      <c r="K397" s="2536" t="s">
        <v>42</v>
      </c>
      <c r="L397" s="2538">
        <v>0</v>
      </c>
      <c r="M397" s="2692"/>
      <c r="N397" s="2437"/>
      <c r="O397" s="2181"/>
      <c r="P397" s="2077"/>
      <c r="Q397" s="2077"/>
    </row>
    <row r="398" spans="1:17" s="75" customFormat="1" ht="20.25" customHeight="1" thickBot="1" x14ac:dyDescent="0.3">
      <c r="A398" s="2286"/>
      <c r="B398" s="2678"/>
      <c r="C398" s="2284"/>
      <c r="D398" s="2220"/>
      <c r="E398" s="2219"/>
      <c r="F398" s="2237"/>
      <c r="G398" s="2676"/>
      <c r="H398" s="2216"/>
      <c r="I398" s="2680"/>
      <c r="J398" s="2481"/>
      <c r="K398" s="2536" t="s">
        <v>45</v>
      </c>
      <c r="L398" s="2679">
        <v>0</v>
      </c>
      <c r="M398" s="2692"/>
      <c r="N398" s="2437"/>
      <c r="O398" s="2181"/>
      <c r="P398" s="2077"/>
      <c r="Q398" s="2077"/>
    </row>
    <row r="399" spans="1:17" s="75" customFormat="1" ht="20.25" customHeight="1" thickBot="1" x14ac:dyDescent="0.3">
      <c r="A399" s="2282"/>
      <c r="B399" s="2687"/>
      <c r="C399" s="2280"/>
      <c r="D399" s="2207"/>
      <c r="E399" s="2206"/>
      <c r="F399" s="2235"/>
      <c r="G399" s="2676"/>
      <c r="H399" s="2203"/>
      <c r="I399" s="2674"/>
      <c r="J399" s="2191"/>
      <c r="K399" s="2185" t="s">
        <v>33</v>
      </c>
      <c r="L399" s="2686">
        <f>SUM(L395:L398)</f>
        <v>0</v>
      </c>
      <c r="M399" s="2691"/>
      <c r="N399" s="2460"/>
      <c r="O399" s="2278"/>
      <c r="P399" s="2077"/>
      <c r="Q399" s="2077"/>
    </row>
    <row r="400" spans="1:17" s="75" customFormat="1" ht="20.25" customHeight="1" x14ac:dyDescent="0.25">
      <c r="A400" s="2234" t="s">
        <v>97</v>
      </c>
      <c r="B400" s="2685" t="s">
        <v>56</v>
      </c>
      <c r="C400" s="2290" t="s">
        <v>56</v>
      </c>
      <c r="D400" s="2231" t="s">
        <v>614</v>
      </c>
      <c r="E400" s="2481"/>
      <c r="F400" s="2690" t="s">
        <v>708</v>
      </c>
      <c r="G400" s="2676"/>
      <c r="H400" s="2243" t="s">
        <v>52</v>
      </c>
      <c r="I400" s="2684" t="s">
        <v>604</v>
      </c>
      <c r="J400" s="2309" t="s">
        <v>460</v>
      </c>
      <c r="K400" s="2544" t="s">
        <v>49</v>
      </c>
      <c r="L400" s="2543">
        <v>350</v>
      </c>
      <c r="M400" s="2385" t="s">
        <v>707</v>
      </c>
      <c r="N400" s="2439" t="s">
        <v>602</v>
      </c>
      <c r="O400" s="2262">
        <v>0.84</v>
      </c>
      <c r="P400" s="2077"/>
      <c r="Q400" s="2077"/>
    </row>
    <row r="401" spans="1:20" s="75" customFormat="1" ht="20.25" customHeight="1" x14ac:dyDescent="0.25">
      <c r="A401" s="2286"/>
      <c r="B401" s="2678"/>
      <c r="C401" s="2284"/>
      <c r="D401" s="2220"/>
      <c r="E401" s="2481"/>
      <c r="F401" s="2688"/>
      <c r="G401" s="2676"/>
      <c r="H401" s="2216"/>
      <c r="I401" s="2680"/>
      <c r="J401" s="2308"/>
      <c r="K401" s="2539" t="s">
        <v>40</v>
      </c>
      <c r="L401" s="2538">
        <v>0</v>
      </c>
      <c r="M401" s="2385"/>
      <c r="N401" s="2437"/>
      <c r="O401" s="2181"/>
      <c r="P401" s="2077"/>
      <c r="Q401" s="2077"/>
    </row>
    <row r="402" spans="1:20" s="75" customFormat="1" ht="20.25" customHeight="1" x14ac:dyDescent="0.25">
      <c r="A402" s="2286"/>
      <c r="B402" s="2678"/>
      <c r="C402" s="2284"/>
      <c r="D402" s="2220"/>
      <c r="E402" s="2481"/>
      <c r="F402" s="2688"/>
      <c r="G402" s="2676"/>
      <c r="H402" s="2216"/>
      <c r="I402" s="2680"/>
      <c r="J402" s="2689"/>
      <c r="K402" s="2536" t="s">
        <v>42</v>
      </c>
      <c r="L402" s="2538"/>
      <c r="M402" s="2672"/>
      <c r="N402" s="2437"/>
      <c r="O402" s="2181"/>
      <c r="P402" s="2077"/>
      <c r="Q402" s="2077"/>
    </row>
    <row r="403" spans="1:20" s="75" customFormat="1" ht="20.25" customHeight="1" thickBot="1" x14ac:dyDescent="0.3">
      <c r="A403" s="2286"/>
      <c r="B403" s="2678"/>
      <c r="C403" s="2284"/>
      <c r="D403" s="2220"/>
      <c r="E403" s="2481"/>
      <c r="F403" s="2688"/>
      <c r="G403" s="2676"/>
      <c r="H403" s="2216"/>
      <c r="I403" s="2680"/>
      <c r="J403" s="2481"/>
      <c r="K403" s="2536" t="s">
        <v>45</v>
      </c>
      <c r="L403" s="2679">
        <v>0</v>
      </c>
      <c r="M403" s="2672"/>
      <c r="N403" s="2437"/>
      <c r="O403" s="2181"/>
      <c r="P403" s="2077"/>
      <c r="Q403" s="2077"/>
    </row>
    <row r="404" spans="1:20" s="75" customFormat="1" ht="20.25" customHeight="1" thickBot="1" x14ac:dyDescent="0.3">
      <c r="A404" s="2282"/>
      <c r="B404" s="2687"/>
      <c r="C404" s="2280"/>
      <c r="D404" s="2207"/>
      <c r="E404" s="2481"/>
      <c r="F404" s="2677"/>
      <c r="G404" s="2676"/>
      <c r="H404" s="2203"/>
      <c r="I404" s="2674"/>
      <c r="J404" s="2191"/>
      <c r="K404" s="2185" t="s">
        <v>33</v>
      </c>
      <c r="L404" s="2686">
        <f>SUM(L400:L403)</f>
        <v>350</v>
      </c>
      <c r="M404" s="2672"/>
      <c r="N404" s="2437"/>
      <c r="O404" s="2181"/>
      <c r="P404" s="2077"/>
      <c r="Q404" s="2077"/>
    </row>
    <row r="405" spans="1:20" s="75" customFormat="1" ht="20.25" customHeight="1" x14ac:dyDescent="0.25">
      <c r="A405" s="2234" t="s">
        <v>97</v>
      </c>
      <c r="B405" s="2685" t="s">
        <v>56</v>
      </c>
      <c r="C405" s="2290" t="s">
        <v>56</v>
      </c>
      <c r="D405" s="2482" t="s">
        <v>611</v>
      </c>
      <c r="E405" s="2230"/>
      <c r="F405" s="2304" t="s">
        <v>706</v>
      </c>
      <c r="G405" s="2676"/>
      <c r="H405" s="2675"/>
      <c r="I405" s="2684" t="s">
        <v>604</v>
      </c>
      <c r="J405" s="2309" t="s">
        <v>460</v>
      </c>
      <c r="K405" s="2544" t="s">
        <v>49</v>
      </c>
      <c r="L405" s="2543">
        <v>70</v>
      </c>
      <c r="M405" s="2226" t="s">
        <v>705</v>
      </c>
      <c r="N405" s="2683" t="s">
        <v>163</v>
      </c>
      <c r="O405" s="2296">
        <v>0.46300000000000002</v>
      </c>
      <c r="P405" s="2077"/>
      <c r="Q405" s="2077"/>
    </row>
    <row r="406" spans="1:20" s="75" customFormat="1" ht="20.25" customHeight="1" x14ac:dyDescent="0.25">
      <c r="A406" s="2286"/>
      <c r="B406" s="2678"/>
      <c r="C406" s="2284"/>
      <c r="D406" s="2682"/>
      <c r="E406" s="2219"/>
      <c r="F406" s="2302"/>
      <c r="G406" s="2676"/>
      <c r="H406" s="2675"/>
      <c r="I406" s="2680"/>
      <c r="J406" s="2308"/>
      <c r="K406" s="2539" t="s">
        <v>40</v>
      </c>
      <c r="L406" s="2584">
        <v>780</v>
      </c>
      <c r="M406" s="2213"/>
      <c r="N406" s="2439"/>
      <c r="O406" s="2181"/>
      <c r="P406" s="2077"/>
      <c r="Q406" s="2077"/>
      <c r="R406" s="2088"/>
    </row>
    <row r="407" spans="1:20" s="75" customFormat="1" ht="20.25" customHeight="1" x14ac:dyDescent="0.25">
      <c r="A407" s="2286"/>
      <c r="B407" s="2678"/>
      <c r="C407" s="2284"/>
      <c r="D407" s="2682"/>
      <c r="E407" s="2219"/>
      <c r="F407" s="2302"/>
      <c r="G407" s="2676"/>
      <c r="H407" s="2675"/>
      <c r="I407" s="2680"/>
      <c r="J407" s="2481"/>
      <c r="K407" s="2536" t="s">
        <v>42</v>
      </c>
      <c r="L407" s="2538">
        <v>0</v>
      </c>
      <c r="M407" s="2672"/>
      <c r="N407" s="2437"/>
      <c r="O407" s="2181"/>
      <c r="P407" s="2077"/>
      <c r="Q407" s="2077"/>
    </row>
    <row r="408" spans="1:20" s="75" customFormat="1" ht="20.25" customHeight="1" thickBot="1" x14ac:dyDescent="0.3">
      <c r="A408" s="2286"/>
      <c r="B408" s="2678"/>
      <c r="C408" s="2284"/>
      <c r="D408" s="2682"/>
      <c r="E408" s="2219"/>
      <c r="F408" s="2681"/>
      <c r="G408" s="2676"/>
      <c r="H408" s="2675"/>
      <c r="I408" s="2680"/>
      <c r="J408" s="2481"/>
      <c r="K408" s="2536" t="s">
        <v>45</v>
      </c>
      <c r="L408" s="2679">
        <v>0</v>
      </c>
      <c r="M408" s="2672"/>
      <c r="N408" s="2437"/>
      <c r="O408" s="2181"/>
      <c r="P408" s="2077"/>
      <c r="Q408" s="2077"/>
    </row>
    <row r="409" spans="1:20" s="75" customFormat="1" ht="32.25" customHeight="1" thickBot="1" x14ac:dyDescent="0.3">
      <c r="A409" s="2286"/>
      <c r="B409" s="2678"/>
      <c r="C409" s="2284"/>
      <c r="D409" s="2476"/>
      <c r="E409" s="2206"/>
      <c r="F409" s="2677"/>
      <c r="G409" s="2676"/>
      <c r="H409" s="2675"/>
      <c r="I409" s="2674"/>
      <c r="J409" s="2481"/>
      <c r="K409" s="2185" t="s">
        <v>33</v>
      </c>
      <c r="L409" s="2673">
        <f>SUM(L405:L408)</f>
        <v>850</v>
      </c>
      <c r="M409" s="2672"/>
      <c r="N409" s="2437"/>
      <c r="O409" s="2181"/>
      <c r="P409" s="2077"/>
      <c r="Q409" s="2077"/>
    </row>
    <row r="410" spans="1:20" s="75" customFormat="1" ht="15" customHeight="1" thickBot="1" x14ac:dyDescent="0.3">
      <c r="A410" s="2306" t="s">
        <v>97</v>
      </c>
      <c r="B410" s="2497" t="s">
        <v>56</v>
      </c>
      <c r="C410" s="2305" t="s">
        <v>39</v>
      </c>
      <c r="D410" s="2448" t="s">
        <v>704</v>
      </c>
      <c r="E410" s="2447"/>
      <c r="F410" s="2446"/>
      <c r="G410" s="2513" t="s">
        <v>325</v>
      </c>
      <c r="H410" s="2243" t="s">
        <v>52</v>
      </c>
      <c r="I410" s="2240" t="s">
        <v>634</v>
      </c>
      <c r="J410" s="2457" t="s">
        <v>151</v>
      </c>
      <c r="K410" s="2590" t="s">
        <v>49</v>
      </c>
      <c r="L410" s="2587">
        <f>L414+L418+L422+L426</f>
        <v>1410</v>
      </c>
      <c r="M410" s="2276"/>
      <c r="N410" s="2512"/>
      <c r="O410" s="2511"/>
      <c r="P410" s="2077"/>
      <c r="Q410" s="2077"/>
      <c r="R410" s="2088"/>
      <c r="S410" s="2088"/>
    </row>
    <row r="411" spans="1:20" s="75" customFormat="1" ht="15" customHeight="1" thickBot="1" x14ac:dyDescent="0.3">
      <c r="A411" s="2223"/>
      <c r="B411" s="2490"/>
      <c r="C411" s="2303"/>
      <c r="D411" s="2435"/>
      <c r="E411" s="2434"/>
      <c r="F411" s="2433"/>
      <c r="G411" s="2503"/>
      <c r="H411" s="2216"/>
      <c r="I411" s="2238"/>
      <c r="J411" s="2452"/>
      <c r="K411" s="2671" t="s">
        <v>40</v>
      </c>
      <c r="L411" s="2670">
        <f>L415+L419+L423+L427</f>
        <v>0</v>
      </c>
      <c r="M411" s="2646"/>
      <c r="N411" s="2645"/>
      <c r="O411" s="2644"/>
      <c r="P411" s="2077"/>
      <c r="Q411" s="2077"/>
    </row>
    <row r="412" spans="1:20" s="75" customFormat="1" ht="21.75" customHeight="1" thickBot="1" x14ac:dyDescent="0.3">
      <c r="A412" s="2223"/>
      <c r="B412" s="2490"/>
      <c r="C412" s="2303"/>
      <c r="D412" s="2435"/>
      <c r="E412" s="2434"/>
      <c r="F412" s="2433"/>
      <c r="G412" s="2503"/>
      <c r="H412" s="2216"/>
      <c r="I412" s="2238"/>
      <c r="J412" s="2452"/>
      <c r="K412" s="2590" t="s">
        <v>45</v>
      </c>
      <c r="L412" s="2587">
        <f>L416+L420+L424+L428</f>
        <v>0</v>
      </c>
      <c r="M412" s="2669"/>
      <c r="N412" s="2512"/>
      <c r="O412" s="2668"/>
      <c r="P412" s="2077"/>
      <c r="Q412" s="2077"/>
    </row>
    <row r="413" spans="1:20" s="75" customFormat="1" ht="18" customHeight="1" thickBot="1" x14ac:dyDescent="0.3">
      <c r="A413" s="2210"/>
      <c r="B413" s="2488"/>
      <c r="C413" s="2301"/>
      <c r="D413" s="2429"/>
      <c r="E413" s="2428"/>
      <c r="F413" s="2427"/>
      <c r="G413" s="2501"/>
      <c r="H413" s="2203"/>
      <c r="I413" s="2236"/>
      <c r="J413" s="2614"/>
      <c r="K413" s="2588" t="s">
        <v>33</v>
      </c>
      <c r="L413" s="2612">
        <f>SUM(L410:L412)</f>
        <v>1410</v>
      </c>
      <c r="M413" s="2667"/>
      <c r="N413" s="2437"/>
      <c r="O413" s="2666"/>
      <c r="P413" s="2077"/>
      <c r="Q413" s="2077"/>
    </row>
    <row r="414" spans="1:20" s="75" customFormat="1" ht="17.25" customHeight="1" x14ac:dyDescent="0.25">
      <c r="A414" s="2306" t="s">
        <v>97</v>
      </c>
      <c r="B414" s="2344" t="s">
        <v>56</v>
      </c>
      <c r="C414" s="2305" t="s">
        <v>39</v>
      </c>
      <c r="D414" s="2231" t="s">
        <v>56</v>
      </c>
      <c r="E414" s="2230"/>
      <c r="F414" s="2239" t="s">
        <v>703</v>
      </c>
      <c r="G414" s="2513" t="s">
        <v>325</v>
      </c>
      <c r="H414" s="2320" t="s">
        <v>52</v>
      </c>
      <c r="I414" s="2665" t="s">
        <v>634</v>
      </c>
      <c r="J414" s="2314" t="s">
        <v>151</v>
      </c>
      <c r="K414" s="2544" t="s">
        <v>49</v>
      </c>
      <c r="L414" s="2543">
        <v>500</v>
      </c>
      <c r="M414" s="2391" t="s">
        <v>702</v>
      </c>
      <c r="N414" s="2664" t="s">
        <v>47</v>
      </c>
      <c r="O414" s="2663">
        <v>8700</v>
      </c>
      <c r="P414" s="2077"/>
      <c r="Q414" s="2077"/>
      <c r="T414" s="2088"/>
    </row>
    <row r="415" spans="1:20" s="75" customFormat="1" ht="15.75" customHeight="1" x14ac:dyDescent="0.25">
      <c r="A415" s="2223"/>
      <c r="B415" s="2343"/>
      <c r="C415" s="2303"/>
      <c r="D415" s="2220"/>
      <c r="E415" s="2219"/>
      <c r="F415" s="2237"/>
      <c r="G415" s="2503"/>
      <c r="H415" s="2299"/>
      <c r="I415" s="2635"/>
      <c r="J415" s="2365"/>
      <c r="K415" s="2539" t="s">
        <v>40</v>
      </c>
      <c r="L415" s="2538"/>
      <c r="M415" s="2662"/>
      <c r="N415" s="2661"/>
      <c r="O415" s="2181"/>
      <c r="P415" s="2077"/>
      <c r="Q415" s="2077"/>
    </row>
    <row r="416" spans="1:20" s="75" customFormat="1" ht="14.25" customHeight="1" thickBot="1" x14ac:dyDescent="0.3">
      <c r="A416" s="2223"/>
      <c r="B416" s="2343"/>
      <c r="C416" s="2303"/>
      <c r="D416" s="2220"/>
      <c r="E416" s="2219"/>
      <c r="F416" s="2237"/>
      <c r="G416" s="2503"/>
      <c r="H416" s="2299"/>
      <c r="I416" s="2635"/>
      <c r="J416" s="2365"/>
      <c r="K416" s="2548" t="s">
        <v>45</v>
      </c>
      <c r="L416" s="2660">
        <v>0</v>
      </c>
      <c r="M416" s="2659"/>
      <c r="N416" s="2489"/>
      <c r="O416" s="2264"/>
      <c r="P416" s="2077"/>
      <c r="Q416" s="2077"/>
    </row>
    <row r="417" spans="1:18" s="75" customFormat="1" ht="16.5" customHeight="1" thickBot="1" x14ac:dyDescent="0.3">
      <c r="A417" s="2210"/>
      <c r="B417" s="2341"/>
      <c r="C417" s="2301"/>
      <c r="D417" s="2207"/>
      <c r="E417" s="2206"/>
      <c r="F417" s="2235"/>
      <c r="G417" s="2501"/>
      <c r="H417" s="2327"/>
      <c r="I417" s="2635"/>
      <c r="J417" s="2533"/>
      <c r="K417" s="2185" t="s">
        <v>33</v>
      </c>
      <c r="L417" s="2547">
        <f>SUM(L414:L416)</f>
        <v>500</v>
      </c>
      <c r="M417" s="2658"/>
      <c r="N417" s="2486"/>
      <c r="O417" s="2657"/>
      <c r="P417" s="2077"/>
      <c r="Q417" s="2077"/>
    </row>
    <row r="418" spans="1:18" s="75" customFormat="1" ht="18.75" customHeight="1" thickBot="1" x14ac:dyDescent="0.3">
      <c r="A418" s="2223" t="s">
        <v>97</v>
      </c>
      <c r="B418" s="2490" t="s">
        <v>56</v>
      </c>
      <c r="C418" s="2303" t="s">
        <v>39</v>
      </c>
      <c r="D418" s="2220" t="s">
        <v>39</v>
      </c>
      <c r="E418" s="2219"/>
      <c r="F418" s="2237" t="s">
        <v>701</v>
      </c>
      <c r="G418" s="2503" t="s">
        <v>325</v>
      </c>
      <c r="H418" s="2216" t="s">
        <v>52</v>
      </c>
      <c r="I418" s="2635"/>
      <c r="J418" s="2314" t="s">
        <v>151</v>
      </c>
      <c r="K418" s="2580" t="s">
        <v>49</v>
      </c>
      <c r="L418" s="2656">
        <v>500</v>
      </c>
      <c r="M418" s="2655"/>
      <c r="N418" s="2654"/>
      <c r="O418" s="2653"/>
      <c r="P418" s="2077"/>
      <c r="Q418" s="2077"/>
      <c r="R418" s="2088"/>
    </row>
    <row r="419" spans="1:18" s="75" customFormat="1" ht="22.5" customHeight="1" thickBot="1" x14ac:dyDescent="0.3">
      <c r="A419" s="2223"/>
      <c r="B419" s="2490"/>
      <c r="C419" s="2303"/>
      <c r="D419" s="2220"/>
      <c r="E419" s="2219"/>
      <c r="F419" s="2237"/>
      <c r="G419" s="2503"/>
      <c r="H419" s="2216"/>
      <c r="I419" s="2635"/>
      <c r="J419" s="2365"/>
      <c r="K419" s="2539" t="s">
        <v>40</v>
      </c>
      <c r="L419" s="2652"/>
      <c r="M419" s="2651" t="s">
        <v>700</v>
      </c>
      <c r="N419" s="2650" t="s">
        <v>699</v>
      </c>
      <c r="O419" s="2649">
        <v>2.66</v>
      </c>
      <c r="P419" s="2077"/>
      <c r="Q419" s="2077"/>
    </row>
    <row r="420" spans="1:18" s="75" customFormat="1" ht="18" customHeight="1" thickBot="1" x14ac:dyDescent="0.3">
      <c r="A420" s="2223"/>
      <c r="B420" s="2490"/>
      <c r="C420" s="2303"/>
      <c r="D420" s="2220"/>
      <c r="E420" s="2219"/>
      <c r="F420" s="2237"/>
      <c r="G420" s="2503"/>
      <c r="H420" s="2216"/>
      <c r="I420" s="2635"/>
      <c r="J420" s="2365"/>
      <c r="K420" s="2536" t="s">
        <v>45</v>
      </c>
      <c r="L420" s="2648">
        <v>0</v>
      </c>
      <c r="M420" s="2276"/>
      <c r="N420" s="2512"/>
      <c r="O420" s="2511"/>
      <c r="P420" s="2077"/>
      <c r="Q420" s="2077"/>
    </row>
    <row r="421" spans="1:18" s="75" customFormat="1" ht="23.25" customHeight="1" thickBot="1" x14ac:dyDescent="0.3">
      <c r="A421" s="2210"/>
      <c r="B421" s="2488"/>
      <c r="C421" s="2301"/>
      <c r="D421" s="2207"/>
      <c r="E421" s="2219"/>
      <c r="F421" s="2237"/>
      <c r="G421" s="2503"/>
      <c r="H421" s="2216"/>
      <c r="I421" s="2635"/>
      <c r="J421" s="2533"/>
      <c r="K421" s="2354" t="s">
        <v>33</v>
      </c>
      <c r="L421" s="2647">
        <f>SUM(L418:L420)</f>
        <v>500</v>
      </c>
      <c r="M421" s="2646"/>
      <c r="N421" s="2645"/>
      <c r="O421" s="2644"/>
      <c r="P421" s="2077"/>
      <c r="Q421" s="2077"/>
    </row>
    <row r="422" spans="1:18" s="75" customFormat="1" ht="24" customHeight="1" x14ac:dyDescent="0.25">
      <c r="A422" s="2306" t="s">
        <v>97</v>
      </c>
      <c r="B422" s="2497" t="s">
        <v>56</v>
      </c>
      <c r="C422" s="2305" t="s">
        <v>39</v>
      </c>
      <c r="D422" s="2231" t="s">
        <v>97</v>
      </c>
      <c r="E422" s="2230"/>
      <c r="F422" s="2239" t="s">
        <v>698</v>
      </c>
      <c r="G422" s="2513" t="s">
        <v>325</v>
      </c>
      <c r="H422" s="2243" t="s">
        <v>52</v>
      </c>
      <c r="I422" s="2635"/>
      <c r="J422" s="2314" t="s">
        <v>151</v>
      </c>
      <c r="K422" s="2544" t="s">
        <v>49</v>
      </c>
      <c r="L422" s="2643">
        <v>400</v>
      </c>
      <c r="M422" s="2542" t="s">
        <v>697</v>
      </c>
      <c r="N422" s="2637" t="s">
        <v>163</v>
      </c>
      <c r="O422" s="2540">
        <v>1.9</v>
      </c>
      <c r="P422" s="2077"/>
      <c r="Q422" s="2077"/>
      <c r="R422" s="2088"/>
    </row>
    <row r="423" spans="1:18" s="75" customFormat="1" ht="20.25" customHeight="1" x14ac:dyDescent="0.25">
      <c r="A423" s="2223"/>
      <c r="B423" s="2490"/>
      <c r="C423" s="2303"/>
      <c r="D423" s="2220"/>
      <c r="E423" s="2219"/>
      <c r="F423" s="2237"/>
      <c r="G423" s="2503"/>
      <c r="H423" s="2216"/>
      <c r="I423" s="2635"/>
      <c r="J423" s="2365"/>
      <c r="K423" s="2539" t="s">
        <v>40</v>
      </c>
      <c r="L423" s="2642"/>
      <c r="M423" s="2260"/>
      <c r="N423" s="2489"/>
      <c r="O423" s="2329"/>
      <c r="P423" s="2077"/>
      <c r="Q423" s="2077"/>
    </row>
    <row r="424" spans="1:18" s="75" customFormat="1" ht="18" customHeight="1" thickBot="1" x14ac:dyDescent="0.3">
      <c r="A424" s="2223"/>
      <c r="B424" s="2490"/>
      <c r="C424" s="2303"/>
      <c r="D424" s="2220"/>
      <c r="E424" s="2219"/>
      <c r="F424" s="2237"/>
      <c r="G424" s="2503"/>
      <c r="H424" s="2216"/>
      <c r="I424" s="2635"/>
      <c r="J424" s="2365"/>
      <c r="K424" s="2578" t="s">
        <v>45</v>
      </c>
      <c r="L424" s="2641"/>
      <c r="M424" s="2257"/>
      <c r="N424" s="2577"/>
      <c r="O424" s="2576"/>
      <c r="P424" s="2077"/>
      <c r="Q424" s="2077"/>
    </row>
    <row r="425" spans="1:18" s="75" customFormat="1" ht="18" customHeight="1" thickBot="1" x14ac:dyDescent="0.3">
      <c r="A425" s="2210"/>
      <c r="B425" s="2488"/>
      <c r="C425" s="2301"/>
      <c r="D425" s="2207"/>
      <c r="E425" s="2206"/>
      <c r="F425" s="2534"/>
      <c r="G425" s="2501"/>
      <c r="H425" s="2203"/>
      <c r="I425" s="2635"/>
      <c r="J425" s="2533"/>
      <c r="K425" s="2185" t="s">
        <v>33</v>
      </c>
      <c r="L425" s="2640">
        <f>SUM(L422:L424)</f>
        <v>400</v>
      </c>
      <c r="M425" s="2324"/>
      <c r="N425" s="2486"/>
      <c r="O425" s="2322"/>
      <c r="P425" s="2077"/>
      <c r="Q425" s="2077"/>
    </row>
    <row r="426" spans="1:18" s="75" customFormat="1" ht="16.5" customHeight="1" x14ac:dyDescent="0.25">
      <c r="A426" s="2306" t="s">
        <v>97</v>
      </c>
      <c r="B426" s="2497" t="s">
        <v>56</v>
      </c>
      <c r="C426" s="2305" t="s">
        <v>39</v>
      </c>
      <c r="D426" s="2231" t="s">
        <v>96</v>
      </c>
      <c r="E426" s="2230"/>
      <c r="F426" s="2239" t="s">
        <v>696</v>
      </c>
      <c r="G426" s="2513" t="s">
        <v>325</v>
      </c>
      <c r="H426" s="2243" t="s">
        <v>52</v>
      </c>
      <c r="I426" s="2635"/>
      <c r="J426" s="2314" t="s">
        <v>151</v>
      </c>
      <c r="K426" s="2544" t="s">
        <v>49</v>
      </c>
      <c r="L426" s="2639">
        <v>10</v>
      </c>
      <c r="M426" s="2638" t="s">
        <v>695</v>
      </c>
      <c r="N426" s="2637" t="s">
        <v>47</v>
      </c>
      <c r="O426" s="2540">
        <v>1</v>
      </c>
      <c r="P426" s="2077"/>
      <c r="Q426" s="2077"/>
    </row>
    <row r="427" spans="1:18" s="75" customFormat="1" ht="18" customHeight="1" x14ac:dyDescent="0.25">
      <c r="A427" s="2223"/>
      <c r="B427" s="2490"/>
      <c r="C427" s="2303"/>
      <c r="D427" s="2220"/>
      <c r="E427" s="2219"/>
      <c r="F427" s="2237"/>
      <c r="G427" s="2503"/>
      <c r="H427" s="2216"/>
      <c r="I427" s="2635"/>
      <c r="J427" s="2365"/>
      <c r="K427" s="2539" t="s">
        <v>40</v>
      </c>
      <c r="L427" s="2636"/>
      <c r="M427" s="2260"/>
      <c r="N427" s="2489"/>
      <c r="O427" s="2329"/>
      <c r="P427" s="2077"/>
      <c r="Q427" s="2077"/>
    </row>
    <row r="428" spans="1:18" s="75" customFormat="1" ht="17.25" customHeight="1" thickBot="1" x14ac:dyDescent="0.3">
      <c r="A428" s="2223"/>
      <c r="B428" s="2490"/>
      <c r="C428" s="2303"/>
      <c r="D428" s="2220"/>
      <c r="E428" s="2219"/>
      <c r="F428" s="2237"/>
      <c r="G428" s="2503"/>
      <c r="H428" s="2216"/>
      <c r="I428" s="2635"/>
      <c r="J428" s="2365"/>
      <c r="K428" s="2578" t="s">
        <v>45</v>
      </c>
      <c r="L428" s="2551">
        <v>0</v>
      </c>
      <c r="M428" s="2257"/>
      <c r="N428" s="2577"/>
      <c r="O428" s="2576"/>
      <c r="P428" s="2077"/>
      <c r="Q428" s="2077"/>
    </row>
    <row r="429" spans="1:18" s="75" customFormat="1" ht="16.5" customHeight="1" thickBot="1" x14ac:dyDescent="0.3">
      <c r="A429" s="2210"/>
      <c r="B429" s="2488"/>
      <c r="C429" s="2301"/>
      <c r="D429" s="2207"/>
      <c r="E429" s="2206"/>
      <c r="F429" s="2235"/>
      <c r="G429" s="2501"/>
      <c r="H429" s="2203"/>
      <c r="I429" s="2634"/>
      <c r="J429" s="2533"/>
      <c r="K429" s="2185" t="s">
        <v>33</v>
      </c>
      <c r="L429" s="2532">
        <f>SUM(L426:L428)</f>
        <v>10</v>
      </c>
      <c r="M429" s="2324"/>
      <c r="N429" s="2486"/>
      <c r="O429" s="2322"/>
      <c r="P429" s="2077"/>
      <c r="Q429" s="2077"/>
    </row>
    <row r="430" spans="1:18" s="75" customFormat="1" ht="25.5" customHeight="1" thickBot="1" x14ac:dyDescent="0.3">
      <c r="A430" s="2306" t="s">
        <v>97</v>
      </c>
      <c r="B430" s="2497" t="s">
        <v>56</v>
      </c>
      <c r="C430" s="2305" t="s">
        <v>97</v>
      </c>
      <c r="D430" s="2475" t="s">
        <v>691</v>
      </c>
      <c r="E430" s="2474"/>
      <c r="F430" s="2473"/>
      <c r="G430" s="2513" t="s">
        <v>694</v>
      </c>
      <c r="H430" s="2320" t="s">
        <v>52</v>
      </c>
      <c r="I430" s="2240" t="s">
        <v>634</v>
      </c>
      <c r="J430" s="2457" t="s">
        <v>151</v>
      </c>
      <c r="K430" s="2566" t="s">
        <v>49</v>
      </c>
      <c r="L430" s="2633">
        <f>L434</f>
        <v>10</v>
      </c>
      <c r="M430" s="2550" t="s">
        <v>693</v>
      </c>
      <c r="N430" s="2632" t="s">
        <v>163</v>
      </c>
      <c r="O430" s="2594">
        <v>30</v>
      </c>
      <c r="P430" s="2077"/>
      <c r="Q430" s="2077"/>
    </row>
    <row r="431" spans="1:18" s="75" customFormat="1" ht="18" customHeight="1" thickBot="1" x14ac:dyDescent="0.3">
      <c r="A431" s="2223"/>
      <c r="B431" s="2490"/>
      <c r="C431" s="2303"/>
      <c r="D431" s="2470"/>
      <c r="E431" s="2469"/>
      <c r="F431" s="2468"/>
      <c r="G431" s="2503"/>
      <c r="H431" s="2299"/>
      <c r="I431" s="2238"/>
      <c r="J431" s="2452"/>
      <c r="K431" s="2564" t="s">
        <v>40</v>
      </c>
      <c r="L431" s="2559"/>
      <c r="M431" s="2631" t="s">
        <v>692</v>
      </c>
      <c r="N431" s="2630" t="s">
        <v>163</v>
      </c>
      <c r="O431" s="2629">
        <v>15</v>
      </c>
      <c r="P431" s="2077"/>
      <c r="Q431" s="2077"/>
    </row>
    <row r="432" spans="1:18" s="75" customFormat="1" ht="20.25" customHeight="1" thickBot="1" x14ac:dyDescent="0.3">
      <c r="A432" s="2223"/>
      <c r="B432" s="2490"/>
      <c r="C432" s="2303"/>
      <c r="D432" s="2470"/>
      <c r="E432" s="2469"/>
      <c r="F432" s="2468"/>
      <c r="G432" s="2503"/>
      <c r="H432" s="2299"/>
      <c r="I432" s="2238"/>
      <c r="J432" s="2452"/>
      <c r="K432" s="2562" t="s">
        <v>45</v>
      </c>
      <c r="L432" s="2559">
        <f>L435</f>
        <v>0</v>
      </c>
      <c r="M432" s="2370"/>
      <c r="N432" s="2628"/>
      <c r="O432" s="2627"/>
      <c r="P432" s="2077"/>
      <c r="Q432" s="2077"/>
    </row>
    <row r="433" spans="1:18" s="75" customFormat="1" ht="12.75" customHeight="1" thickBot="1" x14ac:dyDescent="0.3">
      <c r="A433" s="2210"/>
      <c r="B433" s="2488"/>
      <c r="C433" s="2301"/>
      <c r="D433" s="2463"/>
      <c r="E433" s="2462"/>
      <c r="F433" s="2461"/>
      <c r="G433" s="2503"/>
      <c r="H433" s="2299"/>
      <c r="I433" s="2238"/>
      <c r="J433" s="2452"/>
      <c r="K433" s="2560" t="s">
        <v>33</v>
      </c>
      <c r="L433" s="2559">
        <f>SUM(L430:L432)</f>
        <v>10</v>
      </c>
      <c r="M433" s="2626"/>
      <c r="N433" s="2625"/>
      <c r="O433" s="2624"/>
      <c r="P433" s="2077"/>
      <c r="Q433" s="2077"/>
    </row>
    <row r="434" spans="1:18" s="75" customFormat="1" ht="16.5" customHeight="1" x14ac:dyDescent="0.25">
      <c r="A434" s="2485" t="s">
        <v>97</v>
      </c>
      <c r="B434" s="2484" t="s">
        <v>56</v>
      </c>
      <c r="C434" s="2483" t="s">
        <v>97</v>
      </c>
      <c r="D434" s="2289" t="s">
        <v>56</v>
      </c>
      <c r="E434" s="2615"/>
      <c r="F434" s="2239" t="s">
        <v>691</v>
      </c>
      <c r="G434" s="2503"/>
      <c r="H434" s="2299"/>
      <c r="I434" s="2238"/>
      <c r="J434" s="2452"/>
      <c r="K434" s="2623" t="s">
        <v>49</v>
      </c>
      <c r="L434" s="2622">
        <v>10</v>
      </c>
      <c r="M434" s="2619"/>
      <c r="N434" s="2618"/>
      <c r="O434" s="2617"/>
      <c r="P434" s="2077"/>
      <c r="Q434" s="2077"/>
      <c r="R434" s="2088"/>
    </row>
    <row r="435" spans="1:18" s="75" customFormat="1" ht="17.25" customHeight="1" thickBot="1" x14ac:dyDescent="0.3">
      <c r="A435" s="2485"/>
      <c r="B435" s="2484"/>
      <c r="C435" s="2483"/>
      <c r="D435" s="2283"/>
      <c r="E435" s="2615"/>
      <c r="F435" s="2237"/>
      <c r="G435" s="2503"/>
      <c r="H435" s="2299"/>
      <c r="I435" s="2238"/>
      <c r="J435" s="2452"/>
      <c r="K435" s="2621" t="s">
        <v>45</v>
      </c>
      <c r="L435" s="2620"/>
      <c r="M435" s="2619"/>
      <c r="N435" s="2618"/>
      <c r="O435" s="2617"/>
      <c r="P435" s="2077"/>
      <c r="Q435" s="2077"/>
    </row>
    <row r="436" spans="1:18" s="75" customFormat="1" ht="16.5" customHeight="1" thickBot="1" x14ac:dyDescent="0.3">
      <c r="A436" s="2485"/>
      <c r="B436" s="2484"/>
      <c r="C436" s="2483"/>
      <c r="D436" s="2616"/>
      <c r="E436" s="2615"/>
      <c r="F436" s="2235"/>
      <c r="G436" s="2501"/>
      <c r="H436" s="2327"/>
      <c r="I436" s="2236"/>
      <c r="J436" s="2614"/>
      <c r="K436" s="2185" t="s">
        <v>33</v>
      </c>
      <c r="L436" s="2532">
        <f>SUM(L434)</f>
        <v>10</v>
      </c>
      <c r="M436" s="2600"/>
      <c r="N436" s="2599"/>
      <c r="O436" s="2613"/>
      <c r="P436" s="2077"/>
      <c r="Q436" s="2077"/>
    </row>
    <row r="437" spans="1:18" s="75" customFormat="1" ht="15" customHeight="1" thickBot="1" x14ac:dyDescent="0.3">
      <c r="A437" s="2234" t="s">
        <v>97</v>
      </c>
      <c r="B437" s="2459" t="s">
        <v>56</v>
      </c>
      <c r="C437" s="2290" t="s">
        <v>96</v>
      </c>
      <c r="D437" s="2475" t="s">
        <v>690</v>
      </c>
      <c r="E437" s="2474"/>
      <c r="F437" s="2473"/>
      <c r="G437" s="2513" t="s">
        <v>689</v>
      </c>
      <c r="H437" s="2243" t="s">
        <v>52</v>
      </c>
      <c r="I437" s="2277" t="s">
        <v>604</v>
      </c>
      <c r="J437" s="2309" t="s">
        <v>460</v>
      </c>
      <c r="K437" s="2566" t="s">
        <v>49</v>
      </c>
      <c r="L437" s="2587">
        <f>L441</f>
        <v>437</v>
      </c>
      <c r="M437" s="2276"/>
      <c r="N437" s="2512"/>
      <c r="O437" s="2511"/>
      <c r="P437" s="2077"/>
      <c r="Q437" s="2077"/>
    </row>
    <row r="438" spans="1:18" s="75" customFormat="1" ht="15" customHeight="1" thickBot="1" x14ac:dyDescent="0.3">
      <c r="A438" s="2286"/>
      <c r="B438" s="2455"/>
      <c r="C438" s="2284"/>
      <c r="D438" s="2470"/>
      <c r="E438" s="2469"/>
      <c r="F438" s="2468"/>
      <c r="G438" s="2503"/>
      <c r="H438" s="2216"/>
      <c r="I438" s="2271"/>
      <c r="J438" s="2308"/>
      <c r="K438" s="2562" t="s">
        <v>40</v>
      </c>
      <c r="L438" s="2612">
        <f>L442</f>
        <v>1853</v>
      </c>
      <c r="M438" s="2260"/>
      <c r="N438" s="2489"/>
      <c r="O438" s="2329"/>
      <c r="P438" s="2077"/>
      <c r="Q438" s="2077"/>
      <c r="R438" s="2088"/>
    </row>
    <row r="439" spans="1:18" s="75" customFormat="1" ht="15" customHeight="1" thickBot="1" x14ac:dyDescent="0.3">
      <c r="A439" s="2286"/>
      <c r="B439" s="2455"/>
      <c r="C439" s="2284"/>
      <c r="D439" s="2470"/>
      <c r="E439" s="2469"/>
      <c r="F439" s="2468"/>
      <c r="G439" s="2503"/>
      <c r="H439" s="2216"/>
      <c r="I439" s="2271"/>
      <c r="J439" s="2365"/>
      <c r="K439" s="2590" t="s">
        <v>45</v>
      </c>
      <c r="L439" s="2587">
        <f>L443</f>
        <v>0</v>
      </c>
      <c r="M439" s="2260"/>
      <c r="N439" s="2489"/>
      <c r="O439" s="2329"/>
      <c r="P439" s="2077"/>
      <c r="Q439" s="2077"/>
    </row>
    <row r="440" spans="1:18" s="75" customFormat="1" ht="20.25" customHeight="1" thickBot="1" x14ac:dyDescent="0.3">
      <c r="A440" s="2282"/>
      <c r="B440" s="2603"/>
      <c r="C440" s="2280"/>
      <c r="D440" s="2463"/>
      <c r="E440" s="2462"/>
      <c r="F440" s="2461"/>
      <c r="G440" s="2503"/>
      <c r="H440" s="2216"/>
      <c r="I440" s="2271"/>
      <c r="J440" s="2533"/>
      <c r="K440" s="2588" t="s">
        <v>33</v>
      </c>
      <c r="L440" s="2612">
        <f>SUM(L437:L439)</f>
        <v>2290</v>
      </c>
      <c r="M440" s="2324"/>
      <c r="N440" s="2486"/>
      <c r="O440" s="2322"/>
      <c r="P440" s="2077"/>
      <c r="Q440" s="2077"/>
    </row>
    <row r="441" spans="1:18" s="75" customFormat="1" ht="20.25" customHeight="1" x14ac:dyDescent="0.25">
      <c r="A441" s="2306" t="s">
        <v>97</v>
      </c>
      <c r="B441" s="2459" t="s">
        <v>56</v>
      </c>
      <c r="C441" s="2290" t="s">
        <v>96</v>
      </c>
      <c r="D441" s="2289" t="s">
        <v>56</v>
      </c>
      <c r="E441" s="2230"/>
      <c r="F441" s="2611" t="s">
        <v>688</v>
      </c>
      <c r="G441" s="2503"/>
      <c r="H441" s="2216"/>
      <c r="I441" s="2271" t="s">
        <v>604</v>
      </c>
      <c r="J441" s="2309" t="s">
        <v>460</v>
      </c>
      <c r="K441" s="2544" t="s">
        <v>49</v>
      </c>
      <c r="L441" s="2543">
        <v>437</v>
      </c>
      <c r="M441" s="2610" t="s">
        <v>687</v>
      </c>
      <c r="N441" s="2609" t="s">
        <v>47</v>
      </c>
      <c r="O441" s="2608">
        <v>1</v>
      </c>
      <c r="P441" s="2077"/>
      <c r="Q441" s="2077"/>
    </row>
    <row r="442" spans="1:18" s="75" customFormat="1" ht="15" customHeight="1" x14ac:dyDescent="0.25">
      <c r="A442" s="2223"/>
      <c r="B442" s="2455"/>
      <c r="C442" s="2284"/>
      <c r="D442" s="2283"/>
      <c r="E442" s="2219"/>
      <c r="F442" s="2605"/>
      <c r="G442" s="2503"/>
      <c r="H442" s="2216"/>
      <c r="I442" s="2271"/>
      <c r="J442" s="2308"/>
      <c r="K442" s="2580" t="s">
        <v>40</v>
      </c>
      <c r="L442" s="2538">
        <v>1853</v>
      </c>
      <c r="M442" s="2370"/>
      <c r="N442" s="2607"/>
      <c r="O442" s="2606"/>
      <c r="P442" s="2077"/>
      <c r="Q442" s="2077"/>
      <c r="R442" s="2088"/>
    </row>
    <row r="443" spans="1:18" s="75" customFormat="1" ht="13.5" customHeight="1" thickBot="1" x14ac:dyDescent="0.3">
      <c r="A443" s="2223"/>
      <c r="B443" s="2455"/>
      <c r="C443" s="2284"/>
      <c r="D443" s="2283"/>
      <c r="E443" s="2219"/>
      <c r="F443" s="2605"/>
      <c r="G443" s="2503"/>
      <c r="H443" s="2216"/>
      <c r="I443" s="2271"/>
      <c r="J443" s="2365"/>
      <c r="K443" s="2536" t="s">
        <v>45</v>
      </c>
      <c r="L443" s="2604"/>
      <c r="M443" s="2571" t="s">
        <v>686</v>
      </c>
      <c r="N443" s="2570" t="s">
        <v>47</v>
      </c>
      <c r="O443" s="2273">
        <v>1</v>
      </c>
      <c r="P443" s="2077"/>
      <c r="Q443" s="2077"/>
    </row>
    <row r="444" spans="1:18" s="75" customFormat="1" ht="16.5" customHeight="1" thickBot="1" x14ac:dyDescent="0.3">
      <c r="A444" s="2210"/>
      <c r="B444" s="2603"/>
      <c r="C444" s="2280"/>
      <c r="D444" s="2279"/>
      <c r="E444" s="2206"/>
      <c r="F444" s="2602"/>
      <c r="G444" s="2501"/>
      <c r="H444" s="2203"/>
      <c r="I444" s="2269"/>
      <c r="J444" s="2533"/>
      <c r="K444" s="2601" t="s">
        <v>33</v>
      </c>
      <c r="L444" s="2532">
        <f>SUM(L441:L443)</f>
        <v>2290</v>
      </c>
      <c r="M444" s="2600"/>
      <c r="N444" s="2599"/>
      <c r="O444" s="2322"/>
      <c r="P444" s="2077"/>
      <c r="Q444" s="2077"/>
    </row>
    <row r="445" spans="1:18" s="75" customFormat="1" ht="17.25" customHeight="1" thickBot="1" x14ac:dyDescent="0.3">
      <c r="A445" s="2306" t="s">
        <v>97</v>
      </c>
      <c r="B445" s="2497" t="s">
        <v>56</v>
      </c>
      <c r="C445" s="2305" t="s">
        <v>94</v>
      </c>
      <c r="D445" s="2475" t="s">
        <v>685</v>
      </c>
      <c r="E445" s="2474"/>
      <c r="F445" s="2473"/>
      <c r="G445" s="2513" t="s">
        <v>677</v>
      </c>
      <c r="H445" s="2243" t="s">
        <v>52</v>
      </c>
      <c r="I445" s="2240" t="s">
        <v>634</v>
      </c>
      <c r="J445" s="2598" t="s">
        <v>151</v>
      </c>
      <c r="K445" s="2590" t="s">
        <v>49</v>
      </c>
      <c r="L445" s="2597">
        <f>L449+L453+L457</f>
        <v>280</v>
      </c>
      <c r="M445" s="2596"/>
      <c r="N445" s="2595"/>
      <c r="O445" s="2594"/>
      <c r="P445" s="2077"/>
      <c r="Q445" s="2077"/>
      <c r="R445" s="2088"/>
    </row>
    <row r="446" spans="1:18" s="75" customFormat="1" ht="15" customHeight="1" thickBot="1" x14ac:dyDescent="0.3">
      <c r="A446" s="2223"/>
      <c r="B446" s="2490"/>
      <c r="C446" s="2303"/>
      <c r="D446" s="2470"/>
      <c r="E446" s="2469"/>
      <c r="F446" s="2468"/>
      <c r="G446" s="2503"/>
      <c r="H446" s="2216"/>
      <c r="I446" s="2238"/>
      <c r="J446" s="2591"/>
      <c r="K446" s="2590" t="s">
        <v>40</v>
      </c>
      <c r="L446" s="2593">
        <f>L450+L454+L458</f>
        <v>0</v>
      </c>
      <c r="M446" s="2592"/>
      <c r="N446" s="2489"/>
      <c r="O446" s="2329"/>
      <c r="P446" s="2077"/>
      <c r="Q446" s="2077"/>
    </row>
    <row r="447" spans="1:18" s="75" customFormat="1" ht="15" customHeight="1" thickBot="1" x14ac:dyDescent="0.3">
      <c r="A447" s="2223"/>
      <c r="B447" s="2490"/>
      <c r="C447" s="2303"/>
      <c r="D447" s="2470"/>
      <c r="E447" s="2469"/>
      <c r="F447" s="2468"/>
      <c r="G447" s="2503"/>
      <c r="H447" s="2216"/>
      <c r="I447" s="2238"/>
      <c r="J447" s="2591"/>
      <c r="K447" s="2590" t="s">
        <v>45</v>
      </c>
      <c r="L447" s="2559">
        <f>L451+L455+L459</f>
        <v>0</v>
      </c>
      <c r="M447" s="2260"/>
      <c r="N447" s="2489"/>
      <c r="O447" s="2329"/>
      <c r="P447" s="2077"/>
      <c r="Q447" s="2077"/>
    </row>
    <row r="448" spans="1:18" s="75" customFormat="1" ht="15" customHeight="1" thickBot="1" x14ac:dyDescent="0.3">
      <c r="A448" s="2210"/>
      <c r="B448" s="2488"/>
      <c r="C448" s="2301"/>
      <c r="D448" s="2463"/>
      <c r="E448" s="2462"/>
      <c r="F448" s="2461"/>
      <c r="G448" s="2501"/>
      <c r="H448" s="2203"/>
      <c r="I448" s="2238"/>
      <c r="J448" s="2589"/>
      <c r="K448" s="2588" t="s">
        <v>33</v>
      </c>
      <c r="L448" s="2587">
        <f>SUM(L445:L447)</f>
        <v>280</v>
      </c>
      <c r="M448" s="2324"/>
      <c r="N448" s="2486"/>
      <c r="O448" s="2322"/>
      <c r="P448" s="2077"/>
      <c r="Q448" s="2077"/>
    </row>
    <row r="449" spans="1:20" s="75" customFormat="1" ht="24" customHeight="1" x14ac:dyDescent="0.25">
      <c r="A449" s="2306" t="s">
        <v>97</v>
      </c>
      <c r="B449" s="2497" t="s">
        <v>56</v>
      </c>
      <c r="C449" s="2305" t="s">
        <v>94</v>
      </c>
      <c r="D449" s="2231" t="s">
        <v>56</v>
      </c>
      <c r="E449" s="2230"/>
      <c r="F449" s="2239" t="s">
        <v>684</v>
      </c>
      <c r="G449" s="2513" t="s">
        <v>677</v>
      </c>
      <c r="H449" s="2243" t="s">
        <v>52</v>
      </c>
      <c r="I449" s="2238"/>
      <c r="J449" s="2545"/>
      <c r="K449" s="2544" t="s">
        <v>49</v>
      </c>
      <c r="L449" s="2586">
        <v>110</v>
      </c>
      <c r="M449" s="2574" t="s">
        <v>683</v>
      </c>
      <c r="N449" s="2557" t="s">
        <v>679</v>
      </c>
      <c r="O449" s="2585">
        <v>0.5</v>
      </c>
      <c r="P449" s="2077"/>
      <c r="Q449" s="2077"/>
    </row>
    <row r="450" spans="1:20" s="75" customFormat="1" ht="22.5" customHeight="1" x14ac:dyDescent="0.25">
      <c r="A450" s="2223"/>
      <c r="B450" s="2490"/>
      <c r="C450" s="2303"/>
      <c r="D450" s="2220"/>
      <c r="E450" s="2219"/>
      <c r="F450" s="2237"/>
      <c r="G450" s="2503"/>
      <c r="H450" s="2216"/>
      <c r="I450" s="2238"/>
      <c r="J450" s="2365"/>
      <c r="K450" s="2539" t="s">
        <v>40</v>
      </c>
      <c r="L450" s="2584">
        <v>0</v>
      </c>
      <c r="M450" s="2571" t="s">
        <v>682</v>
      </c>
      <c r="N450" s="2570" t="s">
        <v>47</v>
      </c>
      <c r="O450" s="2273">
        <v>5</v>
      </c>
      <c r="P450" s="2077"/>
      <c r="Q450" s="2077"/>
    </row>
    <row r="451" spans="1:20" s="75" customFormat="1" ht="15" customHeight="1" thickBot="1" x14ac:dyDescent="0.3">
      <c r="A451" s="2223"/>
      <c r="B451" s="2490"/>
      <c r="C451" s="2303"/>
      <c r="D451" s="2220"/>
      <c r="E451" s="2219"/>
      <c r="F451" s="2237"/>
      <c r="G451" s="2503"/>
      <c r="H451" s="2216"/>
      <c r="I451" s="2238"/>
      <c r="J451" s="2365"/>
      <c r="K451" s="2578" t="s">
        <v>45</v>
      </c>
      <c r="L451" s="2335">
        <v>0</v>
      </c>
      <c r="M451" s="2257"/>
      <c r="N451" s="2577"/>
      <c r="O451" s="2576"/>
      <c r="P451" s="2077"/>
      <c r="Q451" s="2077"/>
      <c r="T451" s="2088"/>
    </row>
    <row r="452" spans="1:20" s="75" customFormat="1" ht="13.5" customHeight="1" thickBot="1" x14ac:dyDescent="0.3">
      <c r="A452" s="2210"/>
      <c r="B452" s="2488"/>
      <c r="C452" s="2301"/>
      <c r="D452" s="2207"/>
      <c r="E452" s="2206"/>
      <c r="F452" s="2235"/>
      <c r="G452" s="2501"/>
      <c r="H452" s="2203"/>
      <c r="I452" s="2238"/>
      <c r="J452" s="2533"/>
      <c r="K452" s="2185" t="s">
        <v>33</v>
      </c>
      <c r="L452" s="2532">
        <f>SUM(L449:L451)</f>
        <v>110</v>
      </c>
      <c r="M452" s="2324"/>
      <c r="N452" s="2486"/>
      <c r="O452" s="2322"/>
      <c r="P452" s="2077"/>
      <c r="Q452" s="2077"/>
    </row>
    <row r="453" spans="1:20" s="75" customFormat="1" ht="15" customHeight="1" x14ac:dyDescent="0.25">
      <c r="A453" s="2306" t="s">
        <v>97</v>
      </c>
      <c r="B453" s="2497" t="s">
        <v>56</v>
      </c>
      <c r="C453" s="2305" t="s">
        <v>94</v>
      </c>
      <c r="D453" s="2231" t="s">
        <v>39</v>
      </c>
      <c r="E453" s="2230"/>
      <c r="F453" s="2239" t="s">
        <v>681</v>
      </c>
      <c r="G453" s="2513" t="s">
        <v>677</v>
      </c>
      <c r="H453" s="2243" t="s">
        <v>52</v>
      </c>
      <c r="I453" s="2238"/>
      <c r="J453" s="2545"/>
      <c r="K453" s="2544" t="s">
        <v>49</v>
      </c>
      <c r="L453" s="2583">
        <v>170</v>
      </c>
      <c r="M453" s="2574" t="s">
        <v>680</v>
      </c>
      <c r="N453" s="2582" t="s">
        <v>679</v>
      </c>
      <c r="O453" s="2581">
        <v>0.6</v>
      </c>
      <c r="P453" s="2077"/>
      <c r="Q453" s="2077"/>
    </row>
    <row r="454" spans="1:20" s="75" customFormat="1" ht="18.75" customHeight="1" x14ac:dyDescent="0.25">
      <c r="A454" s="2223"/>
      <c r="B454" s="2490"/>
      <c r="C454" s="2303"/>
      <c r="D454" s="2220"/>
      <c r="E454" s="2219"/>
      <c r="F454" s="2237"/>
      <c r="G454" s="2503"/>
      <c r="H454" s="2216"/>
      <c r="I454" s="2238"/>
      <c r="J454" s="2365"/>
      <c r="K454" s="2580" t="s">
        <v>40</v>
      </c>
      <c r="L454" s="2579">
        <v>0</v>
      </c>
      <c r="M454" s="2260"/>
      <c r="N454" s="2489"/>
      <c r="O454" s="2329"/>
      <c r="P454" s="2077"/>
      <c r="Q454" s="2077"/>
    </row>
    <row r="455" spans="1:20" s="75" customFormat="1" ht="15.75" customHeight="1" thickBot="1" x14ac:dyDescent="0.3">
      <c r="A455" s="2223"/>
      <c r="B455" s="2490"/>
      <c r="C455" s="2303"/>
      <c r="D455" s="2220"/>
      <c r="E455" s="2219"/>
      <c r="F455" s="2237"/>
      <c r="G455" s="2503"/>
      <c r="H455" s="2216"/>
      <c r="I455" s="2238"/>
      <c r="J455" s="2365"/>
      <c r="K455" s="2578" t="s">
        <v>45</v>
      </c>
      <c r="L455" s="2335"/>
      <c r="M455" s="2257"/>
      <c r="N455" s="2577"/>
      <c r="O455" s="2576"/>
      <c r="P455" s="2077"/>
      <c r="Q455" s="2077"/>
    </row>
    <row r="456" spans="1:20" s="75" customFormat="1" ht="21.75" customHeight="1" thickBot="1" x14ac:dyDescent="0.3">
      <c r="A456" s="2210"/>
      <c r="B456" s="2488"/>
      <c r="C456" s="2301"/>
      <c r="D456" s="2207"/>
      <c r="E456" s="2206"/>
      <c r="F456" s="2235"/>
      <c r="G456" s="2501"/>
      <c r="H456" s="2203"/>
      <c r="I456" s="2238"/>
      <c r="J456" s="2533"/>
      <c r="K456" s="2185" t="s">
        <v>33</v>
      </c>
      <c r="L456" s="2532">
        <f>SUM(L453:L455)</f>
        <v>170</v>
      </c>
      <c r="M456" s="2324"/>
      <c r="N456" s="2486"/>
      <c r="O456" s="2322"/>
      <c r="P456" s="2077"/>
      <c r="Q456" s="2077"/>
    </row>
    <row r="457" spans="1:20" s="75" customFormat="1" ht="16.5" customHeight="1" x14ac:dyDescent="0.25">
      <c r="A457" s="2306" t="s">
        <v>97</v>
      </c>
      <c r="B457" s="2497" t="s">
        <v>56</v>
      </c>
      <c r="C457" s="2305" t="s">
        <v>94</v>
      </c>
      <c r="D457" s="2231" t="s">
        <v>97</v>
      </c>
      <c r="E457" s="2230"/>
      <c r="F457" s="2575" t="s">
        <v>678</v>
      </c>
      <c r="G457" s="2513" t="s">
        <v>677</v>
      </c>
      <c r="H457" s="2243" t="s">
        <v>52</v>
      </c>
      <c r="I457" s="2238"/>
      <c r="J457" s="2545"/>
      <c r="K457" s="2544" t="s">
        <v>49</v>
      </c>
      <c r="L457" s="2543"/>
      <c r="M457" s="2574" t="s">
        <v>676</v>
      </c>
      <c r="N457" s="2573" t="s">
        <v>47</v>
      </c>
      <c r="O457" s="2572">
        <v>0</v>
      </c>
      <c r="P457" s="2077"/>
      <c r="Q457" s="2077"/>
      <c r="T457" s="2088"/>
    </row>
    <row r="458" spans="1:20" s="75" customFormat="1" ht="15.75" customHeight="1" x14ac:dyDescent="0.25">
      <c r="A458" s="2223"/>
      <c r="B458" s="2490"/>
      <c r="C458" s="2303"/>
      <c r="D458" s="2220"/>
      <c r="E458" s="2219"/>
      <c r="F458" s="2568"/>
      <c r="G458" s="2503"/>
      <c r="H458" s="2216"/>
      <c r="I458" s="2238"/>
      <c r="J458" s="2365"/>
      <c r="K458" s="2539" t="s">
        <v>40</v>
      </c>
      <c r="L458" s="2538"/>
      <c r="M458" s="2571" t="s">
        <v>675</v>
      </c>
      <c r="N458" s="2570" t="s">
        <v>47</v>
      </c>
      <c r="O458" s="2569">
        <v>0</v>
      </c>
      <c r="P458" s="2077"/>
      <c r="Q458" s="2077"/>
    </row>
    <row r="459" spans="1:20" s="75" customFormat="1" ht="20.25" customHeight="1" thickBot="1" x14ac:dyDescent="0.3">
      <c r="A459" s="2223"/>
      <c r="B459" s="2490"/>
      <c r="C459" s="2303"/>
      <c r="D459" s="2220"/>
      <c r="E459" s="2219"/>
      <c r="F459" s="2568"/>
      <c r="G459" s="2503"/>
      <c r="H459" s="2216"/>
      <c r="I459" s="2238"/>
      <c r="J459" s="2365"/>
      <c r="K459" s="2536" t="s">
        <v>45</v>
      </c>
      <c r="L459" s="2335"/>
      <c r="M459" s="2260"/>
      <c r="N459" s="2489"/>
      <c r="O459" s="2329"/>
      <c r="P459" s="2077"/>
      <c r="Q459" s="2077"/>
    </row>
    <row r="460" spans="1:20" s="75" customFormat="1" ht="15.75" customHeight="1" thickBot="1" x14ac:dyDescent="0.3">
      <c r="A460" s="2210"/>
      <c r="B460" s="2488"/>
      <c r="C460" s="2301"/>
      <c r="D460" s="2207"/>
      <c r="E460" s="2206"/>
      <c r="F460" s="2567"/>
      <c r="G460" s="2501"/>
      <c r="H460" s="2203"/>
      <c r="I460" s="2236"/>
      <c r="J460" s="2533"/>
      <c r="K460" s="2185" t="s">
        <v>33</v>
      </c>
      <c r="L460" s="2532">
        <f>SUM(L457:L459)</f>
        <v>0</v>
      </c>
      <c r="M460" s="2324"/>
      <c r="N460" s="2486"/>
      <c r="O460" s="2322"/>
      <c r="P460" s="2077"/>
      <c r="Q460" s="2077"/>
    </row>
    <row r="461" spans="1:20" s="75" customFormat="1" ht="15" customHeight="1" x14ac:dyDescent="0.25">
      <c r="A461" s="2306" t="s">
        <v>97</v>
      </c>
      <c r="B461" s="2497" t="s">
        <v>56</v>
      </c>
      <c r="C461" s="2375" t="s">
        <v>90</v>
      </c>
      <c r="D461" s="2475" t="s">
        <v>674</v>
      </c>
      <c r="E461" s="2474"/>
      <c r="F461" s="2473"/>
      <c r="G461" s="2513" t="s">
        <v>667</v>
      </c>
      <c r="H461" s="2243" t="s">
        <v>52</v>
      </c>
      <c r="I461" s="2240" t="s">
        <v>634</v>
      </c>
      <c r="J461" s="2309" t="s">
        <v>151</v>
      </c>
      <c r="K461" s="2566" t="s">
        <v>49</v>
      </c>
      <c r="L461" s="2565">
        <f>L465+L469+L473</f>
        <v>645</v>
      </c>
      <c r="M461" s="2276"/>
      <c r="N461" s="2512"/>
      <c r="O461" s="2511"/>
      <c r="P461" s="2077"/>
      <c r="Q461" s="2077"/>
    </row>
    <row r="462" spans="1:20" s="75" customFormat="1" ht="15" customHeight="1" x14ac:dyDescent="0.25">
      <c r="A462" s="2223"/>
      <c r="B462" s="2490"/>
      <c r="C462" s="2366"/>
      <c r="D462" s="2470"/>
      <c r="E462" s="2469"/>
      <c r="F462" s="2468"/>
      <c r="G462" s="2503"/>
      <c r="H462" s="2216"/>
      <c r="I462" s="2238"/>
      <c r="J462" s="2308"/>
      <c r="K462" s="2564" t="s">
        <v>40</v>
      </c>
      <c r="L462" s="2563">
        <f>L466+L470+L474</f>
        <v>0</v>
      </c>
      <c r="M462" s="2260"/>
      <c r="N462" s="2489"/>
      <c r="O462" s="2329"/>
      <c r="P462" s="2077"/>
      <c r="Q462" s="2077"/>
    </row>
    <row r="463" spans="1:20" s="75" customFormat="1" ht="15" customHeight="1" thickBot="1" x14ac:dyDescent="0.3">
      <c r="A463" s="2223"/>
      <c r="B463" s="2490"/>
      <c r="C463" s="2366"/>
      <c r="D463" s="2470"/>
      <c r="E463" s="2469"/>
      <c r="F463" s="2468"/>
      <c r="G463" s="2503"/>
      <c r="H463" s="2216"/>
      <c r="I463" s="2238"/>
      <c r="J463" s="2365"/>
      <c r="K463" s="2562" t="s">
        <v>45</v>
      </c>
      <c r="L463" s="2561">
        <f>L467+L471+L475</f>
        <v>0</v>
      </c>
      <c r="M463" s="2260"/>
      <c r="N463" s="2489"/>
      <c r="O463" s="2329"/>
      <c r="P463" s="2077"/>
      <c r="Q463" s="2077"/>
    </row>
    <row r="464" spans="1:20" s="75" customFormat="1" ht="18.75" customHeight="1" thickBot="1" x14ac:dyDescent="0.3">
      <c r="A464" s="2210"/>
      <c r="B464" s="2488"/>
      <c r="C464" s="2535"/>
      <c r="D464" s="2463"/>
      <c r="E464" s="2462"/>
      <c r="F464" s="2461"/>
      <c r="G464" s="2501"/>
      <c r="H464" s="2203"/>
      <c r="I464" s="2238"/>
      <c r="J464" s="2533"/>
      <c r="K464" s="2560" t="s">
        <v>33</v>
      </c>
      <c r="L464" s="2559">
        <f>SUM(L461:L463)</f>
        <v>645</v>
      </c>
      <c r="M464" s="2324"/>
      <c r="N464" s="2486"/>
      <c r="O464" s="2322"/>
      <c r="P464" s="2077"/>
      <c r="Q464" s="2077"/>
    </row>
    <row r="465" spans="1:17" s="75" customFormat="1" ht="17.25" customHeight="1" x14ac:dyDescent="0.25">
      <c r="A465" s="2223" t="s">
        <v>97</v>
      </c>
      <c r="B465" s="2490" t="s">
        <v>56</v>
      </c>
      <c r="C465" s="2366" t="s">
        <v>90</v>
      </c>
      <c r="D465" s="2220" t="s">
        <v>56</v>
      </c>
      <c r="E465" s="2219"/>
      <c r="F465" s="2537" t="s">
        <v>673</v>
      </c>
      <c r="G465" s="2503" t="s">
        <v>667</v>
      </c>
      <c r="H465" s="2216" t="s">
        <v>52</v>
      </c>
      <c r="I465" s="2238"/>
      <c r="J465" s="2545"/>
      <c r="K465" s="2544" t="s">
        <v>49</v>
      </c>
      <c r="L465" s="2543">
        <v>620</v>
      </c>
      <c r="M465" s="2558" t="s">
        <v>672</v>
      </c>
      <c r="N465" s="2557" t="s">
        <v>671</v>
      </c>
      <c r="O465" s="2556">
        <v>468.5</v>
      </c>
      <c r="P465" s="2555"/>
      <c r="Q465" s="2077"/>
    </row>
    <row r="466" spans="1:17" s="75" customFormat="1" ht="22.5" customHeight="1" x14ac:dyDescent="0.25">
      <c r="A466" s="2223"/>
      <c r="B466" s="2490"/>
      <c r="C466" s="2366"/>
      <c r="D466" s="2220"/>
      <c r="E466" s="2219"/>
      <c r="F466" s="2537"/>
      <c r="G466" s="2503"/>
      <c r="H466" s="2216"/>
      <c r="I466" s="2238"/>
      <c r="J466" s="2365"/>
      <c r="K466" s="2539" t="s">
        <v>40</v>
      </c>
      <c r="L466" s="2538">
        <v>0</v>
      </c>
      <c r="M466" s="2554" t="s">
        <v>670</v>
      </c>
      <c r="N466" s="2553" t="s">
        <v>47</v>
      </c>
      <c r="O466" s="2552">
        <v>1</v>
      </c>
      <c r="P466" s="2077"/>
      <c r="Q466" s="2077"/>
    </row>
    <row r="467" spans="1:17" s="75" customFormat="1" ht="15" customHeight="1" thickBot="1" x14ac:dyDescent="0.3">
      <c r="A467" s="2223"/>
      <c r="B467" s="2490"/>
      <c r="C467" s="2366"/>
      <c r="D467" s="2220"/>
      <c r="E467" s="2219"/>
      <c r="F467" s="2537"/>
      <c r="G467" s="2503"/>
      <c r="H467" s="2216"/>
      <c r="I467" s="2238"/>
      <c r="J467" s="2365"/>
      <c r="K467" s="2536" t="s">
        <v>45</v>
      </c>
      <c r="L467" s="2551">
        <v>0</v>
      </c>
      <c r="M467" s="2260"/>
      <c r="N467" s="2489"/>
      <c r="O467" s="2329"/>
      <c r="P467" s="2077"/>
      <c r="Q467" s="2077"/>
    </row>
    <row r="468" spans="1:17" s="75" customFormat="1" ht="15" customHeight="1" thickBot="1" x14ac:dyDescent="0.3">
      <c r="A468" s="2223"/>
      <c r="B468" s="2490"/>
      <c r="C468" s="2366"/>
      <c r="D468" s="2220"/>
      <c r="E468" s="2219"/>
      <c r="F468" s="2537"/>
      <c r="G468" s="2503"/>
      <c r="H468" s="2216"/>
      <c r="I468" s="2238"/>
      <c r="J468" s="2533"/>
      <c r="K468" s="2185" t="s">
        <v>33</v>
      </c>
      <c r="L468" s="2547">
        <f>SUM(L465:L467)</f>
        <v>620</v>
      </c>
      <c r="M468" s="2324"/>
      <c r="N468" s="2486"/>
      <c r="O468" s="2322"/>
      <c r="P468" s="2077"/>
      <c r="Q468" s="2077"/>
    </row>
    <row r="469" spans="1:17" s="75" customFormat="1" ht="37.5" customHeight="1" x14ac:dyDescent="0.25">
      <c r="A469" s="2306" t="s">
        <v>97</v>
      </c>
      <c r="B469" s="2497" t="s">
        <v>56</v>
      </c>
      <c r="C469" s="2375" t="s">
        <v>90</v>
      </c>
      <c r="D469" s="2231" t="s">
        <v>39</v>
      </c>
      <c r="E469" s="2230"/>
      <c r="F469" s="2239" t="s">
        <v>669</v>
      </c>
      <c r="G469" s="2513" t="s">
        <v>667</v>
      </c>
      <c r="H469" s="2243" t="s">
        <v>52</v>
      </c>
      <c r="I469" s="2238"/>
      <c r="J469" s="2545"/>
      <c r="K469" s="2544" t="s">
        <v>49</v>
      </c>
      <c r="L469" s="2543">
        <v>15</v>
      </c>
      <c r="M469" s="2550" t="s">
        <v>669</v>
      </c>
      <c r="N469" s="2541" t="s">
        <v>66</v>
      </c>
      <c r="O469" s="2549">
        <v>120</v>
      </c>
      <c r="P469" s="2077"/>
      <c r="Q469" s="2077"/>
    </row>
    <row r="470" spans="1:17" s="75" customFormat="1" ht="15" customHeight="1" x14ac:dyDescent="0.25">
      <c r="A470" s="2223"/>
      <c r="B470" s="2490"/>
      <c r="C470" s="2366"/>
      <c r="D470" s="2220"/>
      <c r="E470" s="2219"/>
      <c r="F470" s="2237"/>
      <c r="G470" s="2503"/>
      <c r="H470" s="2216"/>
      <c r="I470" s="2238"/>
      <c r="J470" s="2365"/>
      <c r="K470" s="2539" t="s">
        <v>40</v>
      </c>
      <c r="L470" s="2538">
        <v>0</v>
      </c>
      <c r="M470" s="2260"/>
      <c r="N470" s="2489"/>
      <c r="O470" s="2329"/>
      <c r="P470" s="2077"/>
      <c r="Q470" s="2077"/>
    </row>
    <row r="471" spans="1:17" s="75" customFormat="1" ht="15" customHeight="1" thickBot="1" x14ac:dyDescent="0.3">
      <c r="A471" s="2223"/>
      <c r="B471" s="2490"/>
      <c r="C471" s="2366"/>
      <c r="D471" s="2220"/>
      <c r="E471" s="2219"/>
      <c r="F471" s="2237"/>
      <c r="G471" s="2503"/>
      <c r="H471" s="2216"/>
      <c r="I471" s="2238"/>
      <c r="J471" s="2365"/>
      <c r="K471" s="2548" t="s">
        <v>45</v>
      </c>
      <c r="L471" s="2335"/>
      <c r="M471" s="2260"/>
      <c r="N471" s="2489"/>
      <c r="O471" s="2329"/>
      <c r="P471" s="2077"/>
      <c r="Q471" s="2077"/>
    </row>
    <row r="472" spans="1:17" s="75" customFormat="1" ht="15" customHeight="1" thickBot="1" x14ac:dyDescent="0.3">
      <c r="A472" s="2210"/>
      <c r="B472" s="2488"/>
      <c r="C472" s="2535"/>
      <c r="D472" s="2207"/>
      <c r="E472" s="2206"/>
      <c r="F472" s="2534"/>
      <c r="G472" s="2501"/>
      <c r="H472" s="2203"/>
      <c r="I472" s="2238"/>
      <c r="J472" s="2533"/>
      <c r="K472" s="2185" t="s">
        <v>33</v>
      </c>
      <c r="L472" s="2547">
        <f>SUM(L469:L471)</f>
        <v>15</v>
      </c>
      <c r="M472" s="2324"/>
      <c r="N472" s="2486"/>
      <c r="O472" s="2322"/>
      <c r="P472" s="2077"/>
      <c r="Q472" s="2077"/>
    </row>
    <row r="473" spans="1:17" s="75" customFormat="1" ht="30" customHeight="1" x14ac:dyDescent="0.25">
      <c r="A473" s="2306" t="s">
        <v>97</v>
      </c>
      <c r="B473" s="2497" t="s">
        <v>56</v>
      </c>
      <c r="C473" s="2375" t="s">
        <v>90</v>
      </c>
      <c r="D473" s="2231" t="s">
        <v>97</v>
      </c>
      <c r="E473" s="2230"/>
      <c r="F473" s="2546" t="s">
        <v>668</v>
      </c>
      <c r="G473" s="2513" t="s">
        <v>667</v>
      </c>
      <c r="H473" s="2243" t="s">
        <v>52</v>
      </c>
      <c r="I473" s="2238"/>
      <c r="J473" s="2545"/>
      <c r="K473" s="2544" t="s">
        <v>49</v>
      </c>
      <c r="L473" s="2543">
        <v>10</v>
      </c>
      <c r="M473" s="2542" t="s">
        <v>666</v>
      </c>
      <c r="N473" s="2541" t="s">
        <v>47</v>
      </c>
      <c r="O473" s="2540">
        <v>15</v>
      </c>
      <c r="P473" s="2077"/>
      <c r="Q473" s="2077"/>
    </row>
    <row r="474" spans="1:17" s="75" customFormat="1" ht="15" customHeight="1" x14ac:dyDescent="0.25">
      <c r="A474" s="2223"/>
      <c r="B474" s="2490"/>
      <c r="C474" s="2366"/>
      <c r="D474" s="2220"/>
      <c r="E474" s="2219"/>
      <c r="F474" s="2537"/>
      <c r="G474" s="2503"/>
      <c r="H474" s="2216"/>
      <c r="I474" s="2238"/>
      <c r="J474" s="2365"/>
      <c r="K474" s="2539" t="s">
        <v>40</v>
      </c>
      <c r="L474" s="2538"/>
      <c r="M474" s="2260"/>
      <c r="N474" s="2489"/>
      <c r="O474" s="2329"/>
      <c r="P474" s="2077"/>
      <c r="Q474" s="2077"/>
    </row>
    <row r="475" spans="1:17" s="75" customFormat="1" ht="15" customHeight="1" thickBot="1" x14ac:dyDescent="0.3">
      <c r="A475" s="2223"/>
      <c r="B475" s="2490"/>
      <c r="C475" s="2366"/>
      <c r="D475" s="2220"/>
      <c r="E475" s="2219"/>
      <c r="F475" s="2537"/>
      <c r="G475" s="2503"/>
      <c r="H475" s="2216"/>
      <c r="I475" s="2238"/>
      <c r="J475" s="2365"/>
      <c r="K475" s="2536" t="s">
        <v>45</v>
      </c>
      <c r="L475" s="2335"/>
      <c r="M475" s="2260"/>
      <c r="N475" s="2489"/>
      <c r="O475" s="2329"/>
      <c r="P475" s="2077"/>
      <c r="Q475" s="2077"/>
    </row>
    <row r="476" spans="1:17" s="75" customFormat="1" ht="15" customHeight="1" thickBot="1" x14ac:dyDescent="0.3">
      <c r="A476" s="2210"/>
      <c r="B476" s="2488"/>
      <c r="C476" s="2535"/>
      <c r="D476" s="2207"/>
      <c r="E476" s="2206"/>
      <c r="F476" s="2534"/>
      <c r="G476" s="2501"/>
      <c r="H476" s="2203"/>
      <c r="I476" s="2236"/>
      <c r="J476" s="2533"/>
      <c r="K476" s="2185" t="s">
        <v>33</v>
      </c>
      <c r="L476" s="2532">
        <f>SUM(L473:L475)</f>
        <v>10</v>
      </c>
      <c r="M476" s="2324"/>
      <c r="N476" s="2486"/>
      <c r="O476" s="2322"/>
      <c r="P476" s="2077"/>
      <c r="Q476" s="2077"/>
    </row>
    <row r="477" spans="1:17" s="75" customFormat="1" ht="15" customHeight="1" thickBot="1" x14ac:dyDescent="0.3">
      <c r="A477" s="2195" t="s">
        <v>97</v>
      </c>
      <c r="B477" s="2180" t="s">
        <v>56</v>
      </c>
      <c r="C477" s="2179" t="s">
        <v>600</v>
      </c>
      <c r="D477" s="2179"/>
      <c r="E477" s="2179"/>
      <c r="F477" s="2179"/>
      <c r="G477" s="2179"/>
      <c r="H477" s="2179"/>
      <c r="I477" s="2179"/>
      <c r="J477" s="2179"/>
      <c r="K477" s="2178"/>
      <c r="L477" s="2531">
        <f>L299+L413+L433+L440+L448+L464</f>
        <v>11674.8</v>
      </c>
      <c r="M477" s="2530"/>
      <c r="N477" s="2529"/>
      <c r="O477" s="2528"/>
      <c r="P477" s="2077"/>
      <c r="Q477" s="2077"/>
    </row>
    <row r="478" spans="1:17" s="75" customFormat="1" ht="23.25" customHeight="1" thickBot="1" x14ac:dyDescent="0.3">
      <c r="A478" s="2527" t="s">
        <v>97</v>
      </c>
      <c r="B478" s="2526" t="s">
        <v>39</v>
      </c>
      <c r="C478" s="2525" t="s">
        <v>665</v>
      </c>
      <c r="D478" s="2522"/>
      <c r="E478" s="2522"/>
      <c r="F478" s="2522"/>
      <c r="G478" s="2522"/>
      <c r="H478" s="2524"/>
      <c r="I478" s="2522"/>
      <c r="J478" s="2522"/>
      <c r="K478" s="2522"/>
      <c r="L478" s="2523"/>
      <c r="M478" s="2522"/>
      <c r="N478" s="2522"/>
      <c r="O478" s="2521"/>
      <c r="P478" s="2077"/>
      <c r="Q478" s="2077"/>
    </row>
    <row r="479" spans="1:17" s="75" customFormat="1" ht="37.5" customHeight="1" thickBot="1" x14ac:dyDescent="0.3">
      <c r="A479" s="2173"/>
      <c r="B479" s="2520"/>
      <c r="C479" s="2519"/>
      <c r="D479" s="2518"/>
      <c r="E479" s="2518"/>
      <c r="F479" s="2518"/>
      <c r="G479" s="2518"/>
      <c r="H479" s="2518"/>
      <c r="I479" s="2518"/>
      <c r="J479" s="2518"/>
      <c r="K479" s="2518"/>
      <c r="L479" s="2517"/>
      <c r="M479" s="2516" t="s">
        <v>664</v>
      </c>
      <c r="N479" s="2515" t="s">
        <v>236</v>
      </c>
      <c r="O479" s="2514" t="s">
        <v>663</v>
      </c>
      <c r="P479" s="2077"/>
      <c r="Q479" s="2077"/>
    </row>
    <row r="480" spans="1:17" s="75" customFormat="1" ht="15" customHeight="1" thickBot="1" x14ac:dyDescent="0.25">
      <c r="A480" s="2306" t="s">
        <v>97</v>
      </c>
      <c r="B480" s="2497" t="s">
        <v>39</v>
      </c>
      <c r="C480" s="2305" t="s">
        <v>56</v>
      </c>
      <c r="D480" s="2475" t="s">
        <v>661</v>
      </c>
      <c r="E480" s="2474"/>
      <c r="F480" s="2473"/>
      <c r="G480" s="2513" t="s">
        <v>317</v>
      </c>
      <c r="H480" s="2243" t="s">
        <v>52</v>
      </c>
      <c r="I480" s="2240" t="s">
        <v>604</v>
      </c>
      <c r="J480" s="2309" t="s">
        <v>460</v>
      </c>
      <c r="K480" s="2472" t="s">
        <v>49</v>
      </c>
      <c r="L480" s="2443">
        <f>L484</f>
        <v>220</v>
      </c>
      <c r="M480" s="2276"/>
      <c r="N480" s="2512"/>
      <c r="O480" s="2511"/>
      <c r="P480" s="2077"/>
      <c r="Q480" s="2077"/>
    </row>
    <row r="481" spans="1:18" s="75" customFormat="1" ht="15.75" customHeight="1" thickBot="1" x14ac:dyDescent="0.25">
      <c r="A481" s="2223"/>
      <c r="B481" s="2490"/>
      <c r="C481" s="2303"/>
      <c r="D481" s="2470"/>
      <c r="E481" s="2469"/>
      <c r="F481" s="2468"/>
      <c r="G481" s="2503"/>
      <c r="H481" s="2216"/>
      <c r="I481" s="2238"/>
      <c r="J481" s="2308"/>
      <c r="K481" s="2467" t="s">
        <v>41</v>
      </c>
      <c r="L481" s="2424"/>
      <c r="M481" s="2402" t="s">
        <v>662</v>
      </c>
      <c r="N481" s="2510" t="s">
        <v>47</v>
      </c>
      <c r="O481" s="2509">
        <v>50</v>
      </c>
      <c r="P481" s="2077"/>
      <c r="Q481" s="2077"/>
    </row>
    <row r="482" spans="1:18" s="75" customFormat="1" ht="13.5" customHeight="1" thickBot="1" x14ac:dyDescent="0.25">
      <c r="A482" s="2223"/>
      <c r="B482" s="2490"/>
      <c r="C482" s="2303"/>
      <c r="D482" s="2470"/>
      <c r="E482" s="2469"/>
      <c r="F482" s="2468"/>
      <c r="G482" s="2503"/>
      <c r="H482" s="2216"/>
      <c r="I482" s="2238"/>
      <c r="J482" s="2308"/>
      <c r="K482" s="2467" t="s">
        <v>45</v>
      </c>
      <c r="L482" s="2424"/>
      <c r="M482" s="2260"/>
      <c r="N482" s="2489"/>
      <c r="O482" s="2508"/>
      <c r="P482" s="2077"/>
      <c r="Q482" s="2077"/>
    </row>
    <row r="483" spans="1:18" s="75" customFormat="1" ht="15" customHeight="1" thickBot="1" x14ac:dyDescent="0.3">
      <c r="A483" s="2210"/>
      <c r="B483" s="2488"/>
      <c r="C483" s="2301"/>
      <c r="D483" s="2463"/>
      <c r="E483" s="2462"/>
      <c r="F483" s="2461"/>
      <c r="G483" s="2503"/>
      <c r="H483" s="2216"/>
      <c r="I483" s="2238"/>
      <c r="J483" s="2308"/>
      <c r="K483" s="2425" t="s">
        <v>33</v>
      </c>
      <c r="L483" s="2424">
        <f>SUM(L480:L482)</f>
        <v>220</v>
      </c>
      <c r="M483" s="2324"/>
      <c r="N483" s="2486"/>
      <c r="O483" s="2507"/>
      <c r="P483" s="2077"/>
      <c r="Q483" s="2077"/>
    </row>
    <row r="484" spans="1:18" s="75" customFormat="1" ht="21" customHeight="1" thickBot="1" x14ac:dyDescent="0.3">
      <c r="A484" s="2506" t="s">
        <v>97</v>
      </c>
      <c r="B484" s="2505" t="s">
        <v>39</v>
      </c>
      <c r="C484" s="2504" t="s">
        <v>56</v>
      </c>
      <c r="D484" s="2482" t="s">
        <v>56</v>
      </c>
      <c r="E484" s="2230"/>
      <c r="F484" s="2239" t="s">
        <v>661</v>
      </c>
      <c r="G484" s="2503"/>
      <c r="H484" s="2216"/>
      <c r="I484" s="2238"/>
      <c r="J484" s="2308"/>
      <c r="K484" s="2502" t="s">
        <v>49</v>
      </c>
      <c r="L484" s="2479">
        <v>220</v>
      </c>
      <c r="M484" s="2500"/>
      <c r="N484" s="2499"/>
      <c r="O484" s="2498"/>
      <c r="P484" s="2077"/>
      <c r="Q484" s="2077"/>
    </row>
    <row r="485" spans="1:18" s="75" customFormat="1" ht="21.75" customHeight="1" thickBot="1" x14ac:dyDescent="0.3">
      <c r="A485" s="2195"/>
      <c r="B485" s="2478"/>
      <c r="C485" s="2477"/>
      <c r="D485" s="2476"/>
      <c r="E485" s="2206"/>
      <c r="F485" s="2235"/>
      <c r="G485" s="2501"/>
      <c r="H485" s="2203"/>
      <c r="I485" s="2236"/>
      <c r="J485" s="2307"/>
      <c r="K485" s="2185" t="s">
        <v>33</v>
      </c>
      <c r="L485" s="2364">
        <f>SUM(L484)</f>
        <v>220</v>
      </c>
      <c r="M485" s="2500"/>
      <c r="N485" s="2499"/>
      <c r="O485" s="2498"/>
      <c r="P485" s="2077"/>
      <c r="Q485" s="2077"/>
    </row>
    <row r="486" spans="1:18" s="75" customFormat="1" ht="32.25" customHeight="1" thickBot="1" x14ac:dyDescent="0.25">
      <c r="A486" s="2306" t="s">
        <v>97</v>
      </c>
      <c r="B486" s="2497" t="s">
        <v>39</v>
      </c>
      <c r="C486" s="2305" t="s">
        <v>39</v>
      </c>
      <c r="D486" s="2475" t="s">
        <v>657</v>
      </c>
      <c r="E486" s="2474"/>
      <c r="F486" s="2473"/>
      <c r="G486" s="2244" t="s">
        <v>660</v>
      </c>
      <c r="H486" s="2243" t="s">
        <v>52</v>
      </c>
      <c r="I486" s="2240" t="s">
        <v>604</v>
      </c>
      <c r="J486" s="2309" t="s">
        <v>460</v>
      </c>
      <c r="K486" s="2444" t="s">
        <v>49</v>
      </c>
      <c r="L486" s="2443">
        <f>L490</f>
        <v>5</v>
      </c>
      <c r="M486" s="2496" t="s">
        <v>659</v>
      </c>
      <c r="N486" s="2495" t="s">
        <v>47</v>
      </c>
      <c r="O486" s="2494">
        <v>6</v>
      </c>
      <c r="P486" s="2077"/>
      <c r="Q486" s="2077"/>
    </row>
    <row r="487" spans="1:18" s="75" customFormat="1" ht="22.5" customHeight="1" thickBot="1" x14ac:dyDescent="0.25">
      <c r="A487" s="2223"/>
      <c r="B487" s="2490"/>
      <c r="C487" s="2303"/>
      <c r="D487" s="2470"/>
      <c r="E487" s="2469"/>
      <c r="F487" s="2468"/>
      <c r="G487" s="2217"/>
      <c r="H487" s="2216"/>
      <c r="I487" s="2238"/>
      <c r="J487" s="2308"/>
      <c r="K487" s="2431" t="s">
        <v>41</v>
      </c>
      <c r="L487" s="2424"/>
      <c r="M487" s="2493" t="s">
        <v>658</v>
      </c>
      <c r="N487" s="2492" t="s">
        <v>602</v>
      </c>
      <c r="O487" s="2491">
        <v>4</v>
      </c>
      <c r="P487" s="2077"/>
      <c r="Q487" s="2077"/>
    </row>
    <row r="488" spans="1:18" s="75" customFormat="1" ht="15" customHeight="1" thickBot="1" x14ac:dyDescent="0.3">
      <c r="A488" s="2223"/>
      <c r="B488" s="2490"/>
      <c r="C488" s="2303"/>
      <c r="D488" s="2470"/>
      <c r="E488" s="2469"/>
      <c r="F488" s="2468"/>
      <c r="G488" s="2217"/>
      <c r="H488" s="2216"/>
      <c r="I488" s="2238"/>
      <c r="J488" s="2308"/>
      <c r="K488" s="2431" t="s">
        <v>45</v>
      </c>
      <c r="L488" s="2424"/>
      <c r="M488" s="2260"/>
      <c r="N488" s="2489"/>
      <c r="O488" s="2329"/>
      <c r="P488" s="2077"/>
      <c r="Q488" s="2077"/>
    </row>
    <row r="489" spans="1:18" s="75" customFormat="1" ht="15" customHeight="1" thickBot="1" x14ac:dyDescent="0.3">
      <c r="A489" s="2210"/>
      <c r="B489" s="2488"/>
      <c r="C489" s="2301"/>
      <c r="D489" s="2463"/>
      <c r="E489" s="2462"/>
      <c r="F489" s="2461"/>
      <c r="G489" s="2217"/>
      <c r="H489" s="2216"/>
      <c r="I489" s="2238"/>
      <c r="J489" s="2308"/>
      <c r="K489" s="2487" t="s">
        <v>33</v>
      </c>
      <c r="L489" s="2424">
        <f>SUM(L486:L488)</f>
        <v>5</v>
      </c>
      <c r="M489" s="2324"/>
      <c r="N489" s="2486"/>
      <c r="O489" s="2322"/>
      <c r="P489" s="2077"/>
      <c r="Q489" s="2077"/>
    </row>
    <row r="490" spans="1:18" s="75" customFormat="1" ht="26.25" customHeight="1" thickBot="1" x14ac:dyDescent="0.3">
      <c r="A490" s="2485" t="s">
        <v>97</v>
      </c>
      <c r="B490" s="2484" t="s">
        <v>39</v>
      </c>
      <c r="C490" s="2483" t="s">
        <v>39</v>
      </c>
      <c r="D490" s="2482" t="s">
        <v>56</v>
      </c>
      <c r="E490" s="2481"/>
      <c r="F490" s="2239" t="s">
        <v>657</v>
      </c>
      <c r="G490" s="2217"/>
      <c r="H490" s="2216"/>
      <c r="I490" s="2238"/>
      <c r="J490" s="2308"/>
      <c r="K490" s="2480" t="s">
        <v>49</v>
      </c>
      <c r="L490" s="2479">
        <v>5</v>
      </c>
      <c r="M490" s="2471"/>
      <c r="N490" s="2441"/>
      <c r="O490" s="2440"/>
      <c r="P490" s="2077"/>
      <c r="Q490" s="2077"/>
    </row>
    <row r="491" spans="1:18" s="75" customFormat="1" ht="15.75" customHeight="1" thickBot="1" x14ac:dyDescent="0.3">
      <c r="A491" s="2195"/>
      <c r="B491" s="2478"/>
      <c r="C491" s="2477"/>
      <c r="D491" s="2476"/>
      <c r="E491" s="2191"/>
      <c r="F491" s="2235"/>
      <c r="G491" s="2204"/>
      <c r="H491" s="2203"/>
      <c r="I491" s="2236"/>
      <c r="J491" s="2307"/>
      <c r="K491" s="2185" t="s">
        <v>33</v>
      </c>
      <c r="L491" s="2450">
        <f>SUM(L490)</f>
        <v>5</v>
      </c>
      <c r="M491" s="2183"/>
      <c r="N491" s="2460"/>
      <c r="O491" s="2278"/>
      <c r="P491" s="2077"/>
      <c r="Q491" s="2077"/>
    </row>
    <row r="492" spans="1:18" s="75" customFormat="1" ht="15" customHeight="1" thickBot="1" x14ac:dyDescent="0.25">
      <c r="A492" s="2234" t="s">
        <v>97</v>
      </c>
      <c r="B492" s="2459" t="s">
        <v>39</v>
      </c>
      <c r="C492" s="2290" t="s">
        <v>97</v>
      </c>
      <c r="D492" s="2475" t="s">
        <v>654</v>
      </c>
      <c r="E492" s="2474"/>
      <c r="F492" s="2473"/>
      <c r="G492" s="2244" t="s">
        <v>656</v>
      </c>
      <c r="H492" s="2243" t="s">
        <v>52</v>
      </c>
      <c r="I492" s="2240" t="s">
        <v>634</v>
      </c>
      <c r="J492" s="2309" t="s">
        <v>151</v>
      </c>
      <c r="K492" s="2472" t="s">
        <v>601</v>
      </c>
      <c r="L492" s="2443">
        <f>L495</f>
        <v>30</v>
      </c>
      <c r="M492" s="2471"/>
      <c r="N492" s="2441"/>
      <c r="O492" s="2440"/>
      <c r="P492" s="2077"/>
      <c r="Q492" s="2077"/>
    </row>
    <row r="493" spans="1:18" s="75" customFormat="1" ht="15" customHeight="1" thickBot="1" x14ac:dyDescent="0.25">
      <c r="A493" s="2286"/>
      <c r="B493" s="2455"/>
      <c r="C493" s="2284"/>
      <c r="D493" s="2470"/>
      <c r="E493" s="2469"/>
      <c r="F493" s="2468"/>
      <c r="G493" s="2217"/>
      <c r="H493" s="2216"/>
      <c r="I493" s="2238"/>
      <c r="J493" s="2308"/>
      <c r="K493" s="2467" t="s">
        <v>41</v>
      </c>
      <c r="L493" s="2424"/>
      <c r="M493" s="2466" t="s">
        <v>655</v>
      </c>
      <c r="N493" s="2465" t="s">
        <v>47</v>
      </c>
      <c r="O493" s="2464">
        <v>10</v>
      </c>
      <c r="P493" s="2077"/>
      <c r="Q493" s="2077"/>
    </row>
    <row r="494" spans="1:18" s="75" customFormat="1" ht="15" customHeight="1" thickBot="1" x14ac:dyDescent="0.3">
      <c r="A494" s="2286"/>
      <c r="B494" s="2455"/>
      <c r="C494" s="2284"/>
      <c r="D494" s="2463"/>
      <c r="E494" s="2462"/>
      <c r="F494" s="2461"/>
      <c r="G494" s="2217"/>
      <c r="H494" s="2216"/>
      <c r="I494" s="2238"/>
      <c r="J494" s="2307"/>
      <c r="K494" s="2425" t="s">
        <v>33</v>
      </c>
      <c r="L494" s="2424">
        <f>SUM(L492:L493)</f>
        <v>30</v>
      </c>
      <c r="M494" s="2183"/>
      <c r="N494" s="2460"/>
      <c r="O494" s="2278"/>
      <c r="P494" s="2077"/>
      <c r="Q494" s="2077"/>
    </row>
    <row r="495" spans="1:18" s="75" customFormat="1" ht="23.25" customHeight="1" thickBot="1" x14ac:dyDescent="0.25">
      <c r="A495" s="2234" t="s">
        <v>97</v>
      </c>
      <c r="B495" s="2459" t="s">
        <v>39</v>
      </c>
      <c r="C495" s="2290" t="s">
        <v>97</v>
      </c>
      <c r="D495" s="2289" t="s">
        <v>56</v>
      </c>
      <c r="E495" s="2458"/>
      <c r="F495" s="2239" t="s">
        <v>654</v>
      </c>
      <c r="G495" s="2217"/>
      <c r="H495" s="2216"/>
      <c r="I495" s="2238"/>
      <c r="J495" s="2457"/>
      <c r="K495" s="2456" t="s">
        <v>601</v>
      </c>
      <c r="L495" s="2386">
        <v>30</v>
      </c>
      <c r="N495" s="2437"/>
      <c r="O495" s="2181"/>
      <c r="P495" s="2077"/>
      <c r="Q495" s="2077"/>
    </row>
    <row r="496" spans="1:18" s="75" customFormat="1" ht="17.25" customHeight="1" thickBot="1" x14ac:dyDescent="0.3">
      <c r="A496" s="2286"/>
      <c r="B496" s="2455"/>
      <c r="C496" s="2284"/>
      <c r="D496" s="2454"/>
      <c r="E496" s="2453"/>
      <c r="F496" s="2235"/>
      <c r="G496" s="2204"/>
      <c r="H496" s="2203"/>
      <c r="I496" s="2238"/>
      <c r="J496" s="2452"/>
      <c r="K496" s="2451" t="s">
        <v>33</v>
      </c>
      <c r="L496" s="2450">
        <f>SUM(L495)</f>
        <v>30</v>
      </c>
      <c r="N496" s="2437"/>
      <c r="O496" s="2181"/>
      <c r="P496" s="2077"/>
      <c r="Q496" s="2077"/>
      <c r="R496" s="2088"/>
    </row>
    <row r="497" spans="1:18" s="75" customFormat="1" ht="15" customHeight="1" thickBot="1" x14ac:dyDescent="0.3">
      <c r="A497" s="2306" t="s">
        <v>97</v>
      </c>
      <c r="B497" s="2449" t="s">
        <v>39</v>
      </c>
      <c r="C497" s="2392" t="s">
        <v>96</v>
      </c>
      <c r="D497" s="2448" t="s">
        <v>653</v>
      </c>
      <c r="E497" s="2447"/>
      <c r="F497" s="2446"/>
      <c r="G497" s="2244" t="s">
        <v>609</v>
      </c>
      <c r="H497" s="2243" t="s">
        <v>52</v>
      </c>
      <c r="I497" s="2445" t="s">
        <v>652</v>
      </c>
      <c r="J497" s="2309" t="s">
        <v>651</v>
      </c>
      <c r="K497" s="2444" t="s">
        <v>49</v>
      </c>
      <c r="L497" s="2443">
        <f>L502+L505+L507+L514+L517+L520+L523+L526+L529+L532+L535+L538+L511+L541+L544+L547+L551+L555+L559+L563+L567+L571</f>
        <v>1700</v>
      </c>
      <c r="M497" s="2442"/>
      <c r="N497" s="2441"/>
      <c r="O497" s="2440"/>
      <c r="P497" s="2077"/>
      <c r="Q497" s="2077"/>
      <c r="R497" s="2088"/>
    </row>
    <row r="498" spans="1:18" s="75" customFormat="1" ht="15" customHeight="1" thickBot="1" x14ac:dyDescent="0.3">
      <c r="A498" s="2223"/>
      <c r="B498" s="2436"/>
      <c r="C498" s="2387"/>
      <c r="D498" s="2435"/>
      <c r="E498" s="2434"/>
      <c r="F498" s="2433"/>
      <c r="G498" s="2217"/>
      <c r="H498" s="2216"/>
      <c r="I498" s="2432"/>
      <c r="J498" s="2308"/>
      <c r="K498" s="2431" t="s">
        <v>41</v>
      </c>
      <c r="L498" s="2424">
        <f>L503+L506+L512</f>
        <v>0</v>
      </c>
      <c r="M498" s="2438" t="s">
        <v>650</v>
      </c>
      <c r="N498" s="2439" t="s">
        <v>602</v>
      </c>
      <c r="O498" s="2262">
        <v>5</v>
      </c>
      <c r="P498" s="2077"/>
      <c r="Q498" s="2077"/>
    </row>
    <row r="499" spans="1:18" s="75" customFormat="1" ht="15" customHeight="1" thickBot="1" x14ac:dyDescent="0.3">
      <c r="A499" s="2223"/>
      <c r="B499" s="2436"/>
      <c r="C499" s="2387"/>
      <c r="D499" s="2435"/>
      <c r="E499" s="2434"/>
      <c r="F499" s="2433"/>
      <c r="G499" s="2217"/>
      <c r="H499" s="2216"/>
      <c r="I499" s="2432"/>
      <c r="J499" s="2308"/>
      <c r="K499" s="2431" t="s">
        <v>42</v>
      </c>
      <c r="L499" s="2424">
        <f>L552+L556+L560+L564+L568+L572</f>
        <v>0</v>
      </c>
      <c r="M499" s="2438"/>
      <c r="N499" s="2437"/>
      <c r="O499" s="2181"/>
      <c r="P499" s="2077"/>
      <c r="Q499" s="2077"/>
    </row>
    <row r="500" spans="1:18" s="75" customFormat="1" ht="15" customHeight="1" thickBot="1" x14ac:dyDescent="0.3">
      <c r="A500" s="2223"/>
      <c r="B500" s="2436"/>
      <c r="C500" s="2387"/>
      <c r="D500" s="2435"/>
      <c r="E500" s="2434"/>
      <c r="F500" s="2433"/>
      <c r="G500" s="2217"/>
      <c r="H500" s="2216"/>
      <c r="I500" s="2432"/>
      <c r="J500" s="2308"/>
      <c r="K500" s="2431" t="s">
        <v>45</v>
      </c>
      <c r="L500" s="2424">
        <f>L518+L524+L527+L533+L536+L539+L542+L545+L548+L553+L515+L557+L561+L565+L569+L573</f>
        <v>52.6</v>
      </c>
      <c r="M500" s="2250"/>
      <c r="N500" s="2250"/>
      <c r="O500" s="2181"/>
      <c r="P500" s="2077"/>
      <c r="Q500" s="2077"/>
    </row>
    <row r="501" spans="1:18" s="75" customFormat="1" ht="18" customHeight="1" thickBot="1" x14ac:dyDescent="0.3">
      <c r="A501" s="2210"/>
      <c r="B501" s="2430"/>
      <c r="C501" s="2381"/>
      <c r="D501" s="2429"/>
      <c r="E501" s="2428"/>
      <c r="F501" s="2427"/>
      <c r="G501" s="2204"/>
      <c r="H501" s="2203"/>
      <c r="I501" s="2426"/>
      <c r="J501" s="2307"/>
      <c r="K501" s="2425" t="s">
        <v>33</v>
      </c>
      <c r="L501" s="2424">
        <f>SUM(L497:L500)</f>
        <v>1752.6</v>
      </c>
      <c r="M501" s="2246"/>
      <c r="N501" s="2246"/>
      <c r="O501" s="2278"/>
      <c r="P501" s="2077"/>
      <c r="Q501" s="2077"/>
    </row>
    <row r="502" spans="1:18" s="75" customFormat="1" ht="13.15" customHeight="1" x14ac:dyDescent="0.25">
      <c r="A502" s="2306" t="s">
        <v>97</v>
      </c>
      <c r="B502" s="2393" t="s">
        <v>39</v>
      </c>
      <c r="C502" s="2392" t="s">
        <v>96</v>
      </c>
      <c r="D502" s="2231" t="s">
        <v>39</v>
      </c>
      <c r="E502" s="2240"/>
      <c r="F502" s="2239" t="s">
        <v>649</v>
      </c>
      <c r="G502" s="2217" t="s">
        <v>609</v>
      </c>
      <c r="H502" s="2216"/>
      <c r="I502" s="2356" t="s">
        <v>604</v>
      </c>
      <c r="J502" s="2359" t="s">
        <v>648</v>
      </c>
      <c r="K502" s="2347" t="s">
        <v>601</v>
      </c>
      <c r="L502" s="2346">
        <v>300</v>
      </c>
      <c r="M502" s="2391" t="s">
        <v>603</v>
      </c>
      <c r="N502" s="2390" t="s">
        <v>47</v>
      </c>
      <c r="O502" s="2423">
        <v>1</v>
      </c>
      <c r="P502" s="2077"/>
      <c r="Q502" s="2077"/>
      <c r="R502" s="2088"/>
    </row>
    <row r="503" spans="1:18" s="75" customFormat="1" ht="17.25" customHeight="1" thickBot="1" x14ac:dyDescent="0.3">
      <c r="A503" s="2223"/>
      <c r="B503" s="2388"/>
      <c r="C503" s="2387"/>
      <c r="D503" s="2220"/>
      <c r="E503" s="2238"/>
      <c r="F503" s="2237"/>
      <c r="G503" s="2217"/>
      <c r="H503" s="2216"/>
      <c r="I503" s="2356"/>
      <c r="J503" s="2422"/>
      <c r="K503" s="2421" t="s">
        <v>41</v>
      </c>
      <c r="L503" s="2196">
        <v>0</v>
      </c>
      <c r="M503" s="2385"/>
      <c r="N503" s="2420"/>
      <c r="O503" s="2419"/>
      <c r="P503" s="2077"/>
      <c r="Q503" s="2077"/>
    </row>
    <row r="504" spans="1:18" s="75" customFormat="1" ht="11.25" customHeight="1" thickBot="1" x14ac:dyDescent="0.3">
      <c r="A504" s="2210"/>
      <c r="B504" s="2382"/>
      <c r="C504" s="2381"/>
      <c r="D504" s="2207"/>
      <c r="E504" s="2236"/>
      <c r="F504" s="2235"/>
      <c r="G504" s="2204"/>
      <c r="H504" s="2203"/>
      <c r="I504" s="2356"/>
      <c r="J504" s="2418"/>
      <c r="K504" s="2185" t="s">
        <v>33</v>
      </c>
      <c r="L504" s="2184">
        <f>SUM(L502:L503)</f>
        <v>300</v>
      </c>
      <c r="M504" s="2417"/>
      <c r="N504" s="2416"/>
      <c r="O504" s="2415"/>
      <c r="P504" s="2077"/>
      <c r="Q504" s="2077"/>
    </row>
    <row r="505" spans="1:18" s="75" customFormat="1" ht="15" customHeight="1" x14ac:dyDescent="0.25">
      <c r="A505" s="2306" t="s">
        <v>97</v>
      </c>
      <c r="B505" s="2393" t="s">
        <v>39</v>
      </c>
      <c r="C505" s="2392" t="s">
        <v>96</v>
      </c>
      <c r="D505" s="2231" t="s">
        <v>86</v>
      </c>
      <c r="E505" s="2240"/>
      <c r="F505" s="2414" t="s">
        <v>647</v>
      </c>
      <c r="G505" s="2244" t="s">
        <v>609</v>
      </c>
      <c r="H505" s="2299" t="s">
        <v>52</v>
      </c>
      <c r="I505" s="2360" t="s">
        <v>604</v>
      </c>
      <c r="J505" s="2359" t="s">
        <v>460</v>
      </c>
      <c r="K505" s="2347" t="s">
        <v>601</v>
      </c>
      <c r="L505" s="2413">
        <v>217.2</v>
      </c>
      <c r="M505" s="2412" t="s">
        <v>646</v>
      </c>
      <c r="N505" s="2411" t="s">
        <v>47</v>
      </c>
      <c r="O505" s="2410">
        <v>2</v>
      </c>
      <c r="P505" s="2077"/>
      <c r="Q505" s="2077"/>
      <c r="R505" s="2088"/>
    </row>
    <row r="506" spans="1:18" s="75" customFormat="1" ht="13.5" customHeight="1" thickBot="1" x14ac:dyDescent="0.3">
      <c r="A506" s="2223"/>
      <c r="B506" s="2388"/>
      <c r="C506" s="2387"/>
      <c r="D506" s="2220"/>
      <c r="E506" s="2238"/>
      <c r="F506" s="2403"/>
      <c r="G506" s="2217"/>
      <c r="H506" s="2299"/>
      <c r="I506" s="2356"/>
      <c r="J506" s="2358"/>
      <c r="K506" s="2345" t="s">
        <v>41</v>
      </c>
      <c r="L506" s="2196">
        <v>0</v>
      </c>
      <c r="M506" s="2409"/>
      <c r="N506" s="2408"/>
      <c r="O506" s="2407"/>
      <c r="P506" s="2077"/>
      <c r="Q506" s="2077"/>
    </row>
    <row r="507" spans="1:18" s="75" customFormat="1" ht="21.75" hidden="1" customHeight="1" thickBot="1" x14ac:dyDescent="0.3">
      <c r="A507" s="2223"/>
      <c r="B507" s="2388"/>
      <c r="C507" s="2387"/>
      <c r="D507" s="2220"/>
      <c r="E507" s="2238"/>
      <c r="F507" s="2403"/>
      <c r="G507" s="2217"/>
      <c r="H507" s="2299"/>
      <c r="I507" s="2356"/>
      <c r="J507" s="2358"/>
      <c r="K507" s="2345" t="s">
        <v>601</v>
      </c>
      <c r="L507" s="2196">
        <v>0</v>
      </c>
      <c r="M507" s="2406" t="s">
        <v>645</v>
      </c>
      <c r="N507" s="2390" t="s">
        <v>47</v>
      </c>
      <c r="O507" s="2405"/>
      <c r="P507" s="2077"/>
      <c r="Q507" s="2077"/>
      <c r="R507" s="2088"/>
    </row>
    <row r="508" spans="1:18" s="75" customFormat="1" ht="20.25" hidden="1" customHeight="1" thickBot="1" x14ac:dyDescent="0.3">
      <c r="A508" s="2223"/>
      <c r="B508" s="2388"/>
      <c r="C508" s="2387"/>
      <c r="D508" s="2220"/>
      <c r="E508" s="2238"/>
      <c r="F508" s="2403"/>
      <c r="G508" s="2217"/>
      <c r="H508" s="2299"/>
      <c r="I508" s="2356"/>
      <c r="J508" s="2358"/>
      <c r="K508" s="2372" t="s">
        <v>45</v>
      </c>
      <c r="L508" s="2196">
        <v>0</v>
      </c>
      <c r="M508" s="2404"/>
      <c r="N508" s="2384"/>
      <c r="O508" s="2383"/>
      <c r="P508" s="2077"/>
      <c r="Q508" s="2077"/>
    </row>
    <row r="509" spans="1:18" s="75" customFormat="1" ht="21.75" hidden="1" customHeight="1" thickBot="1" x14ac:dyDescent="0.3">
      <c r="A509" s="2223"/>
      <c r="B509" s="2388"/>
      <c r="C509" s="2387"/>
      <c r="D509" s="2220"/>
      <c r="E509" s="2238"/>
      <c r="F509" s="2403"/>
      <c r="G509" s="2217"/>
      <c r="H509" s="2299"/>
      <c r="I509" s="2356"/>
      <c r="J509" s="2358"/>
      <c r="K509" s="2185" t="s">
        <v>33</v>
      </c>
      <c r="L509" s="2353">
        <f>SUM(L507:L508)</f>
        <v>0</v>
      </c>
      <c r="M509" s="2402"/>
      <c r="N509" s="2401"/>
      <c r="O509" s="2400"/>
      <c r="P509" s="2077"/>
      <c r="Q509" s="2077"/>
    </row>
    <row r="510" spans="1:18" s="75" customFormat="1" ht="19.5" customHeight="1" thickBot="1" x14ac:dyDescent="0.3">
      <c r="A510" s="2210"/>
      <c r="B510" s="2382"/>
      <c r="C510" s="2381"/>
      <c r="D510" s="2207"/>
      <c r="E510" s="2236"/>
      <c r="F510" s="2399"/>
      <c r="G510" s="2217"/>
      <c r="H510" s="2299"/>
      <c r="I510" s="2380"/>
      <c r="J510" s="2358"/>
      <c r="K510" s="2398" t="s">
        <v>33</v>
      </c>
      <c r="L510" s="2397">
        <f>SUM(L505:L509)</f>
        <v>217.2</v>
      </c>
      <c r="M510" s="2396"/>
      <c r="N510" s="2395"/>
      <c r="O510" s="2394"/>
      <c r="P510" s="2077"/>
      <c r="Q510" s="2077"/>
    </row>
    <row r="511" spans="1:18" s="75" customFormat="1" ht="18.75" hidden="1" customHeight="1" thickBot="1" x14ac:dyDescent="0.3">
      <c r="A511" s="2306" t="s">
        <v>97</v>
      </c>
      <c r="B511" s="2393" t="s">
        <v>39</v>
      </c>
      <c r="C511" s="2392" t="s">
        <v>96</v>
      </c>
      <c r="D511" s="2231" t="s">
        <v>39</v>
      </c>
      <c r="E511" s="2240"/>
      <c r="G511" s="2217"/>
      <c r="H511" s="2299"/>
      <c r="I511" s="2360" t="s">
        <v>604</v>
      </c>
      <c r="J511" s="2359" t="s">
        <v>460</v>
      </c>
      <c r="K511" s="2345" t="s">
        <v>601</v>
      </c>
      <c r="L511" s="2386"/>
      <c r="M511" s="2391" t="s">
        <v>645</v>
      </c>
      <c r="N511" s="2390" t="s">
        <v>47</v>
      </c>
      <c r="O511" s="2389"/>
      <c r="P511" s="2077"/>
      <c r="Q511" s="2077"/>
    </row>
    <row r="512" spans="1:18" s="75" customFormat="1" ht="18.75" hidden="1" customHeight="1" thickBot="1" x14ac:dyDescent="0.3">
      <c r="A512" s="2223"/>
      <c r="B512" s="2388"/>
      <c r="C512" s="2387"/>
      <c r="D512" s="2220"/>
      <c r="E512" s="2238"/>
      <c r="G512" s="2217"/>
      <c r="H512" s="2299"/>
      <c r="I512" s="2356"/>
      <c r="J512" s="2358"/>
      <c r="K512" s="2345" t="s">
        <v>41</v>
      </c>
      <c r="L512" s="2386"/>
      <c r="M512" s="2385"/>
      <c r="N512" s="2384"/>
      <c r="O512" s="2383"/>
      <c r="P512" s="2077"/>
      <c r="Q512" s="2077"/>
    </row>
    <row r="513" spans="1:23" s="75" customFormat="1" ht="14.25" hidden="1" customHeight="1" thickBot="1" x14ac:dyDescent="0.3">
      <c r="A513" s="2210"/>
      <c r="B513" s="2382"/>
      <c r="C513" s="2381"/>
      <c r="D513" s="2207"/>
      <c r="E513" s="2236"/>
      <c r="G513" s="2204"/>
      <c r="H513" s="2299"/>
      <c r="I513" s="2380"/>
      <c r="J513" s="2355"/>
      <c r="K513" s="2185" t="s">
        <v>33</v>
      </c>
      <c r="L513" s="2184"/>
      <c r="M513" s="2379"/>
      <c r="N513" s="2378"/>
      <c r="O513" s="2377"/>
      <c r="P513" s="2077"/>
      <c r="Q513" s="2077"/>
    </row>
    <row r="514" spans="1:23" s="75" customFormat="1" ht="15" customHeight="1" x14ac:dyDescent="0.25">
      <c r="A514" s="2306" t="s">
        <v>97</v>
      </c>
      <c r="B514" s="2376" t="s">
        <v>39</v>
      </c>
      <c r="C514" s="2375" t="s">
        <v>96</v>
      </c>
      <c r="D514" s="2231" t="s">
        <v>74</v>
      </c>
      <c r="E514" s="2240"/>
      <c r="F514" s="2239" t="s">
        <v>644</v>
      </c>
      <c r="G514" s="2244" t="s">
        <v>609</v>
      </c>
      <c r="H514" s="2299"/>
      <c r="I514" s="2360" t="s">
        <v>604</v>
      </c>
      <c r="J514" s="2373" t="s">
        <v>151</v>
      </c>
      <c r="K514" s="2374" t="s">
        <v>49</v>
      </c>
      <c r="L514" s="2346">
        <v>120</v>
      </c>
      <c r="M514" s="2370" t="s">
        <v>643</v>
      </c>
      <c r="N514" s="2369" t="s">
        <v>47</v>
      </c>
      <c r="O514" s="2368">
        <v>4</v>
      </c>
      <c r="P514" s="2077"/>
      <c r="Q514" s="2077"/>
    </row>
    <row r="515" spans="1:23" s="75" customFormat="1" ht="15" customHeight="1" thickBot="1" x14ac:dyDescent="0.3">
      <c r="A515" s="2223"/>
      <c r="B515" s="2367"/>
      <c r="C515" s="2366"/>
      <c r="D515" s="2220"/>
      <c r="E515" s="2238"/>
      <c r="F515" s="2237"/>
      <c r="G515" s="2217"/>
      <c r="H515" s="2299"/>
      <c r="I515" s="2356"/>
      <c r="J515" s="2373"/>
      <c r="K515" s="2372" t="s">
        <v>45</v>
      </c>
      <c r="L515" s="2371"/>
      <c r="M515" s="2370"/>
      <c r="N515" s="2369"/>
      <c r="O515" s="2368"/>
      <c r="P515" s="2077"/>
      <c r="Q515" s="2077"/>
    </row>
    <row r="516" spans="1:23" s="75" customFormat="1" ht="15" customHeight="1" thickBot="1" x14ac:dyDescent="0.3">
      <c r="A516" s="2223"/>
      <c r="B516" s="2367"/>
      <c r="C516" s="2366"/>
      <c r="D516" s="2220"/>
      <c r="E516" s="2238"/>
      <c r="F516" s="2237"/>
      <c r="G516" s="2217"/>
      <c r="H516" s="2299"/>
      <c r="I516" s="2356"/>
      <c r="J516" s="2365"/>
      <c r="K516" s="2185" t="s">
        <v>33</v>
      </c>
      <c r="L516" s="2364">
        <f>SUM(L514:L515)</f>
        <v>120</v>
      </c>
      <c r="M516" s="2363"/>
      <c r="N516" s="2362"/>
      <c r="O516" s="2361"/>
      <c r="P516" s="2077"/>
      <c r="Q516" s="2077"/>
    </row>
    <row r="517" spans="1:23" s="75" customFormat="1" ht="26.25" customHeight="1" thickBot="1" x14ac:dyDescent="0.3">
      <c r="A517" s="2306" t="s">
        <v>97</v>
      </c>
      <c r="B517" s="2344" t="s">
        <v>39</v>
      </c>
      <c r="C517" s="2305" t="s">
        <v>96</v>
      </c>
      <c r="D517" s="2231" t="s">
        <v>115</v>
      </c>
      <c r="E517" s="2240"/>
      <c r="F517" s="2239" t="s">
        <v>642</v>
      </c>
      <c r="G517" s="2217"/>
      <c r="H517" s="2299"/>
      <c r="I517" s="2360" t="s">
        <v>604</v>
      </c>
      <c r="J517" s="2359" t="s">
        <v>460</v>
      </c>
      <c r="K517" s="2197" t="s">
        <v>601</v>
      </c>
      <c r="L517" s="2196">
        <v>40</v>
      </c>
      <c r="M517" s="2276" t="s">
        <v>641</v>
      </c>
      <c r="N517" s="2287" t="s">
        <v>236</v>
      </c>
      <c r="O517" s="2275">
        <v>46</v>
      </c>
      <c r="P517" s="2077"/>
      <c r="Q517" s="2077"/>
      <c r="S517" s="2090"/>
      <c r="T517" s="2090"/>
      <c r="U517" s="2090"/>
      <c r="V517" s="2357"/>
      <c r="W517" s="2357"/>
    </row>
    <row r="518" spans="1:23" s="75" customFormat="1" ht="14.25" customHeight="1" thickBot="1" x14ac:dyDescent="0.3">
      <c r="A518" s="2223"/>
      <c r="B518" s="2343"/>
      <c r="C518" s="2303"/>
      <c r="D518" s="2220"/>
      <c r="E518" s="2238"/>
      <c r="F518" s="2237"/>
      <c r="G518" s="2217"/>
      <c r="H518" s="2299"/>
      <c r="I518" s="2356"/>
      <c r="J518" s="2358"/>
      <c r="K518" s="2197" t="s">
        <v>45</v>
      </c>
      <c r="L518" s="2196"/>
      <c r="M518" s="2260"/>
      <c r="N518" s="2259"/>
      <c r="O518" s="2264"/>
      <c r="P518" s="2077"/>
      <c r="Q518" s="2077"/>
      <c r="S518" s="2090"/>
      <c r="T518" s="2088"/>
      <c r="U518" s="2088"/>
      <c r="V518" s="2357"/>
      <c r="W518" s="2357"/>
    </row>
    <row r="519" spans="1:23" s="75" customFormat="1" ht="15" customHeight="1" thickBot="1" x14ac:dyDescent="0.3">
      <c r="A519" s="2223"/>
      <c r="B519" s="2343"/>
      <c r="C519" s="2303"/>
      <c r="D519" s="2220"/>
      <c r="E519" s="2238"/>
      <c r="F519" s="2237"/>
      <c r="G519" s="2217"/>
      <c r="H519" s="2299"/>
      <c r="I519" s="2356"/>
      <c r="J519" s="2355"/>
      <c r="K519" s="2354" t="s">
        <v>33</v>
      </c>
      <c r="L519" s="2353">
        <f>SUM(L517:L518)</f>
        <v>40</v>
      </c>
      <c r="M519" s="2251"/>
      <c r="N519" s="2268"/>
      <c r="O519" s="2278"/>
      <c r="P519" s="2077"/>
      <c r="Q519" s="2077"/>
      <c r="S519" s="2090"/>
      <c r="T519" s="2088"/>
      <c r="U519" s="2088"/>
      <c r="V519" s="2352"/>
      <c r="W519" s="2352"/>
    </row>
    <row r="520" spans="1:23" s="75" customFormat="1" ht="20.25" hidden="1" customHeight="1" thickBot="1" x14ac:dyDescent="0.3">
      <c r="A520" s="2306" t="s">
        <v>97</v>
      </c>
      <c r="B520" s="2344" t="s">
        <v>39</v>
      </c>
      <c r="C520" s="2305" t="s">
        <v>96</v>
      </c>
      <c r="D520" s="2231" t="s">
        <v>113</v>
      </c>
      <c r="E520" s="2240"/>
      <c r="F520" s="2239" t="s">
        <v>640</v>
      </c>
      <c r="G520" s="2244" t="s">
        <v>609</v>
      </c>
      <c r="H520" s="2320" t="s">
        <v>52</v>
      </c>
      <c r="I520" s="2351" t="s">
        <v>37</v>
      </c>
      <c r="J520" s="2350" t="s">
        <v>466</v>
      </c>
      <c r="K520" s="2197" t="s">
        <v>601</v>
      </c>
      <c r="L520" s="2288">
        <v>0</v>
      </c>
      <c r="M520" s="2276" t="s">
        <v>612</v>
      </c>
      <c r="N520" s="2287" t="s">
        <v>602</v>
      </c>
      <c r="O520" s="2275"/>
      <c r="P520" s="2077"/>
      <c r="Q520" s="2077"/>
    </row>
    <row r="521" spans="1:23" s="75" customFormat="1" ht="14.25" hidden="1" customHeight="1" thickBot="1" x14ac:dyDescent="0.3">
      <c r="A521" s="2223"/>
      <c r="B521" s="2343"/>
      <c r="C521" s="2303"/>
      <c r="D521" s="2220"/>
      <c r="E521" s="2238"/>
      <c r="F521" s="2237"/>
      <c r="G521" s="2217"/>
      <c r="H521" s="2299"/>
      <c r="I521" s="2340"/>
      <c r="J521" s="2342"/>
      <c r="K521" s="2197" t="s">
        <v>45</v>
      </c>
      <c r="L521" s="2196"/>
      <c r="M521" s="2260"/>
      <c r="N521" s="2259"/>
      <c r="O521" s="2264"/>
      <c r="P521" s="2077"/>
      <c r="Q521" s="2077"/>
    </row>
    <row r="522" spans="1:23" s="75" customFormat="1" ht="14.25" hidden="1" customHeight="1" thickBot="1" x14ac:dyDescent="0.3">
      <c r="A522" s="2210"/>
      <c r="B522" s="2341"/>
      <c r="C522" s="2301"/>
      <c r="D522" s="2207"/>
      <c r="E522" s="2236"/>
      <c r="F522" s="2235"/>
      <c r="G522" s="2217"/>
      <c r="H522" s="2299"/>
      <c r="I522" s="2340"/>
      <c r="J522" s="2349"/>
      <c r="K522" s="2185" t="s">
        <v>33</v>
      </c>
      <c r="L522" s="2184">
        <f>SUM(L520:L521)</f>
        <v>0</v>
      </c>
      <c r="M522" s="2247"/>
      <c r="N522" s="2268"/>
      <c r="O522" s="2278"/>
      <c r="P522" s="2077"/>
      <c r="Q522" s="2077"/>
    </row>
    <row r="523" spans="1:23" s="75" customFormat="1" ht="13.5" customHeight="1" x14ac:dyDescent="0.25">
      <c r="A523" s="2306" t="s">
        <v>97</v>
      </c>
      <c r="B523" s="2344" t="s">
        <v>39</v>
      </c>
      <c r="C523" s="2305" t="s">
        <v>96</v>
      </c>
      <c r="D523" s="2231" t="s">
        <v>628</v>
      </c>
      <c r="E523" s="2240"/>
      <c r="F523" s="2239" t="s">
        <v>639</v>
      </c>
      <c r="G523" s="2217"/>
      <c r="H523" s="2299"/>
      <c r="I523" s="2340" t="s">
        <v>604</v>
      </c>
      <c r="J523" s="2348" t="s">
        <v>460</v>
      </c>
      <c r="K523" s="2347" t="s">
        <v>601</v>
      </c>
      <c r="L523" s="2346"/>
      <c r="M523" s="2276" t="s">
        <v>612</v>
      </c>
      <c r="N523" s="2259" t="s">
        <v>236</v>
      </c>
      <c r="O523" s="2258">
        <v>80</v>
      </c>
      <c r="P523" s="2077"/>
      <c r="Q523" s="2077"/>
    </row>
    <row r="524" spans="1:23" s="75" customFormat="1" ht="13.5" customHeight="1" thickBot="1" x14ac:dyDescent="0.3">
      <c r="A524" s="2223"/>
      <c r="B524" s="2343"/>
      <c r="C524" s="2303"/>
      <c r="D524" s="2220"/>
      <c r="E524" s="2238"/>
      <c r="F524" s="2237"/>
      <c r="G524" s="2217"/>
      <c r="H524" s="2299"/>
      <c r="I524" s="2340"/>
      <c r="J524" s="2342"/>
      <c r="K524" s="2345" t="s">
        <v>45</v>
      </c>
      <c r="L524" s="2196"/>
      <c r="M524" s="2274"/>
      <c r="N524" s="2259"/>
      <c r="O524" s="2258"/>
      <c r="P524" s="2077"/>
      <c r="Q524" s="2077"/>
    </row>
    <row r="525" spans="1:23" s="75" customFormat="1" ht="15.75" customHeight="1" thickBot="1" x14ac:dyDescent="0.3">
      <c r="A525" s="2210"/>
      <c r="B525" s="2341"/>
      <c r="C525" s="2301"/>
      <c r="D525" s="2207"/>
      <c r="E525" s="2236"/>
      <c r="F525" s="2235"/>
      <c r="G525" s="2217"/>
      <c r="H525" s="2299"/>
      <c r="I525" s="2340"/>
      <c r="J525" s="2342"/>
      <c r="K525" s="2185" t="s">
        <v>33</v>
      </c>
      <c r="L525" s="2184">
        <f>SUM(L523:L524)</f>
        <v>0</v>
      </c>
      <c r="M525" s="2247"/>
      <c r="N525" s="2268"/>
      <c r="O525" s="2278"/>
      <c r="P525" s="2077"/>
      <c r="Q525" s="2077"/>
    </row>
    <row r="526" spans="1:23" s="75" customFormat="1" ht="14.25" customHeight="1" thickBot="1" x14ac:dyDescent="0.3">
      <c r="A526" s="2306" t="s">
        <v>97</v>
      </c>
      <c r="B526" s="2344" t="s">
        <v>39</v>
      </c>
      <c r="C526" s="2305" t="s">
        <v>96</v>
      </c>
      <c r="D526" s="2231" t="s">
        <v>638</v>
      </c>
      <c r="E526" s="2240"/>
      <c r="F526" s="2239" t="s">
        <v>637</v>
      </c>
      <c r="G526" s="2217"/>
      <c r="H526" s="2299"/>
      <c r="I526" s="2340"/>
      <c r="J526" s="2342"/>
      <c r="K526" s="2197" t="s">
        <v>601</v>
      </c>
      <c r="L526" s="2288">
        <v>135.80000000000001</v>
      </c>
      <c r="M526" s="2226" t="s">
        <v>603</v>
      </c>
      <c r="N526" s="2287" t="s">
        <v>602</v>
      </c>
      <c r="O526" s="2275">
        <v>1</v>
      </c>
      <c r="P526" s="2077"/>
      <c r="Q526" s="2077"/>
    </row>
    <row r="527" spans="1:23" s="75" customFormat="1" ht="14.25" customHeight="1" thickBot="1" x14ac:dyDescent="0.3">
      <c r="A527" s="2223"/>
      <c r="B527" s="2343"/>
      <c r="C527" s="2303"/>
      <c r="D527" s="2220"/>
      <c r="E527" s="2238"/>
      <c r="F527" s="2237"/>
      <c r="G527" s="2217"/>
      <c r="H527" s="2299"/>
      <c r="I527" s="2340"/>
      <c r="J527" s="2342"/>
      <c r="K527" s="2197" t="s">
        <v>45</v>
      </c>
      <c r="L527" s="2196"/>
      <c r="M527" s="2294"/>
      <c r="N527" s="2265"/>
      <c r="O527" s="2264"/>
      <c r="P527" s="2077"/>
      <c r="Q527" s="2077"/>
    </row>
    <row r="528" spans="1:23" s="75" customFormat="1" ht="22.5" customHeight="1" thickBot="1" x14ac:dyDescent="0.3">
      <c r="A528" s="2210"/>
      <c r="B528" s="2341"/>
      <c r="C528" s="2301"/>
      <c r="D528" s="2207"/>
      <c r="E528" s="2236"/>
      <c r="F528" s="2235"/>
      <c r="G528" s="2204"/>
      <c r="H528" s="2299"/>
      <c r="I528" s="2340"/>
      <c r="J528" s="2339"/>
      <c r="K528" s="2185" t="s">
        <v>33</v>
      </c>
      <c r="L528" s="2184">
        <f>SUM(L526:L527)</f>
        <v>135.80000000000001</v>
      </c>
      <c r="M528" s="2247"/>
      <c r="N528" s="2246"/>
      <c r="O528" s="2278"/>
      <c r="P528" s="2077"/>
      <c r="Q528" s="2077"/>
    </row>
    <row r="529" spans="1:17" s="75" customFormat="1" ht="14.25" hidden="1" customHeight="1" thickBot="1" x14ac:dyDescent="0.3">
      <c r="A529" s="2306" t="s">
        <v>97</v>
      </c>
      <c r="B529" s="2233" t="s">
        <v>39</v>
      </c>
      <c r="C529" s="2305" t="s">
        <v>96</v>
      </c>
      <c r="D529" s="2231" t="s">
        <v>636</v>
      </c>
      <c r="E529" s="2240"/>
      <c r="F529" s="2338" t="s">
        <v>635</v>
      </c>
      <c r="G529" s="2244" t="s">
        <v>609</v>
      </c>
      <c r="H529" s="2299"/>
      <c r="I529" s="2331" t="s">
        <v>634</v>
      </c>
      <c r="J529" s="2337" t="s">
        <v>151</v>
      </c>
      <c r="K529" s="2336" t="s">
        <v>49</v>
      </c>
      <c r="L529" s="2335">
        <v>0</v>
      </c>
      <c r="M529" s="2276" t="s">
        <v>633</v>
      </c>
      <c r="N529" s="2334" t="s">
        <v>602</v>
      </c>
      <c r="O529" s="2333"/>
      <c r="P529" s="2077"/>
      <c r="Q529" s="2077"/>
    </row>
    <row r="530" spans="1:17" s="75" customFormat="1" ht="14.25" hidden="1" customHeight="1" thickBot="1" x14ac:dyDescent="0.3">
      <c r="A530" s="2223"/>
      <c r="B530" s="2222"/>
      <c r="C530" s="2303"/>
      <c r="D530" s="2220"/>
      <c r="E530" s="2238"/>
      <c r="F530" s="2332"/>
      <c r="G530" s="2217"/>
      <c r="H530" s="2299"/>
      <c r="I530" s="2331"/>
      <c r="J530" s="2330"/>
      <c r="K530" s="2197" t="s">
        <v>45</v>
      </c>
      <c r="L530" s="2196"/>
      <c r="M530" s="2260"/>
      <c r="N530" s="2265"/>
      <c r="O530" s="2329"/>
      <c r="P530" s="2077"/>
      <c r="Q530" s="2077"/>
    </row>
    <row r="531" spans="1:17" s="75" customFormat="1" ht="14.25" hidden="1" customHeight="1" thickBot="1" x14ac:dyDescent="0.3">
      <c r="A531" s="2210"/>
      <c r="B531" s="2209"/>
      <c r="C531" s="2301"/>
      <c r="D531" s="2207"/>
      <c r="E531" s="2236"/>
      <c r="F531" s="2328"/>
      <c r="G531" s="2204"/>
      <c r="H531" s="2327"/>
      <c r="I531" s="2326"/>
      <c r="J531" s="2325"/>
      <c r="K531" s="2185" t="s">
        <v>33</v>
      </c>
      <c r="L531" s="2184">
        <f>SUM(L529:L530)</f>
        <v>0</v>
      </c>
      <c r="M531" s="2324"/>
      <c r="N531" s="2323"/>
      <c r="O531" s="2322"/>
      <c r="P531" s="2077"/>
      <c r="Q531" s="2077"/>
    </row>
    <row r="532" spans="1:17" s="75" customFormat="1" ht="14.25" customHeight="1" thickBot="1" x14ac:dyDescent="0.3">
      <c r="A532" s="2306" t="s">
        <v>97</v>
      </c>
      <c r="B532" s="2233" t="s">
        <v>39</v>
      </c>
      <c r="C532" s="2305" t="s">
        <v>96</v>
      </c>
      <c r="D532" s="2231" t="s">
        <v>632</v>
      </c>
      <c r="E532" s="2240"/>
      <c r="F532" s="2321" t="s">
        <v>631</v>
      </c>
      <c r="G532" s="2244" t="s">
        <v>609</v>
      </c>
      <c r="H532" s="2320" t="s">
        <v>52</v>
      </c>
      <c r="I532" s="2277" t="s">
        <v>604</v>
      </c>
      <c r="J532" s="2309" t="s">
        <v>460</v>
      </c>
      <c r="K532" s="2197" t="s">
        <v>601</v>
      </c>
      <c r="L532" s="2319">
        <v>162</v>
      </c>
      <c r="M532" s="2318" t="s">
        <v>603</v>
      </c>
      <c r="N532" s="2259" t="s">
        <v>236</v>
      </c>
      <c r="O532" s="2258">
        <v>70</v>
      </c>
      <c r="P532" s="2077"/>
      <c r="Q532" s="2077"/>
    </row>
    <row r="533" spans="1:17" s="75" customFormat="1" ht="14.25" customHeight="1" thickBot="1" x14ac:dyDescent="0.3">
      <c r="A533" s="2223"/>
      <c r="B533" s="2222"/>
      <c r="C533" s="2303"/>
      <c r="D533" s="2220"/>
      <c r="E533" s="2238"/>
      <c r="F533" s="2317"/>
      <c r="G533" s="2217"/>
      <c r="H533" s="2299"/>
      <c r="I533" s="2271"/>
      <c r="J533" s="2308"/>
      <c r="K533" s="2197" t="s">
        <v>45</v>
      </c>
      <c r="L533" s="2196"/>
      <c r="M533" s="2274"/>
      <c r="N533" s="2259"/>
      <c r="O533" s="2316"/>
      <c r="P533" s="2077"/>
      <c r="Q533" s="2077"/>
    </row>
    <row r="534" spans="1:17" s="75" customFormat="1" ht="17.25" customHeight="1" thickBot="1" x14ac:dyDescent="0.3">
      <c r="A534" s="2210"/>
      <c r="B534" s="2209"/>
      <c r="C534" s="2301"/>
      <c r="D534" s="2207"/>
      <c r="E534" s="2236"/>
      <c r="F534" s="2315"/>
      <c r="G534" s="2217"/>
      <c r="H534" s="2299"/>
      <c r="I534" s="2271"/>
      <c r="J534" s="2308"/>
      <c r="K534" s="2185" t="s">
        <v>33</v>
      </c>
      <c r="L534" s="2184">
        <f>SUM(L532:L533)</f>
        <v>162</v>
      </c>
      <c r="M534" s="2247"/>
      <c r="N534" s="2246"/>
      <c r="O534" s="2278"/>
      <c r="P534" s="2077"/>
      <c r="Q534" s="2077"/>
    </row>
    <row r="535" spans="1:17" s="75" customFormat="1" ht="18.75" customHeight="1" thickBot="1" x14ac:dyDescent="0.3">
      <c r="A535" s="2306" t="s">
        <v>97</v>
      </c>
      <c r="B535" s="2233" t="s">
        <v>39</v>
      </c>
      <c r="C535" s="2305" t="s">
        <v>96</v>
      </c>
      <c r="D535" s="2231" t="s">
        <v>630</v>
      </c>
      <c r="E535" s="2240"/>
      <c r="F535" s="2304" t="s">
        <v>629</v>
      </c>
      <c r="G535" s="2217"/>
      <c r="H535" s="2299"/>
      <c r="I535" s="2277" t="s">
        <v>628</v>
      </c>
      <c r="J535" s="2314" t="s">
        <v>204</v>
      </c>
      <c r="K535" s="2197" t="s">
        <v>601</v>
      </c>
      <c r="L535" s="2288">
        <v>40</v>
      </c>
      <c r="M535" s="2313" t="s">
        <v>627</v>
      </c>
      <c r="N535" s="2297" t="s">
        <v>602</v>
      </c>
      <c r="O535" s="2296">
        <v>10</v>
      </c>
      <c r="P535" s="2077"/>
      <c r="Q535" s="2077"/>
    </row>
    <row r="536" spans="1:17" s="75" customFormat="1" ht="17.25" customHeight="1" thickBot="1" x14ac:dyDescent="0.3">
      <c r="A536" s="2223"/>
      <c r="B536" s="2222"/>
      <c r="C536" s="2303"/>
      <c r="D536" s="2220"/>
      <c r="E536" s="2238"/>
      <c r="F536" s="2302"/>
      <c r="G536" s="2217"/>
      <c r="H536" s="2299"/>
      <c r="I536" s="2271"/>
      <c r="J536" s="2312"/>
      <c r="K536" s="2197" t="s">
        <v>45</v>
      </c>
      <c r="L536" s="2196"/>
      <c r="M536" s="2311"/>
      <c r="N536" s="2256"/>
      <c r="O536" s="2255"/>
      <c r="P536" s="2077"/>
      <c r="Q536" s="2077"/>
    </row>
    <row r="537" spans="1:17" s="75" customFormat="1" ht="27" customHeight="1" thickBot="1" x14ac:dyDescent="0.3">
      <c r="A537" s="2210"/>
      <c r="B537" s="2209"/>
      <c r="C537" s="2301"/>
      <c r="D537" s="2207"/>
      <c r="E537" s="2236"/>
      <c r="F537" s="2300"/>
      <c r="G537" s="2217"/>
      <c r="H537" s="2299"/>
      <c r="I537" s="2269"/>
      <c r="J537" s="2310"/>
      <c r="K537" s="2185" t="s">
        <v>33</v>
      </c>
      <c r="L537" s="2184">
        <f>SUM(L535:L536)</f>
        <v>40</v>
      </c>
      <c r="M537" s="2247"/>
      <c r="N537" s="2268"/>
      <c r="O537" s="2267"/>
      <c r="P537" s="2077"/>
      <c r="Q537" s="2077"/>
    </row>
    <row r="538" spans="1:17" s="75" customFormat="1" ht="14.25" customHeight="1" thickBot="1" x14ac:dyDescent="0.3">
      <c r="A538" s="2306" t="s">
        <v>97</v>
      </c>
      <c r="B538" s="2233" t="s">
        <v>39</v>
      </c>
      <c r="C538" s="2305" t="s">
        <v>96</v>
      </c>
      <c r="D538" s="2231" t="s">
        <v>604</v>
      </c>
      <c r="E538" s="2240"/>
      <c r="F538" s="2304" t="s">
        <v>626</v>
      </c>
      <c r="G538" s="2217"/>
      <c r="H538" s="2299"/>
      <c r="I538" s="2277" t="s">
        <v>604</v>
      </c>
      <c r="J538" s="2309" t="s">
        <v>460</v>
      </c>
      <c r="K538" s="2197" t="s">
        <v>601</v>
      </c>
      <c r="L538" s="2288">
        <v>0</v>
      </c>
      <c r="M538" s="2226" t="s">
        <v>603</v>
      </c>
      <c r="N538" s="2297" t="s">
        <v>602</v>
      </c>
      <c r="O538" s="2296">
        <v>1</v>
      </c>
      <c r="P538" s="2077"/>
      <c r="Q538" s="2077"/>
    </row>
    <row r="539" spans="1:17" s="75" customFormat="1" ht="14.25" customHeight="1" thickBot="1" x14ac:dyDescent="0.3">
      <c r="A539" s="2223"/>
      <c r="B539" s="2222"/>
      <c r="C539" s="2303"/>
      <c r="D539" s="2220"/>
      <c r="E539" s="2238"/>
      <c r="F539" s="2302"/>
      <c r="G539" s="2217"/>
      <c r="H539" s="2299"/>
      <c r="I539" s="2271"/>
      <c r="J539" s="2308"/>
      <c r="K539" s="2197" t="s">
        <v>45</v>
      </c>
      <c r="L539" s="2196"/>
      <c r="M539" s="2294"/>
      <c r="N539" s="2256"/>
      <c r="O539" s="2255"/>
      <c r="P539" s="2077"/>
      <c r="Q539" s="2077"/>
    </row>
    <row r="540" spans="1:17" s="75" customFormat="1" ht="15.75" customHeight="1" thickBot="1" x14ac:dyDescent="0.3">
      <c r="A540" s="2210"/>
      <c r="B540" s="2209"/>
      <c r="C540" s="2301"/>
      <c r="D540" s="2207"/>
      <c r="E540" s="2236"/>
      <c r="F540" s="2300"/>
      <c r="G540" s="2217"/>
      <c r="H540" s="2299"/>
      <c r="I540" s="2269"/>
      <c r="J540" s="2307"/>
      <c r="K540" s="2185" t="s">
        <v>33</v>
      </c>
      <c r="L540" s="2184">
        <f>SUM(L538:L539)</f>
        <v>0</v>
      </c>
      <c r="M540" s="2247"/>
      <c r="N540" s="2268"/>
      <c r="O540" s="2267"/>
      <c r="P540" s="2077"/>
      <c r="Q540" s="2077"/>
    </row>
    <row r="541" spans="1:17" s="75" customFormat="1" ht="14.25" customHeight="1" thickBot="1" x14ac:dyDescent="0.3">
      <c r="A541" s="2306" t="s">
        <v>97</v>
      </c>
      <c r="B541" s="2233" t="s">
        <v>39</v>
      </c>
      <c r="C541" s="2305" t="s">
        <v>96</v>
      </c>
      <c r="D541" s="2231" t="s">
        <v>622</v>
      </c>
      <c r="E541" s="2240"/>
      <c r="F541" s="2304" t="s">
        <v>625</v>
      </c>
      <c r="G541" s="2217"/>
      <c r="H541" s="2299"/>
      <c r="I541" s="2277" t="s">
        <v>604</v>
      </c>
      <c r="J541" s="2227" t="s">
        <v>460</v>
      </c>
      <c r="K541" s="2197" t="s">
        <v>601</v>
      </c>
      <c r="L541" s="2288"/>
      <c r="M541" s="2226" t="s">
        <v>603</v>
      </c>
      <c r="N541" s="2297" t="s">
        <v>602</v>
      </c>
      <c r="O541" s="2296">
        <v>1</v>
      </c>
      <c r="P541" s="2077"/>
      <c r="Q541" s="2077"/>
    </row>
    <row r="542" spans="1:17" s="75" customFormat="1" ht="14.25" customHeight="1" thickBot="1" x14ac:dyDescent="0.3">
      <c r="A542" s="2223"/>
      <c r="B542" s="2222"/>
      <c r="C542" s="2303"/>
      <c r="D542" s="2220"/>
      <c r="E542" s="2238"/>
      <c r="F542" s="2302"/>
      <c r="G542" s="2217"/>
      <c r="H542" s="2299"/>
      <c r="I542" s="2271"/>
      <c r="J542" s="2214"/>
      <c r="K542" s="2197" t="s">
        <v>45</v>
      </c>
      <c r="L542" s="2196"/>
      <c r="M542" s="2294"/>
      <c r="N542" s="2256"/>
      <c r="O542" s="2255"/>
      <c r="P542" s="2077"/>
      <c r="Q542" s="2077"/>
    </row>
    <row r="543" spans="1:17" s="75" customFormat="1" ht="14.25" customHeight="1" thickBot="1" x14ac:dyDescent="0.3">
      <c r="A543" s="2210"/>
      <c r="B543" s="2209"/>
      <c r="C543" s="2301"/>
      <c r="D543" s="2207"/>
      <c r="E543" s="2236"/>
      <c r="F543" s="2300"/>
      <c r="G543" s="2217"/>
      <c r="H543" s="2299"/>
      <c r="I543" s="2269"/>
      <c r="J543" s="2201"/>
      <c r="K543" s="2185" t="s">
        <v>33</v>
      </c>
      <c r="L543" s="2184">
        <f>SUM(L541:L542)</f>
        <v>0</v>
      </c>
      <c r="M543" s="2247"/>
      <c r="N543" s="2268"/>
      <c r="O543" s="2267"/>
      <c r="P543" s="2077"/>
      <c r="Q543" s="2077"/>
    </row>
    <row r="544" spans="1:17" s="75" customFormat="1" ht="14.25" customHeight="1" thickBot="1" x14ac:dyDescent="0.3">
      <c r="A544" s="2234" t="s">
        <v>97</v>
      </c>
      <c r="B544" s="2291" t="s">
        <v>39</v>
      </c>
      <c r="C544" s="2290" t="s">
        <v>96</v>
      </c>
      <c r="D544" s="2289" t="s">
        <v>624</v>
      </c>
      <c r="E544" s="2298"/>
      <c r="F544" s="2239" t="s">
        <v>623</v>
      </c>
      <c r="G544" s="2272"/>
      <c r="H544" s="2216"/>
      <c r="I544" s="2245" t="s">
        <v>622</v>
      </c>
      <c r="J544" s="2227" t="s">
        <v>621</v>
      </c>
      <c r="K544" s="2197" t="s">
        <v>601</v>
      </c>
      <c r="L544" s="2288"/>
      <c r="M544" s="2226" t="s">
        <v>603</v>
      </c>
      <c r="N544" s="2297" t="s">
        <v>602</v>
      </c>
      <c r="O544" s="2296">
        <v>1</v>
      </c>
      <c r="P544" s="2077"/>
      <c r="Q544" s="2077"/>
    </row>
    <row r="545" spans="1:18" s="75" customFormat="1" ht="14.25" customHeight="1" thickBot="1" x14ac:dyDescent="0.3">
      <c r="A545" s="2286"/>
      <c r="B545" s="2285"/>
      <c r="C545" s="2284"/>
      <c r="D545" s="2283"/>
      <c r="E545" s="2295"/>
      <c r="F545" s="2237"/>
      <c r="G545" s="2272"/>
      <c r="H545" s="2216"/>
      <c r="I545" s="2242"/>
      <c r="J545" s="2214"/>
      <c r="K545" s="2197" t="s">
        <v>45</v>
      </c>
      <c r="L545" s="2196"/>
      <c r="M545" s="2294"/>
      <c r="N545" s="2256"/>
      <c r="O545" s="2293"/>
      <c r="P545" s="2077"/>
      <c r="Q545" s="2077"/>
    </row>
    <row r="546" spans="1:18" s="75" customFormat="1" ht="25.5" customHeight="1" thickBot="1" x14ac:dyDescent="0.3">
      <c r="A546" s="2282"/>
      <c r="B546" s="2281"/>
      <c r="C546" s="2280"/>
      <c r="D546" s="2279"/>
      <c r="E546" s="2292"/>
      <c r="F546" s="2235"/>
      <c r="G546" s="2272"/>
      <c r="H546" s="2216"/>
      <c r="I546" s="2241"/>
      <c r="J546" s="2201"/>
      <c r="K546" s="2185" t="s">
        <v>33</v>
      </c>
      <c r="L546" s="2184">
        <f>SUM(L544:L545)</f>
        <v>0</v>
      </c>
      <c r="M546" s="2247"/>
      <c r="N546" s="2246"/>
      <c r="O546" s="2278"/>
      <c r="P546" s="2077"/>
      <c r="Q546" s="2077"/>
    </row>
    <row r="547" spans="1:18" s="75" customFormat="1" ht="14.25" customHeight="1" thickBot="1" x14ac:dyDescent="0.3">
      <c r="A547" s="2234" t="s">
        <v>97</v>
      </c>
      <c r="B547" s="2291" t="s">
        <v>39</v>
      </c>
      <c r="C547" s="2290" t="s">
        <v>96</v>
      </c>
      <c r="D547" s="2289" t="s">
        <v>620</v>
      </c>
      <c r="E547" s="2240"/>
      <c r="F547" s="2239" t="s">
        <v>619</v>
      </c>
      <c r="G547" s="2272"/>
      <c r="H547" s="2216"/>
      <c r="I547" s="2277" t="s">
        <v>604</v>
      </c>
      <c r="J547" s="2227" t="s">
        <v>460</v>
      </c>
      <c r="K547" s="2197" t="s">
        <v>601</v>
      </c>
      <c r="L547" s="2288">
        <v>30</v>
      </c>
      <c r="M547" s="2276" t="s">
        <v>612</v>
      </c>
      <c r="N547" s="2287" t="s">
        <v>602</v>
      </c>
      <c r="O547" s="2275">
        <v>1</v>
      </c>
      <c r="P547" s="2077"/>
      <c r="Q547" s="2077"/>
    </row>
    <row r="548" spans="1:18" s="75" customFormat="1" ht="14.25" customHeight="1" thickBot="1" x14ac:dyDescent="0.3">
      <c r="A548" s="2286"/>
      <c r="B548" s="2285"/>
      <c r="C548" s="2284"/>
      <c r="D548" s="2283"/>
      <c r="E548" s="2238"/>
      <c r="F548" s="2237"/>
      <c r="G548" s="2272"/>
      <c r="H548" s="2216"/>
      <c r="I548" s="2271"/>
      <c r="J548" s="2214"/>
      <c r="K548" s="2197" t="s">
        <v>45</v>
      </c>
      <c r="L548" s="2196">
        <v>0</v>
      </c>
      <c r="M548" s="2260"/>
      <c r="N548" s="2265"/>
      <c r="O548" s="2264"/>
      <c r="P548" s="2077"/>
      <c r="Q548" s="2077"/>
    </row>
    <row r="549" spans="1:18" s="75" customFormat="1" ht="14.25" customHeight="1" thickBot="1" x14ac:dyDescent="0.3">
      <c r="A549" s="2286"/>
      <c r="B549" s="2285"/>
      <c r="C549" s="2284"/>
      <c r="D549" s="2283"/>
      <c r="E549" s="2238"/>
      <c r="F549" s="2237"/>
      <c r="G549" s="2272"/>
      <c r="H549" s="2216"/>
      <c r="I549" s="2271"/>
      <c r="J549" s="2214"/>
      <c r="K549" s="2197"/>
      <c r="L549" s="2196"/>
      <c r="M549" s="2260"/>
      <c r="N549" s="2265"/>
      <c r="O549" s="2264"/>
      <c r="P549" s="2077"/>
      <c r="Q549" s="2077"/>
    </row>
    <row r="550" spans="1:18" s="75" customFormat="1" ht="14.25" customHeight="1" thickBot="1" x14ac:dyDescent="0.3">
      <c r="A550" s="2282"/>
      <c r="B550" s="2281"/>
      <c r="C550" s="2280"/>
      <c r="D550" s="2279"/>
      <c r="E550" s="2236"/>
      <c r="F550" s="2235"/>
      <c r="G550" s="2272"/>
      <c r="H550" s="2216"/>
      <c r="I550" s="2269"/>
      <c r="J550" s="2201"/>
      <c r="K550" s="2185" t="s">
        <v>33</v>
      </c>
      <c r="L550" s="2184">
        <f>SUM(L547:L548)</f>
        <v>30</v>
      </c>
      <c r="M550" s="2247"/>
      <c r="N550" s="2246"/>
      <c r="O550" s="2278"/>
      <c r="P550" s="2077"/>
      <c r="Q550" s="2077"/>
    </row>
    <row r="551" spans="1:18" s="75" customFormat="1" ht="14.25" customHeight="1" thickBot="1" x14ac:dyDescent="0.3">
      <c r="A551" s="2234" t="s">
        <v>97</v>
      </c>
      <c r="B551" s="2233" t="s">
        <v>39</v>
      </c>
      <c r="C551" s="2232" t="s">
        <v>96</v>
      </c>
      <c r="D551" s="2231" t="s">
        <v>618</v>
      </c>
      <c r="E551" s="2240"/>
      <c r="F551" s="2261" t="s">
        <v>617</v>
      </c>
      <c r="G551" s="2272"/>
      <c r="H551" s="2216"/>
      <c r="I551" s="2277" t="s">
        <v>604</v>
      </c>
      <c r="J551" s="2227" t="s">
        <v>460</v>
      </c>
      <c r="K551" s="2197" t="s">
        <v>601</v>
      </c>
      <c r="L551" s="2196">
        <v>240</v>
      </c>
      <c r="M551" s="2276" t="s">
        <v>612</v>
      </c>
      <c r="N551" s="2259" t="s">
        <v>236</v>
      </c>
      <c r="O551" s="2275">
        <v>88</v>
      </c>
      <c r="P551" s="2077"/>
      <c r="Q551" s="2077"/>
    </row>
    <row r="552" spans="1:18" s="75" customFormat="1" ht="14.25" customHeight="1" thickBot="1" x14ac:dyDescent="0.3">
      <c r="A552" s="2223"/>
      <c r="B552" s="2222"/>
      <c r="C552" s="2221"/>
      <c r="D552" s="2220"/>
      <c r="E552" s="2238"/>
      <c r="F552" s="2254"/>
      <c r="G552" s="2272"/>
      <c r="H552" s="2216"/>
      <c r="I552" s="2271"/>
      <c r="J552" s="2214"/>
      <c r="K552" s="2197" t="s">
        <v>42</v>
      </c>
      <c r="L552" s="2196">
        <v>0</v>
      </c>
      <c r="M552" s="2274"/>
      <c r="N552" s="2259"/>
      <c r="O552" s="2273"/>
      <c r="P552" s="2077"/>
      <c r="Q552" s="2077"/>
    </row>
    <row r="553" spans="1:18" s="75" customFormat="1" ht="14.25" customHeight="1" thickBot="1" x14ac:dyDescent="0.3">
      <c r="A553" s="2223"/>
      <c r="B553" s="2222"/>
      <c r="C553" s="2221"/>
      <c r="D553" s="2220"/>
      <c r="E553" s="2238"/>
      <c r="F553" s="2254"/>
      <c r="G553" s="2272"/>
      <c r="H553" s="2216"/>
      <c r="I553" s="2271"/>
      <c r="J553" s="2214"/>
      <c r="K553" s="2197" t="s">
        <v>45</v>
      </c>
      <c r="L553" s="2196">
        <v>31</v>
      </c>
      <c r="M553" s="2260"/>
      <c r="N553" s="2265"/>
      <c r="O553" s="2264"/>
      <c r="P553" s="2077"/>
      <c r="Q553" s="2077"/>
    </row>
    <row r="554" spans="1:18" s="75" customFormat="1" ht="14.25" customHeight="1" thickBot="1" x14ac:dyDescent="0.3">
      <c r="A554" s="2210"/>
      <c r="B554" s="2209"/>
      <c r="C554" s="2208"/>
      <c r="D554" s="2207"/>
      <c r="E554" s="2236"/>
      <c r="F554" s="2249"/>
      <c r="G554" s="2270"/>
      <c r="H554" s="2203"/>
      <c r="I554" s="2269"/>
      <c r="J554" s="2201"/>
      <c r="K554" s="2185" t="s">
        <v>33</v>
      </c>
      <c r="L554" s="2184">
        <f>SUM(L551:L553)</f>
        <v>271</v>
      </c>
      <c r="M554" s="2247"/>
      <c r="N554" s="2268"/>
      <c r="O554" s="2267"/>
      <c r="P554" s="2077"/>
      <c r="Q554" s="2077"/>
    </row>
    <row r="555" spans="1:18" s="75" customFormat="1" ht="14.25" customHeight="1" thickBot="1" x14ac:dyDescent="0.3">
      <c r="A555" s="2234" t="s">
        <v>97</v>
      </c>
      <c r="B555" s="2233" t="s">
        <v>39</v>
      </c>
      <c r="C555" s="2232" t="s">
        <v>96</v>
      </c>
      <c r="D555" s="2231" t="s">
        <v>616</v>
      </c>
      <c r="E555" s="2240"/>
      <c r="F555" s="2261" t="s">
        <v>615</v>
      </c>
      <c r="G555" s="2266" t="s">
        <v>609</v>
      </c>
      <c r="H555" s="2243" t="s">
        <v>52</v>
      </c>
      <c r="I555" s="2228" t="s">
        <v>604</v>
      </c>
      <c r="J555" s="2227" t="s">
        <v>460</v>
      </c>
      <c r="K555" s="2197" t="s">
        <v>601</v>
      </c>
      <c r="L555" s="2196">
        <v>116.4</v>
      </c>
      <c r="M555" s="2257" t="s">
        <v>612</v>
      </c>
      <c r="N555" s="2256" t="s">
        <v>602</v>
      </c>
      <c r="O555" s="2255">
        <v>1</v>
      </c>
      <c r="P555" s="2077"/>
      <c r="Q555" s="2077"/>
      <c r="R555" s="2077"/>
    </row>
    <row r="556" spans="1:18" s="75" customFormat="1" ht="14.25" customHeight="1" thickBot="1" x14ac:dyDescent="0.3">
      <c r="A556" s="2223"/>
      <c r="B556" s="2222"/>
      <c r="C556" s="2221"/>
      <c r="D556" s="2220"/>
      <c r="E556" s="2238"/>
      <c r="F556" s="2254"/>
      <c r="G556" s="2253"/>
      <c r="H556" s="2216"/>
      <c r="I556" s="2215"/>
      <c r="J556" s="2214"/>
      <c r="K556" s="2197" t="s">
        <v>42</v>
      </c>
      <c r="L556" s="2196"/>
      <c r="M556" s="2260"/>
      <c r="N556" s="2265"/>
      <c r="O556" s="2264"/>
      <c r="P556" s="2077"/>
      <c r="Q556" s="2077"/>
    </row>
    <row r="557" spans="1:18" s="75" customFormat="1" ht="14.25" customHeight="1" thickBot="1" x14ac:dyDescent="0.3">
      <c r="A557" s="2223"/>
      <c r="B557" s="2222"/>
      <c r="C557" s="2221"/>
      <c r="D557" s="2220"/>
      <c r="E557" s="2238"/>
      <c r="F557" s="2254"/>
      <c r="G557" s="2253"/>
      <c r="H557" s="2216"/>
      <c r="I557" s="2215"/>
      <c r="J557" s="2214"/>
      <c r="K557" s="2197" t="s">
        <v>45</v>
      </c>
      <c r="L557" s="2196"/>
      <c r="M557" s="2260"/>
      <c r="N557" s="2259"/>
      <c r="O557" s="2258"/>
      <c r="P557" s="2077"/>
      <c r="Q557" s="2077"/>
    </row>
    <row r="558" spans="1:18" s="75" customFormat="1" ht="14.25" customHeight="1" thickBot="1" x14ac:dyDescent="0.3">
      <c r="A558" s="2210"/>
      <c r="B558" s="2209"/>
      <c r="C558" s="2208"/>
      <c r="D558" s="2207"/>
      <c r="E558" s="2236"/>
      <c r="F558" s="2249"/>
      <c r="G558" s="2253"/>
      <c r="H558" s="2216"/>
      <c r="I558" s="2202"/>
      <c r="J558" s="2201"/>
      <c r="K558" s="2185" t="s">
        <v>33</v>
      </c>
      <c r="L558" s="2184">
        <f>SUM(L555:L557)</f>
        <v>116.4</v>
      </c>
      <c r="M558" s="2251"/>
      <c r="N558" s="2263"/>
      <c r="O558" s="2262"/>
      <c r="P558" s="2077"/>
      <c r="Q558" s="2077"/>
    </row>
    <row r="559" spans="1:18" s="75" customFormat="1" ht="14.25" customHeight="1" thickBot="1" x14ac:dyDescent="0.3">
      <c r="A559" s="2234" t="s">
        <v>97</v>
      </c>
      <c r="B559" s="2233" t="s">
        <v>39</v>
      </c>
      <c r="C559" s="2232" t="s">
        <v>96</v>
      </c>
      <c r="D559" s="2231" t="s">
        <v>614</v>
      </c>
      <c r="E559" s="2240"/>
      <c r="F559" s="2261" t="s">
        <v>613</v>
      </c>
      <c r="G559" s="2253"/>
      <c r="H559" s="2216"/>
      <c r="I559" s="2228" t="s">
        <v>604</v>
      </c>
      <c r="J559" s="2227" t="s">
        <v>460</v>
      </c>
      <c r="K559" s="2197" t="s">
        <v>601</v>
      </c>
      <c r="L559" s="2196">
        <v>7.6</v>
      </c>
      <c r="M559" s="2260" t="s">
        <v>612</v>
      </c>
      <c r="N559" s="2259" t="s">
        <v>602</v>
      </c>
      <c r="O559" s="2258">
        <v>1</v>
      </c>
      <c r="P559" s="2077"/>
      <c r="Q559" s="2077"/>
    </row>
    <row r="560" spans="1:18" s="75" customFormat="1" ht="14.25" customHeight="1" thickBot="1" x14ac:dyDescent="0.3">
      <c r="A560" s="2223"/>
      <c r="B560" s="2222"/>
      <c r="C560" s="2221"/>
      <c r="D560" s="2220"/>
      <c r="E560" s="2238"/>
      <c r="F560" s="2254"/>
      <c r="G560" s="2253"/>
      <c r="H560" s="2216"/>
      <c r="I560" s="2215"/>
      <c r="J560" s="2214"/>
      <c r="K560" s="2197" t="s">
        <v>42</v>
      </c>
      <c r="L560" s="2196"/>
      <c r="M560" s="2257"/>
      <c r="N560" s="2256"/>
      <c r="O560" s="2255"/>
      <c r="P560" s="2077"/>
      <c r="Q560" s="2077"/>
    </row>
    <row r="561" spans="1:17" s="75" customFormat="1" ht="14.25" customHeight="1" thickBot="1" x14ac:dyDescent="0.3">
      <c r="A561" s="2223"/>
      <c r="B561" s="2222"/>
      <c r="C561" s="2221"/>
      <c r="D561" s="2220"/>
      <c r="E561" s="2238"/>
      <c r="F561" s="2254"/>
      <c r="G561" s="2253"/>
      <c r="H561" s="2216"/>
      <c r="I561" s="2215"/>
      <c r="J561" s="2214"/>
      <c r="K561" s="2197" t="s">
        <v>45</v>
      </c>
      <c r="L561" s="2252">
        <v>14.1</v>
      </c>
      <c r="M561" s="2251"/>
      <c r="N561" s="2250"/>
      <c r="O561" s="2181"/>
      <c r="P561" s="2077"/>
      <c r="Q561" s="2077"/>
    </row>
    <row r="562" spans="1:17" s="75" customFormat="1" ht="14.25" customHeight="1" thickBot="1" x14ac:dyDescent="0.3">
      <c r="A562" s="2210"/>
      <c r="B562" s="2209"/>
      <c r="C562" s="2208"/>
      <c r="D562" s="2207"/>
      <c r="E562" s="2236"/>
      <c r="F562" s="2249"/>
      <c r="G562" s="2248"/>
      <c r="H562" s="2203"/>
      <c r="I562" s="2202"/>
      <c r="J562" s="2201"/>
      <c r="K562" s="2185" t="s">
        <v>33</v>
      </c>
      <c r="L562" s="2184">
        <f>SUM(L559:L561)</f>
        <v>21.7</v>
      </c>
      <c r="M562" s="2247"/>
      <c r="N562" s="2246"/>
      <c r="O562" s="2181"/>
      <c r="P562" s="2077"/>
      <c r="Q562" s="2077"/>
    </row>
    <row r="563" spans="1:17" s="75" customFormat="1" ht="14.25" customHeight="1" thickBot="1" x14ac:dyDescent="0.3">
      <c r="A563" s="2234" t="s">
        <v>97</v>
      </c>
      <c r="B563" s="2233" t="s">
        <v>39</v>
      </c>
      <c r="C563" s="2232" t="s">
        <v>96</v>
      </c>
      <c r="D563" s="2231" t="s">
        <v>611</v>
      </c>
      <c r="E563" s="2245"/>
      <c r="F563" s="2239" t="s">
        <v>610</v>
      </c>
      <c r="G563" s="2244" t="s">
        <v>609</v>
      </c>
      <c r="H563" s="2243" t="s">
        <v>52</v>
      </c>
      <c r="I563" s="2228" t="s">
        <v>604</v>
      </c>
      <c r="J563" s="2227" t="s">
        <v>460</v>
      </c>
      <c r="K563" s="2197" t="s">
        <v>601</v>
      </c>
      <c r="L563" s="2196">
        <v>201</v>
      </c>
      <c r="M563" s="2226" t="s">
        <v>603</v>
      </c>
      <c r="N563" s="2225" t="s">
        <v>602</v>
      </c>
      <c r="O563" s="2224">
        <v>1</v>
      </c>
      <c r="P563" s="2077"/>
      <c r="Q563" s="2077"/>
    </row>
    <row r="564" spans="1:17" s="75" customFormat="1" ht="14.25" customHeight="1" thickBot="1" x14ac:dyDescent="0.3">
      <c r="A564" s="2223"/>
      <c r="B564" s="2222"/>
      <c r="C564" s="2221"/>
      <c r="D564" s="2220"/>
      <c r="E564" s="2242"/>
      <c r="F564" s="2237"/>
      <c r="G564" s="2217"/>
      <c r="H564" s="2216"/>
      <c r="I564" s="2215"/>
      <c r="J564" s="2214"/>
      <c r="K564" s="2197" t="s">
        <v>42</v>
      </c>
      <c r="L564" s="2196">
        <v>0</v>
      </c>
      <c r="M564" s="2213"/>
      <c r="N564" s="2212"/>
      <c r="O564" s="2211"/>
      <c r="P564" s="2077"/>
      <c r="Q564" s="2077"/>
    </row>
    <row r="565" spans="1:17" s="75" customFormat="1" ht="14.25" customHeight="1" thickBot="1" x14ac:dyDescent="0.3">
      <c r="A565" s="2223"/>
      <c r="B565" s="2222"/>
      <c r="C565" s="2221"/>
      <c r="D565" s="2220"/>
      <c r="E565" s="2242"/>
      <c r="F565" s="2237"/>
      <c r="G565" s="2217"/>
      <c r="H565" s="2216"/>
      <c r="I565" s="2215"/>
      <c r="J565" s="2214"/>
      <c r="K565" s="2197" t="s">
        <v>45</v>
      </c>
      <c r="L565" s="2196">
        <v>7.5</v>
      </c>
      <c r="M565" s="2213"/>
      <c r="N565" s="2212"/>
      <c r="O565" s="2211"/>
      <c r="P565" s="2077"/>
      <c r="Q565" s="2077"/>
    </row>
    <row r="566" spans="1:17" s="75" customFormat="1" ht="14.25" customHeight="1" thickBot="1" x14ac:dyDescent="0.3">
      <c r="A566" s="2210"/>
      <c r="B566" s="2209"/>
      <c r="C566" s="2208"/>
      <c r="D566" s="2207"/>
      <c r="E566" s="2241"/>
      <c r="F566" s="2235"/>
      <c r="G566" s="2217"/>
      <c r="H566" s="2216"/>
      <c r="I566" s="2202"/>
      <c r="J566" s="2201"/>
      <c r="K566" s="2185" t="s">
        <v>33</v>
      </c>
      <c r="L566" s="2184">
        <f>SUM(L563:L565)</f>
        <v>208.5</v>
      </c>
      <c r="M566" s="2200"/>
      <c r="N566" s="2199"/>
      <c r="O566" s="2198"/>
      <c r="P566" s="2077"/>
      <c r="Q566" s="2077"/>
    </row>
    <row r="567" spans="1:17" s="75" customFormat="1" ht="14.25" customHeight="1" thickBot="1" x14ac:dyDescent="0.3">
      <c r="A567" s="2234" t="s">
        <v>97</v>
      </c>
      <c r="B567" s="2233" t="s">
        <v>39</v>
      </c>
      <c r="C567" s="2232" t="s">
        <v>96</v>
      </c>
      <c r="D567" s="2231" t="s">
        <v>608</v>
      </c>
      <c r="E567" s="2240"/>
      <c r="F567" s="2239" t="s">
        <v>607</v>
      </c>
      <c r="G567" s="2217"/>
      <c r="H567" s="2216"/>
      <c r="I567" s="2228" t="s">
        <v>604</v>
      </c>
      <c r="J567" s="2227" t="s">
        <v>460</v>
      </c>
      <c r="K567" s="2197" t="s">
        <v>601</v>
      </c>
      <c r="L567" s="2196">
        <v>20</v>
      </c>
      <c r="M567" s="2226" t="s">
        <v>603</v>
      </c>
      <c r="N567" s="2225" t="s">
        <v>602</v>
      </c>
      <c r="O567" s="2224">
        <v>1</v>
      </c>
      <c r="P567" s="2077"/>
      <c r="Q567" s="2077"/>
    </row>
    <row r="568" spans="1:17" s="75" customFormat="1" ht="14.25" customHeight="1" thickBot="1" x14ac:dyDescent="0.3">
      <c r="A568" s="2223"/>
      <c r="B568" s="2222"/>
      <c r="C568" s="2221"/>
      <c r="D568" s="2220"/>
      <c r="E568" s="2238"/>
      <c r="F568" s="2237"/>
      <c r="G568" s="2217"/>
      <c r="H568" s="2216"/>
      <c r="I568" s="2215"/>
      <c r="J568" s="2214"/>
      <c r="K568" s="2197" t="s">
        <v>42</v>
      </c>
      <c r="L568" s="2196"/>
      <c r="M568" s="2213"/>
      <c r="N568" s="2212"/>
      <c r="O568" s="2211"/>
      <c r="P568" s="2077"/>
      <c r="Q568" s="2077"/>
    </row>
    <row r="569" spans="1:17" s="75" customFormat="1" ht="14.25" customHeight="1" thickBot="1" x14ac:dyDescent="0.3">
      <c r="A569" s="2223"/>
      <c r="B569" s="2222"/>
      <c r="C569" s="2221"/>
      <c r="D569" s="2220"/>
      <c r="E569" s="2238"/>
      <c r="F569" s="2237"/>
      <c r="G569" s="2217"/>
      <c r="H569" s="2216"/>
      <c r="I569" s="2215"/>
      <c r="J569" s="2214"/>
      <c r="K569" s="2197" t="s">
        <v>45</v>
      </c>
      <c r="L569" s="2196"/>
      <c r="M569" s="2213"/>
      <c r="N569" s="2212"/>
      <c r="O569" s="2211"/>
      <c r="P569" s="2077"/>
      <c r="Q569" s="2077"/>
    </row>
    <row r="570" spans="1:17" s="75" customFormat="1" ht="23.25" customHeight="1" thickBot="1" x14ac:dyDescent="0.3">
      <c r="A570" s="2210"/>
      <c r="B570" s="2209"/>
      <c r="C570" s="2208"/>
      <c r="D570" s="2207"/>
      <c r="E570" s="2236"/>
      <c r="F570" s="2235"/>
      <c r="G570" s="2217"/>
      <c r="H570" s="2216"/>
      <c r="I570" s="2202"/>
      <c r="J570" s="2201"/>
      <c r="K570" s="2185" t="s">
        <v>33</v>
      </c>
      <c r="L570" s="2184">
        <f>SUM(L567:L569)</f>
        <v>20</v>
      </c>
      <c r="M570" s="2200"/>
      <c r="N570" s="2199"/>
      <c r="O570" s="2198"/>
      <c r="P570" s="2077"/>
      <c r="Q570" s="2077"/>
    </row>
    <row r="571" spans="1:17" s="75" customFormat="1" ht="14.25" customHeight="1" thickBot="1" x14ac:dyDescent="0.3">
      <c r="A571" s="2234" t="s">
        <v>97</v>
      </c>
      <c r="B571" s="2233" t="s">
        <v>39</v>
      </c>
      <c r="C571" s="2232" t="s">
        <v>96</v>
      </c>
      <c r="D571" s="2231" t="s">
        <v>606</v>
      </c>
      <c r="E571" s="2230"/>
      <c r="F571" s="2229" t="s">
        <v>605</v>
      </c>
      <c r="G571" s="2217"/>
      <c r="H571" s="2216"/>
      <c r="I571" s="2228" t="s">
        <v>604</v>
      </c>
      <c r="J571" s="2227" t="s">
        <v>460</v>
      </c>
      <c r="K571" s="2197" t="s">
        <v>601</v>
      </c>
      <c r="L571" s="2196">
        <v>70</v>
      </c>
      <c r="M571" s="2226" t="s">
        <v>603</v>
      </c>
      <c r="N571" s="2225" t="s">
        <v>602</v>
      </c>
      <c r="O571" s="2224">
        <v>1</v>
      </c>
      <c r="P571" s="2077"/>
      <c r="Q571" s="2077"/>
    </row>
    <row r="572" spans="1:17" s="75" customFormat="1" ht="14.25" customHeight="1" thickBot="1" x14ac:dyDescent="0.3">
      <c r="A572" s="2223"/>
      <c r="B572" s="2222"/>
      <c r="C572" s="2221"/>
      <c r="D572" s="2220"/>
      <c r="E572" s="2219"/>
      <c r="F572" s="2218"/>
      <c r="G572" s="2217"/>
      <c r="H572" s="2216"/>
      <c r="I572" s="2215"/>
      <c r="J572" s="2214"/>
      <c r="K572" s="2197" t="s">
        <v>42</v>
      </c>
      <c r="L572" s="2196"/>
      <c r="M572" s="2213"/>
      <c r="N572" s="2212"/>
      <c r="O572" s="2211"/>
      <c r="P572" s="2077"/>
      <c r="Q572" s="2077"/>
    </row>
    <row r="573" spans="1:17" s="75" customFormat="1" ht="14.25" customHeight="1" thickBot="1" x14ac:dyDescent="0.3">
      <c r="A573" s="2223"/>
      <c r="B573" s="2222"/>
      <c r="C573" s="2221"/>
      <c r="D573" s="2220"/>
      <c r="E573" s="2219"/>
      <c r="F573" s="2218"/>
      <c r="G573" s="2217"/>
      <c r="H573" s="2216"/>
      <c r="I573" s="2215"/>
      <c r="J573" s="2214"/>
      <c r="K573" s="2197" t="s">
        <v>45</v>
      </c>
      <c r="L573" s="2196"/>
      <c r="M573" s="2213"/>
      <c r="N573" s="2212"/>
      <c r="O573" s="2211"/>
      <c r="P573" s="2077"/>
      <c r="Q573" s="2077"/>
    </row>
    <row r="574" spans="1:17" s="75" customFormat="1" ht="14.25" customHeight="1" thickBot="1" x14ac:dyDescent="0.3">
      <c r="A574" s="2210"/>
      <c r="B574" s="2209"/>
      <c r="C574" s="2208"/>
      <c r="D574" s="2207"/>
      <c r="E574" s="2206"/>
      <c r="F574" s="2205"/>
      <c r="G574" s="2204"/>
      <c r="H574" s="2203"/>
      <c r="I574" s="2202"/>
      <c r="J574" s="2201"/>
      <c r="K574" s="2185" t="s">
        <v>33</v>
      </c>
      <c r="L574" s="2184">
        <f>SUM(L571:L573)</f>
        <v>70</v>
      </c>
      <c r="M574" s="2200"/>
      <c r="N574" s="2199"/>
      <c r="O574" s="2198"/>
      <c r="P574" s="2077"/>
      <c r="Q574" s="2077"/>
    </row>
    <row r="575" spans="1:17" s="75" customFormat="1" ht="14.25" hidden="1" customHeight="1" thickBot="1" x14ac:dyDescent="0.3">
      <c r="A575" s="2195"/>
      <c r="B575" s="2194"/>
      <c r="C575" s="2193"/>
      <c r="D575" s="2192"/>
      <c r="E575" s="2191"/>
      <c r="F575" s="2190"/>
      <c r="G575" s="2189"/>
      <c r="H575" s="2188"/>
      <c r="I575" s="2187"/>
      <c r="J575" s="2186"/>
      <c r="K575" s="2197" t="s">
        <v>601</v>
      </c>
      <c r="L575" s="2196">
        <v>0</v>
      </c>
      <c r="M575" s="2183"/>
      <c r="N575" s="2182"/>
      <c r="O575" s="2181"/>
      <c r="P575" s="2077"/>
      <c r="Q575" s="2077"/>
    </row>
    <row r="576" spans="1:17" s="75" customFormat="1" ht="14.25" hidden="1" customHeight="1" thickBot="1" x14ac:dyDescent="0.3">
      <c r="A576" s="2195"/>
      <c r="B576" s="2194"/>
      <c r="C576" s="2193"/>
      <c r="D576" s="2192"/>
      <c r="E576" s="2191"/>
      <c r="F576" s="2190"/>
      <c r="G576" s="2189"/>
      <c r="H576" s="2188"/>
      <c r="I576" s="2187"/>
      <c r="J576" s="2186"/>
      <c r="K576" s="2197" t="s">
        <v>42</v>
      </c>
      <c r="L576" s="2196"/>
      <c r="M576" s="2183"/>
      <c r="N576" s="2182"/>
      <c r="O576" s="2181"/>
      <c r="P576" s="2077"/>
      <c r="Q576" s="2077"/>
    </row>
    <row r="577" spans="1:23" s="75" customFormat="1" ht="14.25" hidden="1" customHeight="1" thickBot="1" x14ac:dyDescent="0.3">
      <c r="A577" s="2195"/>
      <c r="B577" s="2194"/>
      <c r="C577" s="2193"/>
      <c r="D577" s="2192"/>
      <c r="E577" s="2191"/>
      <c r="F577" s="2190"/>
      <c r="G577" s="2189"/>
      <c r="H577" s="2188"/>
      <c r="I577" s="2187"/>
      <c r="J577" s="2186"/>
      <c r="K577" s="2197" t="s">
        <v>45</v>
      </c>
      <c r="L577" s="2196"/>
      <c r="M577" s="2183"/>
      <c r="N577" s="2182"/>
      <c r="O577" s="2181"/>
      <c r="P577" s="2077"/>
      <c r="Q577" s="2077"/>
    </row>
    <row r="578" spans="1:23" s="75" customFormat="1" ht="14.25" hidden="1" customHeight="1" thickBot="1" x14ac:dyDescent="0.3">
      <c r="A578" s="2195"/>
      <c r="B578" s="2194"/>
      <c r="C578" s="2193"/>
      <c r="D578" s="2192"/>
      <c r="E578" s="2191"/>
      <c r="F578" s="2190"/>
      <c r="G578" s="2189"/>
      <c r="H578" s="2188"/>
      <c r="I578" s="2187"/>
      <c r="J578" s="2186"/>
      <c r="K578" s="2185" t="s">
        <v>33</v>
      </c>
      <c r="L578" s="2184">
        <f>SUM(L575:L577)</f>
        <v>0</v>
      </c>
      <c r="M578" s="2183"/>
      <c r="N578" s="2182"/>
      <c r="O578" s="2181"/>
      <c r="P578" s="2077"/>
      <c r="Q578" s="2077"/>
    </row>
    <row r="579" spans="1:23" s="75" customFormat="1" ht="15" customHeight="1" thickBot="1" x14ac:dyDescent="0.3">
      <c r="A579" s="2173" t="s">
        <v>97</v>
      </c>
      <c r="B579" s="2180" t="s">
        <v>39</v>
      </c>
      <c r="C579" s="2179" t="s">
        <v>600</v>
      </c>
      <c r="D579" s="2179"/>
      <c r="E579" s="2179"/>
      <c r="F579" s="2179"/>
      <c r="G579" s="2179"/>
      <c r="H579" s="2179"/>
      <c r="I579" s="2179"/>
      <c r="J579" s="2179"/>
      <c r="K579" s="2178"/>
      <c r="L579" s="2177">
        <f>L483+L489+L494+L501</f>
        <v>2007.6</v>
      </c>
      <c r="M579" s="2176"/>
      <c r="N579" s="2175"/>
      <c r="O579" s="2174"/>
      <c r="P579" s="2077"/>
      <c r="Q579" s="2077"/>
    </row>
    <row r="580" spans="1:23" s="75" customFormat="1" ht="15" customHeight="1" thickBot="1" x14ac:dyDescent="0.3">
      <c r="A580" s="2173" t="s">
        <v>97</v>
      </c>
      <c r="B580" s="2172" t="s">
        <v>599</v>
      </c>
      <c r="C580" s="2171"/>
      <c r="D580" s="2171"/>
      <c r="E580" s="2171"/>
      <c r="F580" s="2171"/>
      <c r="G580" s="2171"/>
      <c r="H580" s="2171"/>
      <c r="I580" s="2171"/>
      <c r="J580" s="2171"/>
      <c r="K580" s="2170"/>
      <c r="L580" s="2169">
        <f>L477+L579</f>
        <v>13682.4</v>
      </c>
      <c r="M580" s="2168"/>
      <c r="N580" s="2167"/>
      <c r="O580" s="2166"/>
      <c r="P580" s="2077"/>
      <c r="Q580" s="2077"/>
    </row>
    <row r="581" spans="1:23" s="75" customFormat="1" ht="15" customHeight="1" thickBot="1" x14ac:dyDescent="0.3">
      <c r="A581" s="2165"/>
      <c r="B581" s="2164" t="s">
        <v>598</v>
      </c>
      <c r="C581" s="2163"/>
      <c r="D581" s="2163"/>
      <c r="E581" s="2163"/>
      <c r="F581" s="2163"/>
      <c r="G581" s="2163"/>
      <c r="H581" s="2163"/>
      <c r="I581" s="2163"/>
      <c r="J581" s="2163"/>
      <c r="K581" s="2162"/>
      <c r="L581" s="2161">
        <f>L128+L290+L580</f>
        <v>21360.3</v>
      </c>
      <c r="M581" s="2160"/>
      <c r="N581" s="2159"/>
      <c r="O581" s="2158"/>
      <c r="P581" s="2077"/>
      <c r="Q581" s="2077"/>
      <c r="R581" s="2088"/>
    </row>
    <row r="582" spans="1:23" s="75" customFormat="1" ht="21.75" customHeight="1" x14ac:dyDescent="0.25">
      <c r="A582" s="2156" t="s">
        <v>32</v>
      </c>
      <c r="B582" s="2156"/>
      <c r="C582" s="2156"/>
      <c r="D582" s="2156"/>
      <c r="E582" s="2156"/>
      <c r="F582" s="2156"/>
      <c r="G582" s="2156"/>
      <c r="H582" s="2157"/>
      <c r="I582" s="2156"/>
      <c r="J582" s="2156"/>
      <c r="K582" s="2156"/>
      <c r="L582" s="2156"/>
      <c r="M582" s="2156"/>
      <c r="N582" s="2155"/>
      <c r="O582" s="2154"/>
      <c r="P582" s="2077"/>
      <c r="Q582" s="2077"/>
    </row>
    <row r="583" spans="1:23" s="75" customFormat="1" ht="66.75" customHeight="1" x14ac:dyDescent="0.25">
      <c r="A583" s="2153"/>
      <c r="B583" s="2153"/>
      <c r="C583" s="2153"/>
      <c r="D583" s="2153"/>
      <c r="E583" s="2153"/>
      <c r="F583" s="2153"/>
      <c r="G583" s="2153"/>
      <c r="H583" s="2153"/>
      <c r="I583" s="2153"/>
      <c r="J583" s="2153"/>
      <c r="K583" s="2153"/>
      <c r="L583" s="2152"/>
      <c r="P583" s="2077"/>
      <c r="Q583" s="2077"/>
    </row>
    <row r="584" spans="1:23" s="75" customFormat="1" ht="21.75" customHeight="1" x14ac:dyDescent="0.25">
      <c r="A584" s="79" t="s">
        <v>31</v>
      </c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P584" s="2077"/>
      <c r="Q584" s="2077"/>
    </row>
    <row r="585" spans="1:23" s="75" customFormat="1" ht="19.5" customHeight="1" thickBot="1" x14ac:dyDescent="0.3">
      <c r="A585" s="78"/>
      <c r="B585" s="76"/>
      <c r="C585" s="76"/>
      <c r="D585" s="76"/>
      <c r="E585" s="76"/>
      <c r="F585" s="76"/>
      <c r="G585" s="76"/>
      <c r="H585" s="76"/>
      <c r="I585" s="76"/>
      <c r="J585" s="76"/>
      <c r="L585" s="74" t="s">
        <v>30</v>
      </c>
      <c r="P585" s="2077"/>
      <c r="Q585" s="2077"/>
    </row>
    <row r="586" spans="1:23" s="75" customFormat="1" ht="43.5" customHeight="1" thickBot="1" x14ac:dyDescent="0.3">
      <c r="A586" s="73"/>
      <c r="B586" s="72"/>
      <c r="C586" s="71" t="s">
        <v>29</v>
      </c>
      <c r="D586" s="71"/>
      <c r="E586" s="71"/>
      <c r="F586" s="71"/>
      <c r="G586" s="71"/>
      <c r="H586" s="71"/>
      <c r="I586" s="71"/>
      <c r="J586" s="71"/>
      <c r="K586" s="71"/>
      <c r="L586" s="70" t="s">
        <v>445</v>
      </c>
      <c r="P586" s="2077"/>
      <c r="Q586" s="2077"/>
    </row>
    <row r="587" spans="1:23" s="75" customFormat="1" ht="20.25" customHeight="1" x14ac:dyDescent="0.25">
      <c r="A587" s="1585" t="s">
        <v>27</v>
      </c>
      <c r="B587" s="1584"/>
      <c r="C587" s="1584"/>
      <c r="D587" s="1584"/>
      <c r="E587" s="1584"/>
      <c r="F587" s="1584"/>
      <c r="G587" s="1584"/>
      <c r="H587" s="1584"/>
      <c r="I587" s="1584"/>
      <c r="J587" s="1584"/>
      <c r="K587" s="1583"/>
      <c r="L587" s="2151">
        <f>L588+L592+L599+L601+L602+L603</f>
        <v>21360.3</v>
      </c>
      <c r="P587" s="2077"/>
      <c r="Q587" s="2077"/>
    </row>
    <row r="588" spans="1:23" s="75" customFormat="1" ht="17.25" customHeight="1" x14ac:dyDescent="0.25">
      <c r="A588" s="1571" t="s">
        <v>493</v>
      </c>
      <c r="B588" s="1570"/>
      <c r="C588" s="1570"/>
      <c r="D588" s="1570"/>
      <c r="E588" s="1570"/>
      <c r="F588" s="1570"/>
      <c r="G588" s="1570"/>
      <c r="H588" s="1570"/>
      <c r="I588" s="1570"/>
      <c r="J588" s="1570"/>
      <c r="K588" s="1569"/>
      <c r="L588" s="1568">
        <f>L589</f>
        <v>16568</v>
      </c>
      <c r="P588" s="2077"/>
      <c r="Q588" s="2077"/>
    </row>
    <row r="589" spans="1:23" s="75" customFormat="1" ht="15.6" customHeight="1" x14ac:dyDescent="0.25">
      <c r="A589" s="2141" t="s">
        <v>597</v>
      </c>
      <c r="B589" s="2140"/>
      <c r="C589" s="2140"/>
      <c r="D589" s="2140"/>
      <c r="E589" s="2140"/>
      <c r="F589" s="2140"/>
      <c r="G589" s="2140"/>
      <c r="H589" s="2140"/>
      <c r="I589" s="2140"/>
      <c r="J589" s="2140"/>
      <c r="K589" s="2139"/>
      <c r="L589" s="1568">
        <f>L36+L76+L81+L90+L100+L109+L121+L133+L141+L149+L158+L170+L177+L237+L281+L295+L410+L430+L437+L445+L461+L480+L486+L492+L497</f>
        <v>16568</v>
      </c>
      <c r="P589" s="2077"/>
      <c r="Q589" s="2077"/>
    </row>
    <row r="590" spans="1:23" s="75" customFormat="1" ht="15.6" customHeight="1" x14ac:dyDescent="0.25">
      <c r="A590" s="1571" t="s">
        <v>491</v>
      </c>
      <c r="B590" s="1570"/>
      <c r="C590" s="1570"/>
      <c r="D590" s="1570"/>
      <c r="E590" s="1573"/>
      <c r="F590" s="1573"/>
      <c r="G590" s="1573"/>
      <c r="H590" s="1573"/>
      <c r="I590" s="1573"/>
      <c r="J590" s="1573"/>
      <c r="K590" s="1572"/>
      <c r="L590" s="1568"/>
      <c r="P590" s="2077"/>
      <c r="Q590" s="2077"/>
    </row>
    <row r="591" spans="1:23" s="75" customFormat="1" ht="27.75" customHeight="1" x14ac:dyDescent="0.25">
      <c r="A591" s="1571" t="s">
        <v>490</v>
      </c>
      <c r="B591" s="1570"/>
      <c r="C591" s="1570"/>
      <c r="D591" s="1570"/>
      <c r="E591" s="1570"/>
      <c r="F591" s="1570"/>
      <c r="G591" s="1570"/>
      <c r="H591" s="1570"/>
      <c r="I591" s="1570"/>
      <c r="J591" s="1570"/>
      <c r="K591" s="1569"/>
      <c r="L591" s="1568">
        <v>0</v>
      </c>
      <c r="P591" s="2077"/>
      <c r="Q591" s="2077"/>
    </row>
    <row r="592" spans="1:23" s="75" customFormat="1" ht="18" customHeight="1" x14ac:dyDescent="0.25">
      <c r="A592" s="2150" t="s">
        <v>22</v>
      </c>
      <c r="B592" s="2149"/>
      <c r="C592" s="2149"/>
      <c r="D592" s="2149"/>
      <c r="E592" s="2149"/>
      <c r="F592" s="2149"/>
      <c r="G592" s="2149"/>
      <c r="H592" s="2149"/>
      <c r="I592" s="2149"/>
      <c r="J592" s="2149"/>
      <c r="K592" s="2148"/>
      <c r="L592" s="2146">
        <f>L593+L594+L595+L596+L597+L598</f>
        <v>4625.8</v>
      </c>
      <c r="N592" s="2147"/>
      <c r="O592" s="2147"/>
      <c r="P592" s="2147"/>
      <c r="Q592" s="2147"/>
      <c r="R592" s="2147"/>
      <c r="S592" s="2147"/>
      <c r="T592" s="2147"/>
      <c r="U592" s="2147"/>
      <c r="V592" s="2147"/>
      <c r="W592" s="2147"/>
    </row>
    <row r="593" spans="1:23" s="75" customFormat="1" ht="12.6" customHeight="1" x14ac:dyDescent="0.25">
      <c r="A593" s="1571" t="s">
        <v>489</v>
      </c>
      <c r="B593" s="1570"/>
      <c r="C593" s="1570"/>
      <c r="D593" s="1570"/>
      <c r="E593" s="1570"/>
      <c r="F593" s="1570"/>
      <c r="G593" s="1570"/>
      <c r="H593" s="1570"/>
      <c r="I593" s="1570"/>
      <c r="J593" s="1570"/>
      <c r="K593" s="2124"/>
      <c r="L593" s="1568"/>
      <c r="N593" s="2137"/>
      <c r="O593" s="2137"/>
      <c r="P593" s="2137"/>
      <c r="Q593" s="2137"/>
      <c r="R593" s="2137"/>
      <c r="S593" s="2137"/>
      <c r="T593" s="2137"/>
      <c r="U593" s="2137"/>
      <c r="V593" s="2137"/>
      <c r="W593" s="2137"/>
    </row>
    <row r="594" spans="1:23" s="75" customFormat="1" ht="18" customHeight="1" x14ac:dyDescent="0.25">
      <c r="A594" s="1571" t="s">
        <v>488</v>
      </c>
      <c r="B594" s="1570"/>
      <c r="C594" s="1570"/>
      <c r="D594" s="1570"/>
      <c r="E594" s="1570"/>
      <c r="F594" s="1570"/>
      <c r="G594" s="1570"/>
      <c r="H594" s="1570"/>
      <c r="I594" s="1570"/>
      <c r="J594" s="1570"/>
      <c r="K594" s="2124"/>
      <c r="L594" s="1568"/>
      <c r="N594" s="2137"/>
      <c r="O594" s="2137"/>
      <c r="P594" s="2137"/>
      <c r="Q594" s="2137"/>
      <c r="R594" s="2137"/>
      <c r="S594" s="2137"/>
      <c r="T594" s="2137"/>
      <c r="U594" s="2137"/>
      <c r="V594" s="2137"/>
      <c r="W594" s="2137"/>
    </row>
    <row r="595" spans="1:23" s="75" customFormat="1" ht="15.6" customHeight="1" x14ac:dyDescent="0.25">
      <c r="A595" s="1571" t="s">
        <v>487</v>
      </c>
      <c r="B595" s="1570"/>
      <c r="C595" s="1570"/>
      <c r="D595" s="1570"/>
      <c r="E595" s="1570"/>
      <c r="F595" s="1570"/>
      <c r="G595" s="1570"/>
      <c r="H595" s="1570"/>
      <c r="I595" s="1570"/>
      <c r="J595" s="1570"/>
      <c r="K595" s="2124"/>
      <c r="L595" s="1568"/>
      <c r="N595" s="2137"/>
      <c r="O595" s="2137"/>
      <c r="P595" s="2137"/>
      <c r="Q595" s="2137"/>
      <c r="R595" s="2137"/>
      <c r="S595" s="2137"/>
      <c r="T595" s="2137"/>
      <c r="U595" s="2137"/>
      <c r="V595" s="2137"/>
      <c r="W595" s="2137"/>
    </row>
    <row r="596" spans="1:23" s="75" customFormat="1" ht="17.25" customHeight="1" x14ac:dyDescent="0.25">
      <c r="A596" s="1571" t="s">
        <v>486</v>
      </c>
      <c r="B596" s="1570"/>
      <c r="C596" s="1570"/>
      <c r="D596" s="1570"/>
      <c r="E596" s="1570"/>
      <c r="F596" s="1570"/>
      <c r="G596" s="1570"/>
      <c r="H596" s="1570"/>
      <c r="I596" s="1570"/>
      <c r="J596" s="1570"/>
      <c r="K596" s="2124"/>
      <c r="L596" s="1568"/>
      <c r="N596" s="2137"/>
      <c r="O596" s="2137"/>
      <c r="P596" s="2137"/>
      <c r="Q596" s="2137"/>
      <c r="R596" s="2137"/>
      <c r="S596" s="2137"/>
      <c r="T596" s="2137"/>
      <c r="U596" s="2137"/>
      <c r="V596" s="2137"/>
      <c r="W596" s="2137"/>
    </row>
    <row r="597" spans="1:23" s="75" customFormat="1" ht="21.75" customHeight="1" x14ac:dyDescent="0.25">
      <c r="A597" s="1571" t="s">
        <v>485</v>
      </c>
      <c r="B597" s="1570"/>
      <c r="C597" s="1570"/>
      <c r="D597" s="1570"/>
      <c r="E597" s="1573"/>
      <c r="F597" s="1573"/>
      <c r="G597" s="1573"/>
      <c r="H597" s="1573"/>
      <c r="I597" s="1573"/>
      <c r="J597" s="1573"/>
      <c r="K597" s="1572"/>
      <c r="L597" s="2146">
        <f>L37+L77+L135+L142+L151+L160+L172+L180+L296+L411+L431+L438+L446+L462</f>
        <v>4625.8</v>
      </c>
      <c r="P597" s="2077"/>
      <c r="Q597" s="2077"/>
    </row>
    <row r="598" spans="1:23" s="75" customFormat="1" ht="20.25" customHeight="1" x14ac:dyDescent="0.25">
      <c r="A598" s="1581" t="s">
        <v>484</v>
      </c>
      <c r="B598" s="1580"/>
      <c r="C598" s="1580"/>
      <c r="D598" s="1580"/>
      <c r="E598" s="1573"/>
      <c r="F598" s="1573"/>
      <c r="G598" s="1573"/>
      <c r="H598" s="1573"/>
      <c r="I598" s="1573"/>
      <c r="J598" s="1573"/>
      <c r="K598" s="1572"/>
      <c r="L598" s="1568">
        <f>L499+L297</f>
        <v>0</v>
      </c>
      <c r="P598" s="2077"/>
      <c r="Q598" s="2077"/>
    </row>
    <row r="599" spans="1:23" s="75" customFormat="1" ht="18.75" customHeight="1" x14ac:dyDescent="0.25">
      <c r="A599" s="1571" t="s">
        <v>15</v>
      </c>
      <c r="B599" s="1570"/>
      <c r="C599" s="1570"/>
      <c r="D599" s="1570"/>
      <c r="E599" s="1570"/>
      <c r="F599" s="1570"/>
      <c r="G599" s="1570"/>
      <c r="H599" s="1570"/>
      <c r="I599" s="1570"/>
      <c r="J599" s="1570"/>
      <c r="K599" s="2124"/>
      <c r="L599" s="1568"/>
      <c r="P599" s="2077"/>
      <c r="Q599" s="2077"/>
    </row>
    <row r="600" spans="1:23" s="75" customFormat="1" ht="18.75" customHeight="1" x14ac:dyDescent="0.25">
      <c r="A600" s="1571" t="s">
        <v>483</v>
      </c>
      <c r="B600" s="1570"/>
      <c r="C600" s="1570"/>
      <c r="D600" s="1570"/>
      <c r="E600" s="1570"/>
      <c r="F600" s="1570"/>
      <c r="G600" s="1570"/>
      <c r="H600" s="1570"/>
      <c r="I600" s="1570"/>
      <c r="J600" s="1570"/>
      <c r="K600" s="2124"/>
      <c r="L600" s="2145"/>
      <c r="P600" s="2077"/>
      <c r="Q600" s="2077"/>
    </row>
    <row r="601" spans="1:23" s="75" customFormat="1" ht="16.149999999999999" customHeight="1" x14ac:dyDescent="0.25">
      <c r="A601" s="2144" t="s">
        <v>482</v>
      </c>
      <c r="B601" s="2143"/>
      <c r="C601" s="2143"/>
      <c r="D601" s="2143"/>
      <c r="E601" s="2143"/>
      <c r="F601" s="2143"/>
      <c r="G601" s="2143"/>
      <c r="H601" s="2143"/>
      <c r="I601" s="2143"/>
      <c r="J601" s="2143"/>
      <c r="K601" s="2142"/>
      <c r="L601" s="1568"/>
      <c r="P601" s="2077"/>
      <c r="Q601" s="2077"/>
    </row>
    <row r="602" spans="1:23" s="75" customFormat="1" ht="14.45" customHeight="1" x14ac:dyDescent="0.25">
      <c r="A602" s="2141" t="s">
        <v>481</v>
      </c>
      <c r="B602" s="2140"/>
      <c r="C602" s="2140"/>
      <c r="D602" s="2140"/>
      <c r="E602" s="2140"/>
      <c r="F602" s="2140"/>
      <c r="G602" s="2140"/>
      <c r="H602" s="2140"/>
      <c r="I602" s="2140"/>
      <c r="J602" s="2140"/>
      <c r="K602" s="2139"/>
      <c r="L602" s="2138"/>
      <c r="P602" s="2077"/>
      <c r="Q602" s="2077"/>
    </row>
    <row r="603" spans="1:23" s="75" customFormat="1" ht="18" customHeight="1" x14ac:dyDescent="0.25">
      <c r="A603" s="1571" t="s">
        <v>596</v>
      </c>
      <c r="B603" s="1570"/>
      <c r="C603" s="1570"/>
      <c r="D603" s="1570"/>
      <c r="E603" s="1570"/>
      <c r="F603" s="1570"/>
      <c r="G603" s="1570"/>
      <c r="H603" s="1570"/>
      <c r="I603" s="1570"/>
      <c r="J603" s="1570"/>
      <c r="K603" s="1569"/>
      <c r="L603" s="1568">
        <f>L604</f>
        <v>166.5</v>
      </c>
      <c r="N603" s="2137"/>
      <c r="O603" s="2137"/>
      <c r="P603" s="2137"/>
      <c r="Q603" s="2137"/>
      <c r="R603" s="2137"/>
      <c r="S603" s="2137"/>
      <c r="T603" s="2137"/>
      <c r="U603" s="2137"/>
      <c r="V603" s="2137"/>
      <c r="W603" s="2137"/>
    </row>
    <row r="604" spans="1:23" s="75" customFormat="1" ht="16.5" customHeight="1" x14ac:dyDescent="0.25">
      <c r="A604" s="1571" t="s">
        <v>595</v>
      </c>
      <c r="B604" s="1570"/>
      <c r="C604" s="1570"/>
      <c r="D604" s="1570"/>
      <c r="E604" s="1573"/>
      <c r="F604" s="1573"/>
      <c r="G604" s="1573"/>
      <c r="H604" s="1573"/>
      <c r="I604" s="1573"/>
      <c r="J604" s="1573"/>
      <c r="K604" s="1572"/>
      <c r="L604" s="1568">
        <f>L38+L78+L111+L139+L179+L239+L298+L412+L432+L439+L447+L463+L482+L488+L500</f>
        <v>166.5</v>
      </c>
      <c r="P604" s="2077"/>
      <c r="Q604" s="2077"/>
    </row>
    <row r="605" spans="1:23" s="75" customFormat="1" ht="14.25" customHeight="1" thickBot="1" x14ac:dyDescent="0.3">
      <c r="A605" s="1571" t="s">
        <v>594</v>
      </c>
      <c r="B605" s="1570"/>
      <c r="C605" s="1570"/>
      <c r="D605" s="1570"/>
      <c r="E605" s="1570"/>
      <c r="F605" s="1570"/>
      <c r="G605" s="1570"/>
      <c r="H605" s="1570"/>
      <c r="I605" s="1570"/>
      <c r="J605" s="1570"/>
      <c r="K605" s="1569"/>
      <c r="L605" s="1568"/>
      <c r="P605" s="2077"/>
      <c r="Q605" s="2077"/>
    </row>
    <row r="606" spans="1:23" s="75" customFormat="1" ht="27" customHeight="1" thickBot="1" x14ac:dyDescent="0.3">
      <c r="A606" s="2136" t="s">
        <v>8</v>
      </c>
      <c r="B606" s="2135"/>
      <c r="C606" s="2135"/>
      <c r="D606" s="2135"/>
      <c r="E606" s="2135"/>
      <c r="F606" s="2135"/>
      <c r="G606" s="2135"/>
      <c r="H606" s="2135"/>
      <c r="I606" s="2135"/>
      <c r="J606" s="2135"/>
      <c r="K606" s="2134"/>
      <c r="L606" s="2133">
        <f>L607+L608</f>
        <v>0</v>
      </c>
      <c r="P606" s="2077"/>
      <c r="Q606" s="2077"/>
    </row>
    <row r="607" spans="1:23" s="75" customFormat="1" ht="15.6" customHeight="1" x14ac:dyDescent="0.25">
      <c r="A607" s="2132" t="s">
        <v>593</v>
      </c>
      <c r="B607" s="2131"/>
      <c r="C607" s="2131"/>
      <c r="D607" s="2131"/>
      <c r="E607" s="2130"/>
      <c r="F607" s="2130"/>
      <c r="G607" s="2130"/>
      <c r="H607" s="2130"/>
      <c r="I607" s="2130"/>
      <c r="J607" s="2130"/>
      <c r="K607" s="2129"/>
      <c r="L607" s="2128">
        <v>0</v>
      </c>
      <c r="P607" s="2077"/>
      <c r="Q607" s="2077"/>
    </row>
    <row r="608" spans="1:23" s="75" customFormat="1" ht="17.25" customHeight="1" x14ac:dyDescent="0.25">
      <c r="A608" s="2127" t="s">
        <v>6</v>
      </c>
      <c r="B608" s="2126"/>
      <c r="C608" s="2126"/>
      <c r="D608" s="2126"/>
      <c r="E608" s="2126"/>
      <c r="F608" s="2126"/>
      <c r="G608" s="2126"/>
      <c r="H608" s="2126"/>
      <c r="I608" s="2126"/>
      <c r="J608" s="2126"/>
      <c r="K608" s="2125"/>
      <c r="L608" s="1568">
        <v>0</v>
      </c>
      <c r="P608" s="2077"/>
      <c r="Q608" s="2077"/>
    </row>
    <row r="609" spans="1:17" s="75" customFormat="1" ht="17.25" customHeight="1" x14ac:dyDescent="0.25">
      <c r="A609" s="2122" t="s">
        <v>478</v>
      </c>
      <c r="B609" s="2121"/>
      <c r="C609" s="2121"/>
      <c r="D609" s="2121"/>
      <c r="E609" s="2121"/>
      <c r="F609" s="2121"/>
      <c r="G609" s="2121"/>
      <c r="H609" s="2121"/>
      <c r="I609" s="2121"/>
      <c r="J609" s="2121"/>
      <c r="K609" s="2124"/>
      <c r="L609" s="2119"/>
      <c r="M609" s="2118"/>
      <c r="P609" s="2077"/>
      <c r="Q609" s="2077"/>
    </row>
    <row r="610" spans="1:17" s="75" customFormat="1" ht="17.25" customHeight="1" x14ac:dyDescent="0.25">
      <c r="A610" s="2122" t="s">
        <v>477</v>
      </c>
      <c r="B610" s="2121"/>
      <c r="C610" s="2121"/>
      <c r="D610" s="2121"/>
      <c r="E610" s="2121"/>
      <c r="F610" s="2121"/>
      <c r="G610" s="2121"/>
      <c r="H610" s="2121"/>
      <c r="I610" s="2121"/>
      <c r="J610" s="2121"/>
      <c r="K610" s="2120"/>
      <c r="L610" s="2123"/>
      <c r="M610" s="2118"/>
      <c r="P610" s="2077"/>
      <c r="Q610" s="2077"/>
    </row>
    <row r="611" spans="1:17" s="75" customFormat="1" ht="17.25" customHeight="1" x14ac:dyDescent="0.25">
      <c r="A611" s="2122" t="s">
        <v>3</v>
      </c>
      <c r="B611" s="2121"/>
      <c r="C611" s="2121"/>
      <c r="D611" s="2121"/>
      <c r="E611" s="2121"/>
      <c r="F611" s="2121"/>
      <c r="G611" s="2121"/>
      <c r="H611" s="2121"/>
      <c r="I611" s="2121"/>
      <c r="J611" s="2121"/>
      <c r="K611" s="2120"/>
      <c r="L611" s="2119"/>
      <c r="M611" s="2118"/>
      <c r="P611" s="2077"/>
      <c r="Q611" s="2077"/>
    </row>
    <row r="612" spans="1:17" s="75" customFormat="1" ht="15.75" customHeight="1" thickBot="1" x14ac:dyDescent="0.3">
      <c r="A612" s="2117" t="s">
        <v>592</v>
      </c>
      <c r="B612" s="2116"/>
      <c r="C612" s="2116"/>
      <c r="D612" s="2116"/>
      <c r="E612" s="2116"/>
      <c r="F612" s="2116"/>
      <c r="G612" s="2116"/>
      <c r="H612" s="2116"/>
      <c r="I612" s="2116"/>
      <c r="J612" s="2116"/>
      <c r="K612" s="2115"/>
      <c r="L612" s="2114">
        <f>L587+L606</f>
        <v>21360.3</v>
      </c>
      <c r="P612" s="2077"/>
      <c r="Q612" s="2077"/>
    </row>
    <row r="613" spans="1:17" s="75" customFormat="1" ht="18.75" customHeight="1" x14ac:dyDescent="0.25">
      <c r="A613" s="2113" t="s">
        <v>1</v>
      </c>
      <c r="B613" s="2112"/>
      <c r="C613" s="2112"/>
      <c r="D613" s="2112"/>
      <c r="E613" s="2112"/>
      <c r="F613" s="2112"/>
      <c r="G613" s="2112"/>
      <c r="H613" s="2112"/>
      <c r="I613" s="2112"/>
      <c r="J613" s="2112"/>
      <c r="K613" s="2111"/>
      <c r="L613" s="1537"/>
      <c r="P613" s="2077"/>
      <c r="Q613" s="2077"/>
    </row>
    <row r="614" spans="1:17" s="75" customFormat="1" ht="15.75" customHeight="1" thickBot="1" x14ac:dyDescent="0.3">
      <c r="A614" s="2110" t="s">
        <v>0</v>
      </c>
      <c r="B614" s="2109"/>
      <c r="C614" s="2109"/>
      <c r="D614" s="2109"/>
      <c r="E614" s="2109"/>
      <c r="F614" s="2109"/>
      <c r="G614" s="2109"/>
      <c r="H614" s="2109"/>
      <c r="I614" s="2109"/>
      <c r="J614" s="2109"/>
      <c r="K614" s="2108"/>
      <c r="L614" s="1533">
        <v>2001.7</v>
      </c>
      <c r="P614" s="2077"/>
      <c r="Q614" s="2077"/>
    </row>
    <row r="615" spans="1:17" s="75" customFormat="1" ht="0.6" hidden="1" customHeight="1" x14ac:dyDescent="0.25">
      <c r="A615" s="78"/>
      <c r="B615" s="2107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2077"/>
      <c r="Q615" s="2077"/>
    </row>
    <row r="616" spans="1:17" s="75" customFormat="1" ht="13.15" hidden="1" customHeight="1" x14ac:dyDescent="0.25">
      <c r="A616" s="2106"/>
      <c r="B616" s="2106"/>
      <c r="C616" s="2106"/>
      <c r="D616" s="2105"/>
      <c r="E616" s="2105"/>
      <c r="P616" s="2077"/>
      <c r="Q616" s="2077"/>
    </row>
    <row r="617" spans="1:17" s="75" customFormat="1" ht="48.6" hidden="1" customHeight="1" x14ac:dyDescent="0.25">
      <c r="A617" s="2104"/>
      <c r="B617" s="2103"/>
      <c r="C617" s="2103"/>
      <c r="D617" s="2103"/>
      <c r="E617" s="2103"/>
      <c r="P617" s="2077"/>
      <c r="Q617" s="2077"/>
    </row>
    <row r="618" spans="1:17" s="75" customFormat="1" ht="13.15" hidden="1" customHeight="1" x14ac:dyDescent="0.25">
      <c r="A618" s="2102"/>
      <c r="B618" s="2100"/>
      <c r="C618" s="2101"/>
      <c r="D618" s="2101"/>
      <c r="E618" s="2101"/>
      <c r="P618" s="2077"/>
      <c r="Q618" s="2077"/>
    </row>
    <row r="619" spans="1:17" s="75" customFormat="1" ht="0.6" customHeight="1" x14ac:dyDescent="0.25">
      <c r="A619" s="2095"/>
      <c r="B619" s="2096"/>
      <c r="C619" s="2096"/>
      <c r="D619" s="2095"/>
      <c r="E619" s="2095"/>
      <c r="P619" s="2077"/>
      <c r="Q619" s="2077"/>
    </row>
    <row r="620" spans="1:17" s="75" customFormat="1" ht="14.25" hidden="1" customHeight="1" x14ac:dyDescent="0.25">
      <c r="A620" s="2097"/>
      <c r="B620" s="2100"/>
      <c r="C620" s="2100"/>
      <c r="D620" s="2100"/>
      <c r="E620" s="2100"/>
      <c r="G620" s="2099"/>
      <c r="H620" s="2099"/>
      <c r="P620" s="2077"/>
      <c r="Q620" s="2077"/>
    </row>
    <row r="621" spans="1:17" s="75" customFormat="1" ht="14.25" hidden="1" customHeight="1" x14ac:dyDescent="0.25">
      <c r="A621" s="2097"/>
      <c r="B621" s="2098"/>
      <c r="C621" s="2098"/>
      <c r="D621" s="2097"/>
      <c r="E621" s="2097"/>
      <c r="P621" s="2077"/>
      <c r="Q621" s="2077"/>
    </row>
    <row r="622" spans="1:17" s="75" customFormat="1" ht="14.25" hidden="1" customHeight="1" x14ac:dyDescent="0.25">
      <c r="A622" s="2097"/>
      <c r="B622" s="2097"/>
      <c r="C622" s="2097"/>
      <c r="D622" s="2097"/>
      <c r="E622" s="2097"/>
      <c r="P622" s="2077"/>
      <c r="Q622" s="2077"/>
    </row>
    <row r="623" spans="1:17" s="75" customFormat="1" ht="14.25" hidden="1" customHeight="1" x14ac:dyDescent="0.25">
      <c r="A623" s="2097"/>
      <c r="B623" s="2097"/>
      <c r="C623" s="2097"/>
      <c r="D623" s="2097"/>
      <c r="E623" s="2097"/>
      <c r="P623" s="2077"/>
      <c r="Q623" s="2077"/>
    </row>
    <row r="624" spans="1:17" s="75" customFormat="1" ht="14.25" hidden="1" customHeight="1" x14ac:dyDescent="0.25">
      <c r="A624" s="2097"/>
      <c r="B624" s="2097"/>
      <c r="C624" s="2097"/>
      <c r="D624" s="2097"/>
      <c r="E624" s="2097"/>
      <c r="P624" s="2077"/>
      <c r="Q624" s="2077"/>
    </row>
    <row r="625" spans="1:17" s="75" customFormat="1" ht="14.25" hidden="1" customHeight="1" x14ac:dyDescent="0.25">
      <c r="A625" s="2097"/>
      <c r="B625" s="2097"/>
      <c r="C625" s="2097"/>
      <c r="D625" s="2097"/>
      <c r="E625" s="2097"/>
      <c r="P625" s="2077"/>
      <c r="Q625" s="2077"/>
    </row>
    <row r="626" spans="1:17" s="75" customFormat="1" ht="14.25" hidden="1" customHeight="1" x14ac:dyDescent="0.25">
      <c r="A626" s="2097"/>
      <c r="B626" s="2097"/>
      <c r="C626" s="2097"/>
      <c r="D626" s="2097"/>
      <c r="E626" s="2097"/>
      <c r="P626" s="2077"/>
      <c r="Q626" s="2077"/>
    </row>
    <row r="627" spans="1:17" s="75" customFormat="1" ht="14.25" hidden="1" customHeight="1" x14ac:dyDescent="0.25">
      <c r="A627" s="2097"/>
      <c r="B627" s="2097"/>
      <c r="C627" s="2097"/>
      <c r="D627" s="2097"/>
      <c r="E627" s="2097"/>
      <c r="P627" s="2077"/>
      <c r="Q627" s="2077"/>
    </row>
    <row r="628" spans="1:17" s="75" customFormat="1" ht="14.25" hidden="1" customHeight="1" x14ac:dyDescent="0.25">
      <c r="A628" s="2097"/>
      <c r="B628" s="2097"/>
      <c r="C628" s="2097"/>
      <c r="D628" s="2097"/>
      <c r="E628" s="2097"/>
      <c r="P628" s="2077"/>
      <c r="Q628" s="2077"/>
    </row>
    <row r="629" spans="1:17" s="75" customFormat="1" ht="13.5" hidden="1" customHeight="1" x14ac:dyDescent="0.25">
      <c r="A629" s="2095"/>
      <c r="B629" s="2096"/>
      <c r="C629" s="2096"/>
      <c r="D629" s="2095"/>
      <c r="E629" s="2095"/>
      <c r="P629" s="2077"/>
      <c r="Q629" s="2077"/>
    </row>
    <row r="630" spans="1:17" s="75" customFormat="1" ht="13.5" hidden="1" customHeight="1" x14ac:dyDescent="0.25">
      <c r="A630" s="2094"/>
      <c r="B630" s="2093"/>
      <c r="C630" s="2093"/>
      <c r="D630" s="2092"/>
      <c r="E630" s="2092"/>
      <c r="P630" s="2077"/>
      <c r="Q630" s="2077"/>
    </row>
    <row r="631" spans="1:17" s="75" customFormat="1" ht="13.5" hidden="1" customHeight="1" x14ac:dyDescent="0.25">
      <c r="B631" s="2091"/>
      <c r="C631" s="2091"/>
      <c r="D631" s="2090"/>
      <c r="E631" s="2090"/>
      <c r="P631" s="2077"/>
      <c r="Q631" s="2077"/>
    </row>
    <row r="632" spans="1:17" s="75" customFormat="1" ht="12.75" hidden="1" customHeight="1" x14ac:dyDescent="0.25">
      <c r="B632" s="2091"/>
      <c r="C632" s="2091"/>
      <c r="D632" s="2090"/>
      <c r="E632" s="2090"/>
      <c r="P632" s="2077"/>
      <c r="Q632" s="2077"/>
    </row>
    <row r="633" spans="1:17" s="75" customFormat="1" ht="13.5" hidden="1" customHeight="1" x14ac:dyDescent="0.25">
      <c r="A633" s="2089"/>
      <c r="B633" s="2089"/>
      <c r="C633" s="2089"/>
      <c r="D633" s="2089"/>
      <c r="E633" s="2089"/>
      <c r="F633" s="2089"/>
      <c r="P633" s="2077"/>
      <c r="Q633" s="2077"/>
    </row>
    <row r="634" spans="1:17" s="75" customFormat="1" ht="13.5" hidden="1" customHeight="1" x14ac:dyDescent="0.25">
      <c r="C634" s="2088"/>
      <c r="D634" s="2088"/>
      <c r="E634" s="2088"/>
      <c r="G634" s="2087"/>
      <c r="H634" s="2087"/>
      <c r="P634" s="2077"/>
      <c r="Q634" s="2077"/>
    </row>
    <row r="635" spans="1:17" ht="12" customHeight="1" x14ac:dyDescent="0.25">
      <c r="A635" s="2073"/>
      <c r="C635" s="2086"/>
      <c r="D635" s="2086"/>
      <c r="E635" s="2086"/>
      <c r="F635" s="2084"/>
      <c r="G635" s="2084"/>
      <c r="H635" s="2085"/>
      <c r="I635" s="2084"/>
      <c r="J635" s="2084"/>
      <c r="K635" s="2084"/>
      <c r="L635" s="2083"/>
      <c r="P635" s="2077"/>
      <c r="Q635" s="2077"/>
    </row>
    <row r="636" spans="1:17" x14ac:dyDescent="0.25">
      <c r="A636" s="2073"/>
      <c r="I636" s="2082"/>
      <c r="J636" s="2082"/>
      <c r="K636" s="2082"/>
      <c r="P636" s="2077"/>
      <c r="Q636" s="2077"/>
    </row>
    <row r="637" spans="1:17" x14ac:dyDescent="0.25">
      <c r="A637" s="2073"/>
      <c r="I637" s="2082"/>
      <c r="J637" s="2082"/>
      <c r="K637" s="2081"/>
      <c r="L637" s="2080"/>
      <c r="P637" s="2077"/>
      <c r="Q637" s="2077"/>
    </row>
    <row r="638" spans="1:17" x14ac:dyDescent="0.25">
      <c r="A638" s="2073"/>
      <c r="K638" s="2078"/>
      <c r="L638" s="2078"/>
      <c r="P638" s="2077"/>
      <c r="Q638" s="2077"/>
    </row>
    <row r="639" spans="1:17" x14ac:dyDescent="0.25">
      <c r="A639" s="2073"/>
      <c r="P639" s="2077"/>
      <c r="Q639" s="2077"/>
    </row>
    <row r="640" spans="1:17" x14ac:dyDescent="0.25">
      <c r="A640" s="2073"/>
      <c r="K640" s="2078"/>
      <c r="L640" s="2078"/>
      <c r="P640" s="2077"/>
      <c r="Q640" s="2077"/>
    </row>
    <row r="641" spans="1:17" x14ac:dyDescent="0.25">
      <c r="A641" s="2073"/>
      <c r="P641" s="2077"/>
      <c r="Q641" s="2077"/>
    </row>
    <row r="642" spans="1:17" x14ac:dyDescent="0.25">
      <c r="A642" s="2073"/>
      <c r="P642" s="2077"/>
      <c r="Q642" s="2077"/>
    </row>
    <row r="643" spans="1:17" x14ac:dyDescent="0.25">
      <c r="A643" s="2073"/>
      <c r="K643" s="2079"/>
      <c r="L643" s="2080"/>
      <c r="P643" s="2077"/>
      <c r="Q643" s="2077"/>
    </row>
    <row r="644" spans="1:17" x14ac:dyDescent="0.25">
      <c r="A644" s="2073"/>
      <c r="K644" s="2078"/>
      <c r="L644" s="2078"/>
      <c r="P644" s="2077"/>
      <c r="Q644" s="2077"/>
    </row>
    <row r="645" spans="1:17" x14ac:dyDescent="0.25">
      <c r="A645" s="2073"/>
      <c r="P645" s="2077"/>
      <c r="Q645" s="2077"/>
    </row>
    <row r="646" spans="1:17" x14ac:dyDescent="0.25">
      <c r="A646" s="2073"/>
      <c r="K646" s="2078"/>
      <c r="L646" s="2078"/>
      <c r="P646" s="2077"/>
      <c r="Q646" s="2077"/>
    </row>
    <row r="647" spans="1:17" x14ac:dyDescent="0.25">
      <c r="A647" s="2073"/>
      <c r="P647" s="2077"/>
      <c r="Q647" s="2077"/>
    </row>
    <row r="648" spans="1:17" x14ac:dyDescent="0.25">
      <c r="A648" s="2073"/>
      <c r="K648" s="2079"/>
      <c r="P648" s="2077"/>
      <c r="Q648" s="2077"/>
    </row>
    <row r="649" spans="1:17" x14ac:dyDescent="0.25">
      <c r="A649" s="2073"/>
      <c r="K649" s="2078"/>
      <c r="P649" s="2077"/>
      <c r="Q649" s="2077"/>
    </row>
    <row r="650" spans="1:17" x14ac:dyDescent="0.25">
      <c r="A650" s="2073"/>
      <c r="P650" s="2077"/>
      <c r="Q650" s="2077"/>
    </row>
    <row r="651" spans="1:17" x14ac:dyDescent="0.25">
      <c r="A651" s="2073"/>
      <c r="K651" s="2078"/>
      <c r="P651" s="2077"/>
      <c r="Q651" s="2077"/>
    </row>
    <row r="652" spans="1:17" x14ac:dyDescent="0.25">
      <c r="A652" s="2073"/>
      <c r="P652" s="2077"/>
      <c r="Q652" s="2077"/>
    </row>
    <row r="653" spans="1:17" x14ac:dyDescent="0.25">
      <c r="A653" s="2073"/>
      <c r="P653" s="2077"/>
      <c r="Q653" s="2077"/>
    </row>
    <row r="654" spans="1:17" x14ac:dyDescent="0.25">
      <c r="A654" s="2073"/>
      <c r="P654" s="2077"/>
      <c r="Q654" s="2077"/>
    </row>
    <row r="655" spans="1:17" x14ac:dyDescent="0.25">
      <c r="A655" s="2073"/>
      <c r="P655" s="2077"/>
      <c r="Q655" s="2077"/>
    </row>
    <row r="656" spans="1:17" x14ac:dyDescent="0.25">
      <c r="A656" s="2073"/>
      <c r="P656" s="2077"/>
      <c r="Q656" s="2077"/>
    </row>
    <row r="657" spans="1:17" x14ac:dyDescent="0.25">
      <c r="A657" s="2073"/>
      <c r="P657" s="2077"/>
      <c r="Q657" s="2077"/>
    </row>
    <row r="658" spans="1:17" x14ac:dyDescent="0.25">
      <c r="A658" s="2073"/>
      <c r="P658" s="2077"/>
      <c r="Q658" s="2077"/>
    </row>
    <row r="659" spans="1:17" x14ac:dyDescent="0.25">
      <c r="A659" s="2073"/>
      <c r="P659" s="2077"/>
      <c r="Q659" s="2077"/>
    </row>
    <row r="660" spans="1:17" x14ac:dyDescent="0.25">
      <c r="A660" s="2073"/>
      <c r="P660" s="2077"/>
      <c r="Q660" s="2077"/>
    </row>
    <row r="661" spans="1:17" x14ac:dyDescent="0.25">
      <c r="A661" s="2073"/>
      <c r="P661" s="2077"/>
      <c r="Q661" s="2077"/>
    </row>
    <row r="662" spans="1:17" x14ac:dyDescent="0.25">
      <c r="A662" s="2073"/>
      <c r="P662" s="2077"/>
      <c r="Q662" s="2077"/>
    </row>
    <row r="663" spans="1:17" x14ac:dyDescent="0.25">
      <c r="A663" s="2073"/>
      <c r="P663" s="2077"/>
      <c r="Q663" s="2077"/>
    </row>
    <row r="664" spans="1:17" x14ac:dyDescent="0.25">
      <c r="A664" s="2073"/>
      <c r="P664" s="2077"/>
      <c r="Q664" s="2077"/>
    </row>
    <row r="665" spans="1:17" x14ac:dyDescent="0.25">
      <c r="A665" s="2073"/>
      <c r="P665" s="2077"/>
      <c r="Q665" s="2077"/>
    </row>
    <row r="666" spans="1:17" x14ac:dyDescent="0.25">
      <c r="A666" s="2073"/>
      <c r="P666" s="2077"/>
      <c r="Q666" s="2077"/>
    </row>
    <row r="667" spans="1:17" x14ac:dyDescent="0.25">
      <c r="A667" s="2073"/>
      <c r="P667" s="2077"/>
      <c r="Q667" s="2077"/>
    </row>
    <row r="668" spans="1:17" x14ac:dyDescent="0.25">
      <c r="A668" s="2073"/>
      <c r="P668" s="2077"/>
      <c r="Q668" s="2077"/>
    </row>
    <row r="669" spans="1:17" x14ac:dyDescent="0.25">
      <c r="A669" s="2073"/>
      <c r="P669" s="2077"/>
      <c r="Q669" s="2077"/>
    </row>
    <row r="670" spans="1:17" x14ac:dyDescent="0.25">
      <c r="A670" s="2073"/>
      <c r="P670" s="2077"/>
      <c r="Q670" s="2077"/>
    </row>
    <row r="671" spans="1:17" x14ac:dyDescent="0.25">
      <c r="A671" s="2073"/>
      <c r="P671" s="2077"/>
      <c r="Q671" s="2077"/>
    </row>
    <row r="672" spans="1:17" x14ac:dyDescent="0.25">
      <c r="A672" s="2073"/>
      <c r="P672" s="2077"/>
      <c r="Q672" s="2077"/>
    </row>
    <row r="673" spans="1:17" x14ac:dyDescent="0.25">
      <c r="A673" s="2073"/>
      <c r="P673" s="2077"/>
      <c r="Q673" s="2077"/>
    </row>
    <row r="674" spans="1:17" x14ac:dyDescent="0.25">
      <c r="A674" s="2073"/>
      <c r="P674" s="2077"/>
      <c r="Q674" s="2077"/>
    </row>
    <row r="675" spans="1:17" x14ac:dyDescent="0.25">
      <c r="A675" s="2073"/>
      <c r="P675" s="2077"/>
      <c r="Q675" s="2077"/>
    </row>
    <row r="676" spans="1:17" x14ac:dyDescent="0.25">
      <c r="A676" s="2073"/>
      <c r="P676" s="2077"/>
      <c r="Q676" s="2077"/>
    </row>
    <row r="677" spans="1:17" x14ac:dyDescent="0.25">
      <c r="A677" s="2073"/>
      <c r="P677" s="2077"/>
      <c r="Q677" s="2077"/>
    </row>
    <row r="678" spans="1:17" x14ac:dyDescent="0.25">
      <c r="A678" s="2073"/>
      <c r="P678" s="2077"/>
      <c r="Q678" s="2077"/>
    </row>
    <row r="679" spans="1:17" x14ac:dyDescent="0.25">
      <c r="A679" s="2073"/>
      <c r="P679" s="2077"/>
      <c r="Q679" s="2077"/>
    </row>
    <row r="680" spans="1:17" x14ac:dyDescent="0.25">
      <c r="A680" s="2073"/>
    </row>
    <row r="681" spans="1:17" x14ac:dyDescent="0.25">
      <c r="A681" s="2073"/>
    </row>
    <row r="682" spans="1:17" x14ac:dyDescent="0.25">
      <c r="A682" s="2073"/>
    </row>
    <row r="683" spans="1:17" x14ac:dyDescent="0.25">
      <c r="A683" s="2073"/>
    </row>
    <row r="684" spans="1:17" x14ac:dyDescent="0.25">
      <c r="A684" s="2073"/>
    </row>
    <row r="685" spans="1:17" x14ac:dyDescent="0.25">
      <c r="A685" s="2073"/>
    </row>
    <row r="686" spans="1:17" x14ac:dyDescent="0.25">
      <c r="A686" s="2073"/>
    </row>
    <row r="687" spans="1:17" x14ac:dyDescent="0.25">
      <c r="A687" s="2073"/>
    </row>
    <row r="688" spans="1:17" x14ac:dyDescent="0.25">
      <c r="A688" s="2073"/>
    </row>
    <row r="689" spans="1:1" x14ac:dyDescent="0.25">
      <c r="A689" s="2073"/>
    </row>
    <row r="690" spans="1:1" x14ac:dyDescent="0.25">
      <c r="A690" s="2073"/>
    </row>
    <row r="691" spans="1:1" x14ac:dyDescent="0.25">
      <c r="A691" s="2073"/>
    </row>
    <row r="692" spans="1:1" x14ac:dyDescent="0.25">
      <c r="A692" s="2073"/>
    </row>
    <row r="693" spans="1:1" x14ac:dyDescent="0.25">
      <c r="A693" s="2073"/>
    </row>
    <row r="694" spans="1:1" x14ac:dyDescent="0.25">
      <c r="A694" s="2073"/>
    </row>
    <row r="695" spans="1:1" x14ac:dyDescent="0.25">
      <c r="A695" s="2073"/>
    </row>
    <row r="696" spans="1:1" x14ac:dyDescent="0.25">
      <c r="A696" s="2073"/>
    </row>
    <row r="697" spans="1:1" x14ac:dyDescent="0.25">
      <c r="A697" s="2073"/>
    </row>
    <row r="698" spans="1:1" x14ac:dyDescent="0.25">
      <c r="A698" s="2073"/>
    </row>
    <row r="699" spans="1:1" x14ac:dyDescent="0.25">
      <c r="A699" s="2073"/>
    </row>
    <row r="700" spans="1:1" x14ac:dyDescent="0.25">
      <c r="A700" s="2073"/>
    </row>
    <row r="701" spans="1:1" x14ac:dyDescent="0.25">
      <c r="A701" s="2073"/>
    </row>
    <row r="702" spans="1:1" x14ac:dyDescent="0.25">
      <c r="A702" s="2073"/>
    </row>
    <row r="703" spans="1:1" x14ac:dyDescent="0.25">
      <c r="A703" s="2073"/>
    </row>
    <row r="704" spans="1:1" x14ac:dyDescent="0.25">
      <c r="A704" s="2073"/>
    </row>
    <row r="705" spans="1:1" x14ac:dyDescent="0.25">
      <c r="A705" s="2073"/>
    </row>
    <row r="706" spans="1:1" x14ac:dyDescent="0.25">
      <c r="A706" s="2073"/>
    </row>
    <row r="707" spans="1:1" x14ac:dyDescent="0.25">
      <c r="A707" s="2073"/>
    </row>
    <row r="708" spans="1:1" x14ac:dyDescent="0.25">
      <c r="A708" s="2073"/>
    </row>
    <row r="709" spans="1:1" x14ac:dyDescent="0.25">
      <c r="A709" s="2073"/>
    </row>
    <row r="710" spans="1:1" x14ac:dyDescent="0.25">
      <c r="A710" s="2073"/>
    </row>
    <row r="711" spans="1:1" x14ac:dyDescent="0.25">
      <c r="A711" s="2073"/>
    </row>
    <row r="712" spans="1:1" x14ac:dyDescent="0.25">
      <c r="A712" s="2073"/>
    </row>
    <row r="713" spans="1:1" x14ac:dyDescent="0.25">
      <c r="A713" s="2073"/>
    </row>
    <row r="714" spans="1:1" x14ac:dyDescent="0.25">
      <c r="A714" s="2073"/>
    </row>
  </sheetData>
  <mergeCells count="1011">
    <mergeCell ref="M535:M536"/>
    <mergeCell ref="A333:A336"/>
    <mergeCell ref="M1:O1"/>
    <mergeCell ref="A609:K609"/>
    <mergeCell ref="A610:K610"/>
    <mergeCell ref="A611:K611"/>
    <mergeCell ref="A347:A350"/>
    <mergeCell ref="A343:A346"/>
    <mergeCell ref="D343:D346"/>
    <mergeCell ref="D347:D350"/>
    <mergeCell ref="B351:B354"/>
    <mergeCell ref="B359:B362"/>
    <mergeCell ref="B355:B358"/>
    <mergeCell ref="A9:A11"/>
    <mergeCell ref="B9:B11"/>
    <mergeCell ref="C36:J39"/>
    <mergeCell ref="N592:W592"/>
    <mergeCell ref="N593:W593"/>
    <mergeCell ref="N594:W594"/>
    <mergeCell ref="D391:D394"/>
    <mergeCell ref="F391:F394"/>
    <mergeCell ref="G375:G378"/>
    <mergeCell ref="M544:M545"/>
    <mergeCell ref="A329:A332"/>
    <mergeCell ref="G333:G336"/>
    <mergeCell ref="F329:F332"/>
    <mergeCell ref="B80:B84"/>
    <mergeCell ref="B208:B211"/>
    <mergeCell ref="C208:C211"/>
    <mergeCell ref="C200:C203"/>
    <mergeCell ref="D253:D256"/>
    <mergeCell ref="G253:G256"/>
    <mergeCell ref="D269:D272"/>
    <mergeCell ref="B333:B336"/>
    <mergeCell ref="D339:D342"/>
    <mergeCell ref="B337:B338"/>
    <mergeCell ref="D333:D336"/>
    <mergeCell ref="G337:G338"/>
    <mergeCell ref="B339:B342"/>
    <mergeCell ref="A337:A338"/>
    <mergeCell ref="B347:B350"/>
    <mergeCell ref="F343:F346"/>
    <mergeCell ref="G339:G342"/>
    <mergeCell ref="G343:G346"/>
    <mergeCell ref="A339:A342"/>
    <mergeCell ref="B343:B346"/>
    <mergeCell ref="M232:M233"/>
    <mergeCell ref="H208:H211"/>
    <mergeCell ref="H204:H207"/>
    <mergeCell ref="M144:M145"/>
    <mergeCell ref="D170:F173"/>
    <mergeCell ref="D295:D299"/>
    <mergeCell ref="G177:G181"/>
    <mergeCell ref="D177:D181"/>
    <mergeCell ref="D236:D240"/>
    <mergeCell ref="M91:M92"/>
    <mergeCell ref="M304:M305"/>
    <mergeCell ref="H273:H276"/>
    <mergeCell ref="G273:G276"/>
    <mergeCell ref="D249:D252"/>
    <mergeCell ref="F257:F259"/>
    <mergeCell ref="I232:I235"/>
    <mergeCell ref="J273:J276"/>
    <mergeCell ref="H285:H288"/>
    <mergeCell ref="I281:I284"/>
    <mergeCell ref="D80:F84"/>
    <mergeCell ref="D90:F92"/>
    <mergeCell ref="D100:F102"/>
    <mergeCell ref="F535:F537"/>
    <mergeCell ref="J523:J528"/>
    <mergeCell ref="D133:F136"/>
    <mergeCell ref="J281:J284"/>
    <mergeCell ref="I285:I288"/>
    <mergeCell ref="F523:F525"/>
    <mergeCell ref="G529:G531"/>
    <mergeCell ref="F208:F211"/>
    <mergeCell ref="F139:F143"/>
    <mergeCell ref="F153:F156"/>
    <mergeCell ref="D285:D288"/>
    <mergeCell ref="C285:C288"/>
    <mergeCell ref="B285:B288"/>
    <mergeCell ref="B162:B165"/>
    <mergeCell ref="B190:B193"/>
    <mergeCell ref="B170:B173"/>
    <mergeCell ref="C194:C199"/>
    <mergeCell ref="J220:J223"/>
    <mergeCell ref="J224:J227"/>
    <mergeCell ref="D316:D319"/>
    <mergeCell ref="G312:G315"/>
    <mergeCell ref="I277:I280"/>
    <mergeCell ref="H261:H264"/>
    <mergeCell ref="G316:G319"/>
    <mergeCell ref="I224:I227"/>
    <mergeCell ref="F236:F240"/>
    <mergeCell ref="C294:L294"/>
    <mergeCell ref="M498:M499"/>
    <mergeCell ref="O249:O250"/>
    <mergeCell ref="H177:H181"/>
    <mergeCell ref="C168:L169"/>
    <mergeCell ref="B194:B199"/>
    <mergeCell ref="B320:B324"/>
    <mergeCell ref="B329:B332"/>
    <mergeCell ref="C320:C324"/>
    <mergeCell ref="B300:B303"/>
    <mergeCell ref="B304:B307"/>
    <mergeCell ref="M441:M442"/>
    <mergeCell ref="M395:M399"/>
    <mergeCell ref="I359:I362"/>
    <mergeCell ref="M391:M392"/>
    <mergeCell ref="J347:J350"/>
    <mergeCell ref="M383:M384"/>
    <mergeCell ref="O511:O512"/>
    <mergeCell ref="M477:O477"/>
    <mergeCell ref="O505:O506"/>
    <mergeCell ref="O441:O442"/>
    <mergeCell ref="I430:I436"/>
    <mergeCell ref="J486:J491"/>
    <mergeCell ref="I445:I460"/>
    <mergeCell ref="O431:O432"/>
    <mergeCell ref="M431:M432"/>
    <mergeCell ref="J469:J472"/>
    <mergeCell ref="J457:J460"/>
    <mergeCell ref="J422:J425"/>
    <mergeCell ref="J505:J510"/>
    <mergeCell ref="M505:M506"/>
    <mergeCell ref="J517:J519"/>
    <mergeCell ref="J502:J504"/>
    <mergeCell ref="J492:J494"/>
    <mergeCell ref="J511:J513"/>
    <mergeCell ref="M502:M504"/>
    <mergeCell ref="J453:J456"/>
    <mergeCell ref="G383:G386"/>
    <mergeCell ref="D351:D354"/>
    <mergeCell ref="I379:I382"/>
    <mergeCell ref="B295:B299"/>
    <mergeCell ref="A325:A328"/>
    <mergeCell ref="M249:M250"/>
    <mergeCell ref="M290:O290"/>
    <mergeCell ref="M325:M326"/>
    <mergeCell ref="J295:J296"/>
    <mergeCell ref="F308:F311"/>
    <mergeCell ref="B316:B319"/>
    <mergeCell ref="G308:G311"/>
    <mergeCell ref="F339:F342"/>
    <mergeCell ref="M333:M334"/>
    <mergeCell ref="C339:C342"/>
    <mergeCell ref="C333:C336"/>
    <mergeCell ref="C329:C332"/>
    <mergeCell ref="H308:H311"/>
    <mergeCell ref="F320:F324"/>
    <mergeCell ref="C312:C315"/>
    <mergeCell ref="D300:D303"/>
    <mergeCell ref="H325:H328"/>
    <mergeCell ref="D320:D324"/>
    <mergeCell ref="C308:C311"/>
    <mergeCell ref="F295:F299"/>
    <mergeCell ref="G300:G303"/>
    <mergeCell ref="G295:G299"/>
    <mergeCell ref="G320:G324"/>
    <mergeCell ref="D312:D315"/>
    <mergeCell ref="O224:O226"/>
    <mergeCell ref="B325:B328"/>
    <mergeCell ref="F312:F315"/>
    <mergeCell ref="N414:N415"/>
    <mergeCell ref="M414:M415"/>
    <mergeCell ref="M339:M340"/>
    <mergeCell ref="I400:I404"/>
    <mergeCell ref="H339:H342"/>
    <mergeCell ref="H343:H346"/>
    <mergeCell ref="M400:M401"/>
    <mergeCell ref="M274:M276"/>
    <mergeCell ref="I236:I240"/>
    <mergeCell ref="M265:M266"/>
    <mergeCell ref="M289:O289"/>
    <mergeCell ref="H228:H231"/>
    <mergeCell ref="M228:M230"/>
    <mergeCell ref="H241:H244"/>
    <mergeCell ref="J236:J240"/>
    <mergeCell ref="J257:J260"/>
    <mergeCell ref="J253:J256"/>
    <mergeCell ref="I295:I299"/>
    <mergeCell ref="D261:D264"/>
    <mergeCell ref="G277:G280"/>
    <mergeCell ref="E273:E276"/>
    <mergeCell ref="H281:H284"/>
    <mergeCell ref="G261:G264"/>
    <mergeCell ref="F265:F267"/>
    <mergeCell ref="M300:M301"/>
    <mergeCell ref="M312:M313"/>
    <mergeCell ref="C316:C319"/>
    <mergeCell ref="B212:B215"/>
    <mergeCell ref="H232:H235"/>
    <mergeCell ref="G232:G235"/>
    <mergeCell ref="H220:H223"/>
    <mergeCell ref="H224:H227"/>
    <mergeCell ref="H212:H215"/>
    <mergeCell ref="G220:G223"/>
    <mergeCell ref="J208:J211"/>
    <mergeCell ref="I257:I260"/>
    <mergeCell ref="I273:I276"/>
    <mergeCell ref="G216:G219"/>
    <mergeCell ref="H216:H219"/>
    <mergeCell ref="A295:A299"/>
    <mergeCell ref="F220:F221"/>
    <mergeCell ref="F224:F227"/>
    <mergeCell ref="C295:C299"/>
    <mergeCell ref="C289:K289"/>
    <mergeCell ref="D281:F284"/>
    <mergeCell ref="G281:G284"/>
    <mergeCell ref="C281:C284"/>
    <mergeCell ref="A281:A284"/>
    <mergeCell ref="A286:A288"/>
    <mergeCell ref="F228:F229"/>
    <mergeCell ref="E236:E240"/>
    <mergeCell ref="G257:G260"/>
    <mergeCell ref="G228:G231"/>
    <mergeCell ref="G245:G248"/>
    <mergeCell ref="A212:A215"/>
    <mergeCell ref="B204:B207"/>
    <mergeCell ref="A300:A303"/>
    <mergeCell ref="A304:A307"/>
    <mergeCell ref="A312:A315"/>
    <mergeCell ref="B308:B311"/>
    <mergeCell ref="B281:B284"/>
    <mergeCell ref="A308:A311"/>
    <mergeCell ref="I100:I104"/>
    <mergeCell ref="C105:K105"/>
    <mergeCell ref="M87:O87"/>
    <mergeCell ref="J100:J104"/>
    <mergeCell ref="D121:F123"/>
    <mergeCell ref="A320:A324"/>
    <mergeCell ref="M320:M321"/>
    <mergeCell ref="A316:A319"/>
    <mergeCell ref="B312:B315"/>
    <mergeCell ref="J241:J244"/>
    <mergeCell ref="O46:O47"/>
    <mergeCell ref="N46:N47"/>
    <mergeCell ref="E46:E50"/>
    <mergeCell ref="D103:D104"/>
    <mergeCell ref="E153:E156"/>
    <mergeCell ref="B128:K128"/>
    <mergeCell ref="B60:B63"/>
    <mergeCell ref="M64:M65"/>
    <mergeCell ref="N64:N65"/>
    <mergeCell ref="H45:H63"/>
    <mergeCell ref="J46:J50"/>
    <mergeCell ref="M46:M47"/>
    <mergeCell ref="N68:N69"/>
    <mergeCell ref="M51:M52"/>
    <mergeCell ref="J80:J86"/>
    <mergeCell ref="D107:L108"/>
    <mergeCell ref="M68:M69"/>
    <mergeCell ref="F46:F50"/>
    <mergeCell ref="I51:I55"/>
    <mergeCell ref="N60:N61"/>
    <mergeCell ref="D79:J79"/>
    <mergeCell ref="F51:F55"/>
    <mergeCell ref="O72:O73"/>
    <mergeCell ref="O68:O69"/>
    <mergeCell ref="O51:O52"/>
    <mergeCell ref="O60:O61"/>
    <mergeCell ref="I56:I59"/>
    <mergeCell ref="F60:F63"/>
    <mergeCell ref="C182:C185"/>
    <mergeCell ref="B182:B185"/>
    <mergeCell ref="D109:F112"/>
    <mergeCell ref="A133:A136"/>
    <mergeCell ref="B186:B189"/>
    <mergeCell ref="C166:K166"/>
    <mergeCell ref="I157:I165"/>
    <mergeCell ref="B109:B112"/>
    <mergeCell ref="B133:B136"/>
    <mergeCell ref="J121:J126"/>
    <mergeCell ref="F162:F165"/>
    <mergeCell ref="F174:F176"/>
    <mergeCell ref="G170:G176"/>
    <mergeCell ref="H170:H176"/>
    <mergeCell ref="D174:D176"/>
    <mergeCell ref="A182:A185"/>
    <mergeCell ref="D60:D63"/>
    <mergeCell ref="H64:H75"/>
    <mergeCell ref="F56:F58"/>
    <mergeCell ref="A97:A99"/>
    <mergeCell ref="A190:A193"/>
    <mergeCell ref="C190:C193"/>
    <mergeCell ref="D124:D126"/>
    <mergeCell ref="G121:G126"/>
    <mergeCell ref="D157:F161"/>
    <mergeCell ref="C80:C84"/>
    <mergeCell ref="B97:B99"/>
    <mergeCell ref="J90:J94"/>
    <mergeCell ref="G64:G75"/>
    <mergeCell ref="C186:C189"/>
    <mergeCell ref="G186:G189"/>
    <mergeCell ref="F124:F126"/>
    <mergeCell ref="F177:F180"/>
    <mergeCell ref="D149:F152"/>
    <mergeCell ref="G100:G104"/>
    <mergeCell ref="H109:H120"/>
    <mergeCell ref="I139:I148"/>
    <mergeCell ref="E139:E143"/>
    <mergeCell ref="G139:G143"/>
    <mergeCell ref="G144:G148"/>
    <mergeCell ref="H133:H138"/>
    <mergeCell ref="I133:I138"/>
    <mergeCell ref="F137:F138"/>
    <mergeCell ref="B129:O129"/>
    <mergeCell ref="G133:G138"/>
    <mergeCell ref="I170:I176"/>
    <mergeCell ref="D51:D55"/>
    <mergeCell ref="E51:E55"/>
    <mergeCell ref="B51:B55"/>
    <mergeCell ref="A80:A84"/>
    <mergeCell ref="C60:C63"/>
    <mergeCell ref="H139:H148"/>
    <mergeCell ref="A103:A104"/>
    <mergeCell ref="B100:B102"/>
    <mergeCell ref="G109:G120"/>
    <mergeCell ref="A170:A173"/>
    <mergeCell ref="A60:A63"/>
    <mergeCell ref="A109:A112"/>
    <mergeCell ref="A100:A102"/>
    <mergeCell ref="A107:A108"/>
    <mergeCell ref="A162:A165"/>
    <mergeCell ref="I80:I86"/>
    <mergeCell ref="C162:C165"/>
    <mergeCell ref="C103:C104"/>
    <mergeCell ref="C109:C112"/>
    <mergeCell ref="C87:K87"/>
    <mergeCell ref="C89:L89"/>
    <mergeCell ref="J109:J116"/>
    <mergeCell ref="J139:J140"/>
    <mergeCell ref="D97:L99"/>
    <mergeCell ref="I90:I94"/>
    <mergeCell ref="G60:G63"/>
    <mergeCell ref="G80:G86"/>
    <mergeCell ref="D182:D185"/>
    <mergeCell ref="C100:C102"/>
    <mergeCell ref="F117:F120"/>
    <mergeCell ref="C124:C126"/>
    <mergeCell ref="C170:C173"/>
    <mergeCell ref="E60:E63"/>
    <mergeCell ref="C107:C108"/>
    <mergeCell ref="G149:G156"/>
    <mergeCell ref="C51:C55"/>
    <mergeCell ref="F72:F75"/>
    <mergeCell ref="F93:F94"/>
    <mergeCell ref="J186:J189"/>
    <mergeCell ref="B103:B104"/>
    <mergeCell ref="D93:D94"/>
    <mergeCell ref="E144:E148"/>
    <mergeCell ref="H90:H94"/>
    <mergeCell ref="H121:H126"/>
    <mergeCell ref="C97:C99"/>
    <mergeCell ref="B7:O7"/>
    <mergeCell ref="B8:L8"/>
    <mergeCell ref="G12:G31"/>
    <mergeCell ref="H12:H31"/>
    <mergeCell ref="F13:F17"/>
    <mergeCell ref="F27:F29"/>
    <mergeCell ref="C10:L11"/>
    <mergeCell ref="J32:J33"/>
    <mergeCell ref="A46:A50"/>
    <mergeCell ref="B46:B50"/>
    <mergeCell ref="B12:B39"/>
    <mergeCell ref="J22:J23"/>
    <mergeCell ref="J27:J28"/>
    <mergeCell ref="C46:C50"/>
    <mergeCell ref="D46:D50"/>
    <mergeCell ref="G45:G59"/>
    <mergeCell ref="A51:A55"/>
    <mergeCell ref="G5:G6"/>
    <mergeCell ref="A5:A6"/>
    <mergeCell ref="B5:B6"/>
    <mergeCell ref="C5:C6"/>
    <mergeCell ref="M5:O5"/>
    <mergeCell ref="E5:E6"/>
    <mergeCell ref="H5:H6"/>
    <mergeCell ref="D5:D6"/>
    <mergeCell ref="F5:F6"/>
    <mergeCell ref="L5:L6"/>
    <mergeCell ref="N249:N250"/>
    <mergeCell ref="F241:F243"/>
    <mergeCell ref="J170:J176"/>
    <mergeCell ref="I46:I50"/>
    <mergeCell ref="N4:O4"/>
    <mergeCell ref="A2:O2"/>
    <mergeCell ref="I5:I6"/>
    <mergeCell ref="J5:J6"/>
    <mergeCell ref="K5:K6"/>
    <mergeCell ref="A3:O3"/>
    <mergeCell ref="B200:B203"/>
    <mergeCell ref="B107:B108"/>
    <mergeCell ref="C292:L292"/>
    <mergeCell ref="H277:H280"/>
    <mergeCell ref="M95:O95"/>
    <mergeCell ref="F194:F198"/>
    <mergeCell ref="D212:D215"/>
    <mergeCell ref="D220:D223"/>
    <mergeCell ref="G208:G211"/>
    <mergeCell ref="G224:G227"/>
    <mergeCell ref="A12:A39"/>
    <mergeCell ref="N51:N52"/>
    <mergeCell ref="A351:A354"/>
    <mergeCell ref="A355:A358"/>
    <mergeCell ref="B414:B417"/>
    <mergeCell ref="A204:A207"/>
    <mergeCell ref="A186:A189"/>
    <mergeCell ref="A208:A211"/>
    <mergeCell ref="A194:A199"/>
    <mergeCell ref="A200:A203"/>
    <mergeCell ref="C502:C504"/>
    <mergeCell ref="I492:I496"/>
    <mergeCell ref="C9:O9"/>
    <mergeCell ref="F18:F21"/>
    <mergeCell ref="M40:O40"/>
    <mergeCell ref="C40:K40"/>
    <mergeCell ref="D12:F12"/>
    <mergeCell ref="F22:F26"/>
    <mergeCell ref="D186:D189"/>
    <mergeCell ref="D190:D193"/>
    <mergeCell ref="B497:B501"/>
    <mergeCell ref="A497:A501"/>
    <mergeCell ref="J547:J550"/>
    <mergeCell ref="M581:O581"/>
    <mergeCell ref="B555:B558"/>
    <mergeCell ref="C555:C558"/>
    <mergeCell ref="B559:B562"/>
    <mergeCell ref="C559:C562"/>
    <mergeCell ref="M580:O580"/>
    <mergeCell ref="E523:E525"/>
    <mergeCell ref="H469:H472"/>
    <mergeCell ref="D465:D468"/>
    <mergeCell ref="G469:G472"/>
    <mergeCell ref="D473:D476"/>
    <mergeCell ref="D469:D472"/>
    <mergeCell ref="H492:H496"/>
    <mergeCell ref="M579:O579"/>
    <mergeCell ref="N514:N516"/>
    <mergeCell ref="M538:M539"/>
    <mergeCell ref="A592:K592"/>
    <mergeCell ref="A593:K593"/>
    <mergeCell ref="A594:K594"/>
    <mergeCell ref="B514:B516"/>
    <mergeCell ref="J544:J546"/>
    <mergeCell ref="I544:I546"/>
    <mergeCell ref="M541:M542"/>
    <mergeCell ref="B410:B413"/>
    <mergeCell ref="A418:A421"/>
    <mergeCell ref="A410:A413"/>
    <mergeCell ref="A457:A460"/>
    <mergeCell ref="B418:B421"/>
    <mergeCell ref="A480:A483"/>
    <mergeCell ref="B480:B483"/>
    <mergeCell ref="A465:A468"/>
    <mergeCell ref="A469:A472"/>
    <mergeCell ref="B469:B472"/>
    <mergeCell ref="A422:A425"/>
    <mergeCell ref="B422:B425"/>
    <mergeCell ref="A426:A429"/>
    <mergeCell ref="B430:B433"/>
    <mergeCell ref="A441:A444"/>
    <mergeCell ref="B453:B456"/>
    <mergeCell ref="J541:J543"/>
    <mergeCell ref="A359:A362"/>
    <mergeCell ref="B449:B452"/>
    <mergeCell ref="A414:A417"/>
    <mergeCell ref="B426:B429"/>
    <mergeCell ref="A445:A448"/>
    <mergeCell ref="A449:A452"/>
    <mergeCell ref="A453:A456"/>
    <mergeCell ref="B445:B448"/>
    <mergeCell ref="A430:A433"/>
    <mergeCell ref="B457:B460"/>
    <mergeCell ref="M514:M516"/>
    <mergeCell ref="A532:A534"/>
    <mergeCell ref="B532:B534"/>
    <mergeCell ref="B529:B531"/>
    <mergeCell ref="A526:A528"/>
    <mergeCell ref="A529:A531"/>
    <mergeCell ref="B505:B510"/>
    <mergeCell ref="A505:A510"/>
    <mergeCell ref="B473:B476"/>
    <mergeCell ref="J532:J534"/>
    <mergeCell ref="A520:A522"/>
    <mergeCell ref="C523:C525"/>
    <mergeCell ref="D532:D534"/>
    <mergeCell ref="B523:B525"/>
    <mergeCell ref="H505:H519"/>
    <mergeCell ref="F529:F531"/>
    <mergeCell ref="A560:A562"/>
    <mergeCell ref="F547:F550"/>
    <mergeCell ref="E547:E550"/>
    <mergeCell ref="D517:D519"/>
    <mergeCell ref="F514:F516"/>
    <mergeCell ref="C538:C540"/>
    <mergeCell ref="F526:F528"/>
    <mergeCell ref="F532:F534"/>
    <mergeCell ref="B526:B528"/>
    <mergeCell ref="F538:F540"/>
    <mergeCell ref="A517:A519"/>
    <mergeCell ref="J514:J516"/>
    <mergeCell ref="C514:C516"/>
    <mergeCell ref="C551:C554"/>
    <mergeCell ref="F555:F558"/>
    <mergeCell ref="J538:J540"/>
    <mergeCell ref="J529:J531"/>
    <mergeCell ref="A556:A558"/>
    <mergeCell ref="I520:I522"/>
    <mergeCell ref="J535:J537"/>
    <mergeCell ref="A552:A554"/>
    <mergeCell ref="A605:K605"/>
    <mergeCell ref="A606:K606"/>
    <mergeCell ref="A607:K607"/>
    <mergeCell ref="C579:K579"/>
    <mergeCell ref="A601:K601"/>
    <mergeCell ref="A602:K602"/>
    <mergeCell ref="A591:K591"/>
    <mergeCell ref="F563:F566"/>
    <mergeCell ref="E563:E566"/>
    <mergeCell ref="F544:F546"/>
    <mergeCell ref="E551:E554"/>
    <mergeCell ref="D551:D554"/>
    <mergeCell ref="E520:E522"/>
    <mergeCell ref="I523:I528"/>
    <mergeCell ref="B551:B554"/>
    <mergeCell ref="C526:C528"/>
    <mergeCell ref="E529:E531"/>
    <mergeCell ref="G532:G543"/>
    <mergeCell ref="H520:H531"/>
    <mergeCell ref="A541:A543"/>
    <mergeCell ref="B520:B522"/>
    <mergeCell ref="A538:A540"/>
    <mergeCell ref="B538:B540"/>
    <mergeCell ref="B619:C619"/>
    <mergeCell ref="B580:K580"/>
    <mergeCell ref="B581:K581"/>
    <mergeCell ref="B541:B543"/>
    <mergeCell ref="C541:C543"/>
    <mergeCell ref="E544:E546"/>
    <mergeCell ref="C532:C534"/>
    <mergeCell ref="D555:D558"/>
    <mergeCell ref="E535:E537"/>
    <mergeCell ref="E538:E540"/>
    <mergeCell ref="A604:K604"/>
    <mergeCell ref="A584:L584"/>
    <mergeCell ref="C586:K586"/>
    <mergeCell ref="A587:K587"/>
    <mergeCell ref="A588:K588"/>
    <mergeCell ref="A589:K589"/>
    <mergeCell ref="B621:C621"/>
    <mergeCell ref="A616:C616"/>
    <mergeCell ref="C615:O615"/>
    <mergeCell ref="A595:K595"/>
    <mergeCell ref="A596:K596"/>
    <mergeCell ref="A597:K597"/>
    <mergeCell ref="A608:K608"/>
    <mergeCell ref="N595:W595"/>
    <mergeCell ref="N596:W596"/>
    <mergeCell ref="A600:K600"/>
    <mergeCell ref="B535:B537"/>
    <mergeCell ref="C535:C537"/>
    <mergeCell ref="D535:D537"/>
    <mergeCell ref="A590:K590"/>
    <mergeCell ref="A614:K614"/>
    <mergeCell ref="A612:K612"/>
    <mergeCell ref="A613:K613"/>
    <mergeCell ref="A603:K603"/>
    <mergeCell ref="D559:D562"/>
    <mergeCell ref="E541:E543"/>
    <mergeCell ref="A502:A504"/>
    <mergeCell ref="G502:G504"/>
    <mergeCell ref="E502:E504"/>
    <mergeCell ref="A633:F633"/>
    <mergeCell ref="B630:C630"/>
    <mergeCell ref="B632:C632"/>
    <mergeCell ref="B631:C631"/>
    <mergeCell ref="B629:C629"/>
    <mergeCell ref="A514:A516"/>
    <mergeCell ref="A535:A537"/>
    <mergeCell ref="D383:D386"/>
    <mergeCell ref="D359:D362"/>
    <mergeCell ref="D422:D425"/>
    <mergeCell ref="A523:A525"/>
    <mergeCell ref="D541:D543"/>
    <mergeCell ref="I355:I358"/>
    <mergeCell ref="I383:I386"/>
    <mergeCell ref="B486:B489"/>
    <mergeCell ref="D497:F501"/>
    <mergeCell ref="A511:A513"/>
    <mergeCell ref="A598:K598"/>
    <mergeCell ref="A599:K599"/>
    <mergeCell ref="A473:A476"/>
    <mergeCell ref="B502:B504"/>
    <mergeCell ref="C529:C531"/>
    <mergeCell ref="J520:J522"/>
    <mergeCell ref="D526:D528"/>
    <mergeCell ref="B511:B513"/>
    <mergeCell ref="A486:A489"/>
    <mergeCell ref="E526:E528"/>
    <mergeCell ref="C511:C513"/>
    <mergeCell ref="C473:C476"/>
    <mergeCell ref="B465:B468"/>
    <mergeCell ref="B461:B464"/>
    <mergeCell ref="C517:C519"/>
    <mergeCell ref="C520:C522"/>
    <mergeCell ref="C505:C510"/>
    <mergeCell ref="B517:B519"/>
    <mergeCell ref="C469:C472"/>
    <mergeCell ref="C480:C483"/>
    <mergeCell ref="M224:M226"/>
    <mergeCell ref="G269:G272"/>
    <mergeCell ref="H333:H336"/>
    <mergeCell ref="F182:F184"/>
    <mergeCell ref="J182:J185"/>
    <mergeCell ref="A461:A464"/>
    <mergeCell ref="F304:F307"/>
    <mergeCell ref="B290:K290"/>
    <mergeCell ref="G418:G421"/>
    <mergeCell ref="J355:J358"/>
    <mergeCell ref="D245:D248"/>
    <mergeCell ref="I253:I256"/>
    <mergeCell ref="H249:H252"/>
    <mergeCell ref="J269:J272"/>
    <mergeCell ref="D277:D280"/>
    <mergeCell ref="J277:J280"/>
    <mergeCell ref="I265:I268"/>
    <mergeCell ref="I245:I248"/>
    <mergeCell ref="I249:I252"/>
    <mergeCell ref="H265:H268"/>
    <mergeCell ref="D194:D199"/>
    <mergeCell ref="E177:E181"/>
    <mergeCell ref="M182:M183"/>
    <mergeCell ref="J216:J219"/>
    <mergeCell ref="F216:F218"/>
    <mergeCell ref="H480:H485"/>
    <mergeCell ref="H465:H468"/>
    <mergeCell ref="G457:G460"/>
    <mergeCell ref="F449:F452"/>
    <mergeCell ref="H426:H429"/>
    <mergeCell ref="M128:O128"/>
    <mergeCell ref="M105:O105"/>
    <mergeCell ref="M200:M203"/>
    <mergeCell ref="M204:M205"/>
    <mergeCell ref="I121:I126"/>
    <mergeCell ref="G157:G165"/>
    <mergeCell ref="I109:I116"/>
    <mergeCell ref="J149:J156"/>
    <mergeCell ref="G200:G203"/>
    <mergeCell ref="B130:L130"/>
    <mergeCell ref="G204:G207"/>
    <mergeCell ref="F190:F192"/>
    <mergeCell ref="F186:F188"/>
    <mergeCell ref="F200:F202"/>
    <mergeCell ref="G182:G185"/>
    <mergeCell ref="H100:H104"/>
    <mergeCell ref="C127:K127"/>
    <mergeCell ref="H149:H156"/>
    <mergeCell ref="H157:H165"/>
    <mergeCell ref="D162:D165"/>
    <mergeCell ref="J177:J181"/>
    <mergeCell ref="M208:M209"/>
    <mergeCell ref="H182:H185"/>
    <mergeCell ref="H194:H199"/>
    <mergeCell ref="H200:H203"/>
    <mergeCell ref="D76:J77"/>
    <mergeCell ref="J200:J203"/>
    <mergeCell ref="C95:K95"/>
    <mergeCell ref="F85:F86"/>
    <mergeCell ref="H80:H86"/>
    <mergeCell ref="F144:F147"/>
    <mergeCell ref="F103:F104"/>
    <mergeCell ref="J194:J199"/>
    <mergeCell ref="J204:J207"/>
    <mergeCell ref="G190:G193"/>
    <mergeCell ref="D208:D211"/>
    <mergeCell ref="H190:H193"/>
    <mergeCell ref="D204:D207"/>
    <mergeCell ref="G194:G199"/>
    <mergeCell ref="J190:J193"/>
    <mergeCell ref="O182:O183"/>
    <mergeCell ref="N182:N183"/>
    <mergeCell ref="H186:H189"/>
    <mergeCell ref="D200:D203"/>
    <mergeCell ref="D224:D227"/>
    <mergeCell ref="F212:F213"/>
    <mergeCell ref="N224:N226"/>
    <mergeCell ref="J212:J215"/>
    <mergeCell ref="D216:D219"/>
    <mergeCell ref="G212:G215"/>
    <mergeCell ref="F261:F263"/>
    <mergeCell ref="H253:H256"/>
    <mergeCell ref="G265:G268"/>
    <mergeCell ref="I261:I264"/>
    <mergeCell ref="G236:G240"/>
    <mergeCell ref="F245:F247"/>
    <mergeCell ref="H257:H260"/>
    <mergeCell ref="G241:G244"/>
    <mergeCell ref="H245:H248"/>
    <mergeCell ref="H236:H240"/>
    <mergeCell ref="I228:I231"/>
    <mergeCell ref="I241:I244"/>
    <mergeCell ref="J261:J264"/>
    <mergeCell ref="J265:J268"/>
    <mergeCell ref="J249:J252"/>
    <mergeCell ref="J245:J248"/>
    <mergeCell ref="J228:J231"/>
    <mergeCell ref="J232:J235"/>
    <mergeCell ref="J157:J165"/>
    <mergeCell ref="M60:M61"/>
    <mergeCell ref="I60:I63"/>
    <mergeCell ref="J60:J63"/>
    <mergeCell ref="M127:O127"/>
    <mergeCell ref="M166:O166"/>
    <mergeCell ref="O64:O65"/>
    <mergeCell ref="N72:N73"/>
    <mergeCell ref="I149:I156"/>
    <mergeCell ref="M72:M73"/>
    <mergeCell ref="C426:C429"/>
    <mergeCell ref="C418:C421"/>
    <mergeCell ref="C422:C425"/>
    <mergeCell ref="H363:H366"/>
    <mergeCell ref="G367:G370"/>
    <mergeCell ref="G90:G94"/>
    <mergeCell ref="F113:F116"/>
    <mergeCell ref="G249:G252"/>
    <mergeCell ref="D257:D260"/>
    <mergeCell ref="D265:D268"/>
    <mergeCell ref="F383:F386"/>
    <mergeCell ref="H320:H324"/>
    <mergeCell ref="H312:H315"/>
    <mergeCell ref="H337:H338"/>
    <mergeCell ref="H329:H332"/>
    <mergeCell ref="H410:H413"/>
    <mergeCell ref="F316:F319"/>
    <mergeCell ref="H347:H350"/>
    <mergeCell ref="G325:G328"/>
    <mergeCell ref="G329:G332"/>
    <mergeCell ref="G371:G374"/>
    <mergeCell ref="D325:D328"/>
    <mergeCell ref="C430:C433"/>
    <mergeCell ref="F379:F382"/>
    <mergeCell ref="H269:H272"/>
    <mergeCell ref="H295:H299"/>
    <mergeCell ref="H300:H303"/>
    <mergeCell ref="D273:D276"/>
    <mergeCell ref="F273:F276"/>
    <mergeCell ref="E333:E336"/>
    <mergeCell ref="C410:C413"/>
    <mergeCell ref="C212:C215"/>
    <mergeCell ref="C204:C207"/>
    <mergeCell ref="F434:F436"/>
    <mergeCell ref="D241:D244"/>
    <mergeCell ref="C304:C307"/>
    <mergeCell ref="F333:F336"/>
    <mergeCell ref="C337:C338"/>
    <mergeCell ref="D395:D399"/>
    <mergeCell ref="F375:F378"/>
    <mergeCell ref="H367:H370"/>
    <mergeCell ref="C347:C350"/>
    <mergeCell ref="C343:C346"/>
    <mergeCell ref="J333:J336"/>
    <mergeCell ref="I347:I350"/>
    <mergeCell ref="G351:G354"/>
    <mergeCell ref="J337:J338"/>
    <mergeCell ref="G355:G358"/>
    <mergeCell ref="F337:F338"/>
    <mergeCell ref="D337:D338"/>
    <mergeCell ref="D308:D311"/>
    <mergeCell ref="C325:C328"/>
    <mergeCell ref="F359:F362"/>
    <mergeCell ref="F300:F303"/>
    <mergeCell ref="J285:J288"/>
    <mergeCell ref="F285:F288"/>
    <mergeCell ref="E285:E288"/>
    <mergeCell ref="G359:G362"/>
    <mergeCell ref="G304:G307"/>
    <mergeCell ref="C300:C303"/>
    <mergeCell ref="I395:I399"/>
    <mergeCell ref="I269:I272"/>
    <mergeCell ref="C293:O293"/>
    <mergeCell ref="D304:D307"/>
    <mergeCell ref="H304:H307"/>
    <mergeCell ref="G285:G288"/>
    <mergeCell ref="J343:J346"/>
    <mergeCell ref="J367:J368"/>
    <mergeCell ref="J383:J384"/>
    <mergeCell ref="C355:C358"/>
    <mergeCell ref="J297:J298"/>
    <mergeCell ref="D453:D456"/>
    <mergeCell ref="G410:G413"/>
    <mergeCell ref="D329:D332"/>
    <mergeCell ref="F367:F370"/>
    <mergeCell ref="D400:D404"/>
    <mergeCell ref="H418:H421"/>
    <mergeCell ref="J339:J342"/>
    <mergeCell ref="H371:H374"/>
    <mergeCell ref="H359:H362"/>
    <mergeCell ref="M285:M286"/>
    <mergeCell ref="I387:I390"/>
    <mergeCell ref="D457:D460"/>
    <mergeCell ref="F495:F496"/>
    <mergeCell ref="D486:F489"/>
    <mergeCell ref="G465:G468"/>
    <mergeCell ref="G473:G476"/>
    <mergeCell ref="D418:D421"/>
    <mergeCell ref="G492:G496"/>
    <mergeCell ref="F490:F491"/>
    <mergeCell ref="J300:J303"/>
    <mergeCell ref="J304:J307"/>
    <mergeCell ref="J325:J328"/>
    <mergeCell ref="C359:C362"/>
    <mergeCell ref="J329:J332"/>
    <mergeCell ref="J320:J324"/>
    <mergeCell ref="J308:J311"/>
    <mergeCell ref="I343:I346"/>
    <mergeCell ref="H355:H358"/>
    <mergeCell ref="C351:C354"/>
    <mergeCell ref="D523:D525"/>
    <mergeCell ref="E532:E534"/>
    <mergeCell ref="F395:F399"/>
    <mergeCell ref="F506:F510"/>
    <mergeCell ref="D505:D510"/>
    <mergeCell ref="H400:H404"/>
    <mergeCell ref="F414:F417"/>
    <mergeCell ref="D410:F413"/>
    <mergeCell ref="D492:F494"/>
    <mergeCell ref="D449:D452"/>
    <mergeCell ref="I391:I394"/>
    <mergeCell ref="H379:H382"/>
    <mergeCell ref="J391:J392"/>
    <mergeCell ref="H391:H394"/>
    <mergeCell ref="H486:H491"/>
    <mergeCell ref="F484:F485"/>
    <mergeCell ref="J414:J417"/>
    <mergeCell ref="H387:H390"/>
    <mergeCell ref="F422:F424"/>
    <mergeCell ref="J387:J388"/>
    <mergeCell ref="I367:I370"/>
    <mergeCell ref="I363:I366"/>
    <mergeCell ref="G387:G390"/>
    <mergeCell ref="J379:J380"/>
    <mergeCell ref="F363:F366"/>
    <mergeCell ref="D379:D382"/>
    <mergeCell ref="I371:I374"/>
    <mergeCell ref="H375:H378"/>
    <mergeCell ref="I375:I378"/>
    <mergeCell ref="H383:H386"/>
    <mergeCell ref="F541:F543"/>
    <mergeCell ref="G449:G452"/>
    <mergeCell ref="J473:J476"/>
    <mergeCell ref="H544:H554"/>
    <mergeCell ref="N441:N442"/>
    <mergeCell ref="M526:M527"/>
    <mergeCell ref="H445:H448"/>
    <mergeCell ref="F551:F554"/>
    <mergeCell ref="G486:G491"/>
    <mergeCell ref="H461:H464"/>
    <mergeCell ref="F387:F390"/>
    <mergeCell ref="O514:O516"/>
    <mergeCell ref="I351:I354"/>
    <mergeCell ref="H351:H354"/>
    <mergeCell ref="N507:N508"/>
    <mergeCell ref="I497:I501"/>
    <mergeCell ref="O507:O508"/>
    <mergeCell ref="J497:J501"/>
    <mergeCell ref="N505:N506"/>
    <mergeCell ref="G461:G464"/>
    <mergeCell ref="O571:O574"/>
    <mergeCell ref="I405:I409"/>
    <mergeCell ref="J405:J406"/>
    <mergeCell ref="J555:J558"/>
    <mergeCell ref="J559:J562"/>
    <mergeCell ref="J430:J436"/>
    <mergeCell ref="J563:J566"/>
    <mergeCell ref="J567:J570"/>
    <mergeCell ref="J410:J413"/>
    <mergeCell ref="I410:I413"/>
    <mergeCell ref="J400:J401"/>
    <mergeCell ref="M563:M566"/>
    <mergeCell ref="N563:N566"/>
    <mergeCell ref="F371:F374"/>
    <mergeCell ref="J351:J354"/>
    <mergeCell ref="F325:F328"/>
    <mergeCell ref="F405:F408"/>
    <mergeCell ref="M507:M508"/>
    <mergeCell ref="M511:M512"/>
    <mergeCell ref="G363:G366"/>
    <mergeCell ref="D529:D531"/>
    <mergeCell ref="D538:D540"/>
    <mergeCell ref="D520:D522"/>
    <mergeCell ref="G505:G513"/>
    <mergeCell ref="F517:F519"/>
    <mergeCell ref="M405:M406"/>
    <mergeCell ref="G430:G436"/>
    <mergeCell ref="D514:D516"/>
    <mergeCell ref="E514:E516"/>
    <mergeCell ref="G414:G417"/>
    <mergeCell ref="E559:E562"/>
    <mergeCell ref="G347:G350"/>
    <mergeCell ref="D355:D358"/>
    <mergeCell ref="O563:O566"/>
    <mergeCell ref="M567:M570"/>
    <mergeCell ref="N567:N570"/>
    <mergeCell ref="O567:O570"/>
    <mergeCell ref="F426:F429"/>
    <mergeCell ref="J395:J396"/>
    <mergeCell ref="H395:H399"/>
    <mergeCell ref="C414:C417"/>
    <mergeCell ref="D414:D417"/>
    <mergeCell ref="H316:H319"/>
    <mergeCell ref="D387:D390"/>
    <mergeCell ref="H430:H436"/>
    <mergeCell ref="G437:G444"/>
    <mergeCell ref="H422:H425"/>
    <mergeCell ref="G379:G382"/>
    <mergeCell ref="H414:H417"/>
    <mergeCell ref="G426:G429"/>
    <mergeCell ref="F457:F460"/>
    <mergeCell ref="H457:H460"/>
    <mergeCell ref="J465:J468"/>
    <mergeCell ref="D480:F483"/>
    <mergeCell ref="J480:J485"/>
    <mergeCell ref="E517:E519"/>
    <mergeCell ref="D511:D513"/>
    <mergeCell ref="J495:J496"/>
    <mergeCell ref="E511:E513"/>
    <mergeCell ref="C477:K477"/>
    <mergeCell ref="D430:F433"/>
    <mergeCell ref="D426:D429"/>
    <mergeCell ref="D437:F440"/>
    <mergeCell ref="I414:I429"/>
    <mergeCell ref="J418:J421"/>
    <mergeCell ref="J445:J448"/>
    <mergeCell ref="D445:F448"/>
    <mergeCell ref="G445:G448"/>
    <mergeCell ref="G422:G425"/>
    <mergeCell ref="F418:F421"/>
    <mergeCell ref="C453:C456"/>
    <mergeCell ref="D502:D504"/>
    <mergeCell ref="G520:G528"/>
    <mergeCell ref="F520:F522"/>
    <mergeCell ref="H497:H501"/>
    <mergeCell ref="E505:E510"/>
    <mergeCell ref="G514:G519"/>
    <mergeCell ref="D461:F464"/>
    <mergeCell ref="F502:F504"/>
    <mergeCell ref="F453:F456"/>
    <mergeCell ref="N511:N512"/>
    <mergeCell ref="J571:J574"/>
    <mergeCell ref="J551:J554"/>
    <mergeCell ref="I486:I491"/>
    <mergeCell ref="I480:I485"/>
    <mergeCell ref="H449:H452"/>
    <mergeCell ref="H473:H476"/>
    <mergeCell ref="H532:H543"/>
    <mergeCell ref="I529:I531"/>
    <mergeCell ref="H453:H456"/>
    <mergeCell ref="J449:J452"/>
    <mergeCell ref="C497:C501"/>
    <mergeCell ref="J461:J464"/>
    <mergeCell ref="F441:F444"/>
    <mergeCell ref="H437:H444"/>
    <mergeCell ref="C457:C460"/>
    <mergeCell ref="G480:G485"/>
    <mergeCell ref="C445:C448"/>
    <mergeCell ref="C449:C452"/>
    <mergeCell ref="C465:C468"/>
    <mergeCell ref="B571:B574"/>
    <mergeCell ref="C571:C574"/>
    <mergeCell ref="A572:A574"/>
    <mergeCell ref="H563:H574"/>
    <mergeCell ref="G563:G574"/>
    <mergeCell ref="M571:M574"/>
    <mergeCell ref="F567:F570"/>
    <mergeCell ref="F571:F574"/>
    <mergeCell ref="B563:B566"/>
    <mergeCell ref="C563:C566"/>
    <mergeCell ref="A564:A566"/>
    <mergeCell ref="B567:B570"/>
    <mergeCell ref="C567:C570"/>
    <mergeCell ref="A568:A570"/>
    <mergeCell ref="N603:W603"/>
    <mergeCell ref="F559:F562"/>
    <mergeCell ref="E555:E558"/>
    <mergeCell ref="N502:N504"/>
    <mergeCell ref="O502:O504"/>
    <mergeCell ref="D563:D566"/>
    <mergeCell ref="D567:D570"/>
    <mergeCell ref="D571:D574"/>
    <mergeCell ref="E567:E570"/>
    <mergeCell ref="N571:N574"/>
    <mergeCell ref="B42:B44"/>
    <mergeCell ref="A42:A44"/>
    <mergeCell ref="N274:N275"/>
    <mergeCell ref="O274:O275"/>
    <mergeCell ref="G555:G562"/>
    <mergeCell ref="H555:H562"/>
    <mergeCell ref="G497:G501"/>
    <mergeCell ref="H502:H504"/>
    <mergeCell ref="G453:G456"/>
    <mergeCell ref="C479:L479"/>
    <mergeCell ref="V517:W518"/>
    <mergeCell ref="J426:J429"/>
    <mergeCell ref="C461:C464"/>
    <mergeCell ref="C486:C489"/>
    <mergeCell ref="C42:L44"/>
    <mergeCell ref="F469:F471"/>
    <mergeCell ref="I461:I476"/>
    <mergeCell ref="J437:J440"/>
    <mergeCell ref="J441:J444"/>
  </mergeCells>
  <printOptions horizontalCentered="1" verticalCentered="1"/>
  <pageMargins left="0.23622047244094491" right="0.23622047244094491" top="0.43307086614173229" bottom="0.15748031496062992" header="0.19685039370078741" footer="0.15748031496062992"/>
  <pageSetup paperSize="9" scale="83" firstPageNumber="25" fitToHeight="0" orientation="landscape" useFirstPageNumber="1" r:id="rId1"/>
  <headerFooter scaleWithDoc="0"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E50D-899A-40D7-956E-E617BA981586}">
  <dimension ref="B3:L26"/>
  <sheetViews>
    <sheetView topLeftCell="A13" workbookViewId="0">
      <selection activeCell="E18" sqref="E18"/>
    </sheetView>
  </sheetViews>
  <sheetFormatPr defaultColWidth="9.140625" defaultRowHeight="15" x14ac:dyDescent="0.25"/>
  <cols>
    <col min="1" max="1" width="9.140625" style="1514"/>
    <col min="2" max="2" width="9" style="1514" customWidth="1"/>
    <col min="3" max="3" width="60.85546875" style="1514" customWidth="1"/>
    <col min="4" max="16384" width="9.140625" style="1514"/>
  </cols>
  <sheetData>
    <row r="3" spans="2:12" ht="29.25" customHeight="1" x14ac:dyDescent="0.25">
      <c r="B3" s="79" t="s">
        <v>475</v>
      </c>
      <c r="C3" s="79"/>
      <c r="D3" s="1526"/>
      <c r="E3" s="1526"/>
      <c r="F3" s="1526"/>
      <c r="G3" s="1526"/>
    </row>
    <row r="4" spans="2:12" ht="15.75" customHeight="1" thickBot="1" x14ac:dyDescent="0.3">
      <c r="B4" s="1525"/>
      <c r="C4" s="1525"/>
      <c r="D4" s="1525"/>
      <c r="E4" s="1525"/>
      <c r="F4" s="1525"/>
      <c r="G4" s="1525"/>
    </row>
    <row r="5" spans="2:12" ht="59.25" customHeight="1" thickBot="1" x14ac:dyDescent="0.3">
      <c r="B5" s="1524" t="s">
        <v>474</v>
      </c>
      <c r="C5" s="1523" t="s">
        <v>473</v>
      </c>
    </row>
    <row r="6" spans="2:12" ht="21.75" customHeight="1" x14ac:dyDescent="0.25">
      <c r="B6" s="1522">
        <v>0</v>
      </c>
      <c r="C6" s="1521" t="s">
        <v>58</v>
      </c>
      <c r="L6" s="1520" t="s">
        <v>143</v>
      </c>
    </row>
    <row r="7" spans="2:12" ht="23.25" customHeight="1" x14ac:dyDescent="0.25">
      <c r="B7" s="1518">
        <v>1</v>
      </c>
      <c r="C7" s="1517" t="s">
        <v>472</v>
      </c>
    </row>
    <row r="8" spans="2:12" ht="24.75" customHeight="1" x14ac:dyDescent="0.25">
      <c r="B8" s="1518">
        <v>2</v>
      </c>
      <c r="C8" s="1517" t="s">
        <v>471</v>
      </c>
    </row>
    <row r="9" spans="2:12" ht="15.75" customHeight="1" x14ac:dyDescent="0.25">
      <c r="B9" s="1518">
        <v>3</v>
      </c>
      <c r="C9" s="1517" t="s">
        <v>470</v>
      </c>
    </row>
    <row r="10" spans="2:12" ht="24" customHeight="1" x14ac:dyDescent="0.25">
      <c r="B10" s="1518">
        <v>4</v>
      </c>
      <c r="C10" s="1517" t="s">
        <v>469</v>
      </c>
    </row>
    <row r="11" spans="2:12" ht="15" customHeight="1" x14ac:dyDescent="0.25">
      <c r="B11" s="1518">
        <v>5</v>
      </c>
      <c r="C11" s="1517" t="s">
        <v>201</v>
      </c>
    </row>
    <row r="12" spans="2:12" ht="30.75" customHeight="1" x14ac:dyDescent="0.25">
      <c r="B12" s="1518">
        <v>6</v>
      </c>
      <c r="C12" s="1517" t="s">
        <v>468</v>
      </c>
    </row>
    <row r="13" spans="2:12" ht="23.25" customHeight="1" x14ac:dyDescent="0.25">
      <c r="B13" s="1518">
        <v>7</v>
      </c>
      <c r="C13" s="1517" t="s">
        <v>151</v>
      </c>
    </row>
    <row r="14" spans="2:12" ht="24" customHeight="1" x14ac:dyDescent="0.25">
      <c r="B14" s="1518">
        <v>8</v>
      </c>
      <c r="C14" s="1517" t="s">
        <v>467</v>
      </c>
    </row>
    <row r="15" spans="2:12" ht="24" customHeight="1" x14ac:dyDescent="0.25">
      <c r="B15" s="1518">
        <v>9</v>
      </c>
      <c r="C15" s="1517" t="s">
        <v>392</v>
      </c>
    </row>
    <row r="16" spans="2:12" ht="18" customHeight="1" x14ac:dyDescent="0.25">
      <c r="B16" s="1518">
        <v>10</v>
      </c>
      <c r="C16" s="1517" t="s">
        <v>466</v>
      </c>
    </row>
    <row r="17" spans="2:3" ht="24.75" customHeight="1" x14ac:dyDescent="0.25">
      <c r="B17" s="1518">
        <v>11</v>
      </c>
      <c r="C17" s="1517" t="s">
        <v>306</v>
      </c>
    </row>
    <row r="18" spans="2:3" ht="22.5" customHeight="1" x14ac:dyDescent="0.25">
      <c r="B18" s="1518">
        <v>12</v>
      </c>
      <c r="C18" s="1517" t="s">
        <v>465</v>
      </c>
    </row>
    <row r="19" spans="2:3" ht="21" customHeight="1" x14ac:dyDescent="0.25">
      <c r="B19" s="1518">
        <v>13</v>
      </c>
      <c r="C19" s="1517" t="s">
        <v>464</v>
      </c>
    </row>
    <row r="20" spans="2:3" ht="28.5" customHeight="1" x14ac:dyDescent="0.25">
      <c r="B20" s="1518">
        <v>14</v>
      </c>
      <c r="C20" s="1517" t="s">
        <v>204</v>
      </c>
    </row>
    <row r="21" spans="2:3" ht="24" customHeight="1" x14ac:dyDescent="0.25">
      <c r="B21" s="1518">
        <v>15</v>
      </c>
      <c r="C21" s="1517" t="s">
        <v>91</v>
      </c>
    </row>
    <row r="22" spans="2:3" ht="18.75" customHeight="1" x14ac:dyDescent="0.25">
      <c r="B22" s="1518">
        <v>16</v>
      </c>
      <c r="C22" s="1519" t="s">
        <v>463</v>
      </c>
    </row>
    <row r="23" spans="2:3" ht="21" customHeight="1" x14ac:dyDescent="0.25">
      <c r="B23" s="1518">
        <v>17</v>
      </c>
      <c r="C23" s="1517" t="s">
        <v>462</v>
      </c>
    </row>
    <row r="24" spans="2:3" ht="21" customHeight="1" x14ac:dyDescent="0.25">
      <c r="B24" s="1518">
        <v>18</v>
      </c>
      <c r="C24" s="1517" t="s">
        <v>461</v>
      </c>
    </row>
    <row r="25" spans="2:3" ht="21" customHeight="1" x14ac:dyDescent="0.25">
      <c r="B25" s="1518">
        <v>19</v>
      </c>
      <c r="C25" s="1517" t="s">
        <v>460</v>
      </c>
    </row>
    <row r="26" spans="2:3" ht="26.25" customHeight="1" thickBot="1" x14ac:dyDescent="0.3">
      <c r="B26" s="1516">
        <v>20</v>
      </c>
      <c r="C26" s="1515" t="s">
        <v>459</v>
      </c>
    </row>
  </sheetData>
  <mergeCells count="2">
    <mergeCell ref="B4:G4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2 programa </vt:lpstr>
      <vt:lpstr>3 programa</vt:lpstr>
      <vt:lpstr>10 programa</vt:lpstr>
      <vt:lpstr>Priemonių vykdytojų kodai </vt:lpstr>
      <vt:lpstr>'10 programa'!Print_Area</vt:lpstr>
      <vt:lpstr>'2 programa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dcterms:created xsi:type="dcterms:W3CDTF">2025-04-25T11:13:52Z</dcterms:created>
  <dcterms:modified xsi:type="dcterms:W3CDTF">2025-04-25T11:18:45Z</dcterms:modified>
</cp:coreProperties>
</file>