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iana2\Desktop\MVP 2025\1 keitimas\"/>
    </mc:Choice>
  </mc:AlternateContent>
  <xr:revisionPtr revIDLastSave="0" documentId="13_ncr:1_{9CDF1161-4427-4B1A-A030-427D4867A1BA}" xr6:coauthVersionLast="47" xr6:coauthVersionMax="47" xr10:uidLastSave="{00000000-0000-0000-0000-000000000000}"/>
  <bookViews>
    <workbookView xWindow="-120" yWindow="-120" windowWidth="29040" windowHeight="15720" activeTab="5" xr2:uid="{7D017911-A9AA-44A3-9C28-F4E4915626A0}"/>
  </bookViews>
  <sheets>
    <sheet name="1 Programa" sheetId="1" r:id="rId1"/>
    <sheet name="10 programa" sheetId="3" r:id="rId2"/>
    <sheet name="13 programa" sheetId="4" r:id="rId3"/>
    <sheet name="14 programa" sheetId="5" r:id="rId4"/>
    <sheet name="15 programa" sheetId="6" r:id="rId5"/>
    <sheet name="16 programa" sheetId="7" r:id="rId6"/>
    <sheet name="Priemonių vykdytojų kodai " sheetId="2" r:id="rId7"/>
  </sheets>
  <definedNames>
    <definedName name="_xlnm._FilterDatabase" localSheetId="1" hidden="1">'10 programa'!$A$6:$L$580</definedName>
    <definedName name="_xlnm.Print_Area" localSheetId="0">'1 Programa'!$A$1:$O$141</definedName>
    <definedName name="_xlnm.Print_Area" localSheetId="1">'10 programa'!$A$1:$O$633</definedName>
    <definedName name="_xlnm.Print_Area" localSheetId="4">'15 programa'!$A$1:$X$178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6" i="7" l="1"/>
  <c r="L60" i="7" s="1"/>
  <c r="L59" i="7" s="1"/>
  <c r="L17" i="7"/>
  <c r="L45" i="7" s="1"/>
  <c r="L19" i="7"/>
  <c r="L20" i="7"/>
  <c r="L22" i="7"/>
  <c r="L23" i="7"/>
  <c r="L24" i="7"/>
  <c r="L29" i="7"/>
  <c r="L30" i="7"/>
  <c r="L55" i="7" s="1"/>
  <c r="L54" i="7" s="1"/>
  <c r="L34" i="7"/>
  <c r="L39" i="7"/>
  <c r="L44" i="7"/>
  <c r="L46" i="7"/>
  <c r="L47" i="7" s="1"/>
  <c r="L72" i="7"/>
  <c r="L53" i="7" l="1"/>
  <c r="L78" i="7" s="1"/>
  <c r="L13" i="6"/>
  <c r="L14" i="6"/>
  <c r="L15" i="6"/>
  <c r="L16" i="6" s="1"/>
  <c r="L18" i="6"/>
  <c r="L20" i="6"/>
  <c r="L22" i="6"/>
  <c r="L24" i="6"/>
  <c r="L26" i="6"/>
  <c r="L28" i="6"/>
  <c r="L30" i="6"/>
  <c r="L33" i="6"/>
  <c r="L35" i="6"/>
  <c r="L38" i="6"/>
  <c r="L39" i="6"/>
  <c r="L40" i="6"/>
  <c r="L41" i="6"/>
  <c r="L42" i="6"/>
  <c r="L46" i="6"/>
  <c r="L50" i="6"/>
  <c r="L54" i="6"/>
  <c r="L57" i="6"/>
  <c r="L60" i="6"/>
  <c r="L61" i="6"/>
  <c r="L65" i="6" s="1"/>
  <c r="L62" i="6"/>
  <c r="L63" i="6"/>
  <c r="L158" i="6" s="1"/>
  <c r="L64" i="6"/>
  <c r="L68" i="6"/>
  <c r="L71" i="6"/>
  <c r="L75" i="6"/>
  <c r="L79" i="6"/>
  <c r="L80" i="6"/>
  <c r="L84" i="6" s="1"/>
  <c r="L81" i="6"/>
  <c r="L82" i="6"/>
  <c r="L83" i="6"/>
  <c r="L89" i="6"/>
  <c r="L90" i="6"/>
  <c r="L91" i="6"/>
  <c r="L92" i="6"/>
  <c r="L94" i="6"/>
  <c r="L98" i="6"/>
  <c r="L101" i="6"/>
  <c r="L103" i="6"/>
  <c r="L105" i="6"/>
  <c r="L107" i="6"/>
  <c r="L109" i="6"/>
  <c r="L111" i="6"/>
  <c r="L112" i="6"/>
  <c r="L113" i="6"/>
  <c r="L114" i="6"/>
  <c r="L115" i="6"/>
  <c r="L116" i="6"/>
  <c r="L120" i="6"/>
  <c r="L124" i="6"/>
  <c r="L126" i="6"/>
  <c r="L132" i="6"/>
  <c r="L135" i="6" s="1"/>
  <c r="L142" i="6" s="1"/>
  <c r="L133" i="6"/>
  <c r="L134" i="6"/>
  <c r="L138" i="6"/>
  <c r="L141" i="6"/>
  <c r="L157" i="6"/>
  <c r="L156" i="6" s="1"/>
  <c r="L171" i="6"/>
  <c r="L170" i="6" s="1"/>
  <c r="L129" i="6" l="1"/>
  <c r="L143" i="6" s="1"/>
  <c r="L144" i="6" s="1"/>
  <c r="L153" i="6"/>
  <c r="L152" i="6" s="1"/>
  <c r="L151" i="6" s="1"/>
  <c r="L176" i="6" s="1"/>
  <c r="L16" i="5"/>
  <c r="L110" i="5" s="1"/>
  <c r="L109" i="5" s="1"/>
  <c r="L108" i="5" s="1"/>
  <c r="L133" i="5" s="1"/>
  <c r="L19" i="5"/>
  <c r="L48" i="5" s="1"/>
  <c r="L102" i="5" s="1"/>
  <c r="L103" i="5" s="1"/>
  <c r="L21" i="5"/>
  <c r="L22" i="5"/>
  <c r="L24" i="5"/>
  <c r="L27" i="5"/>
  <c r="L28" i="5"/>
  <c r="L31" i="5"/>
  <c r="L33" i="5"/>
  <c r="L35" i="5"/>
  <c r="L37" i="5"/>
  <c r="L39" i="5"/>
  <c r="L41" i="5"/>
  <c r="L43" i="5"/>
  <c r="L45" i="5"/>
  <c r="L47" i="5"/>
  <c r="L52" i="5"/>
  <c r="L53" i="5"/>
  <c r="L55" i="5"/>
  <c r="L58" i="5"/>
  <c r="L61" i="5"/>
  <c r="L63" i="5"/>
  <c r="L65" i="5"/>
  <c r="L67" i="5"/>
  <c r="L69" i="5"/>
  <c r="L71" i="5"/>
  <c r="L72" i="5"/>
  <c r="L77" i="5"/>
  <c r="L79" i="5"/>
  <c r="L80" i="5"/>
  <c r="L81" i="5"/>
  <c r="L82" i="5"/>
  <c r="L85" i="5"/>
  <c r="L88" i="5"/>
  <c r="L89" i="5"/>
  <c r="L91" i="5"/>
  <c r="L93" i="5"/>
  <c r="L101" i="5" s="1"/>
  <c r="L95" i="5"/>
  <c r="L96" i="5"/>
  <c r="L98" i="5"/>
  <c r="L100" i="5"/>
  <c r="L114" i="5"/>
  <c r="L127" i="5"/>
  <c r="L20" i="4" l="1"/>
  <c r="L21" i="4"/>
  <c r="L22" i="4"/>
  <c r="L23" i="4"/>
  <c r="L24" i="4"/>
  <c r="L200" i="4" s="1"/>
  <c r="L26" i="4"/>
  <c r="L84" i="4" s="1"/>
  <c r="L168" i="4" s="1"/>
  <c r="L32" i="4"/>
  <c r="L33" i="4"/>
  <c r="L34" i="4"/>
  <c r="L35" i="4"/>
  <c r="L38" i="4"/>
  <c r="L41" i="4"/>
  <c r="L45" i="4"/>
  <c r="L46" i="4"/>
  <c r="L51" i="4"/>
  <c r="L58" i="4"/>
  <c r="L67" i="4"/>
  <c r="L203" i="4" s="1"/>
  <c r="L69" i="4"/>
  <c r="L70" i="4"/>
  <c r="L73" i="4"/>
  <c r="L74" i="4"/>
  <c r="L75" i="4"/>
  <c r="L77" i="4"/>
  <c r="L78" i="4"/>
  <c r="L83" i="4"/>
  <c r="L87" i="4"/>
  <c r="L88" i="4"/>
  <c r="L89" i="4"/>
  <c r="L208" i="4" s="1"/>
  <c r="L90" i="4"/>
  <c r="L91" i="4"/>
  <c r="L94" i="4"/>
  <c r="L97" i="4"/>
  <c r="L101" i="4"/>
  <c r="L105" i="4"/>
  <c r="L108" i="4"/>
  <c r="L110" i="4"/>
  <c r="L114" i="4"/>
  <c r="L117" i="4"/>
  <c r="L121" i="4"/>
  <c r="L123" i="4"/>
  <c r="L125" i="4"/>
  <c r="L127" i="4"/>
  <c r="L130" i="4"/>
  <c r="L133" i="4"/>
  <c r="L136" i="4"/>
  <c r="L138" i="4"/>
  <c r="L140" i="4"/>
  <c r="L142" i="4"/>
  <c r="L144" i="4"/>
  <c r="L146" i="4"/>
  <c r="L148" i="4"/>
  <c r="L151" i="4"/>
  <c r="L153" i="4"/>
  <c r="L155" i="4"/>
  <c r="L157" i="4"/>
  <c r="L160" i="4"/>
  <c r="L163" i="4"/>
  <c r="L166" i="4"/>
  <c r="L167" i="4"/>
  <c r="L176" i="4"/>
  <c r="L177" i="4"/>
  <c r="L187" i="4" s="1"/>
  <c r="L180" i="4"/>
  <c r="L183" i="4"/>
  <c r="L185" i="4"/>
  <c r="L186" i="4"/>
  <c r="L196" i="4"/>
  <c r="L195" i="4" s="1"/>
  <c r="L214" i="4"/>
  <c r="L213" i="4" s="1"/>
  <c r="L199" i="4" l="1"/>
  <c r="L194" i="4" s="1"/>
  <c r="L219" i="4" s="1"/>
  <c r="L188" i="4"/>
  <c r="L16" i="3"/>
  <c r="L20" i="3"/>
  <c r="L25" i="3"/>
  <c r="L30" i="3"/>
  <c r="L34" i="3"/>
  <c r="L35" i="3"/>
  <c r="L36" i="3"/>
  <c r="L37" i="3"/>
  <c r="L38" i="3"/>
  <c r="L39" i="3"/>
  <c r="L49" i="3"/>
  <c r="L54" i="3"/>
  <c r="L58" i="3"/>
  <c r="L62" i="3"/>
  <c r="L66" i="3"/>
  <c r="L70" i="3"/>
  <c r="L74" i="3"/>
  <c r="L75" i="3"/>
  <c r="L76" i="3"/>
  <c r="L77" i="3"/>
  <c r="L78" i="3"/>
  <c r="L80" i="3"/>
  <c r="L588" i="3" s="1"/>
  <c r="L587" i="3" s="1"/>
  <c r="L83" i="3"/>
  <c r="L85" i="3"/>
  <c r="L86" i="3"/>
  <c r="L89" i="3"/>
  <c r="L91" i="3" s="1"/>
  <c r="L94" i="3" s="1"/>
  <c r="L93" i="3"/>
  <c r="L99" i="3"/>
  <c r="L101" i="3"/>
  <c r="L103" i="3"/>
  <c r="L104" i="3"/>
  <c r="L108" i="3"/>
  <c r="L109" i="3"/>
  <c r="L110" i="3"/>
  <c r="L603" i="3" s="1"/>
  <c r="L602" i="3" s="1"/>
  <c r="L111" i="3"/>
  <c r="L126" i="3" s="1"/>
  <c r="L115" i="3"/>
  <c r="L119" i="3"/>
  <c r="L120" i="3"/>
  <c r="L121" i="3"/>
  <c r="L122" i="3"/>
  <c r="L125" i="3"/>
  <c r="L132" i="3"/>
  <c r="L135" i="3"/>
  <c r="L137" i="3"/>
  <c r="L138" i="3"/>
  <c r="L139" i="3"/>
  <c r="L140" i="3"/>
  <c r="L141" i="3"/>
  <c r="L147" i="3"/>
  <c r="L142" i="3" s="1"/>
  <c r="L148" i="3"/>
  <c r="L149" i="3"/>
  <c r="L150" i="3"/>
  <c r="L596" i="3" s="1"/>
  <c r="L151" i="3"/>
  <c r="L155" i="3"/>
  <c r="L157" i="3"/>
  <c r="L160" i="3" s="1"/>
  <c r="L158" i="3"/>
  <c r="L159" i="3"/>
  <c r="L164" i="3"/>
  <c r="L169" i="3"/>
  <c r="L170" i="3"/>
  <c r="L172" i="3"/>
  <c r="L175" i="3"/>
  <c r="L176" i="3"/>
  <c r="L177" i="3"/>
  <c r="L178" i="3"/>
  <c r="L180" i="3"/>
  <c r="L288" i="3" s="1"/>
  <c r="L184" i="3"/>
  <c r="L188" i="3"/>
  <c r="L192" i="3"/>
  <c r="L198" i="3"/>
  <c r="L202" i="3"/>
  <c r="L206" i="3"/>
  <c r="L210" i="3"/>
  <c r="L214" i="3"/>
  <c r="L218" i="3"/>
  <c r="L222" i="3"/>
  <c r="L226" i="3"/>
  <c r="L230" i="3"/>
  <c r="L234" i="3"/>
  <c r="L236" i="3"/>
  <c r="L237" i="3"/>
  <c r="L238" i="3"/>
  <c r="L239" i="3"/>
  <c r="L243" i="3"/>
  <c r="L247" i="3"/>
  <c r="L251" i="3"/>
  <c r="L255" i="3"/>
  <c r="L259" i="3"/>
  <c r="L263" i="3"/>
  <c r="L267" i="3"/>
  <c r="L271" i="3"/>
  <c r="L275" i="3"/>
  <c r="L279" i="3"/>
  <c r="L280" i="3"/>
  <c r="L283" i="3"/>
  <c r="L287" i="3"/>
  <c r="L294" i="3"/>
  <c r="L298" i="3" s="1"/>
  <c r="L476" i="3" s="1"/>
  <c r="L579" i="3" s="1"/>
  <c r="L295" i="3"/>
  <c r="L296" i="3"/>
  <c r="L297" i="3"/>
  <c r="L302" i="3"/>
  <c r="L306" i="3"/>
  <c r="L310" i="3"/>
  <c r="L314" i="3"/>
  <c r="L318" i="3"/>
  <c r="L323" i="3"/>
  <c r="L327" i="3"/>
  <c r="L331" i="3"/>
  <c r="L335" i="3"/>
  <c r="L341" i="3"/>
  <c r="L345" i="3"/>
  <c r="L349" i="3"/>
  <c r="L353" i="3"/>
  <c r="L357" i="3"/>
  <c r="L361" i="3"/>
  <c r="L365" i="3"/>
  <c r="L369" i="3"/>
  <c r="L373" i="3"/>
  <c r="L377" i="3"/>
  <c r="L381" i="3"/>
  <c r="L385" i="3"/>
  <c r="L389" i="3"/>
  <c r="L393" i="3"/>
  <c r="L398" i="3"/>
  <c r="L403" i="3"/>
  <c r="L408" i="3"/>
  <c r="L409" i="3"/>
  <c r="L410" i="3"/>
  <c r="L411" i="3"/>
  <c r="L412" i="3"/>
  <c r="L416" i="3"/>
  <c r="L420" i="3"/>
  <c r="L424" i="3"/>
  <c r="L428" i="3"/>
  <c r="L429" i="3"/>
  <c r="L432" i="3" s="1"/>
  <c r="L431" i="3"/>
  <c r="L435" i="3"/>
  <c r="L436" i="3"/>
  <c r="L437" i="3"/>
  <c r="L438" i="3"/>
  <c r="L439" i="3"/>
  <c r="L443" i="3"/>
  <c r="L444" i="3"/>
  <c r="L445" i="3"/>
  <c r="L446" i="3"/>
  <c r="L447" i="3"/>
  <c r="L451" i="3"/>
  <c r="L455" i="3"/>
  <c r="L459" i="3"/>
  <c r="L460" i="3"/>
  <c r="L461" i="3"/>
  <c r="L462" i="3"/>
  <c r="L463" i="3"/>
  <c r="L467" i="3"/>
  <c r="L471" i="3"/>
  <c r="L475" i="3"/>
  <c r="L479" i="3"/>
  <c r="L482" i="3" s="1"/>
  <c r="L578" i="3" s="1"/>
  <c r="L484" i="3"/>
  <c r="L485" i="3"/>
  <c r="L488" i="3" s="1"/>
  <c r="L490" i="3"/>
  <c r="L491" i="3"/>
  <c r="L493" i="3"/>
  <c r="L495" i="3"/>
  <c r="L496" i="3"/>
  <c r="L500" i="3" s="1"/>
  <c r="L497" i="3"/>
  <c r="L498" i="3"/>
  <c r="L597" i="3" s="1"/>
  <c r="L499" i="3"/>
  <c r="L503" i="3"/>
  <c r="L508" i="3"/>
  <c r="L509" i="3" s="1"/>
  <c r="L515" i="3"/>
  <c r="L518" i="3"/>
  <c r="L521" i="3"/>
  <c r="L524" i="3"/>
  <c r="L527" i="3"/>
  <c r="L530" i="3"/>
  <c r="L533" i="3"/>
  <c r="L536" i="3"/>
  <c r="L539" i="3"/>
  <c r="L542" i="3"/>
  <c r="L545" i="3"/>
  <c r="L549" i="3"/>
  <c r="L553" i="3"/>
  <c r="L557" i="3"/>
  <c r="L561" i="3"/>
  <c r="L565" i="3"/>
  <c r="L569" i="3"/>
  <c r="L573" i="3"/>
  <c r="L577" i="3"/>
  <c r="L605" i="3"/>
  <c r="L127" i="3" l="1"/>
  <c r="L580" i="3" s="1"/>
  <c r="L165" i="3"/>
  <c r="L289" i="3" s="1"/>
  <c r="L591" i="3"/>
  <c r="L586" i="3" s="1"/>
  <c r="L611" i="3" s="1"/>
  <c r="L15" i="1"/>
  <c r="L17" i="1"/>
  <c r="L18" i="1"/>
  <c r="L19" i="1"/>
  <c r="L21" i="1"/>
  <c r="L32" i="1"/>
  <c r="L33" i="1"/>
  <c r="L115" i="1" s="1"/>
  <c r="L114" i="1" s="1"/>
  <c r="L34" i="1"/>
  <c r="L35" i="1"/>
  <c r="L119" i="1" s="1"/>
  <c r="L37" i="1"/>
  <c r="L44" i="1"/>
  <c r="L45" i="1"/>
  <c r="L46" i="1" s="1"/>
  <c r="L52" i="1"/>
  <c r="L53" i="1"/>
  <c r="L54" i="1"/>
  <c r="L56" i="1"/>
  <c r="L58" i="1"/>
  <c r="L64" i="1"/>
  <c r="L66" i="1"/>
  <c r="L71" i="1"/>
  <c r="L67" i="1" s="1"/>
  <c r="L68" i="1" s="1"/>
  <c r="L73" i="1"/>
  <c r="L75" i="1"/>
  <c r="L77" i="1"/>
  <c r="L79" i="1"/>
  <c r="L84" i="1"/>
  <c r="L80" i="1" s="1"/>
  <c r="L81" i="1" s="1"/>
  <c r="L86" i="1"/>
  <c r="L88" i="1"/>
  <c r="L90" i="1"/>
  <c r="L92" i="1"/>
  <c r="L94" i="1"/>
  <c r="L96" i="1"/>
  <c r="L97" i="1"/>
  <c r="L98" i="1"/>
  <c r="L100" i="1"/>
  <c r="L101" i="1"/>
  <c r="L102" i="1"/>
  <c r="L104" i="1"/>
  <c r="L61" i="1" l="1"/>
  <c r="L105" i="1"/>
  <c r="L120" i="1" l="1"/>
  <c r="L118" i="1" s="1"/>
  <c r="L113" i="1" s="1"/>
  <c r="L138" i="1" s="1"/>
  <c r="L106" i="1"/>
  <c r="L108" i="1" s="1"/>
  <c r="L107" i="1" s="1"/>
</calcChain>
</file>

<file path=xl/sharedStrings.xml><?xml version="1.0" encoding="utf-8"?>
<sst xmlns="http://schemas.openxmlformats.org/spreadsheetml/2006/main" count="4463" uniqueCount="946">
  <si>
    <t>Asignavimų ir kitų lėšų pokytis, palyginti su ankstesnių metų patvirtintų asignavimų ir kitų lėšų planu</t>
  </si>
  <si>
    <t>Iš jų: regioninių pažangos priemonių lėšos</t>
  </si>
  <si>
    <r>
      <t xml:space="preserve">IŠ VISO programai finansuoti pagal finansavimo šaltinius </t>
    </r>
    <r>
      <rPr>
        <b/>
        <i/>
        <sz val="11"/>
        <color theme="1"/>
        <rFont val="Times New Roman"/>
        <family val="1"/>
        <charset val="186"/>
      </rPr>
      <t>(1 ir 2 punktai)</t>
    </r>
  </si>
  <si>
    <t>2.5. Kitos</t>
  </si>
  <si>
    <r>
      <t xml:space="preserve">2.4. Rėmėjų lėšos </t>
    </r>
    <r>
      <rPr>
        <b/>
        <sz val="11"/>
        <rFont val="Times New Roman"/>
        <family val="1"/>
        <charset val="186"/>
      </rPr>
      <t>(RL)</t>
    </r>
  </si>
  <si>
    <r>
      <t>2.3. Gyventojų pajamų mokestis</t>
    </r>
    <r>
      <rPr>
        <b/>
        <sz val="11"/>
        <rFont val="Times New Roman"/>
        <family val="1"/>
        <charset val="186"/>
      </rPr>
      <t xml:space="preserve"> (GPM)</t>
    </r>
  </si>
  <si>
    <t>2.2. Kitos ES lėšos, kurios neapskaitomos biudžete</t>
  </si>
  <si>
    <r>
      <t>2.1. Valstybės biudžeto lėšos, kurios neapskaitytos biudžete (</t>
    </r>
    <r>
      <rPr>
        <b/>
        <sz val="11"/>
        <rFont val="Times New Roman"/>
        <family val="1"/>
        <charset val="186"/>
      </rPr>
      <t>VBN</t>
    </r>
    <r>
      <rPr>
        <sz val="11"/>
        <rFont val="Times New Roman"/>
        <family val="1"/>
      </rPr>
      <t>)</t>
    </r>
  </si>
  <si>
    <t>2. KITI ŠALTINIAI (Europos Sąjungos finansinė parama projektams įgyvendinti ir kitos teisėtai gautos lėšos, nurodant atskirus šaltinius)</t>
  </si>
  <si>
    <r>
      <t>1.6.2. Savivaldybės aplinkos apsaugos rėmimo specialiosios programos lėšų likutis (</t>
    </r>
    <r>
      <rPr>
        <b/>
        <sz val="11"/>
        <rFont val="Times New Roman"/>
        <family val="1"/>
        <charset val="186"/>
      </rPr>
      <t>SBAAL</t>
    </r>
    <r>
      <rPr>
        <sz val="11"/>
        <rFont val="Times New Roman"/>
        <family val="1"/>
        <charset val="186"/>
      </rPr>
      <t>)</t>
    </r>
  </si>
  <si>
    <r>
      <t>1.6.1. Ankstesnių metų lėšų likutis (</t>
    </r>
    <r>
      <rPr>
        <b/>
        <sz val="11"/>
        <rFont val="Times New Roman"/>
        <family val="1"/>
        <charset val="186"/>
      </rPr>
      <t>L</t>
    </r>
    <r>
      <rPr>
        <sz val="11"/>
        <rFont val="Times New Roman"/>
        <family val="1"/>
        <charset val="186"/>
      </rPr>
      <t>)</t>
    </r>
  </si>
  <si>
    <t xml:space="preserve"> 1.6. Ankstesnių metų lėšų likučiai</t>
  </si>
  <si>
    <r>
      <t xml:space="preserve">1.5. Skolintos lėšos </t>
    </r>
    <r>
      <rPr>
        <b/>
        <sz val="11"/>
        <rFont val="Times New Roman"/>
        <family val="1"/>
        <charset val="186"/>
      </rPr>
      <t>(P)</t>
    </r>
  </si>
  <si>
    <r>
      <t xml:space="preserve">1.4. Europos Sąjungos ir kitos tarptautinės finansinės paramos lėšos </t>
    </r>
    <r>
      <rPr>
        <b/>
        <sz val="11"/>
        <rFont val="Times New Roman"/>
        <family val="1"/>
        <charset val="186"/>
      </rPr>
      <t>(ES)</t>
    </r>
  </si>
  <si>
    <r>
      <t xml:space="preserve">iš jų: 1.3.1 Pajamos už prekes ir paslaugas </t>
    </r>
    <r>
      <rPr>
        <b/>
        <sz val="11"/>
        <rFont val="Times New Roman"/>
        <family val="1"/>
        <charset val="186"/>
      </rPr>
      <t>(SP)</t>
    </r>
  </si>
  <si>
    <t xml:space="preserve">1.3. Lėšos iš pajamų už prekes ir paslaugas </t>
  </si>
  <si>
    <r>
      <t>1.2.6.Valstybės lėšos kapitalo investicijoms (</t>
    </r>
    <r>
      <rPr>
        <b/>
        <sz val="11"/>
        <rFont val="Times New Roman"/>
        <family val="1"/>
        <charset val="186"/>
      </rPr>
      <t>VKI)</t>
    </r>
  </si>
  <si>
    <r>
      <t>1.2.5. 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</si>
  <si>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1.2.4. Valstybės lėšos ugdymo reikmėms finansuoti (</t>
    </r>
    <r>
      <rPr>
        <b/>
        <sz val="11"/>
        <rFont val="Times New Roman"/>
        <family val="1"/>
        <charset val="186"/>
      </rPr>
      <t>ML</t>
    </r>
    <r>
      <rPr>
        <sz val="11"/>
        <rFont val="Times New Roman"/>
        <family val="1"/>
        <charset val="186"/>
      </rPr>
      <t>)</t>
    </r>
  </si>
  <si>
    <r>
      <t>1.2.3. Valstybės regioninėms įstaigoms ir klasėms finansuoti (</t>
    </r>
    <r>
      <rPr>
        <b/>
        <sz val="11"/>
        <rFont val="Times New Roman"/>
        <family val="1"/>
        <charset val="186"/>
      </rPr>
      <t>VBSR)</t>
    </r>
  </si>
  <si>
    <r>
      <t>1.2.2. Valstybės lėšos valstybinėms (valstybės perduotoms savivaldybėms) funkcijoms atlikti (</t>
    </r>
    <r>
      <rPr>
        <b/>
        <sz val="11"/>
        <rFont val="Times New Roman"/>
        <family val="1"/>
        <charset val="186"/>
      </rPr>
      <t>VBSF)</t>
    </r>
  </si>
  <si>
    <r>
      <t>iš jų: 1.2.1. Valstybės lėšos kitoms dotacijoms (</t>
    </r>
    <r>
      <rPr>
        <b/>
        <sz val="11"/>
        <rFont val="Times New Roman"/>
        <family val="1"/>
        <charset val="186"/>
      </rPr>
      <t>VB)</t>
    </r>
  </si>
  <si>
    <t xml:space="preserve">1.2. Lietuvos Respublikos valstybės biudžeto dotacijos </t>
  </si>
  <si>
    <r>
      <t xml:space="preserve">1.1.3. Grąžintos biudžeto lėšos baigus projektus, finansuojamus Europos Sąjungos, kitos tarptautinės finansinės paramos ir bendrojo finansavimo lėšomis </t>
    </r>
    <r>
      <rPr>
        <b/>
        <sz val="11"/>
        <rFont val="Times New Roman"/>
        <family val="1"/>
        <charset val="186"/>
      </rPr>
      <t>(SBES)</t>
    </r>
  </si>
  <si>
    <r>
      <t>1.1.2.Savivaldybės aplinkos apsaugos rėmimo specialiosios programos lėšos (</t>
    </r>
    <r>
      <rPr>
        <b/>
        <sz val="11"/>
        <rFont val="Times New Roman"/>
        <family val="1"/>
        <charset val="186"/>
      </rPr>
      <t>SBAA</t>
    </r>
    <r>
      <rPr>
        <sz val="11"/>
        <rFont val="Times New Roman"/>
        <family val="1"/>
        <charset val="186"/>
      </rPr>
      <t>)</t>
    </r>
  </si>
  <si>
    <r>
      <t xml:space="preserve">iš jų: 1.1.1. Savivaldybės biudžeto lėšos </t>
    </r>
    <r>
      <rPr>
        <b/>
        <sz val="11"/>
        <rFont val="Times New Roman"/>
        <family val="1"/>
        <charset val="186"/>
      </rPr>
      <t>(SB)</t>
    </r>
  </si>
  <si>
    <r>
      <t>iš jo: 1.1.Savivaldybės biudžeto lėšos (nuosavos, be ankstesnių metų likučio)</t>
    </r>
    <r>
      <rPr>
        <b/>
        <sz val="11"/>
        <rFont val="Times New Roman"/>
        <family val="1"/>
        <charset val="186"/>
      </rPr>
      <t xml:space="preserve"> </t>
    </r>
  </si>
  <si>
    <t xml:space="preserve">1.SAVIVALDYBĖS BIUDŽETAS (įskaitant skolintas lėšas) </t>
  </si>
  <si>
    <t>Lėšos 2025 metams</t>
  </si>
  <si>
    <r>
      <t>Finansavimo šaltiniai</t>
    </r>
    <r>
      <rPr>
        <b/>
        <sz val="10"/>
        <color rgb="FFFF0000"/>
        <rFont val="Times New Roman"/>
        <family val="1"/>
        <charset val="186"/>
      </rPr>
      <t xml:space="preserve"> </t>
    </r>
  </si>
  <si>
    <t>tūkst. Eur</t>
  </si>
  <si>
    <t>FINANSAVIMO ŠALTINIŲ SUVESTINĖ</t>
  </si>
  <si>
    <t>*Priemonės požymis –  pažangos priemonė/projektas (P), regioninė pažangos priemonė (PR), valstybinė pažangos priemonė (PV) ,tęstinė priemonė / projektas (T)</t>
  </si>
  <si>
    <t>Iš viso:</t>
  </si>
  <si>
    <t xml:space="preserve">Iš viso  programai: </t>
  </si>
  <si>
    <t>Iš viso programai be likučio</t>
  </si>
  <si>
    <t>Iš viso tikslui</t>
  </si>
  <si>
    <t>01</t>
  </si>
  <si>
    <t>Iš viso uždaviniui</t>
  </si>
  <si>
    <t>02</t>
  </si>
  <si>
    <t>VBSF</t>
  </si>
  <si>
    <t>Savivaldybės teritorijoje perduotos valstybinės žemės patikėtinio funkcijai vykdyti</t>
  </si>
  <si>
    <t>Panevėžio miesto savivaldybės administracija</t>
  </si>
  <si>
    <t>0</t>
  </si>
  <si>
    <t>288724610</t>
  </si>
  <si>
    <t>1.2.16.</t>
  </si>
  <si>
    <t>16</t>
  </si>
  <si>
    <t>Finansuoti tarpinstitucinio bendradarbiavimo koordinavimą (TBK)</t>
  </si>
  <si>
    <t>15</t>
  </si>
  <si>
    <t>1.2.15.</t>
  </si>
  <si>
    <t>vnt.</t>
  </si>
  <si>
    <t>Suderintų į Savivaldybės erdvinių duomenų rinkinį integruotų planų skaičius</t>
  </si>
  <si>
    <t>Teritorijų planavimo ir architektūros skyrius</t>
  </si>
  <si>
    <t>0;14</t>
  </si>
  <si>
    <t>1.2.14.</t>
  </si>
  <si>
    <t>Tvarkyti erdvinių duomenų rinkinį</t>
  </si>
  <si>
    <t>14</t>
  </si>
  <si>
    <t>Tikslingas savivaldybei perduotų pagal nustatytą tikslą ir poreikį sklypų skaičius</t>
  </si>
  <si>
    <t>1.2.13.</t>
  </si>
  <si>
    <t>Savivaldybei priskirtai valstybinei žemei ir kitam valstybiniam turtui valdyti, naudoti ir disponuoti  juo patikėjimo teise</t>
  </si>
  <si>
    <t>13</t>
  </si>
  <si>
    <t>Socialinių reikalų skyrius</t>
  </si>
  <si>
    <t>0;9</t>
  </si>
  <si>
    <t>1.2.12.</t>
  </si>
  <si>
    <t>Administruoti socialines išmokas, paslaugas ir kompensacijas</t>
  </si>
  <si>
    <t>12</t>
  </si>
  <si>
    <t>Proc.</t>
  </si>
  <si>
    <t>Pateikta duomenų Suteiktos valstybės pagalbos registrui (proc. registre įregistruotos valstybės ir nereikšmingos pagalbos nuo visos suteiktos valstybės ir nereikšmingos pagalbos)</t>
  </si>
  <si>
    <t>Teisės skyrius</t>
  </si>
  <si>
    <t>0;13</t>
  </si>
  <si>
    <t>1.2.11.</t>
  </si>
  <si>
    <t>Teikti duomenis Valstybės suteiktos pagalbos registrui</t>
  </si>
  <si>
    <t>11</t>
  </si>
  <si>
    <t>Savivaldybėje elektroniniu būdu pateiktų gyvenamosios vietos deklaracijų dalis nuo visų pateiktų deklaracijų, ne mažiau kaip, proc.</t>
  </si>
  <si>
    <t>Žmogiškųjų išteklių ir dokumentų valdymo skyrius</t>
  </si>
  <si>
    <t>0;16</t>
  </si>
  <si>
    <t>1.2.10.</t>
  </si>
  <si>
    <t>Organizuoti gyventojų gyvenamosios vietos deklaravimą</t>
  </si>
  <si>
    <t>10</t>
  </si>
  <si>
    <t>proc.</t>
  </si>
  <si>
    <t>Asm.</t>
  </si>
  <si>
    <t>Savivaldybės pirminės valstybės garantuojamos teisinės pagalbos specialistų netiksliai (netinkamai) užpildytų prašymų suteikti antrinę valstybės garantuojamą teisinę pagalbą skaičius nuo savivaldybės parengtų prašymų suteikti antrinę valstybės garantuojamą teisinę pagalbą skaičiaus</t>
  </si>
  <si>
    <t>1.2.9.</t>
  </si>
  <si>
    <t>Teikti pirminę teisinę pagalbą</t>
  </si>
  <si>
    <t>09</t>
  </si>
  <si>
    <t>Vykdyti jaunimo teisių apsaugą</t>
  </si>
  <si>
    <t>Vykdyti vaikų teisių apsaugą</t>
  </si>
  <si>
    <t>08</t>
  </si>
  <si>
    <t xml:space="preserve">Jaunimo reikalų koordinatoriams savivaldybėse rekomenduotų atlikti užduočių įgyvendinimas (ne mažiau, kaip) </t>
  </si>
  <si>
    <t>1.2.8.</t>
  </si>
  <si>
    <t>1.2.7.</t>
  </si>
  <si>
    <t>Administruoti laikinuosius darbus</t>
  </si>
  <si>
    <t>07</t>
  </si>
  <si>
    <t>Savivaldybės panaudotų dotacijų dalis nuo visų savivaldybei priskirtų archyvinių dokumentų tvarkymo funkcijai atlikti skirtų asignavimų dalies</t>
  </si>
  <si>
    <t>1.2.6.</t>
  </si>
  <si>
    <t>Tvarkyti archyvinius dokumentus</t>
  </si>
  <si>
    <t>06</t>
  </si>
  <si>
    <r>
      <t xml:space="preserve">Užtikrinti Vietos savivaldos įstatyme numatytų </t>
    </r>
    <r>
      <rPr>
        <b/>
        <sz val="10"/>
        <rFont val="Times New Roman"/>
        <family val="1"/>
      </rPr>
      <t>7</t>
    </r>
    <r>
      <rPr>
        <sz val="10"/>
        <rFont val="Times New Roman"/>
        <family val="1"/>
      </rPr>
      <t xml:space="preserve"> valstybės deleguotų žemės ūkio funkcijų vykdymą</t>
    </r>
  </si>
  <si>
    <t>Apskaitos skyrius</t>
  </si>
  <si>
    <t>0;1</t>
  </si>
  <si>
    <t>1.2.5.</t>
  </si>
  <si>
    <t>Vykdyti žemės ūkio funkcijas</t>
  </si>
  <si>
    <t>05</t>
  </si>
  <si>
    <t>Atliktų įmonių ir įstaigų, interneto svetainių, spaudos leidinių ir reklamos objektų patikrinimų skaičius</t>
  </si>
  <si>
    <t>Parengtų ir savivaldybės interneto svetainėje paskelbtų atmintinių ir rekomendacijų skaičius</t>
  </si>
  <si>
    <t>1.2.4.</t>
  </si>
  <si>
    <t>Kontroliuoti valstybinės kalbos vartojimą ir taisyklingumą</t>
  </si>
  <si>
    <t>04</t>
  </si>
  <si>
    <t>Organizuoti mobilizaciją</t>
  </si>
  <si>
    <t>03</t>
  </si>
  <si>
    <t>Organizuoti civilinę saugą</t>
  </si>
  <si>
    <t xml:space="preserve">Savivaldybės pasirengimo reaguoti į ekstremalias situacijas lygis ne žemesnis kaip </t>
  </si>
  <si>
    <t>1.2.3.</t>
  </si>
  <si>
    <t>Organizuoti civilinę saugą ir mobilizaciją</t>
  </si>
  <si>
    <t>Elektroniniu būdu pateiktų dokumentų dalis nuo visų gautų dokumentų dėl civilinės būklės aktų registravimo ir kitų su tuo susijusių paslaugų teikimo skaičiaus</t>
  </si>
  <si>
    <t>Civilinės metrikacijos skyrius</t>
  </si>
  <si>
    <t>0;3</t>
  </si>
  <si>
    <t>1.2.2.</t>
  </si>
  <si>
    <t>Registruoti civilinės būklės aktus</t>
  </si>
  <si>
    <t>Vnt.</t>
  </si>
  <si>
    <t>Archyvinių civilinės būklės aktų įrašų, gautų iš civilinės metrikacijos įstaigų, duomenų tvarkymas, vnt</t>
  </si>
  <si>
    <t>1.2.1.</t>
  </si>
  <si>
    <t>Tvarkyti Gyventojų registrą ir teikti duomenis Valstybės registrui</t>
  </si>
  <si>
    <t xml:space="preserve"> Tinkamai įgyvendinti Savivaldybei perduotas valstybės funkcijas</t>
  </si>
  <si>
    <t>SB</t>
  </si>
  <si>
    <t>Trūkstamų specialybių darbuotojų pritraukimo į savivaldybės įstaigas programos parengimas ir įgyvendinimas</t>
  </si>
  <si>
    <t>Parengta programa</t>
  </si>
  <si>
    <t>1.1.6</t>
  </si>
  <si>
    <t xml:space="preserve">Savivaldybės biudžete numatytos lėšos, reikalingos palūkanoms ir kitoms su paskolomis susijusiomis išlaidoms padengti </t>
  </si>
  <si>
    <t>Finansinių įsipareigojimų vykdymas (paskolų ir palūkanų mokėjimas pagal grafiką, kitų finansinių įsipareigojimų vykdymas)</t>
  </si>
  <si>
    <t>1.1.5</t>
  </si>
  <si>
    <t>Paskola Nr. 2022015962</t>
  </si>
  <si>
    <t>Paskola Nr. 2021008341</t>
  </si>
  <si>
    <t>Paskola Nr. 2020012287</t>
  </si>
  <si>
    <t>Paskola Nr. 0042012028583-21</t>
  </si>
  <si>
    <t>Paskola KS 14/07/15</t>
  </si>
  <si>
    <t>Grąžintos paskolos bei sumokėtos skolos pagal pasirašytas sutartis /mokėjimo grafikus</t>
  </si>
  <si>
    <t>1.1.4</t>
  </si>
  <si>
    <t xml:space="preserve">Grąžintos ilgalaikės paskolos ir vykdyti finansiniai įsipareigojimai </t>
  </si>
  <si>
    <t xml:space="preserve">Organizuotas Mero, jo politinio (asmeninio) pasitikėjmo tarnautojų darbas </t>
  </si>
  <si>
    <t>VB</t>
  </si>
  <si>
    <t>L</t>
  </si>
  <si>
    <t>Organizuotas Savivaldybės tarybos darbas</t>
  </si>
  <si>
    <t>Mero rezervas</t>
  </si>
  <si>
    <t>Mero fondas</t>
  </si>
  <si>
    <t>Mero, jo politinio (asmeninio) pasitikėjmo tarnautojų pareigybių skaičius</t>
  </si>
  <si>
    <t>Savivaldybės Tarybos narių skaičius</t>
  </si>
  <si>
    <t>1.1.2</t>
  </si>
  <si>
    <t xml:space="preserve">Organizuotas Savivaldybės tarybos, Mero, jo politinio (asmeninio) pasitikėjmo tarnautojų darbas </t>
  </si>
  <si>
    <t>Sudarytas  Administracijos direktoriaus rezervas</t>
  </si>
  <si>
    <t>Dalyvauti asociacijų veikloje</t>
  </si>
  <si>
    <t>Darbuotojų civilinės atsakomybės draudimas</t>
  </si>
  <si>
    <t>Rinkliavų ir baudų pajamos</t>
  </si>
  <si>
    <t>Seniūnaičių išlaidų kompensavimas</t>
  </si>
  <si>
    <t>Palūkanoms sumokėti</t>
  </si>
  <si>
    <t>Organizuoti Savivaldybės administracijos darbą</t>
  </si>
  <si>
    <t>Apdraustų biudžetinių įstaigų vadovų atsakomybės draudimu skaičius</t>
  </si>
  <si>
    <t>Savivaldybės administracijos darbuotojų kvalifikacijos kėlimas (žmonių skaičius)</t>
  </si>
  <si>
    <t>Dalyvauta  organizacijų, kurių narė yra Savivaldybė, skaičius</t>
  </si>
  <si>
    <t>Darbuotojų, dirbančių pagal darbo sutartis, pareigybių skaičius</t>
  </si>
  <si>
    <t>Valstybės deleguotų funkcijų skaičius</t>
  </si>
  <si>
    <t>ES</t>
  </si>
  <si>
    <t>Valstybės tarnautojų pareigybių skaičius</t>
  </si>
  <si>
    <t>1.1.1</t>
  </si>
  <si>
    <t xml:space="preserve">Organizuotas Savivaldybės administracijos darbas </t>
  </si>
  <si>
    <t>Savivaldybės administracijos darbuotojų, per metus tobulinusių kvalifikaciją, dalis</t>
  </si>
  <si>
    <t xml:space="preserve"> Proc.</t>
  </si>
  <si>
    <t>Savivaldybės valdomų įmonių, kurios pasiekė 80 proc. akcininko suformuotų veiklos ir finansų valdymo tikslų, dalis</t>
  </si>
  <si>
    <t xml:space="preserve">Pagerinti Savivaldybės veiklos valdymą </t>
  </si>
  <si>
    <t>gerai</t>
  </si>
  <si>
    <t>Patenkinamai, gerai, labai gerai</t>
  </si>
  <si>
    <t>Gyventojų pasitenkinimas savivaldybės įstaigų ir įmonių teikiamomis viešosiomis paslaugomis lygis</t>
  </si>
  <si>
    <t>Stiprinti vietos savivaldą ir vykdyti efektyvų miesto įmonių ir įstaigų valdymą</t>
  </si>
  <si>
    <t>Planuojama reikšmė</t>
  </si>
  <si>
    <t>mato vnt.</t>
  </si>
  <si>
    <t>pavadinimas</t>
  </si>
  <si>
    <t>Indėlio kriterijaus</t>
  </si>
  <si>
    <t>Lėšos  2025 metams</t>
  </si>
  <si>
    <t>Finansavimo šaltinis</t>
  </si>
  <si>
    <t>Vykdytojas (skyrius, darbuotojas) ar projekto vadovas</t>
  </si>
  <si>
    <t>Priemonės vykdytojo kodas</t>
  </si>
  <si>
    <t>Asignavimų valdytojo kodas</t>
  </si>
  <si>
    <t>Priemonės kodas</t>
  </si>
  <si>
    <t>Pavadinimas</t>
  </si>
  <si>
    <t>Papriemonės kodas</t>
  </si>
  <si>
    <t>*Priemonės požymis</t>
  </si>
  <si>
    <t>Uždavinio kodas</t>
  </si>
  <si>
    <t>Programos tikslo kodas</t>
  </si>
  <si>
    <t xml:space="preserve"> TIKSLŲ, UŽDAVINIŲ, PRIEMONIŲ IR PAPRIEMONIŲ, IŠLAIDŲ IR VERTINIMO KRITERIJŲ SUVESTINĖ          </t>
  </si>
  <si>
    <t>SAVIVALDYBĖS VALDYMO  PROGRAMOS (NR. 01)</t>
  </si>
  <si>
    <t xml:space="preserve">PANEVĖŽIO MIESTO SAVIVALDYBĖS ADMINISTRACIJOS 2025 METŲ VEIKLOS PLANO             </t>
  </si>
  <si>
    <t xml:space="preserve">Panevėžio miesto savivaldybės 
administracijos direktoriaus                                                                                  2025-03-28 d. įsakymo Nr.AF-44                                                                             1  priedas  
</t>
  </si>
  <si>
    <t>Ūkio ir eksploatavimo skyrius</t>
  </si>
  <si>
    <t>Statybos skyrius</t>
  </si>
  <si>
    <t>Viešosios tvarkos skyrius</t>
  </si>
  <si>
    <t>Viešųjų pirkimų skyrius</t>
  </si>
  <si>
    <t>Veiklos valdymo skyrius</t>
  </si>
  <si>
    <t>Investicijų projektų skyrius</t>
  </si>
  <si>
    <t>Švietimo skyrius</t>
  </si>
  <si>
    <t>Strateginio planavimo ir finansų skyrius</t>
  </si>
  <si>
    <t>Sporto skyrius</t>
  </si>
  <si>
    <t>Miesto plėtros skyrius</t>
  </si>
  <si>
    <t>Miesto infrastruktūros skyrius</t>
  </si>
  <si>
    <t>Kultūros ir meno skyrius</t>
  </si>
  <si>
    <t>Komunikacijos skyrius</t>
  </si>
  <si>
    <t>E. plėtros skyrius</t>
  </si>
  <si>
    <t>Centralizuoto vidaus audito skyrius</t>
  </si>
  <si>
    <t xml:space="preserve"> </t>
  </si>
  <si>
    <t xml:space="preserve">                              Pavadinimas</t>
  </si>
  <si>
    <t>Vykdytojo kodas</t>
  </si>
  <si>
    <t>VEIKLOS PLANO PROGRAMOS/PRIEMONĖS VYKDYTOJŲ KODŲ  KLASIFIKATORIUS</t>
  </si>
  <si>
    <r>
      <t xml:space="preserve">IŠ VISO programai finansuoti pagal finansavimo šaltinius </t>
    </r>
    <r>
      <rPr>
        <b/>
        <i/>
        <sz val="10"/>
        <color theme="1"/>
        <rFont val="Times New Roman"/>
        <family val="1"/>
        <charset val="186"/>
      </rPr>
      <t>(1 ir 2 punktai)</t>
    </r>
  </si>
  <si>
    <r>
      <t xml:space="preserve">2.4. Rėmėjų lėšos </t>
    </r>
    <r>
      <rPr>
        <b/>
        <sz val="10"/>
        <rFont val="Times New Roman"/>
        <family val="1"/>
        <charset val="186"/>
      </rPr>
      <t>(RL)</t>
    </r>
  </si>
  <si>
    <r>
      <t>2.3. Gyventojų pajamų mokestis</t>
    </r>
    <r>
      <rPr>
        <b/>
        <sz val="10"/>
        <rFont val="Times New Roman"/>
        <family val="1"/>
        <charset val="186"/>
      </rPr>
      <t xml:space="preserve"> (GPM)</t>
    </r>
  </si>
  <si>
    <r>
      <t>2.1. Valstybės biudžeto lėšos, kurios neapskaitytos biudžete (</t>
    </r>
    <r>
      <rPr>
        <b/>
        <sz val="10"/>
        <rFont val="Times New Roman"/>
        <family val="1"/>
        <charset val="186"/>
      </rPr>
      <t>VBN</t>
    </r>
    <r>
      <rPr>
        <sz val="10"/>
        <rFont val="Times New Roman"/>
        <family val="1"/>
      </rPr>
      <t>)</t>
    </r>
  </si>
  <si>
    <r>
      <t>1.6.2. Savivaldybės aplinkos apsaugos rėmimo specialiosios programos lėšų likutis (</t>
    </r>
    <r>
      <rPr>
        <b/>
        <sz val="10"/>
        <rFont val="Times New Roman"/>
        <family val="1"/>
        <charset val="186"/>
      </rPr>
      <t>SBAAL</t>
    </r>
    <r>
      <rPr>
        <sz val="10"/>
        <rFont val="Times New Roman"/>
        <family val="1"/>
        <charset val="186"/>
      </rPr>
      <t>)</t>
    </r>
  </si>
  <si>
    <t>1.6.1. Ankstesnių metų lėšų likutis (L)</t>
  </si>
  <si>
    <t>1.6. Ankstesnių metų lėšų likučiai</t>
  </si>
  <si>
    <r>
      <t xml:space="preserve">1.5. Skolintos lėšos </t>
    </r>
    <r>
      <rPr>
        <b/>
        <sz val="10"/>
        <rFont val="Times New Roman"/>
        <family val="1"/>
        <charset val="186"/>
      </rPr>
      <t>(P)</t>
    </r>
  </si>
  <si>
    <r>
      <t xml:space="preserve">1.4. Europos Sąjungos ir kitos tarptautinės finansinės paramos lėšos </t>
    </r>
    <r>
      <rPr>
        <b/>
        <sz val="10"/>
        <rFont val="Times New Roman"/>
        <family val="1"/>
        <charset val="186"/>
      </rPr>
      <t>(ES)</t>
    </r>
  </si>
  <si>
    <r>
      <t xml:space="preserve">iš jų: 1.3.1 Pajamos už prekes ir paslaugas </t>
    </r>
    <r>
      <rPr>
        <b/>
        <sz val="10"/>
        <rFont val="Times New Roman"/>
        <family val="1"/>
        <charset val="186"/>
      </rPr>
      <t>(SP)</t>
    </r>
  </si>
  <si>
    <r>
      <t>1.2.6.Valstybės lėšos kapitalo investicijoms (</t>
    </r>
    <r>
      <rPr>
        <b/>
        <sz val="10"/>
        <rFont val="Times New Roman"/>
        <family val="1"/>
        <charset val="186"/>
      </rPr>
      <t>VKI)</t>
    </r>
  </si>
  <si>
    <r>
      <t>1.2.5. Valstybės lėšos vietinės reikšmės keliams (gatvėms) tiesti, taisyti, prižiūrėti ir saugaus eismo sąlygoms užtikrinti (</t>
    </r>
    <r>
      <rPr>
        <b/>
        <sz val="10"/>
        <rFont val="Times New Roman"/>
        <family val="1"/>
        <charset val="186"/>
      </rPr>
      <t>KPP</t>
    </r>
    <r>
      <rPr>
        <sz val="10"/>
        <rFont val="Times New Roman"/>
        <family val="1"/>
        <charset val="186"/>
      </rPr>
      <t>)</t>
    </r>
  </si>
  <si>
    <r>
      <t>1.2.4. Valstybės lėšos ugdymo reikmėms finansuoti (</t>
    </r>
    <r>
      <rPr>
        <b/>
        <sz val="10"/>
        <rFont val="Times New Roman"/>
        <family val="1"/>
        <charset val="186"/>
      </rPr>
      <t>ML</t>
    </r>
    <r>
      <rPr>
        <sz val="10"/>
        <rFont val="Times New Roman"/>
        <family val="1"/>
        <charset val="186"/>
      </rPr>
      <t>)</t>
    </r>
  </si>
  <si>
    <r>
      <t>1.2.3. Valstybės regioninėms įstaigoms ir klasėms finansuoti (</t>
    </r>
    <r>
      <rPr>
        <b/>
        <sz val="10"/>
        <rFont val="Times New Roman"/>
        <family val="1"/>
        <charset val="186"/>
      </rPr>
      <t>VBSR)</t>
    </r>
  </si>
  <si>
    <r>
      <t>1.2.2. Valstybės lėšos valstybinėms (valstybės perduotoms savivaldybėms) funkcijoms atlikti (</t>
    </r>
    <r>
      <rPr>
        <b/>
        <sz val="10"/>
        <rFont val="Times New Roman"/>
        <family val="1"/>
        <charset val="186"/>
      </rPr>
      <t>VBSF)</t>
    </r>
  </si>
  <si>
    <r>
      <t>iš jų: 1.2.1. Valstybės lėšos kitoms dotacijoms (</t>
    </r>
    <r>
      <rPr>
        <b/>
        <sz val="10"/>
        <rFont val="Times New Roman"/>
        <family val="1"/>
        <charset val="186"/>
      </rPr>
      <t>VB)</t>
    </r>
  </si>
  <si>
    <r>
      <t xml:space="preserve">1.1.3. Grąžintos biudžeto lėšos baigus projektus, finansuojamus Europos Sąjungos, kitos tarptautinės finansinės paramos ir bendrojo finansavimo lėšomis </t>
    </r>
    <r>
      <rPr>
        <b/>
        <sz val="10"/>
        <rFont val="Times New Roman"/>
        <family val="1"/>
        <charset val="186"/>
      </rPr>
      <t>(SBES)</t>
    </r>
  </si>
  <si>
    <r>
      <t>1.1.2.Savivaldybės aplinkos apsaugos rėmimo specialiosios programos lėšos (</t>
    </r>
    <r>
      <rPr>
        <b/>
        <sz val="10"/>
        <rFont val="Times New Roman"/>
        <family val="1"/>
        <charset val="186"/>
      </rPr>
      <t>SBAA</t>
    </r>
    <r>
      <rPr>
        <sz val="10"/>
        <rFont val="Times New Roman"/>
        <family val="1"/>
        <charset val="186"/>
      </rPr>
      <t>)</t>
    </r>
  </si>
  <si>
    <r>
      <t xml:space="preserve">iš jo: 1.1.1. Savivaldybės biudžeto lėšos </t>
    </r>
    <r>
      <rPr>
        <b/>
        <sz val="10"/>
        <rFont val="Times New Roman"/>
        <family val="1"/>
        <charset val="186"/>
      </rPr>
      <t>(SB)</t>
    </r>
  </si>
  <si>
    <r>
      <t>iš jo: 1.1.Savivaldybės biudžeto lėšos (nuosavos, be ankstesnių metų likučio)</t>
    </r>
    <r>
      <rPr>
        <b/>
        <sz val="10"/>
        <rFont val="Times New Roman"/>
        <family val="1"/>
        <charset val="186"/>
      </rPr>
      <t xml:space="preserve"> </t>
    </r>
  </si>
  <si>
    <t>Iš viso programai:</t>
  </si>
  <si>
    <t>Iš viso tikslui:</t>
  </si>
  <si>
    <t>Iš viso uždaviniui:</t>
  </si>
  <si>
    <t>VKI</t>
  </si>
  <si>
    <t xml:space="preserve">SB </t>
  </si>
  <si>
    <t>vnt</t>
  </si>
  <si>
    <t>Atlikti projektavimo ir remonto darbai</t>
  </si>
  <si>
    <t>19</t>
  </si>
  <si>
    <t>Lopšelio darželio "Draugystė" I korpuso patalpų įrengimas švietimo pagalbos specialistams</t>
  </si>
  <si>
    <t>30</t>
  </si>
  <si>
    <t>Panevėžio Elenos Mezginaitės viešosios bibliotekos filialo Šiaurinės bibliotekos, esančios Pušaloto g. 55, Panevėžyje, remonto darbai</t>
  </si>
  <si>
    <t>29</t>
  </si>
  <si>
    <t>3.2.4.</t>
  </si>
  <si>
    <t>Panevėžio Raimundo Sargūno sporto bendrabučio stogo remonto darbai</t>
  </si>
  <si>
    <t>28</t>
  </si>
  <si>
    <t>Atlikti remonto darbai</t>
  </si>
  <si>
    <t>Mokslo, pagalbinio ūkio paskirties pastatų ir kitų inžinerinių statinių Trumpoji g. 1, Panevėžyje, griovimo darbai</t>
  </si>
  <si>
    <t>27</t>
  </si>
  <si>
    <t>Pastato Smėlynės g. 2B, Panevėžyje, dalies patalpų paprastojo remonto darbai</t>
  </si>
  <si>
    <t>26</t>
  </si>
  <si>
    <t>Mokslo paskirties pastato (Un. Nr. 2793-0006-2012) dalies patalpų Smėlynės g. 29, paprastasis remontas</t>
  </si>
  <si>
    <t>25</t>
  </si>
  <si>
    <t>„Futbolo aikštės Smėlynės g. 2B, Panevėžyje, remonto  darbai”</t>
  </si>
  <si>
    <t>24</t>
  </si>
  <si>
    <t>Ūkio ir eksplotavimo skyrius</t>
  </si>
  <si>
    <t>20</t>
  </si>
  <si>
    <t>Pastato Laisvės a. 20, Panevėžys, dalies patalpų remontas</t>
  </si>
  <si>
    <t>23</t>
  </si>
  <si>
    <t>Panevėžio muzikinio teatro vandentiekio ir nuotekų šalinimo projekto parengimas ir remonto darbai</t>
  </si>
  <si>
    <t>Panevėžio kultūros centro rūmų krovimo rampos, pagrindinės salės lauko durų, atraminių sienelių ir laiptų remonto darbai</t>
  </si>
  <si>
    <t>Iškeltos skulptūros</t>
  </si>
  <si>
    <t>Skulptūrų iš Senvagės ir Laisvės a. prieigų perkėlimas</t>
  </si>
  <si>
    <t>18</t>
  </si>
  <si>
    <r>
      <t>Moksleivių namų ir atviro jaunimo centro langų keitimas,</t>
    </r>
    <r>
      <rPr>
        <sz val="10"/>
        <color rgb="FFFF0000"/>
        <rFont val="Times New Roman"/>
        <family val="1"/>
        <charset val="186"/>
      </rPr>
      <t xml:space="preserve"> Parko g. 79</t>
    </r>
  </si>
  <si>
    <t>17</t>
  </si>
  <si>
    <t>Suremontuotos vidaus patalpos</t>
  </si>
  <si>
    <t>7</t>
  </si>
  <si>
    <t>Panevėžio miesto "Vilties" progimnazijos dalies patalpų remontas</t>
  </si>
  <si>
    <t>Panevėžio  gimnazijos "Aušra", dalies patalpų remonto darbai, keičiant patalpų paskirtį</t>
  </si>
  <si>
    <t>Kultūros paskirties pastato, Šermukšnių g. 31A-1, Panevėžyje, dalies patalpų remontas</t>
  </si>
  <si>
    <t>VšĮ futbolo akademijos "Panevėžys" sporto salės esančios Elektronikos g.1f (77U1/b-1), Panevėžyje, dalies patalpų remontas</t>
  </si>
  <si>
    <t>Atliktas techninis projektas</t>
  </si>
  <si>
    <t>Panevėžio Raimundo Sargūno sporto gimnazijos teritorijoje, Liepų al. 2, Panevėžio m., naujos universalios sporto salės statyba</t>
  </si>
  <si>
    <t>Sumontuotos signalizacijos bendro ugdymo įstaigose</t>
  </si>
  <si>
    <t>Signalizacijų įvedimas bendrojo ugdymo mokyklose</t>
  </si>
  <si>
    <t>Atlikti projektavimo ir rangos darbai</t>
  </si>
  <si>
    <t>Atlikti techniniai projektai</t>
  </si>
  <si>
    <t>Projektavimo darbai</t>
  </si>
  <si>
    <r>
      <t>Statybos sky</t>
    </r>
    <r>
      <rPr>
        <sz val="10"/>
        <rFont val="Times New Roman"/>
        <family val="1"/>
        <charset val="186"/>
      </rPr>
      <t>rius</t>
    </r>
  </si>
  <si>
    <t>Centralizuotos buhalterijos patalpų remontas, Beržų g. Panevėžys</t>
  </si>
  <si>
    <t>Atlikti remonto darbai Savivaldybei priklausančiuose statiniuose</t>
  </si>
  <si>
    <t>Statybos skyrius;                                     Teritorijų planavimo ir architektūros skyrius</t>
  </si>
  <si>
    <t>19; 14</t>
  </si>
  <si>
    <t>Savivaldybei priklausančių pastatų ir inžinerinių statinių rekonstravimas, atnaujinimas (modernizavimas)  ir remontas</t>
  </si>
  <si>
    <t>Turto, sukurto įgyvendinant projektus finansuojamus iš ES lėšų, draudimas</t>
  </si>
  <si>
    <t>Apdrausti objektai</t>
  </si>
  <si>
    <t>3.2.3.</t>
  </si>
  <si>
    <t>Užsakovo funkcijų vykdymas</t>
  </si>
  <si>
    <t>Išimta statybą leidžiančių dokumentų</t>
  </si>
  <si>
    <t>Apdrausti statybos techniniai prižiūrėtojai, draudimo polisai</t>
  </si>
  <si>
    <t>3.2.2.</t>
  </si>
  <si>
    <t>Gedimų, įvykusių Savivaldybei priklausančiuose statiniuose, likvidavimas, statinių nugriovimas</t>
  </si>
  <si>
    <t>Likviduota gedimų</t>
  </si>
  <si>
    <t>3.2.1.</t>
  </si>
  <si>
    <t>5</t>
  </si>
  <si>
    <t xml:space="preserve">Savivaldybei priklausiančių pastatų kasmet pagerintos būklės dalis (nuo visų priklausančių pastatų) </t>
  </si>
  <si>
    <t>Savivaldybei priklausančius statinius rekonstruoti, atnaujinti, modernizuoti, remontuoti, apdrausti ir plėtoti</t>
  </si>
  <si>
    <t>KPP</t>
  </si>
  <si>
    <t>Palaidota vienišų ir neatpažintų žmonių palaikų</t>
  </si>
  <si>
    <t>3.1.6</t>
  </si>
  <si>
    <t>Vienišų ir neatpažintų žmonių palaikų laidojimas</t>
  </si>
  <si>
    <t>Panevėžio miesto savivaldybės teritorijoje mirusių žmonių palaikų vežimo ir laikymo paslaugos</t>
  </si>
  <si>
    <t>Kapinių skaitmeninimo informacinės sistemos palaikymas</t>
  </si>
  <si>
    <t xml:space="preserve">tūkst. m2 </t>
  </si>
  <si>
    <t>Vykdomas kapinių atnaujinimas ir  priežiūra</t>
  </si>
  <si>
    <t xml:space="preserve">Kapinių teritorijos atnaujinimas ir priežiūra </t>
  </si>
  <si>
    <t>Organizuoti kapinių priežiūrą, vienišų žmonių laidojimą</t>
  </si>
  <si>
    <t>Atnaujintų objektų skaičius</t>
  </si>
  <si>
    <t>Įrengtų, atnaujintų vaikų žaidimų aikštelių skaičius</t>
  </si>
  <si>
    <t>3.1.5</t>
  </si>
  <si>
    <t xml:space="preserve">Daugiabučių gyvenamųjų namų teritorijų infrastruktūros objektų atnaujinimas dalyvaujant fiziniams ir  (ar) juridiniams asmenims </t>
  </si>
  <si>
    <t>km / metus</t>
  </si>
  <si>
    <t>Atnaujintų šaligatvių skaičius</t>
  </si>
  <si>
    <t>Daugiabučių gyvenamųjų namų teritorijose esančių šaligatvių remontas</t>
  </si>
  <si>
    <t>Atnaujintų automobilių aikštelių skaičius</t>
  </si>
  <si>
    <t>Atnaujintų vidaus kelių, automobilių aikštelių skaičius</t>
  </si>
  <si>
    <t>Daugiabučių gyvenamųjų namų teritorijose esančių vidaus kelių (įvažų) remontas</t>
  </si>
  <si>
    <t>Daugiabučių gyvenamųjų namų teritorijų infrastruktūros atnaujinimas ir plėtra</t>
  </si>
  <si>
    <t>Kapitališkai suremontuotų tiltų skaičius</t>
  </si>
  <si>
    <t>Atliktų tiltų ir kitos infrastruktūros  remonto ar rekonstrukcijos skaičius</t>
  </si>
  <si>
    <t xml:space="preserve">Tilto per Nevėžį Nemuno gatvėje, Panevėžio mieste kapitalinis remontas </t>
  </si>
  <si>
    <t>3.1.4</t>
  </si>
  <si>
    <t>Esamų tiltų ir kitos infrastruktūros remontas ir rekonstrukcija</t>
  </si>
  <si>
    <t xml:space="preserve">Žvyruotų gatvių dulkėtumo mažinimas   </t>
  </si>
  <si>
    <t>km</t>
  </si>
  <si>
    <t>Vietinės reikšmės kelių ir gatvių su žvyro danga priežiūra, naudojant dulkėjimą mažinančias priemones, ilgis</t>
  </si>
  <si>
    <t>Žvyruotų gatvių, kuriose sumažintas dulkėtumas, ilgis</t>
  </si>
  <si>
    <t>3.1.3</t>
  </si>
  <si>
    <t>Abonentų skaičius</t>
  </si>
  <si>
    <t>3.1.2</t>
  </si>
  <si>
    <t xml:space="preserve">Naujų elektros abonentų, beapskaitinių vartotojų prijungimas </t>
  </si>
  <si>
    <t>Įrengta, rekonstruota apšvietimo tinklų</t>
  </si>
  <si>
    <t>Miesto gatvių ir vidaus  kelių apšvietimo tinklų remonto projektavimo ir rangos darbai</t>
  </si>
  <si>
    <t>GWh</t>
  </si>
  <si>
    <t>Suvartota el. energijos</t>
  </si>
  <si>
    <t xml:space="preserve">Elektros energijos sunaudojimas miesto gatvių apšvietimui, renginiams, elektromobilių įkrovos stotelėms </t>
  </si>
  <si>
    <t xml:space="preserve">Eksploatuojama šviestuvų    </t>
  </si>
  <si>
    <t>Miesto gatvių ir viešųjų erdvių apšvietimo tinklų eksploatavimas  ir remontas</t>
  </si>
  <si>
    <t xml:space="preserve">Miesto gatvių ir viešųjų erdvių apšvietimo tinklų eksploatavimas, įrengimas, rekonstrukcija ir remontas, viešųjų erdvių ir gatvių apšvietimas, naujų abonentų prijungimas </t>
  </si>
  <si>
    <t>Kapitališkai suremontuota gatvė</t>
  </si>
  <si>
    <t>Pušaloto g. atkarpos (nuo S. Kerbedžio g. Pušaloto g., Nemuno g. J. Janonio g. žiedinės sankryžos iki geležinkelio pervažos) kapitalinis remontas</t>
  </si>
  <si>
    <t>Atlikti Lėkiškio gatvės projektavimo ir rekonstrukcijos darbai</t>
  </si>
  <si>
    <t>Lėkiškio g. rekonstrukcijos darbai</t>
  </si>
  <si>
    <t>Atliktas Ramygalos g. dalies, ties sklypu Nr. 4400-1182-6805, kapitalinis remontas</t>
  </si>
  <si>
    <t>Ramygalos gatvės, įrengiant šviesoforinę sankryžą, kapitalinis remontas</t>
  </si>
  <si>
    <t>Miesto užtvankų priežiūra ir remontas</t>
  </si>
  <si>
    <t>Panevėžio miesto užtvankų remontas, priežiūra)</t>
  </si>
  <si>
    <t>Naujai įrengta įvaža į ikimokyklinio ugdymo įstaigą</t>
  </si>
  <si>
    <t>3.1.1</t>
  </si>
  <si>
    <t>Įvažiavimas/išvažiavimas į Dariaus ir Girėno g. 41, Panevėžio mieste nauja statyba</t>
  </si>
  <si>
    <t>Įrengtas naujas vidaus kelias (įvaža)</t>
  </si>
  <si>
    <t>Įrengta nauja sankryža</t>
  </si>
  <si>
    <t>9</t>
  </si>
  <si>
    <t>3.1.1.</t>
  </si>
  <si>
    <t>Ramygalos g. kapitalinis remontas, įrengiant šviesoforų postą ties Ramygalos g. Nr. 202</t>
  </si>
  <si>
    <t>21</t>
  </si>
  <si>
    <t>8</t>
  </si>
  <si>
    <t xml:space="preserve">Kėdainių g.  naujo vidaus kelio (įvažos) įrengimas </t>
  </si>
  <si>
    <t xml:space="preserve"> Prižiūrimas viadukas</t>
  </si>
  <si>
    <t>Prižūrimi tiltai</t>
  </si>
  <si>
    <t>Panevėžio miesto tiltų ir viaduko remontas, priežiūra</t>
  </si>
  <si>
    <t>Prižiūrėtos Panevėžio miesto gatvės</t>
  </si>
  <si>
    <t>Panevėžio miesto gatvių su asfalto danga priežiūra</t>
  </si>
  <si>
    <t>Naujai įrengta aikštelė</t>
  </si>
  <si>
    <t>Kraštovaizdžio formavimas ir ekologinės būklės gerinimas Kniaudiškių parke (Molainių g. 3. Automobilių stovėjimo aikštelė).</t>
  </si>
  <si>
    <t>Atlikti statinių kadastriniai matavimai</t>
  </si>
  <si>
    <t>Statinių kadastriniai matavimai</t>
  </si>
  <si>
    <t>Atlikti  inžinerinių statinių techniniai projektai</t>
  </si>
  <si>
    <t>Kapitališkai suremontuotos Sietyno g. su asfalto danga ilgis</t>
  </si>
  <si>
    <t>Sietyno gatvės kapitalinis remontas</t>
  </si>
  <si>
    <t>Kapitališkai suremontuotų gatvių su asfalto danga ilgis</t>
  </si>
  <si>
    <t>Kapitališkai suremontuotos Žvaigždžių g. su asfalto danga ilgis</t>
  </si>
  <si>
    <t>Atlikti kadastriniai matavimai, patvirtinta statybos užbaigimo deklaracija</t>
  </si>
  <si>
    <t xml:space="preserve">Žvaigždžių gatvės dalies (nuo Kniaudiškių g. iki J. Zikaro g.) kapitalinis remontas  </t>
  </si>
  <si>
    <t>Atlikti naujos statybos darbai</t>
  </si>
  <si>
    <t xml:space="preserve">V. Alanto g. statyba (III etapas – nuo Projektuotojų g. iki V. Alanto g. – Savitiškio g. (Vakarinės g. ) žiedinės sankryžos),  (IV etapas – žiedinė sankryža V. Alanto g. – Savitiškio g. (Vakarinės g.)) </t>
  </si>
  <si>
    <t>Kapitališkai suremontuotos Rėklių g. su žvyro danga ilgis</t>
  </si>
  <si>
    <t xml:space="preserve">Rėklių gatvės kapitalinis remontas  </t>
  </si>
  <si>
    <t>Kapitališkai suremontuotos Matininkų g. su žvyro danga ilgis</t>
  </si>
  <si>
    <t>Kapitališkai suremontuotų gatvių su žvyro danga ilgis  (nuo Kazio Naruševičiaus g. 16 iki Panevėžio miesto ribos)</t>
  </si>
  <si>
    <t>Kazio Naruševičiaus gatvės dalies (nuo Kazio Naruševičiaus g. 16 iki Panevėžio miesto ribos) kapitalinis remontas</t>
  </si>
  <si>
    <t>Kapitališkai suremontuotos Bendrijų g. su žvyro danga ilgis</t>
  </si>
  <si>
    <t xml:space="preserve">Bendrijų gatvės kapitalinis remontas  </t>
  </si>
  <si>
    <t>Atnaujintų gatvių su asfalto danga ilgis</t>
  </si>
  <si>
    <t>Statybos skyrius ; Miesto infrastruktūros skyrius</t>
  </si>
  <si>
    <t>Vietinės reikšmės kelių ir gatvių su asfalto danga atnaujinimas</t>
  </si>
  <si>
    <t>Km</t>
  </si>
  <si>
    <t>Rekonstruotų vietinės reikšmės kelių ir gatvių su žvyro danga ilgis</t>
  </si>
  <si>
    <t>Vietinės reikšmės kelių ir gatvių su žvyro danga ilgis</t>
  </si>
  <si>
    <t>Vietinės reikšmės kelių ir gatvių su žvyro danga remontas ir priežiūra</t>
  </si>
  <si>
    <t>Vietinės reikšmės kelių ir gatvių su asfalto danga ilgis</t>
  </si>
  <si>
    <t>Vietinės reikšmės kelių ir gatvių su asfalto danga remontas ir priežiūra</t>
  </si>
  <si>
    <t>7; 19</t>
  </si>
  <si>
    <t>Miesto vietinės reikšmės kelių ir gatvių infrastruktūros atnaujinimas ir plėtra</t>
  </si>
  <si>
    <t>Atnaujintų ir naujai įrengtų vietinės reikšmės kelių ir gatvių ilgis</t>
  </si>
  <si>
    <t>Modernizuoti esamą ir tvariai vystyti naują miesto infrastruktūrą</t>
  </si>
  <si>
    <t>1,5</t>
  </si>
  <si>
    <t>mln. kv. m</t>
  </si>
  <si>
    <t xml:space="preserve">Apšviestų teritorijų plotas </t>
  </si>
  <si>
    <t xml:space="preserve">Skatinti miesto plėtrą ir tvarią transformaciją   </t>
  </si>
  <si>
    <t xml:space="preserve">vnt.  </t>
  </si>
  <si>
    <t>Bendrojo naudojimo patalpų pritaikymas minim.priedangų reikalavimams</t>
  </si>
  <si>
    <t>2.2.4</t>
  </si>
  <si>
    <t>Panevėžio miesto daugiabučių namų patalpų pritaikymo minimaliems priedangų reikalavimams konkursas</t>
  </si>
  <si>
    <t>m</t>
  </si>
  <si>
    <t>Išvalyta upelio vaga</t>
  </si>
  <si>
    <t>2.2.3</t>
  </si>
  <si>
    <t>Nevėžio upės valymas (prie Vakarinės g.)</t>
  </si>
  <si>
    <t xml:space="preserve">      vnt.</t>
  </si>
  <si>
    <t>Medžių genėjimo darbai (prie gatvių, daugiabučių pastatų. Medžių priežiūros paslaugos bus vykdytos pagal poreikį ir išduotus leidimus kirsti, pašalinti, intensyviai genėti saugotinus želdinius).</t>
  </si>
  <si>
    <t>Persodinti medžiai</t>
  </si>
  <si>
    <t>Didelių matmenų medžių persodinimo paslaugos, naujų želdinių  įveisimas, priežiūra, tvarkymas</t>
  </si>
  <si>
    <t>Skaičiuojama nuo gatvių ir statinių stogų ploto</t>
  </si>
  <si>
    <t xml:space="preserve">Mokestis už lietaus nuotekas   </t>
  </si>
  <si>
    <t>Papuošta miesto eglė ir Laisvės aikštė, kartą per metus</t>
  </si>
  <si>
    <t xml:space="preserve">Miesto puošimas švenčių ir renginių metu  </t>
  </si>
  <si>
    <t>Renkama rinkliava (parkomatai)</t>
  </si>
  <si>
    <t xml:space="preserve">Rinkliavos už transporto stovėjimą gatvėse ir aikštėse organizavimas  </t>
  </si>
  <si>
    <t>Vaizdo stebėjimo kameros</t>
  </si>
  <si>
    <t xml:space="preserve">Vaizdo stebėjimo sistemos duomenų perdavimo ir stebėjimo paslaugos  </t>
  </si>
  <si>
    <t>Sutvarkyta Nevėžio upės pakrantė</t>
  </si>
  <si>
    <t>Nevėžio upės pakrančių tvarkymas</t>
  </si>
  <si>
    <t>Prižiūrėti miesto fontanai</t>
  </si>
  <si>
    <t>Fontanų priežiūros paslaugos</t>
  </si>
  <si>
    <t>Sutvarkytos poilsio zonos</t>
  </si>
  <si>
    <t>Viešųjų erdvių ir poilsio zonų infrastruktūros objektų atnaujinimas, remontas ir priežiūra</t>
  </si>
  <si>
    <t xml:space="preserve">Įrengta vaikų žaidimo aikštelių        </t>
  </si>
  <si>
    <t xml:space="preserve"> vnt.</t>
  </si>
  <si>
    <t xml:space="preserve">Prižiūrima vaikų žaidimo aikštelių        </t>
  </si>
  <si>
    <t xml:space="preserve">Vaikų žaidimo aikštelių ir treniruoklių atnaujinimas, remontas ir priežiūra </t>
  </si>
  <si>
    <t xml:space="preserve">Viešųjų erdvių ir poilsio zonų infrastruktūros objektų atnaujinimas, remontas ir priežiūra, rinkliava už transporto stovėjimą, miesto puošimas švenčių proga </t>
  </si>
  <si>
    <t>Įsigyti maisto atliekų  surinkimo priemones</t>
  </si>
  <si>
    <t>Biologinių (maisto) atliekų surinkimo priemonėms įsigyti</t>
  </si>
  <si>
    <t>Atliktas pagal  konteinerių poreikį su antžeminių konteinerių remontu</t>
  </si>
  <si>
    <t>2.2.2</t>
  </si>
  <si>
    <t>Antžeminių atliekų surinkimo konteinerių aikštelių remontas</t>
  </si>
  <si>
    <t>+</t>
  </si>
  <si>
    <t>Atlikti nenumatyti miesto infrastruktūros darbai, paslaugos</t>
  </si>
  <si>
    <t>Miesto infrastruktūros skyrius, Statybos skyrius</t>
  </si>
  <si>
    <t>7;   19</t>
  </si>
  <si>
    <t>Nenumatytos išlaidos</t>
  </si>
  <si>
    <t>Įsigyti tekstilės atliekų surinkimo konteinerius</t>
  </si>
  <si>
    <t xml:space="preserve">Sterilizuoti bešeimininkių kačių   </t>
  </si>
  <si>
    <t>Bešeimininkių gyvūnų  (kačių) augintinių skaičiaus mažinimo programai vykdyti</t>
  </si>
  <si>
    <t>Stebimų aplinkos komponentų skaičius</t>
  </si>
  <si>
    <t>Panevėžio miesto aplinkos komponentų stebėsena</t>
  </si>
  <si>
    <t>Atliktas pagal poreikį konteinerių su požeminiais konteineriais remontas</t>
  </si>
  <si>
    <t>Požeminių atliekų surinkimo konteinerių aikštelių su požeminiais konteineriais remontas</t>
  </si>
  <si>
    <t xml:space="preserve">Suteikti laikinąją priežiūrą bepriežiūriams, bešeimininkiams gyvūnams </t>
  </si>
  <si>
    <t>Bepriežiūrių, bešeimininkių gyvūnų  laikinoji priežiūra</t>
  </si>
  <si>
    <t>Atlikti darbus ir suteikti paslaugas (pastatyti biotualetus, atliekų surinkimo konteinerius, išvalyti teritorijas ir kt.) planuojamiems miesto renginiams</t>
  </si>
  <si>
    <t>Paruošiamųjų darbų atlikimas ir paslaugų suteikimas miesto renginiams</t>
  </si>
  <si>
    <r>
      <t>tūkst. m</t>
    </r>
    <r>
      <rPr>
        <vertAlign val="superscript"/>
        <sz val="10"/>
        <rFont val="Times New Roman"/>
        <family val="1"/>
        <charset val="186"/>
      </rPr>
      <t xml:space="preserve">2   </t>
    </r>
  </si>
  <si>
    <t xml:space="preserve">Valomi šaligatviai </t>
  </si>
  <si>
    <t xml:space="preserve">Valomos gatvės  </t>
  </si>
  <si>
    <t>Prižiūrimos šiukšlių dėžės</t>
  </si>
  <si>
    <t>Prižiūrimi viešieji tualetai</t>
  </si>
  <si>
    <t xml:space="preserve">Miesto    teritorijų, viešųjų tualetų valymas, priežiūra, šiukšliadėžių priežiūra </t>
  </si>
  <si>
    <t>Medžių priežiūros paslaugos Panevėžio mieste</t>
  </si>
  <si>
    <t>Miesto želdynų atnaujinimas ir priežiūra</t>
  </si>
  <si>
    <r>
      <t>m</t>
    </r>
    <r>
      <rPr>
        <vertAlign val="superscript"/>
        <sz val="10"/>
        <rFont val="Times New Roman"/>
        <family val="1"/>
        <charset val="186"/>
      </rPr>
      <t>2</t>
    </r>
  </si>
  <si>
    <t>Sodinamos gėlės ir dekoratyviniai augalai</t>
  </si>
  <si>
    <t>Prižiūrimi ir atnaujinami miesto gėlynai</t>
  </si>
  <si>
    <t>Miesto gėlynų atnaujinimas ir priežiūra</t>
  </si>
  <si>
    <t>ha</t>
  </si>
  <si>
    <t>Vykdoma vejų ir žolynų (želdinių) priežiūra mieste</t>
  </si>
  <si>
    <t>Miesto vejų ir žolynų atnaujinimas ir priežiūra</t>
  </si>
  <si>
    <t>Miesto viešųjų erdvių atnaujinimas, priežiūra</t>
  </si>
  <si>
    <t>Dalyvaujamojo biudžeto modelio taikymas</t>
  </si>
  <si>
    <t>Taikomų gyventojų įtraukties instrumentų skaičius</t>
  </si>
  <si>
    <t>2.2.1</t>
  </si>
  <si>
    <t>Įgyvendintų eko sistemą stiprinančių projektų skaičius</t>
  </si>
  <si>
    <t xml:space="preserve">Suformuotų erdvių skaičius </t>
  </si>
  <si>
    <t>Patobulinti miesto erdvių ir objektų kokybę, jų priežiūrą (SPP 2.2.3.)</t>
  </si>
  <si>
    <t>Namų ūkių (būstų) šildymo įrenginių inventorizavimas ir vartotojų sąmoningumo didinimas</t>
  </si>
  <si>
    <t>Naujus aplinkai draugiškesnius šilumos būdus įdiegusių savivaldybės įmonių / organizacijų skaičius</t>
  </si>
  <si>
    <t>kompl.</t>
  </si>
  <si>
    <t>Atlikta namų ūkių (būstų) šildymo įrenginių inventorizacija</t>
  </si>
  <si>
    <t>2.1.4</t>
  </si>
  <si>
    <t xml:space="preserve">Savivaldybės viešųjų pastatų bei miesto įmonių / organizacijų modernizavimas, taikant energijos išteklių panaudojimo efektyvumo didinimo priemones </t>
  </si>
  <si>
    <t>  Naujų modernizuotų viešųjų pastatų skaičius</t>
  </si>
  <si>
    <t>2.1.3</t>
  </si>
  <si>
    <t>Įgyvendintas atsinaujinančių išteklių energijos naudojimo plėtros planas</t>
  </si>
  <si>
    <t>2.1.2</t>
  </si>
  <si>
    <t>Atsinaujinančių išteklių energijos naudojimo plėtros plano  parengimas</t>
  </si>
  <si>
    <t>2.1.2.</t>
  </si>
  <si>
    <t>Atsinaujinančių išteklių energijos naudojimo plėtros plano  parengimas ir įgyvendinimas</t>
  </si>
  <si>
    <t>Daugiabučių namų modernizavimo skatinimas ir plėtra, taikant kompleksines energetinio efektyvumo didinimo priemones</t>
  </si>
  <si>
    <t>Kompleksiškai renovuotų daugiabučių namų skaičius</t>
  </si>
  <si>
    <t>2.1.1.</t>
  </si>
  <si>
    <t>Vieta šalies mastu</t>
  </si>
  <si>
    <t>Savivaldybės darnios energetikos plėtros pažanga</t>
  </si>
  <si>
    <t>Paskatinti energijos taupymą, atsinaujinančių ir alternatyvių energijos išteklių naudojimą</t>
  </si>
  <si>
    <t>Žalumo indeksas</t>
  </si>
  <si>
    <t xml:space="preserve">Mažinti poveikį klimato kaitai ir prisitaikyti prie jos </t>
  </si>
  <si>
    <t>„Rail Baltica“ transporto mazgo integravimas į Panevėžio miesto transporto tinklą</t>
  </si>
  <si>
    <t>Naujų maršrutų skaičius</t>
  </si>
  <si>
    <t>Statybos skyrius, Miesto infrastruktūros skyrius</t>
  </si>
  <si>
    <t>7;19</t>
  </si>
  <si>
    <t>1.5.2</t>
  </si>
  <si>
    <t>Naujai įsteigta stotis</t>
  </si>
  <si>
    <t>Savivaldybės administracija</t>
  </si>
  <si>
    <t>Naujos stoties įsteigimas</t>
  </si>
  <si>
    <r>
      <t>Naujos autobusų stoties įrengimas ir prieigų sutvarkymas</t>
    </r>
    <r>
      <rPr>
        <u/>
        <sz val="10"/>
        <rFont val="Times New Roman"/>
        <family val="1"/>
        <charset val="186"/>
      </rPr>
      <t xml:space="preserve"> </t>
    </r>
  </si>
  <si>
    <t xml:space="preserve"> Įrengta nauja autobusų stotis ir sutvarkytos prieigos</t>
  </si>
  <si>
    <t>Savivaldybės administracija, Statybos skyrius</t>
  </si>
  <si>
    <t>0; 19</t>
  </si>
  <si>
    <t>1.5.1</t>
  </si>
  <si>
    <r>
      <t>Naujos autobusų stoties įsteigimas, įrengimas ir prieigų sutvarkymas</t>
    </r>
    <r>
      <rPr>
        <b/>
        <u/>
        <sz val="10"/>
        <rFont val="Times New Roman"/>
        <family val="1"/>
        <charset val="186"/>
      </rPr>
      <t xml:space="preserve"> </t>
    </r>
  </si>
  <si>
    <t>Veikiančių subjektų, siūlančių nuomotis / dalintis automobilius, dviračius ir kitas transporto priemones, skaičius</t>
  </si>
  <si>
    <t>Mažai teršiančių, elektra ir (ar) dujomis varomų viešojo transporto priemonių dalis nuo visų viešojo transporto priemonių</t>
  </si>
  <si>
    <t>Išplėsti viešojo transporto ir susisiekimo infrastruktūrą bei atnaujinti viešojo transporto priemones</t>
  </si>
  <si>
    <t xml:space="preserve">Viešojo transporto maršrutinio tinklo optimizavimas. </t>
  </si>
  <si>
    <t>Atliktas viešojo transporto maršrutinio tinklo optimizavimas (maršrutų skaičius)</t>
  </si>
  <si>
    <t>1.4.1</t>
  </si>
  <si>
    <t>84</t>
  </si>
  <si>
    <t>Proc. / metus</t>
  </si>
  <si>
    <t>Keleivių pasitenkinimas viešojo transporto paslaugomis</t>
  </si>
  <si>
    <t>Vietinio susisiekimo bendrų maršrutų su kitomis savivaldybėmis skaičius</t>
  </si>
  <si>
    <t>Keleivių naudojimosi viešojo transporto paslaugomis pokytis</t>
  </si>
  <si>
    <r>
      <t>Padidinti naudojimosi viešuoju transportu mastą</t>
    </r>
    <r>
      <rPr>
        <sz val="10"/>
        <rFont val="Times New Roman"/>
        <family val="1"/>
        <charset val="186"/>
      </rPr>
      <t xml:space="preserve"> </t>
    </r>
  </si>
  <si>
    <t xml:space="preserve">Elektromobilių įkrovimo prieigų tinklo plėtra </t>
  </si>
  <si>
    <t>Elektromobilių viešųjų įkrovimo prieigų skaičius</t>
  </si>
  <si>
    <t>1.3.1</t>
  </si>
  <si>
    <t>Mažos taršos zonų skaičius</t>
  </si>
  <si>
    <r>
      <t>Pasiekti skirtingų transporto būdų darną miesto sistemoje</t>
    </r>
    <r>
      <rPr>
        <sz val="10"/>
        <rFont val="Times New Roman"/>
        <family val="1"/>
        <charset val="186"/>
      </rPr>
      <t xml:space="preserve"> </t>
    </r>
  </si>
  <si>
    <t>Eismo intensyvumo miesto centre ir gyvenamuosiuose kvartaluose mažinimas</t>
  </si>
  <si>
    <t>Įrengtas Šiaurinis apvažiavimas</t>
  </si>
  <si>
    <t>Naujai rekonstruotų gatvių, kuriose sumažinti pertekliniai parametrai ilgis</t>
  </si>
  <si>
    <t>Gatvės, kurioms taikomas „gyvenamosios zonos“ eismo statusas</t>
  </si>
  <si>
    <t>Bendras gatvių ilgis, kuriose pritaikytos tranzitą ribojančios priemonės</t>
  </si>
  <si>
    <t>1.2.2</t>
  </si>
  <si>
    <t>Atnaujinta rekonstruota sankryža</t>
  </si>
  <si>
    <t>Smėlynės g., Marijonų g., Senamiesčio g. sankryžos rekonstravimo darbai</t>
  </si>
  <si>
    <t>Atnaujinti suremontuoti šviesoforų postai</t>
  </si>
  <si>
    <t>Šviesoforo postų remonto darbai</t>
  </si>
  <si>
    <t>Horizontaliai paženklintos, paženklinimu atnaujintos gatvės</t>
  </si>
  <si>
    <t>1.2.1</t>
  </si>
  <si>
    <t>Miesto gatvių horizontalusis ženklinimas</t>
  </si>
  <si>
    <t>Kelio ženklų, užtvarų ir kitų eismo saugumo gerinimo priemonių įrengimas ir priežiūra</t>
  </si>
  <si>
    <t>Miesto gatvių vertikalusis ženklinimas</t>
  </si>
  <si>
    <t>Šviesoforų postų priežiūra ir eksplotavimas</t>
  </si>
  <si>
    <t>Modernizuotos, įdiegiant inžinerines eismo saugos priemones, nereguliuojamos pėsčiųjų perėjos</t>
  </si>
  <si>
    <t>Išmaniųjų pėsčiųjų perėjų įrengimas ir esamų modernizavimas. Šviesoforų postų priežiūra ir eksplotavimas</t>
  </si>
  <si>
    <t>Naujų įrengtų išmaniųjų (reaguojanti į srautą ir keičianti signalus) perėjų skaičius</t>
  </si>
  <si>
    <t>Sankryžų ir perėjų įrengimas, modernizavimas ir saugaus eismo užtikrinimas</t>
  </si>
  <si>
    <t>Vnt. / metus</t>
  </si>
  <si>
    <t>Rekonstruotų sankryžų į žiedines skaičius</t>
  </si>
  <si>
    <t>Modernizuotų šviesoforinių sankryžų skaičius</t>
  </si>
  <si>
    <t>Įskaitinių eismo įvykių skaičius</t>
  </si>
  <si>
    <t>Padidinti eismo saugumą</t>
  </si>
  <si>
    <t>Kapitališkai suremontuotas šaligatvis</t>
  </si>
  <si>
    <t>Panevėžio miesto Pievų gatvės dalies (nuo Rožių iki Rėklių g. ) kapitalinio remonto projektas</t>
  </si>
  <si>
    <t>Kapitališkai suremontuoto nuo Vilniaus g. iki  Nemuno g./ Aukštaičių g. šaligatvio  ilgis</t>
  </si>
  <si>
    <t xml:space="preserve">Ramygalos g. dalies (nuo Vilniaus g. iki  Nemuno g./ Aukštaičių g.) šaligatvio kapitalinio remonto darbai </t>
  </si>
  <si>
    <t>Naujų įrengtų dviračių ir pėsčiųjų takų ilgis</t>
  </si>
  <si>
    <t>Dviračių ir pėsčiųjų takų ilgis (šalia gatvių)metų pab.</t>
  </si>
  <si>
    <t>Dviračių trasų, pėsčiųjų takų mieste ir jo prieigose remontas ir priežiūra</t>
  </si>
  <si>
    <t xml:space="preserve">Dviračių trasų, pėsčiųjų takų mieste ir jo prieigose įrengimas, atnaujinimas užtikrinant tęstinumą bei junglumą </t>
  </si>
  <si>
    <t>asm./metus</t>
  </si>
  <si>
    <t>Įskaitinių eismo įvykių, kuriuose sužeidžiami pėstieji ir dviratininkai, skaičius</t>
  </si>
  <si>
    <t xml:space="preserve">Paskatinti netaršaus mikrotransporto (paspirtukai, dviračiai, riedžiai ir kt.) infrastruktūros plėtrą </t>
  </si>
  <si>
    <t>Parų skaičius, kai buvo viršyta kietųjų dalelių KD10 paros ribinė vertė 50 µg/m3</t>
  </si>
  <si>
    <t xml:space="preserve">Vykdyti kryptingą darnaus judumo politiką savivaldybėje </t>
  </si>
  <si>
    <t xml:space="preserve">Asignavimų valdytojo kodas </t>
  </si>
  <si>
    <t>Priemonės požymis</t>
  </si>
  <si>
    <t xml:space="preserve">             TIKSLŲ, UŽDAVINIŲ, PRIEMONIŲ IR PAPRIEMONIŲ, IŠLAIDŲ IR VERTINIMO KRITERIJŲ SUVESTINĖ                                        </t>
  </si>
  <si>
    <t>PANEVĖŽIO MIESTO SAVIVALDYBĖS ADMINISTRACIJOS 2025 METŲ VEIKLOS PLANO             
MIESTO INFRASTRUKTŪROS OBJEKTŲ PLĖTROS, MODERNIZAVIMO IR PRIEŽIŪROS  PROGRAMOS (NR. 10)</t>
  </si>
  <si>
    <r>
      <t>1.6.1. Ankstesnių metų lėšų likutis (</t>
    </r>
    <r>
      <rPr>
        <b/>
        <sz val="10"/>
        <rFont val="Times New Roman"/>
        <family val="1"/>
        <charset val="186"/>
      </rPr>
      <t>L</t>
    </r>
    <r>
      <rPr>
        <sz val="10"/>
        <rFont val="Times New Roman"/>
        <family val="1"/>
        <charset val="186"/>
      </rPr>
      <t>)</t>
    </r>
  </si>
  <si>
    <r>
      <t xml:space="preserve">iš jų: 1.1.1. Savivaldybės biudžeto lėšos </t>
    </r>
    <r>
      <rPr>
        <b/>
        <sz val="10"/>
        <rFont val="Times New Roman"/>
        <family val="1"/>
        <charset val="186"/>
      </rPr>
      <t>(SB)</t>
    </r>
  </si>
  <si>
    <t>asm.</t>
  </si>
  <si>
    <r>
      <t>Profesinio mokymo ir aukštojo mokslo įstaigų išteklių, reikalingų</t>
    </r>
    <r>
      <rPr>
        <i/>
        <sz val="10"/>
        <rFont val="Times New Roman"/>
        <family val="1"/>
        <charset val="186"/>
      </rPr>
      <t xml:space="preserve"> Pramonė 4.0</t>
    </r>
    <r>
      <rPr>
        <sz val="10"/>
        <rFont val="Times New Roman"/>
        <family val="1"/>
        <charset val="186"/>
      </rPr>
      <t xml:space="preserve"> srities specialistams rengti, vystymas</t>
    </r>
  </si>
  <si>
    <r>
      <t xml:space="preserve">Besimokančių studentų ir mokinių skaičius mokymo programose, susijusiose su </t>
    </r>
    <r>
      <rPr>
        <i/>
        <sz val="10"/>
        <rFont val="Times New Roman"/>
        <family val="1"/>
        <charset val="186"/>
      </rPr>
      <t>Pramonės 4.0</t>
    </r>
    <r>
      <rPr>
        <sz val="10"/>
        <rFont val="Times New Roman"/>
        <family val="1"/>
        <charset val="186"/>
      </rPr>
      <t xml:space="preserve"> sritimi, kurių praktinio mokymo metu ne mažiau kaip 50 proc. laiko naudojama nauja (ne senesnė nei 10 m. įranga) įranga, dalis </t>
    </r>
  </si>
  <si>
    <r>
      <t xml:space="preserve">Praktinio mokymo dirbtuvės, pritaikytos </t>
    </r>
    <r>
      <rPr>
        <i/>
        <sz val="10"/>
        <rFont val="Times New Roman"/>
        <family val="1"/>
        <charset val="186"/>
      </rPr>
      <t>Pramonės 4.0</t>
    </r>
    <r>
      <rPr>
        <sz val="10"/>
        <rFont val="Times New Roman"/>
        <family val="1"/>
        <charset val="186"/>
      </rPr>
      <t xml:space="preserve"> profesiniam ugdymui</t>
    </r>
  </si>
  <si>
    <t>0;12</t>
  </si>
  <si>
    <r>
      <t xml:space="preserve">Profesinio mokymo ir aukštojo mokslo įstaigų išteklių, reikalingų </t>
    </r>
    <r>
      <rPr>
        <b/>
        <i/>
        <sz val="10"/>
        <rFont val="Times New Roman"/>
        <family val="1"/>
        <charset val="186"/>
      </rPr>
      <t>Pramonė 4.0</t>
    </r>
    <r>
      <rPr>
        <b/>
        <sz val="10"/>
        <rFont val="Times New Roman"/>
        <family val="1"/>
        <charset val="186"/>
      </rPr>
      <t xml:space="preserve"> srities specialistams rengti, vystymas</t>
    </r>
  </si>
  <si>
    <t xml:space="preserve">Kryptingos profesinio orientavimo sistemos bendradarbiaujant Panevėžio miesto bendrojo ugdymo, profesinio mokymo ir aukštojo mokslo įstaigoms bei verslo įmonėms sukūrimas ir įgyvendinimas </t>
  </si>
  <si>
    <t xml:space="preserve"> Naujų miesto lygmens profesinio orientavimo priemonių skaičius</t>
  </si>
  <si>
    <t>Profesijos patarėjų etatų skaičius</t>
  </si>
  <si>
    <t>2.1.1</t>
  </si>
  <si>
    <t>proc. nuo visų absolventų</t>
  </si>
  <si>
    <t>Pirmą kartą po studijų baigimo pagal specialybę įsidarbinę Panevėžio profesinio rengimo centro, Panevėžio kolegijos ir KTU fakulteto absolventai</t>
  </si>
  <si>
    <r>
      <t>Paskatinti aukštojo mokslo ir profesinio mokymo įstaigų teikiamų paslaugų atitiktį trumpalaikėms ir ilgalaikėms darbo rinkos poreikių prognozėms</t>
    </r>
    <r>
      <rPr>
        <sz val="10"/>
        <rFont val="Times New Roman"/>
        <family val="1"/>
        <charset val="186"/>
      </rPr>
      <t xml:space="preserve"> </t>
    </r>
  </si>
  <si>
    <t>Profesinio mokymo įstaigų mokinių skaičius, tenkantis 1 tūkst. gyventojų</t>
  </si>
  <si>
    <t>Universitetų ir kolegijų studentų skaičius, tenkantis 1 tūkst. gyventojų</t>
  </si>
  <si>
    <t>Užimtų gyventojų pagal profesijų grupes, išskyrus nekvalifikuotus darbininkus, dalis</t>
  </si>
  <si>
    <t xml:space="preserve">Didinti kvalifikuotų darbuotojų pasiūlą </t>
  </si>
  <si>
    <t>Ikimokyklinio ugdymo įstaigų, kuriose atnaujintos virtuvės patalpos arba įrengta kondicionavimo sistema, skaičius</t>
  </si>
  <si>
    <t>Švietimo skyrius, vedėjo pavaduotojas Dainius Šipelis</t>
  </si>
  <si>
    <t>Ikimokyklinio ugdymo įstaigų infrastruktūros bazės atnaujinimas (kondicionavimo sistemų įrengimas ir virtuvių remontas)</t>
  </si>
  <si>
    <t xml:space="preserve">Vaikų iš socialinę riziką patiriančių šeimų skaičius </t>
  </si>
  <si>
    <t>Švietimo skyrius, vyriausioji specialistė Audronė Bagdanskienė</t>
  </si>
  <si>
    <t>Ankstyvojo ugdymo užtikrinimas vaikams iš socialinę riziką patiriančių šeimų</t>
  </si>
  <si>
    <t>Antrųjų mokytojų pareigybių skaičius</t>
  </si>
  <si>
    <t>Mokymo priemonės specialiųjų ugdymosi poreikių mokiniams skaičius</t>
  </si>
  <si>
    <t>Mokytojų padėjėjų pareigybių skaičius</t>
  </si>
  <si>
    <t>Švietimo skyrius, vyriausioji specialistė Aušra Gabrėnienė</t>
  </si>
  <si>
    <t>Įtraukaus švietimo įgyvendinimas</t>
  </si>
  <si>
    <t>Nešiojamų kompiuterių ar kitos skaitmeninės įrangos skaičius</t>
  </si>
  <si>
    <t xml:space="preserve">8000
</t>
  </si>
  <si>
    <t>Skaitmeninių priemonių, licencijų ir įrangos skaičius</t>
  </si>
  <si>
    <t>Skaitmeninių kompetencijų plėtojimo programos įgyvendinimo priemonių plano finansavimas</t>
  </si>
  <si>
    <t>Švietimo pažangos planas</t>
  </si>
  <si>
    <t>Švietimo skyrius, vedėja Silvija Sėrikovienė</t>
  </si>
  <si>
    <t>Švietimo pažangos plano parengimas</t>
  </si>
  <si>
    <t>Švietimo skyrius, vyriausioji specialistė Simona Vizbarienė</t>
  </si>
  <si>
    <t>Centralizuotos buhalterijos įgyvendinimas</t>
  </si>
  <si>
    <t>Dalyvaujančių projekte mokyklų skaičius</t>
  </si>
  <si>
    <t>Projekto „Kokybės krepšelis“ finansavimas</t>
  </si>
  <si>
    <t>22</t>
  </si>
  <si>
    <r>
      <t xml:space="preserve">Finansuotų neformaliojo suaugusiųjų švietimo ir tęstinio mokymosi programų </t>
    </r>
    <r>
      <rPr>
        <b/>
        <sz val="10"/>
        <rFont val="Times New Roman"/>
        <family val="1"/>
        <charset val="186"/>
      </rPr>
      <t>projektų</t>
    </r>
    <r>
      <rPr>
        <sz val="10"/>
        <rFont val="Times New Roman"/>
        <family val="1"/>
        <charset val="186"/>
      </rPr>
      <t xml:space="preserve"> skaičius</t>
    </r>
  </si>
  <si>
    <t>Švietimo skyrius, vyriausioji neformaliojo švietimo specialistė Inga Tubelytė</t>
  </si>
  <si>
    <t>Neformaliojo suaugusiųjų švietimo ir tęstinio mokymosi programos projektų konkurso organizavimas</t>
  </si>
  <si>
    <t>Neformaliojo vaikų švietimo mokyklų   išorinis auditas</t>
  </si>
  <si>
    <t>Švietimo skyrius, vyriausioji specialistė Vilma Bartašienė</t>
  </si>
  <si>
    <t>Neformaliojo vaikų švietimo mokyklų išorinio audito vykdymas</t>
  </si>
  <si>
    <t>Apdovanotųjų skaičius</t>
  </si>
  <si>
    <t>Fotografijų konkurso organizavimas</t>
  </si>
  <si>
    <t>Miesto pirmokų skaičius</t>
  </si>
  <si>
    <t>Švietimo skyrius, vyriausioji specialistė Jolita Glemžienė</t>
  </si>
  <si>
    <t>Mokyklų aprūpinimas priemonėmis, skirtoms šventėms organizuoti</t>
  </si>
  <si>
    <t>Ikimokyklinio ugdymo - 29, 
bendrojo ugdymo - 13
neformaliojo vaikų švietimo - 4, iš viso: 46</t>
  </si>
  <si>
    <t>Apdraustų švietimo įstaigų skaičius</t>
  </si>
  <si>
    <t>Švietimo skyrius, vyriausioji mokymo priemonių specialistė Irma Zaveckienė</t>
  </si>
  <si>
    <t xml:space="preserve">Švietimo įstaigų turto draudimas ir apsaugos </t>
  </si>
  <si>
    <t>Apdovanotų mokyklų skaičius</t>
  </si>
  <si>
    <t xml:space="preserve">Mokyklų edukacinių erdvių konkurso organizavimas </t>
  </si>
  <si>
    <t>Gabių ir motyvuotų mokinių, dalyvavusių papildomo mokymo projektų veiklose, skaičius</t>
  </si>
  <si>
    <t>Švietimo skyrius, vyriausioji specialistė Izolda Pakalnienė</t>
  </si>
  <si>
    <t xml:space="preserve">Gabių ir motyvuotų mokinių papildomo mokymo programos projektų konkurso orgavizavimas </t>
  </si>
  <si>
    <t>Mokinių tarptautinių mainų skatinimo projektų finansavimas (mokinių, dalyvaujančių  tarptautinių mainų skatinimo projektuose, skaičius)</t>
  </si>
  <si>
    <t xml:space="preserve">Mokinių tarptautinių mainų skatinimo projektų finansavimas </t>
  </si>
  <si>
    <t>Trūkstamų specialybių pedagogų pritraukimo į miesto švietimo įstaigas ir mokytojų perkvalifikavimo programos dalyvių skaičius (finansinę paramą gavusių pedagogų skaičius per metus)</t>
  </si>
  <si>
    <t>Švietimo skyrius, vyriausioji specialistė Eda Vaičiūnė</t>
  </si>
  <si>
    <t xml:space="preserve">Trūkstamų specialybių pedagogų pritraukimo į miesto švietimo įstaigas ir mokytojų perkvalifikavimo 2024-2027 m. programos įgyvendinimas </t>
  </si>
  <si>
    <t>Geriausiai išlaikiusių valstybinius brandos egzaminus abiturientų pagerbimo organizuotų švenčių skaičius</t>
  </si>
  <si>
    <t xml:space="preserve">Geriausiai išlaikiusių valstybinius brandos egzaminus abiturientų pagerbimo šventės organizavimas </t>
  </si>
  <si>
    <t>Įteiktų ,,Metų mokytojo“ ir "Jaunojo mokytojo" premijų skaičius</t>
  </si>
  <si>
    <t xml:space="preserve">,,Metų mokytojo“ ir „Jauno mokytojo" nominacijų ir premijų skyrimas švietimo darbuotojams </t>
  </si>
  <si>
    <t>Asmenų, kuriems skirtos Petro Būtėno premijos, skaičius</t>
  </si>
  <si>
    <t xml:space="preserve">Petro Būtėno premijos skyrimas </t>
  </si>
  <si>
    <t>VBN</t>
  </si>
  <si>
    <t>Suorganizuotų mokinių nuvežimų į olimpiadas, konkursus, varžybas ir kitus renginius skaičius</t>
  </si>
  <si>
    <t xml:space="preserve">Transporto skyrimas mokiniams nuvežti į olimpiadas, konkursus, varžybas </t>
  </si>
  <si>
    <t>Suorganizuotų konkursų, olimpiadų, varžybų, festivalių ir kitų renginių  miesto mokiniams skaičius</t>
  </si>
  <si>
    <t>Konkursų, olimpiadų, varžybų, festivalių miesto mokiniams organizavimas</t>
  </si>
  <si>
    <t>Finansuotų mokslo dalinio finansavimo programos projektų skaičius</t>
  </si>
  <si>
    <t>Švietimo skyrius, vedėjos pavaduotojas Dainius Šipelis</t>
  </si>
  <si>
    <t>Mokslo dalinio finansavimo programos projektų konkurso organizavimas</t>
  </si>
  <si>
    <t>Tarptautinės mokytojų dienos minėjimo organizavimas, renginių skaičius</t>
  </si>
  <si>
    <t>Tarptautinės mokytojų dienos minėjimo organizavimas</t>
  </si>
  <si>
    <t>Mokinių pasiekusių geriausių rezultatų (paskatintų mokinių, dalyvavusių miesto, šalies ir tarptautinių olimpiadose, konkursuose) skaičius</t>
  </si>
  <si>
    <t>Mokinių pasiekusių geriausių rezultatų dalykinėse olimpiadose, konkursuose ir kituose renginiuose skatinimas</t>
  </si>
  <si>
    <t>Mokinių, dalyvavusių vaikų vasaros stovyklų projektų veiklose, skaičius</t>
  </si>
  <si>
    <t>Vaikų vasaros stovyklų programos projektų konkurso organizavimas</t>
  </si>
  <si>
    <t>Kolektyvų dalyvavusių regiono ir respublikinėse meno šventėse skaičius</t>
  </si>
  <si>
    <t>vietimo skyrius, vyriausioji neformaliojo švietimo specialistė Inga Tubelytė</t>
  </si>
  <si>
    <t>Kolektyvų dalyvavimo regiono ir respublikinėse meno šventėse finansavimas</t>
  </si>
  <si>
    <t>Mokinių ir jaunimo, dalyvavusių vaikų ir jaunimo meninės veiklos projektų veiklose, skaičius</t>
  </si>
  <si>
    <t xml:space="preserve">Vaikų ir jaunimo meninės veiklos programos projektų konkurso organizavimas </t>
  </si>
  <si>
    <t>Mokyklinės dokumentacijos priemonių skaičius</t>
  </si>
  <si>
    <t>Mokyklinės dokumentacijos įsigijimas iš Švietimo, mokslo ir sporto ministerijos</t>
  </si>
  <si>
    <t xml:space="preserve">Švietimo, kultūros, sporto ir kitų renginių bei projektų įgyvendinimas </t>
  </si>
  <si>
    <t>vnt. / metus</t>
  </si>
  <si>
    <t>Įgyvendintų švietimo įstaigų infrastruktūros modernizavimo projektų skaičius</t>
  </si>
  <si>
    <t xml:space="preserve">Užtikrinti sveiką, saugią emocinę ir fizinę aplinką  švietimo  įstaigose </t>
  </si>
  <si>
    <t>ML</t>
  </si>
  <si>
    <t>Neformaliojo vaikų švietimo savivaldybės lygmens akredituotų  programų skaičius</t>
  </si>
  <si>
    <t>Neformaliojo vaikų švietimo savivaldybės lygmens programose dalyvaujančių mokinių skaičius</t>
  </si>
  <si>
    <t xml:space="preserve"> Neformaliojo vaikų švietimo tikslinio finansavimo įgyvendinimas </t>
  </si>
  <si>
    <t>Vykdomų NVŠ ir FŠPU (išskyrus ikimokyklinį ugdymą) programų, atliepiančių miesto prioritetus, dalis per metus</t>
  </si>
  <si>
    <t xml:space="preserve">Neformaliojo ugdymo dermės užtikrinimas </t>
  </si>
  <si>
    <t xml:space="preserve">K. Paltaroko gimnazijos ugdymo programų įgyvendinimas </t>
  </si>
  <si>
    <t>VBSR</t>
  </si>
  <si>
    <t>SP</t>
  </si>
  <si>
    <t>1.1.3</t>
  </si>
  <si>
    <t xml:space="preserve">Bendrojo ugdymo mokyklų išlaikymas ir programų įgyvendinimas </t>
  </si>
  <si>
    <t>Pedagogų perkvalifikavimo programos plėtojimas ir įgyvendinimas (pedagogų, įgijusių gretutinę specialybę, dalis)</t>
  </si>
  <si>
    <t>100</t>
  </si>
  <si>
    <t>Mokytojų, dalyvavusių profesinių ir dalykinių kompetencijų tobulinimo mokymuose pagal atnaujintų BP reikalavimus, dalis</t>
  </si>
  <si>
    <t>1</t>
  </si>
  <si>
    <t>Parengtas ir įgyvendinamas savivaldybės veiksmų ir priemonių planas, skirtas pasiruošti atnaujintų BP diegimui</t>
  </si>
  <si>
    <t>Parengta ir įgyvendinama mokyklų skaitmenizavimo programa</t>
  </si>
  <si>
    <t>61,8</t>
  </si>
  <si>
    <t>Mokytojų, turinčių viso etato darbo krūvį, dalis</t>
  </si>
  <si>
    <t>Mokinių ugdymosi pasiekimų gerinimas diegiant kokybės krepšelį (dalyvaujančių projekte mokyklų skaičius)</t>
  </si>
  <si>
    <t>820</t>
  </si>
  <si>
    <t>Bendrojo ugdymo mokyklose dirbančių pedagogų skaičius</t>
  </si>
  <si>
    <t>9700</t>
  </si>
  <si>
    <t>Bendrojo ugdymo mokyklose mokinių skaičius</t>
  </si>
  <si>
    <t>Bendrojo ugdymo mokyklų skaičius (Daugiafunkcinis centras finansuojamas 15 programoje)</t>
  </si>
  <si>
    <t>Viešoji įstaiga "Debesų kiemas" (  Žemaičių g. 6-54, Panevėžys)</t>
  </si>
  <si>
    <t>VšĮ „Šermukšniukas“ (Šermukšnių g. 31, Panevėžys)  išlaikymas</t>
  </si>
  <si>
    <t>Privačių darželių skaičius</t>
  </si>
  <si>
    <t xml:space="preserve">Privačių darželių ugdymo programų įgyvendinimo užtikrinimas  </t>
  </si>
  <si>
    <t xml:space="preserve">Ikimokyklinių ugdymo mokyklų aplinkos išlaikymas ir programų įgyvendinimas </t>
  </si>
  <si>
    <t>674</t>
  </si>
  <si>
    <t>Pedagogų skaičius</t>
  </si>
  <si>
    <t>900</t>
  </si>
  <si>
    <t>Priešmokyklinio ugdymo grupes lankančių vaikų skaičius</t>
  </si>
  <si>
    <t>3120</t>
  </si>
  <si>
    <t>Ikimokyklines ugdymo mokyklas lankančių vaikų skaičius</t>
  </si>
  <si>
    <t>Ikimokyklinių ugdymo mokyklų skaičius</t>
  </si>
  <si>
    <t>Skaitmeninio raštingumo kvalifikacijos tobulinimo kursuose dalyvavusių pedagogų dalis</t>
  </si>
  <si>
    <t>Eur/ metus</t>
  </si>
  <si>
    <t>Skaitmeninėms ugdymo priemonėms įsigyti skirtas PMSA finansavimas BU mokykloms</t>
  </si>
  <si>
    <t>NVŠ ir FŠPU programų, vykdomų bet kurio švietimo teikėjo Savivaldybėje, krypčių skaičius</t>
  </si>
  <si>
    <t>Švietimo įstaigų, kuriose nupirktos naujos arba atnaujintos skaitmeninės mokymo priemonės, dalis</t>
  </si>
  <si>
    <t>Matematika – 46,8; Lietuvių k. – 70,1</t>
  </si>
  <si>
    <t>Pagrindinio ugdymo pasiekimų patikrinimo metu bent pagrindinį mokymosi pasiekimų lygį pasiekusių mokinių dalis</t>
  </si>
  <si>
    <t>Ikimokyklinį ir priešmokyklinį ugdymą lankančių vaikų dalis</t>
  </si>
  <si>
    <t xml:space="preserve">Pagerinti švietimo paslaugų kokybę </t>
  </si>
  <si>
    <t xml:space="preserve">Aukštos kvalifikacijos mokytojų dalis  </t>
  </si>
  <si>
    <t>Dėl socialinių, psichologinių ir kitų priežasčių nesimokantys mokyklinio amžiaus vaikai</t>
  </si>
  <si>
    <t>Aukštąjį išsilavinimą įgiję asmenys (25–64 m. amžiaus grupė)</t>
  </si>
  <si>
    <t xml:space="preserve">Didinti švietimo sistemos prieinamumą ir kokybę  </t>
  </si>
  <si>
    <t xml:space="preserve">ŠVIETIMO IR UGDYMO PROGRAMOS (NR. 13)                                                                                             
</t>
  </si>
  <si>
    <t>2.1. Valstybės biudžeto lėšos, kurios neapskaitytos biudžete (VBN)</t>
  </si>
  <si>
    <t>1.2.4. valstybės lėšos ugdymo reikmėms finansuoti (ML)</t>
  </si>
  <si>
    <t>1.1.3. Grąžintos biudžeto lėšos baigus projektus, finansuojamus Europos Sąjungos, kitos tarptautinės finansinės paramos ir bendrojo finansavimo lėšomis (SBES)</t>
  </si>
  <si>
    <r>
      <t xml:space="preserve"> iš jo: 1.1.Savivaldybės biudžeto lėšos (nuosavos, be ankstesnių metų likučio)</t>
    </r>
    <r>
      <rPr>
        <b/>
        <sz val="10"/>
        <rFont val="Times New Roman"/>
        <family val="1"/>
        <charset val="186"/>
      </rPr>
      <t xml:space="preserve"> (SB)</t>
    </r>
  </si>
  <si>
    <t>1.SAVIVALDYBĖS BIUDŽETAS (įskaitant skolintas lėšas)</t>
  </si>
  <si>
    <t>Smurtinio elgesio keitimo programoje dalyvavusiųjų skaičius</t>
  </si>
  <si>
    <t>Finansuoti smurtinio elgesio keitimo programą</t>
  </si>
  <si>
    <t>Patarėja, koordinuojanti lygių galimybių, moterų ir vyrų lygybės ir apsaugos nuo smurto artimoje aplinkoje politikos formavimą ir įgyvendinimą Milda Skruibytė</t>
  </si>
  <si>
    <t>1.3.2.</t>
  </si>
  <si>
    <t>Finansuoti projektus neigiamų socialinių veiksnių prevencijai įgyvendinti</t>
  </si>
  <si>
    <t>Finansuotų projektų skaičius</t>
  </si>
  <si>
    <t>Švietimo skyriaus vyr. specialistė Vilma Bartašienė</t>
  </si>
  <si>
    <t>1.3.1.</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</si>
  <si>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</si>
  <si>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 xml:space="preserve">Įvairiapusės pagalbos teikimas </t>
  </si>
  <si>
    <t>Pagalbos teikimas užsieniečiams, pasitraukusiems iš Ukrainos dėl karo veiksmų</t>
  </si>
  <si>
    <t>pagal poreikį</t>
  </si>
  <si>
    <t>Išvežimų į  Ukrainą skaičius</t>
  </si>
  <si>
    <t xml:space="preserve">Humanitarinės pagalbos teikimas  Ukrainai
</t>
  </si>
  <si>
    <t>Panevėžio miesto savivaldybės administracijos jaunimo reikalų koordinatorė( vyriausioji specialistė) Toma Karosienė;
Panevėžio miesto savivaldybės administracijos  nevyriausybinių organizacijų koordinatorė Goda Voveriūnaitė-Kaminskienė; projekto koordinatorė Nijolė Janėnienė</t>
  </si>
  <si>
    <t>Pagalbos priemonių nukentėjusiems subjektams užtikrinimas</t>
  </si>
  <si>
    <t>Gyventojų bendruomeniškumo ir pilietiškumo skatinimas</t>
  </si>
  <si>
    <t>Balsavusių gyventojų procentas nuo visų miesto gyventojų</t>
  </si>
  <si>
    <t>40/20</t>
  </si>
  <si>
    <t>Gyventojų/jaunimo dalyvavusių lyderystės skatinimo veiklose, skaičius</t>
  </si>
  <si>
    <t>2000/6</t>
  </si>
  <si>
    <t>asm./proc./metus</t>
  </si>
  <si>
    <t>Gyventojų, dalyvaujančių bendruomeninių organizacijų veiklose, skaičius per metus (jaunimo proc.)</t>
  </si>
  <si>
    <t xml:space="preserve">Gyventojų, dalyvaujančių savanorystės veiklose viešoje sektoriaus įstaigose, skaičius  </t>
  </si>
  <si>
    <t xml:space="preserve">Suorganizuotų priemonių, skirtų bendruomeninių ir nevyriausybinių organizacijų bendradarbiavimui skatinti, skaičius per metus </t>
  </si>
  <si>
    <t>vnt./metus</t>
  </si>
  <si>
    <t>Paskelbtų kvietimų nevyriausybinėms organizacijoms skaičius</t>
  </si>
  <si>
    <t>Prisidėti prie BIVP (Bendruomenės inicijuota vietos plėtra) strategijos įgyvendinimo</t>
  </si>
  <si>
    <t xml:space="preserve">Nevyriausybinių ir bendruomeninių organizacijų veiklos skatinimo priemonių skaičius per metus </t>
  </si>
  <si>
    <t>Nevyriausybinių ir bendruomeninių organizacijų veiklos skatinimo priemonių įgyvendinimas</t>
  </si>
  <si>
    <t>25/25</t>
  </si>
  <si>
    <r>
      <t>Nevyriausybinių ir bendruomeninių organizacijų lyderių, narių kvalifikacijos kėlimas</t>
    </r>
    <r>
      <rPr>
        <u/>
        <sz val="10"/>
        <rFont val="Times New Roman"/>
        <family val="1"/>
        <charset val="186"/>
      </rPr>
      <t xml:space="preserve"> </t>
    </r>
    <r>
      <rPr>
        <sz val="10"/>
        <rFont val="Times New Roman"/>
        <family val="1"/>
        <charset val="186"/>
      </rPr>
      <t>(dalyvavusių organizacijų / asmenų skaičius)</t>
    </r>
  </si>
  <si>
    <t>Nevyriausybinių ir bendruomeninių organizacijų lyderių, narių kvalifikacijos kėlimas</t>
  </si>
  <si>
    <t>Nevyriausybinių organizacijų pasikeitusių savo įstatus skaičius</t>
  </si>
  <si>
    <t>Kompensuoti nevyriausybinių organizacijų įstatų keitimo išlaidas</t>
  </si>
  <si>
    <t>Finansuoti religinių bendruomenių ir bendrijų projektai</t>
  </si>
  <si>
    <t xml:space="preserve">Panevėžio miesto savivaldybės administracijos  nevyriausybinių organizacijų koordinatorė Goda Voveriūnaitė-Kaminskienė
</t>
  </si>
  <si>
    <t>Finansuoti religinių bendruomenių ir bendrijų projektus</t>
  </si>
  <si>
    <t>Finansuoti bendruomeninių organizacijų projektai</t>
  </si>
  <si>
    <t>Finansuoti bendruomeninių organizacijų projektus</t>
  </si>
  <si>
    <t xml:space="preserve">NVO ir bendruomeninių organizacijų įgyvendintų projektų skaičius </t>
  </si>
  <si>
    <t xml:space="preserve">Viešai pasiekiamų NVO dalis nuo veikiančių NVO </t>
  </si>
  <si>
    <t>Fnansuoti nevyriausybinių organizacijų projektai</t>
  </si>
  <si>
    <t>Finansuoti nevyriausybinių organizacijų projektus</t>
  </si>
  <si>
    <t xml:space="preserve">Įgyvendinti Panevėžio nevyriausybinių organizacijų plėtros politikos priemones </t>
  </si>
  <si>
    <t>Nevyriausybinių, bendruomeninių organizacijų Savivaldybei pateiktų projektų  paraiškų finansavimui gauti skaičius</t>
  </si>
  <si>
    <t>Veikiančių nevyriausybinių, bendruomeninių organizacijų skaičius</t>
  </si>
  <si>
    <t>Išplėtoti NVO ir bendruomeninių organizacijų veiklą bei paskatinti jų iniciatyvas, paskatinti gyventojų bendruomeniškumą ir pilietiškumą</t>
  </si>
  <si>
    <t>Mokyklų, dalyvavusių mokinių dalyvaujamajame biudžete skaičius</t>
  </si>
  <si>
    <t>Įgyvendinti mokinių dalyvaujamąjį biudžetą Panevėžio miesto savivaldybėje</t>
  </si>
  <si>
    <t>Jaunimo savanorišką tarnybą baigusių asmenų skaičius</t>
  </si>
  <si>
    <t>Įgyvendinti jaunimo savanorišką tarnybą Panevėžio miesto savivaldybėje</t>
  </si>
  <si>
    <t>Jaunuolių, dalyvavusių kompetencijų kėlimo renginiuose skaičius</t>
  </si>
  <si>
    <t>Aktyvinti jaunimo ir su jaunimu dirbančių organizacijų veiklumą ir bendradarbiavimą</t>
  </si>
  <si>
    <t>Naujai įsisteigusių jaunimo organizacijų skaičius</t>
  </si>
  <si>
    <t>Jaunimo ar su jaunimu dirbančių organizacijų pasikeitusių savo įstatus skaičius</t>
  </si>
  <si>
    <t>Skatinti jaunimą dalyvauti nevyriausybinių jaunimo organizacijų veiklose</t>
  </si>
  <si>
    <t xml:space="preserve">Jaunimo organizacijų veiklos skatinimo priemonių skaičius per metus  </t>
  </si>
  <si>
    <t>Jaunimui ir jaunimo organizacijoms suorganizuotų kompetencijų kėlimo renginių/mokymų skaičius</t>
  </si>
  <si>
    <t>Organizuoti mokymus jaunimo ir su jaunimu dirbančioms organizacijoms</t>
  </si>
  <si>
    <t xml:space="preserve">Finansuotų jaunimo ir su jaunimu dirbančių organizacijų projektų, veiklos programų, iniciatyvų skaičius per metus </t>
  </si>
  <si>
    <t xml:space="preserve">Finansuoti jaunimo projektus, iniciatyvas ir programas </t>
  </si>
  <si>
    <t xml:space="preserve">Įgyvendinta jaunimo problemų sprendimo 2022–2024 m. priemonių plane numatytų priemonių </t>
  </si>
  <si>
    <t>Įgyvendinti jaunimo problemų sprendimo 2022–2024 m. priemonių plane numatytas priemones</t>
  </si>
  <si>
    <t xml:space="preserve"> Jaunimui skirtų renginių skaičius</t>
  </si>
  <si>
    <t>1.1.3.</t>
  </si>
  <si>
    <t xml:space="preserve">Įgyvendinti jaunimo poreikius atitinkančią jaunimo politiką Panevėžio mieste </t>
  </si>
  <si>
    <t>Atliktų jaunimo situacijos tyrimų skaičius</t>
  </si>
  <si>
    <t>Jaunimo dalyvaujančio jaunimo reikalų taryboje ir kitose savivaldybės darbo grupėse skaičius</t>
  </si>
  <si>
    <t xml:space="preserve">Panevėžio miesto savivaldybės administracijos jaunimo reikalų koordinatorė (vyriausioji specialistė) Toma Karosienė
</t>
  </si>
  <si>
    <t>Jaunimo poreikius atitinkančios jaunimo politikos įgyvendinimas</t>
  </si>
  <si>
    <t>Įgyvendinti jaunimo vasaros užimtumo ir integracijos į darbo rinką programą</t>
  </si>
  <si>
    <t>Į programą įsitraukusių darbdavių skaičius</t>
  </si>
  <si>
    <t xml:space="preserve"> asm/metus</t>
  </si>
  <si>
    <t>Jaunimo dalyvavusio integracijos į darbo rinką programoje skaičius per metus</t>
  </si>
  <si>
    <t xml:space="preserve">Darbo su jaunimu formų įvairovės užtikrinimas  </t>
  </si>
  <si>
    <t xml:space="preserve">Jaunimo informavimo ir konsultavimo taško klientų skaičius  </t>
  </si>
  <si>
    <t xml:space="preserve">Teritorijų, kuriose vyksta darbas su jaunimu gatvėje, skaičius </t>
  </si>
  <si>
    <t>Veikiančių atvirų jaunimo centrų ir erdvių skaičius</t>
  </si>
  <si>
    <t>Atvirųjų jaunimo centrų ir atvirųjų jaunimo erdvių unikalių lankytojų skaičius</t>
  </si>
  <si>
    <t>Įgyvendinti jaunimo politiką</t>
  </si>
  <si>
    <t>Savivaldybės administracijos organizuotų apklausų per metus skaičius</t>
  </si>
  <si>
    <t>Savivaldybės tarybos rinkimuose dalyvavusio jaunimo skaičius, palyginti su visų rinkėjų skaičiumi</t>
  </si>
  <si>
    <t>Savivaldybės tarybos rinkimuose dalyvavusių rinkėjų skaičius, palyginti su visų rinkėjų skaičiumi</t>
  </si>
  <si>
    <t xml:space="preserve">Didinti gyventojų socialinį aktyvumą ir pilietinę atsakomybę </t>
  </si>
  <si>
    <t>Mato vnt.</t>
  </si>
  <si>
    <t xml:space="preserve">VISUOMENĖS INICIATYVŲ SKATINIMO IR SAUGUMO UŽTIKRINIMO  PROGRAMOS (NR. 14)                                                                                              
</t>
  </si>
  <si>
    <r>
      <t xml:space="preserve">IŠ VISO programai finansuoti pagal finansavimo šaltinius </t>
    </r>
    <r>
      <rPr>
        <b/>
        <i/>
        <sz val="10"/>
        <rFont val="Times New Roman"/>
        <family val="1"/>
        <charset val="186"/>
      </rPr>
      <t>(1 ir 2 punktai)</t>
    </r>
  </si>
  <si>
    <r>
      <t>2.1. Valstybės biudžeto lėšos, kurios neapskaitytos biudžete (</t>
    </r>
    <r>
      <rPr>
        <b/>
        <sz val="10"/>
        <rFont val="Times New Roman"/>
        <family val="1"/>
        <charset val="186"/>
      </rPr>
      <t>VBN</t>
    </r>
    <r>
      <rPr>
        <sz val="10"/>
        <rFont val="Times New Roman"/>
        <family val="1"/>
        <charset val="186"/>
      </rPr>
      <t>)</t>
    </r>
  </si>
  <si>
    <r>
      <t xml:space="preserve">1.6.1. Ankstesnių metų lėšų likutis </t>
    </r>
    <r>
      <rPr>
        <b/>
        <sz val="10"/>
        <rFont val="Times New Roman"/>
        <family val="1"/>
        <charset val="186"/>
      </rPr>
      <t>(L)</t>
    </r>
  </si>
  <si>
    <r>
      <t>1.2.4. valstybės lėšos ugdymo reikmėms finansuoti (</t>
    </r>
    <r>
      <rPr>
        <b/>
        <sz val="10"/>
        <rFont val="Times New Roman"/>
        <family val="1"/>
        <charset val="186"/>
      </rPr>
      <t>ML</t>
    </r>
    <r>
      <rPr>
        <sz val="10"/>
        <rFont val="Times New Roman"/>
        <family val="1"/>
        <charset val="186"/>
      </rPr>
      <t>)</t>
    </r>
  </si>
  <si>
    <t>&gt;=14</t>
  </si>
  <si>
    <t>Asmenų, kurie pasibaigus užimtumo didinimo programoms per 6 mėn. dirbs arba vykdys savarankišką veiklą, dalis iš užimtumo didinimo programų dalyvių skaičiaus</t>
  </si>
  <si>
    <t xml:space="preserve">Asmenų, gavusių kompleksines paslaugas, skaičius </t>
  </si>
  <si>
    <t>Paslaugų teikimas pagal Užimtumo didinimo programą</t>
  </si>
  <si>
    <t xml:space="preserve">Asmenų, parengtų integruotis į darbo rinką, skaičius </t>
  </si>
  <si>
    <t>Priemonių teikimas pagal Užimtumo didinimo programą</t>
  </si>
  <si>
    <t>Kompleksinės ir individualizuotos socialinės paramos teikimo, derinant finansinę paramą, socialines paslaugas ir užimtumo didinimo priemones, plėtra</t>
  </si>
  <si>
    <t>Asmenų, patiriančių socialinės rizikos veiksnius, skaičius (asmenų skaičiaus pasikeitimas per laikotarpį)</t>
  </si>
  <si>
    <t>Vystyti socialinės paramos individualizuoto kompleksiškumo teikimo modelį</t>
  </si>
  <si>
    <t xml:space="preserve">Suteikta paslauga </t>
  </si>
  <si>
    <t>Ugnė Valužienė, Panevėžio miesto savivaldybės administracijos
Asmenų su negalia reikalų koordinatorė</t>
  </si>
  <si>
    <t>1.1.11.</t>
  </si>
  <si>
    <t>Informacijos teikimas asmenims su negalia jų pasirinktais bendravimo būdais</t>
  </si>
  <si>
    <t>Renginių skaičius</t>
  </si>
  <si>
    <t>Socialinių reikalų skyrius; Ugnė Valužienė, Panevėžio miesto savivaldybės administracijos
Asmenų su negalia reikalų koordinatorė</t>
  </si>
  <si>
    <t>9; 0</t>
  </si>
  <si>
    <t>Organizuoti Socialinio darbuotojo, Asmenų su negalia ir Globėjų dienos renginius</t>
  </si>
  <si>
    <t>Gavėjų skaičius</t>
  </si>
  <si>
    <t>Akredituotų vaikų dienos centrų finansavimas</t>
  </si>
  <si>
    <t>Asmenų, turinčių sunkią negalią, gaunančių socialinę globą, skaičius</t>
  </si>
  <si>
    <t xml:space="preserve"> vnt</t>
  </si>
  <si>
    <t xml:space="preserve">Suteiktų socialinės integracijos bendruomenėje paslaugų rūšių skaičius </t>
  </si>
  <si>
    <t>Socialinės globos paslaugų finansavimas</t>
  </si>
  <si>
    <t>Socialinę riziką patiriančių asmenų, dalyvavusių socialinei integracijai skirtose veiklose, dalis nuo nustatytų / besikreipiančių asmenų skaičiaus</t>
  </si>
  <si>
    <t>0;  9</t>
  </si>
  <si>
    <t>Socialinių paslaugų integracijos bendruomenėje plėtra</t>
  </si>
  <si>
    <t>1.1.9</t>
  </si>
  <si>
    <t>Prevencinių paslaugų finansavimas</t>
  </si>
  <si>
    <t>Atviro darbo su jaunimu paslaugų finansavimas</t>
  </si>
  <si>
    <t>Eur</t>
  </si>
  <si>
    <t>Paramai skirtos lėšos</t>
  </si>
  <si>
    <t>Parama higienos prekėmis</t>
  </si>
  <si>
    <t>Parama maisto produktais</t>
  </si>
  <si>
    <t xml:space="preserve">Organizacijų, teikiančių sociokultūrines paslaugas vyresnio amžiaus žmonėms, skaičius </t>
  </si>
  <si>
    <t>Bendrųjų socialinių paslaugų programos finansavimas</t>
  </si>
  <si>
    <t>35</t>
  </si>
  <si>
    <t>Asmeninės pagalbos teikimas</t>
  </si>
  <si>
    <t>40</t>
  </si>
  <si>
    <t>Organizuoti būsto pritaikymą asmenims su negalia</t>
  </si>
  <si>
    <t>Sukurtas planas dėl ilgalaikės (trumpalaikės) socialinės globos paslaugų plėtros suaugusiems asmenims</t>
  </si>
  <si>
    <t>Įkurtas dienos centras senyvo amžiaus asmenims</t>
  </si>
  <si>
    <t>Suteiktų nestacionarių paslaugų asmenims (šeimoms) bendruomenėje ir šeimoje dalis nuo Socialinių paslaugų kataloge nurodytų nestacionarių paslaugų skaičiaus</t>
  </si>
  <si>
    <t>Socialinių paslaugų spektro įvairovė ir dalis nuo Socialinio paslaugų kataloge nurodytų paslaugų skaičiaus</t>
  </si>
  <si>
    <t>Šeimoje ir bendruomenėje teikiamų paslaugų infrastruktūros plėtra</t>
  </si>
  <si>
    <t>Kompleksinių paslaugų šeimoms ir vaikams teikimas</t>
  </si>
  <si>
    <t>Įkurtas kompleksinių paslaugų centras vaikams su negalia ir jų šeimos nariams</t>
  </si>
  <si>
    <t>Šeimų ir vaikų, gavusių kompleksines paslaugas, skaičius</t>
  </si>
  <si>
    <t>1.1.8</t>
  </si>
  <si>
    <t>1.1.7</t>
  </si>
  <si>
    <t>Laikino atokvėpio paslaugų finansavimas</t>
  </si>
  <si>
    <t>34</t>
  </si>
  <si>
    <t xml:space="preserve">NVO teikiančių socialines paslaugas, skaičius </t>
  </si>
  <si>
    <t>Socialinės priežiūros paslaugų finansavimas</t>
  </si>
  <si>
    <t>665</t>
  </si>
  <si>
    <t>Koordinuoti socialinės reabilitacijos  asmenims su negalia bendruomenėje paslaugų teikimą</t>
  </si>
  <si>
    <t>Suteiktų paslaugų rūšys</t>
  </si>
  <si>
    <t>Vykdyti Panevėžio miesto savivaldybės ir Lietuvos agentūros "SOS vaikai" Panevėžio skyriaus bendradarbiavimo sutartį</t>
  </si>
  <si>
    <t>Iš NVO perkamų socialinių paslaugų skaičius</t>
  </si>
  <si>
    <t>50</t>
  </si>
  <si>
    <t>NVO teikiamų socialinių paslaugų dalis nuo Socialinių paslaugų kataloge nurodytų paslaugų skaičiaus</t>
  </si>
  <si>
    <t>0; 9</t>
  </si>
  <si>
    <t>Glaudus bendradarbiavimas su NVO skatinant jų įtrauktį teikti socialines paslaugas ir plėsti teikiamų socialinių paslaugų spektrą</t>
  </si>
  <si>
    <t>tūkst. vnt</t>
  </si>
  <si>
    <t xml:space="preserve">parduotų autobuso bilietų skaičius </t>
  </si>
  <si>
    <t>Kompensuoti transporto išlaidas teisę į transporto lengvatas turintiems asmenims</t>
  </si>
  <si>
    <t>158</t>
  </si>
  <si>
    <t>Pagalbos pinigų skyrimas ir mokėjimas</t>
  </si>
  <si>
    <t>5100</t>
  </si>
  <si>
    <t>Kompensacijų už būsto šildymą ir vandenį skyrimas ir mokėjimas</t>
  </si>
  <si>
    <t>620</t>
  </si>
  <si>
    <t>Socialinės paramos pašalpų skyrimas ir mokėjimas</t>
  </si>
  <si>
    <t>2030</t>
  </si>
  <si>
    <t>Socialinių pašalpų skyrimas ir mokėjimas</t>
  </si>
  <si>
    <t>0; 1; 9</t>
  </si>
  <si>
    <t>Pašalpų ir kompensacijų skyrimas ir mokėjimas iš savivaldybės biudžeto lėšų</t>
  </si>
  <si>
    <t>187</t>
  </si>
  <si>
    <t>Išmokų ir kompensacijų užsieniečiams, gavusiems laikinąją apsaugą, skyrimas ir mokėjimas</t>
  </si>
  <si>
    <t>3765</t>
  </si>
  <si>
    <t>Mokinių, gaunančių nemokamą maitinimą, vidutinis  skaičius per mėnesį</t>
  </si>
  <si>
    <t>Socialinės paramos mokiniams skyrimas ir mokėjimas</t>
  </si>
  <si>
    <t>Panaudos kompensacijų gavėjų skaičius</t>
  </si>
  <si>
    <t>85</t>
  </si>
  <si>
    <t>Asmenų (šeimų), gavusių būsto nuomos ar išperkamosios būsto nuomos mokesčio dalies kompensaciją, skaičius</t>
  </si>
  <si>
    <t>Būsto nuomos ar panaudos  kompensacijų skyrimas ir mokėjimas</t>
  </si>
  <si>
    <t>2</t>
  </si>
  <si>
    <t>Kompensacijų nepriklausomybės  gynėjams skyrimas ir mokėjimas</t>
  </si>
  <si>
    <t>Išmokų neįgaliesiems, auginantiems vaikus, skyrimas ir mokėjimas</t>
  </si>
  <si>
    <t>Išmokų kariams savanoriams skyrimas ir mokėjimas</t>
  </si>
  <si>
    <t>16880</t>
  </si>
  <si>
    <t>Išmokų vaikams skyrimas ir mokėjimas</t>
  </si>
  <si>
    <t>Administruojančių darbuotojų skaičius</t>
  </si>
  <si>
    <t>Asmens savarankiškumo vertinimas</t>
  </si>
  <si>
    <t>3301</t>
  </si>
  <si>
    <t>Individualios pagalbos teikimo išlaidų kompensacijų skyrimas ir mokėjimas</t>
  </si>
  <si>
    <t>1400</t>
  </si>
  <si>
    <t>Laidojimo pašalpos gavėjų skaičius</t>
  </si>
  <si>
    <t>Paramos mirties atveju skyrimas ir mokėjimas</t>
  </si>
  <si>
    <t>Išmokų, kompensacijų ir socialinės paramos mokiniams skyrimas ir mokėjimas iš valstybės biudžeto lėšų</t>
  </si>
  <si>
    <t xml:space="preserve">Gyventojų poreikius atitinkančių socialinių paslaugų  dalis nuo Socialinio paslaugų kataloge nurodytų paslaugų skaičiaus </t>
  </si>
  <si>
    <t>Užtikrinti kokybišką ir efektyvią socialinę paramą bendruomenėje</t>
  </si>
  <si>
    <t xml:space="preserve">Socialinių paslaugų poreikio patenkinimas </t>
  </si>
  <si>
    <r>
      <t>Skatinti socialinės atskirties mažėjimą ir socialinį saugumą</t>
    </r>
    <r>
      <rPr>
        <sz val="10"/>
        <rFont val="Times New Roman"/>
        <family val="1"/>
        <charset val="186"/>
      </rPr>
      <t xml:space="preserve">     </t>
    </r>
  </si>
  <si>
    <t>tūkst.eur</t>
  </si>
  <si>
    <t xml:space="preserve"> SOCIALINĖS PARAMOS ĮGYVENDINIMO PROGRAMOS (NR.15)                                                                                              
</t>
  </si>
  <si>
    <r>
      <t xml:space="preserve">1.2.4. valstybės lėšos ugdymo reikmėms finansuoti </t>
    </r>
    <r>
      <rPr>
        <b/>
        <sz val="10"/>
        <rFont val="Times New Roman"/>
        <family val="1"/>
        <charset val="186"/>
      </rPr>
      <t>(ML</t>
    </r>
    <r>
      <rPr>
        <sz val="10"/>
        <rFont val="Times New Roman"/>
        <family val="1"/>
        <charset val="186"/>
      </rPr>
      <t>)</t>
    </r>
  </si>
  <si>
    <t xml:space="preserve">Skirta premijų </t>
  </si>
  <si>
    <t>Panevėžio miesto savivaldybės sveikatos priežiūros specialistų premijos</t>
  </si>
  <si>
    <t>Organizuoti Panevėžio medicinos darbuotojų dienos minėjimo renginį</t>
  </si>
  <si>
    <t>Organizuotas renginys</t>
  </si>
  <si>
    <t>1.1.5.</t>
  </si>
  <si>
    <r>
      <t>Užkrečiamųjų ligų prevencijos ir kontrolės stiprinimas</t>
    </r>
    <r>
      <rPr>
        <u/>
        <sz val="10"/>
        <rFont val="Times New Roman"/>
        <family val="1"/>
        <charset val="186"/>
      </rPr>
      <t xml:space="preserve"> </t>
    </r>
    <r>
      <rPr>
        <sz val="10"/>
        <rFont val="Times New Roman"/>
        <family val="1"/>
        <charset val="186"/>
      </rPr>
      <t xml:space="preserve">
</t>
    </r>
  </si>
  <si>
    <t>1.1.4.</t>
  </si>
  <si>
    <r>
      <t>Užkrečiamųjų ligų prevencijos ir kontrolės stiprinimas</t>
    </r>
    <r>
      <rPr>
        <b/>
        <u/>
        <sz val="10"/>
        <rFont val="Times New Roman"/>
        <family val="1"/>
        <charset val="186"/>
      </rPr>
      <t xml:space="preserve"> </t>
    </r>
    <r>
      <rPr>
        <b/>
        <sz val="10"/>
        <rFont val="Times New Roman"/>
        <family val="1"/>
        <charset val="186"/>
      </rPr>
      <t xml:space="preserve">
</t>
    </r>
  </si>
  <si>
    <r>
      <rPr>
        <sz val="10"/>
        <rFont val="Times New Roman"/>
        <family val="1"/>
        <charset val="186"/>
      </rPr>
      <t xml:space="preserve">Vykdyti neveiksnių asmenų būklės peržiūrėjimą </t>
    </r>
    <r>
      <rPr>
        <sz val="10"/>
        <color rgb="FFFF0000"/>
        <rFont val="Times New Roman"/>
        <family val="1"/>
        <charset val="186"/>
      </rPr>
      <t xml:space="preserve">  </t>
    </r>
  </si>
  <si>
    <t>Išnagrinėtų neveiksnių asmenų būklės peržiūrėjimo komisijos inicijuotų asmens būklės peržiūrėjimo bylų skaičius</t>
  </si>
  <si>
    <r>
      <rPr>
        <b/>
        <sz val="10"/>
        <rFont val="Times New Roman"/>
        <family val="1"/>
        <charset val="186"/>
      </rPr>
      <t xml:space="preserve">Vykdyti neveiksnių asmenų būklės peržiūrėjimą </t>
    </r>
    <r>
      <rPr>
        <b/>
        <sz val="10"/>
        <color rgb="FFFF0000"/>
        <rFont val="Times New Roman"/>
        <family val="1"/>
        <charset val="186"/>
      </rPr>
      <t xml:space="preserve">  </t>
    </r>
  </si>
  <si>
    <t>Asm. / metus</t>
  </si>
  <si>
    <t xml:space="preserve">Praktikuojančių gydytojų, odontologų ir slaugytojų skaičius, tenkantis 10 tūkst. gyventojų
</t>
  </si>
  <si>
    <t>Savižudybių skaičius, tenkantis 100 tūkst. gyventojų</t>
  </si>
  <si>
    <t xml:space="preserve">proc. </t>
  </si>
  <si>
    <r>
      <rPr>
        <b/>
        <sz val="10"/>
        <rFont val="Times New Roman"/>
        <family val="1"/>
        <charset val="186"/>
      </rPr>
      <t>Išvengiamas mirtingumas</t>
    </r>
    <r>
      <rPr>
        <sz val="10"/>
        <rFont val="Times New Roman"/>
        <family val="1"/>
        <charset val="186"/>
      </rPr>
      <t xml:space="preserve"> (mirusiųjų nuo ligų ar būklių, kurių galima išvengti taikant žinomas efektyvias prevencijos ir / ar diagnostikos priemones ir / ar gydymo priemones, dalis procentais nuo visų gyventojų mirčių)</t>
    </r>
  </si>
  <si>
    <r>
      <t>Užtikrinti kokybišką ir efektyvią sveikatos priežiūrą</t>
    </r>
    <r>
      <rPr>
        <u/>
        <sz val="10"/>
        <rFont val="Times New Roman"/>
        <family val="1"/>
        <charset val="186"/>
      </rPr>
      <t xml:space="preserve"> </t>
    </r>
  </si>
  <si>
    <r>
      <t>Vidutinės tikėtinos gyvenimo trukmės savivaldybėje</t>
    </r>
    <r>
      <rPr>
        <sz val="10"/>
        <rFont val="Calibri"/>
        <family val="2"/>
        <charset val="186"/>
      </rPr>
      <t xml:space="preserve"> </t>
    </r>
    <r>
      <rPr>
        <sz val="10"/>
        <rFont val="Times New Roman"/>
        <family val="1"/>
        <charset val="186"/>
      </rPr>
      <t xml:space="preserve"> santykis su šalies rodikliu </t>
    </r>
  </si>
  <si>
    <t>metai</t>
  </si>
  <si>
    <t>Vidutinė tikėtina gyvenimo trukmė</t>
  </si>
  <si>
    <t xml:space="preserve">Stiprinti gyventojų sveikatą ir skatinti fizinį aktyvumą siekiant aukšto  sporto meistriškumo </t>
  </si>
  <si>
    <t xml:space="preserve">VISUOMENĖS SVEIKATOS RĖMIMO PROGRAMOS (NR. 16)                                                                                              
</t>
  </si>
  <si>
    <t xml:space="preserve">Panevėžio miesto savivaldybės 
administracijos direktoriaus                                                                                  2025-03-28 d. įsakymo Nr.AF-44                                                                             6  priedas  
</t>
  </si>
  <si>
    <t xml:space="preserve">Panevėžio miesto savivaldybės 
administracijos direktoriaus                                                                                  2025-03-28 d. įsakymo Nr.AF-44                                                                             5  priedas  
</t>
  </si>
  <si>
    <t xml:space="preserve">Panevėžio miesto savivaldybės 
administracijos direktoriaus                                                                                  2025-03-28 d. įsakymo Nr.AF-44                                                                             4  priedas  
</t>
  </si>
  <si>
    <t xml:space="preserve">Panevėžio miesto savivaldybės 
administracijos direktoriaus                                                                                  2025-03-28 d. įsakymo Nr.AF-44                                                                             3  priedas  
</t>
  </si>
  <si>
    <t xml:space="preserve">Panevėžio miesto savivaldybės 
administracijos direktoriaus                                                                                  2025-03-28 d. įsakymo Nr.AF-44                                                                             2  priedas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</si>
</sst>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
    <numFmt numFmtId="165" formatCode="#,##0.0"/>
    <numFmt numFmtId="166" formatCode="_-* #,##0.00\ _€_-;\-* #,##0.00\ _€_-;_-* &quot;-&quot;??\ _€_-;_-@_-"/>
    <numFmt numFmtId="167" formatCode="_-* #,##0.0\ _€_-;\-* #,##0.0\ _€_-;_-* &quot;-&quot;??\ _€_-;_-@_-"/>
    <numFmt numFmtId="168" formatCode="0.000"/>
  </numFmts>
  <fonts count="68"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sz val="10"/>
      <color theme="1"/>
      <name val="Calibri"/>
      <family val="2"/>
      <charset val="186"/>
      <scheme val="minor"/>
    </font>
    <font>
      <sz val="10"/>
      <name val="Arial"/>
      <family val="2"/>
      <charset val="186"/>
    </font>
    <font>
      <sz val="11"/>
      <name val="Times New Roman"/>
      <family val="1"/>
      <charset val="186"/>
    </font>
    <font>
      <sz val="10"/>
      <name val="Times New Roman"/>
      <family val="1"/>
      <charset val="186"/>
    </font>
    <font>
      <sz val="9"/>
      <color rgb="FFFF0000"/>
      <name val="Times New Roman"/>
      <family val="1"/>
      <charset val="186"/>
    </font>
    <font>
      <sz val="9"/>
      <name val="Times New Roman"/>
      <family val="1"/>
      <charset val="186"/>
    </font>
    <font>
      <b/>
      <sz val="10"/>
      <name val="Times New Roman"/>
      <family val="1"/>
      <charset val="186"/>
    </font>
    <font>
      <sz val="11"/>
      <color theme="1"/>
      <name val="Times New Roman"/>
      <family val="1"/>
      <charset val="186"/>
    </font>
    <font>
      <b/>
      <sz val="11"/>
      <color theme="1"/>
      <name val="Times New Roman"/>
      <family val="1"/>
      <charset val="186"/>
    </font>
    <font>
      <b/>
      <i/>
      <sz val="11"/>
      <color theme="1"/>
      <name val="Times New Roman"/>
      <family val="1"/>
      <charset val="186"/>
    </font>
    <font>
      <b/>
      <sz val="11"/>
      <name val="Times New Roman"/>
      <family val="1"/>
      <charset val="186"/>
    </font>
    <font>
      <sz val="11"/>
      <name val="Arial"/>
      <family val="2"/>
      <charset val="186"/>
    </font>
    <font>
      <sz val="11"/>
      <name val="Times New Roman"/>
      <family val="1"/>
    </font>
    <font>
      <b/>
      <sz val="10"/>
      <color rgb="FFFF0000"/>
      <name val="Times New Roman"/>
      <family val="1"/>
      <charset val="186"/>
    </font>
    <font>
      <sz val="11"/>
      <color rgb="FFFF0000"/>
      <name val="Times New Roman"/>
      <family val="1"/>
      <charset val="186"/>
    </font>
    <font>
      <sz val="10"/>
      <name val="Times New Roman"/>
      <family val="1"/>
    </font>
    <font>
      <b/>
      <sz val="10"/>
      <name val="Times New Roman"/>
      <family val="1"/>
    </font>
    <font>
      <sz val="10"/>
      <color rgb="FFFF0000"/>
      <name val="Times New Roman"/>
      <family val="1"/>
    </font>
    <font>
      <b/>
      <sz val="9"/>
      <name val="Times New Roman"/>
      <family val="1"/>
    </font>
    <font>
      <sz val="8"/>
      <name val="Times New Roman"/>
      <family val="1"/>
    </font>
    <font>
      <sz val="10"/>
      <name val="Arial"/>
      <family val="2"/>
    </font>
    <font>
      <sz val="11"/>
      <name val="Calibri"/>
      <family val="2"/>
      <charset val="186"/>
      <scheme val="minor"/>
    </font>
    <font>
      <b/>
      <sz val="10"/>
      <name val="Arial"/>
      <family val="2"/>
      <charset val="186"/>
    </font>
    <font>
      <sz val="10"/>
      <color theme="1"/>
      <name val="Times New Roman"/>
      <family val="1"/>
      <charset val="186"/>
    </font>
    <font>
      <sz val="10"/>
      <color rgb="FF000000"/>
      <name val="Times New Roman"/>
      <family val="1"/>
      <charset val="186"/>
    </font>
    <font>
      <b/>
      <sz val="10"/>
      <color rgb="FFFF0000"/>
      <name val="Times New Roman"/>
      <family val="1"/>
    </font>
    <font>
      <sz val="8"/>
      <name val="Times New Roman"/>
      <family val="1"/>
      <charset val="186"/>
    </font>
    <font>
      <b/>
      <sz val="11"/>
      <name val="Times New Roman"/>
      <family val="1"/>
    </font>
    <font>
      <b/>
      <sz val="12"/>
      <name val="Times New Roman"/>
      <family val="1"/>
      <charset val="186"/>
    </font>
    <font>
      <sz val="12"/>
      <name val="Times New Roman"/>
      <family val="1"/>
      <charset val="186"/>
    </font>
    <font>
      <b/>
      <sz val="8"/>
      <name val="Times New Roman"/>
      <family val="1"/>
      <charset val="186"/>
    </font>
    <font>
      <b/>
      <sz val="9"/>
      <name val="Times New Roman"/>
      <family val="1"/>
      <charset val="186"/>
    </font>
    <font>
      <sz val="10"/>
      <color rgb="FFFF0000"/>
      <name val="Times New Roman"/>
      <family val="1"/>
      <charset val="186"/>
    </font>
    <font>
      <b/>
      <sz val="9"/>
      <color rgb="FFFF0000"/>
      <name val="Times New Roman"/>
      <family val="1"/>
      <charset val="186"/>
    </font>
    <font>
      <b/>
      <sz val="10"/>
      <color theme="1"/>
      <name val="Times New Roman"/>
      <family val="1"/>
      <charset val="186"/>
    </font>
    <font>
      <b/>
      <i/>
      <sz val="10"/>
      <color theme="1"/>
      <name val="Times New Roman"/>
      <family val="1"/>
      <charset val="186"/>
    </font>
    <font>
      <sz val="10"/>
      <name val="Calibri"/>
      <family val="2"/>
      <charset val="186"/>
      <scheme val="minor"/>
    </font>
    <font>
      <sz val="10"/>
      <color rgb="FF0070C0"/>
      <name val="Times New Roman"/>
      <family val="1"/>
      <charset val="186"/>
    </font>
    <font>
      <sz val="10"/>
      <color rgb="FF00B0F0"/>
      <name val="Times New Roman"/>
      <family val="1"/>
      <charset val="186"/>
    </font>
    <font>
      <i/>
      <sz val="10"/>
      <color theme="1"/>
      <name val="Times New Roman"/>
      <family val="1"/>
      <charset val="186"/>
    </font>
    <font>
      <sz val="11"/>
      <color theme="1"/>
      <name val="Arial"/>
      <family val="2"/>
      <charset val="186"/>
    </font>
    <font>
      <u/>
      <sz val="10"/>
      <name val="Times New Roman"/>
      <family val="1"/>
      <charset val="186"/>
    </font>
    <font>
      <sz val="12"/>
      <name val="Arial"/>
      <family val="2"/>
      <charset val="186"/>
    </font>
    <font>
      <vertAlign val="superscript"/>
      <sz val="10"/>
      <name val="Times New Roman"/>
      <family val="1"/>
      <charset val="186"/>
    </font>
    <font>
      <sz val="12"/>
      <color theme="1"/>
      <name val="Times New Roman"/>
      <family val="1"/>
      <charset val="186"/>
    </font>
    <font>
      <b/>
      <u/>
      <sz val="10"/>
      <name val="Times New Roman"/>
      <family val="1"/>
      <charset val="186"/>
    </font>
    <font>
      <b/>
      <sz val="12"/>
      <name val="Arial"/>
      <family val="2"/>
      <charset val="186"/>
    </font>
    <font>
      <b/>
      <sz val="11"/>
      <name val="Arial"/>
      <family val="2"/>
      <charset val="186"/>
    </font>
    <font>
      <sz val="8"/>
      <color rgb="FFFF0000"/>
      <name val="Times New Roman"/>
      <family val="1"/>
      <charset val="186"/>
    </font>
    <font>
      <sz val="8"/>
      <color rgb="FFFF0000"/>
      <name val="Times New Roman"/>
      <family val="1"/>
    </font>
    <font>
      <i/>
      <sz val="10"/>
      <name val="Times New Roman"/>
      <family val="1"/>
      <charset val="186"/>
    </font>
    <font>
      <b/>
      <i/>
      <sz val="10"/>
      <name val="Times New Roman"/>
      <family val="1"/>
      <charset val="186"/>
    </font>
    <font>
      <sz val="10"/>
      <color rgb="FFFF0000"/>
      <name val="Arial"/>
      <family val="2"/>
      <charset val="186"/>
    </font>
    <font>
      <sz val="10"/>
      <color rgb="FF0070C0"/>
      <name val="Arial"/>
      <family val="2"/>
      <charset val="186"/>
    </font>
    <font>
      <strike/>
      <sz val="10"/>
      <name val="Times New Roman"/>
      <family val="1"/>
      <charset val="186"/>
    </font>
    <font>
      <sz val="8"/>
      <color rgb="FF333333"/>
      <name val="Arial"/>
      <family val="2"/>
      <charset val="186"/>
    </font>
    <font>
      <b/>
      <sz val="12"/>
      <name val="Times New Roman"/>
      <family val="1"/>
    </font>
    <font>
      <sz val="10"/>
      <color rgb="FF000000"/>
      <name val="Arial"/>
      <family val="2"/>
      <charset val="186"/>
    </font>
    <font>
      <sz val="10"/>
      <name val="Open Sans"/>
      <family val="2"/>
      <charset val="186"/>
    </font>
    <font>
      <sz val="10"/>
      <name val="Arial"/>
    </font>
    <font>
      <b/>
      <sz val="8"/>
      <name val="Times New Roman"/>
      <family val="1"/>
    </font>
    <font>
      <sz val="10"/>
      <name val="Times"/>
      <family val="1"/>
      <charset val="186"/>
    </font>
    <font>
      <sz val="10"/>
      <name val="Times"/>
      <charset val="186"/>
    </font>
    <font>
      <sz val="10"/>
      <name val="Calibri"/>
      <family val="2"/>
      <charset val="186"/>
    </font>
  </fonts>
  <fills count="22">
    <fill>
      <patternFill patternType="none"/>
    </fill>
    <fill>
      <patternFill patternType="gray125"/>
    </fill>
    <fill>
      <patternFill patternType="solid">
        <fgColor rgb="FFC6EFCE"/>
      </patternFill>
    </fill>
    <fill>
      <patternFill patternType="solid">
        <fgColor rgb="FF9999FF"/>
        <bgColor indexed="64"/>
      </patternFill>
    </fill>
    <fill>
      <patternFill patternType="solid">
        <fgColor theme="0"/>
        <bgColor indexed="64"/>
      </patternFill>
    </fill>
    <fill>
      <patternFill patternType="solid">
        <fgColor rgb="FFFFFF00"/>
        <bgColor indexed="64"/>
      </patternFill>
    </fill>
    <fill>
      <patternFill patternType="solid">
        <fgColor indexed="13"/>
        <bgColor indexed="64"/>
      </patternFill>
    </fill>
    <fill>
      <patternFill patternType="solid">
        <fgColor theme="4" tint="0.59999389629810485"/>
        <bgColor indexed="64"/>
      </patternFill>
    </fill>
    <fill>
      <patternFill patternType="solid">
        <fgColor rgb="FFCCFFCC"/>
        <bgColor indexed="64"/>
      </patternFill>
    </fill>
    <fill>
      <patternFill patternType="solid">
        <fgColor indexed="44"/>
        <bgColor indexed="64"/>
      </patternFill>
    </fill>
    <fill>
      <patternFill patternType="solid">
        <fgColor rgb="FF99CC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CCFF"/>
        <bgColor indexed="64"/>
      </patternFill>
    </fill>
    <fill>
      <patternFill patternType="solid">
        <fgColor indexed="42"/>
        <bgColor indexed="64"/>
      </patternFill>
    </fill>
    <fill>
      <patternFill patternType="solid">
        <fgColor indexed="9"/>
        <bgColor indexed="64"/>
      </patternFill>
    </fill>
    <fill>
      <patternFill patternType="solid">
        <fgColor theme="2"/>
        <bgColor indexed="64"/>
      </patternFill>
    </fill>
    <fill>
      <patternFill patternType="solid">
        <fgColor rgb="FFB3EBFF"/>
        <bgColor indexed="64"/>
      </patternFill>
    </fill>
    <fill>
      <patternFill patternType="solid">
        <fgColor indexed="22"/>
        <bgColor indexed="64"/>
      </patternFill>
    </fill>
    <fill>
      <patternFill patternType="solid">
        <fgColor rgb="FFC0C0C0"/>
        <bgColor indexed="64"/>
      </patternFill>
    </fill>
    <fill>
      <patternFill patternType="solid">
        <fgColor rgb="FFFFFFFF"/>
        <bgColor indexed="64"/>
      </patternFill>
    </fill>
    <fill>
      <patternFill patternType="solid">
        <fgColor theme="0" tint="-0.249977111117893"/>
        <bgColor indexed="64"/>
      </patternFill>
    </fill>
  </fills>
  <borders count="82">
    <border>
      <left/>
      <right/>
      <top/>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style="thin">
        <color indexed="64"/>
      </right>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rgb="FF808080"/>
      </right>
      <top/>
      <bottom style="medium">
        <color rgb="FF808080"/>
      </bottom>
      <diagonal/>
    </border>
    <border>
      <left/>
      <right style="medium">
        <color rgb="FF808080"/>
      </right>
      <top/>
      <bottom style="thin">
        <color indexed="64"/>
      </bottom>
      <diagonal/>
    </border>
  </borders>
  <cellStyleXfs count="15">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7" fillId="0" borderId="0"/>
    <xf numFmtId="0" fontId="63" fillId="0" borderId="0"/>
    <xf numFmtId="44" fontId="5" fillId="0" borderId="0" applyFont="0" applyFill="0" applyBorder="0" applyAlignment="0" applyProtection="0"/>
    <xf numFmtId="0" fontId="5" fillId="0" borderId="0"/>
  </cellStyleXfs>
  <cellXfs count="3658">
    <xf numFmtId="0" fontId="0" fillId="0" borderId="0" xfId="0"/>
    <xf numFmtId="0" fontId="0" fillId="0" borderId="0" xfId="0" applyAlignment="1">
      <alignment horizontal="left" wrapText="1"/>
    </xf>
    <xf numFmtId="0" fontId="4" fillId="0" borderId="0" xfId="0" applyFont="1"/>
    <xf numFmtId="0" fontId="6" fillId="0" borderId="0" xfId="4" applyFont="1" applyAlignment="1">
      <alignment horizontal="left" vertical="top" wrapText="1"/>
    </xf>
    <xf numFmtId="164" fontId="7" fillId="0" borderId="0" xfId="4" applyNumberFormat="1" applyFont="1" applyAlignment="1">
      <alignment vertical="top"/>
    </xf>
    <xf numFmtId="165" fontId="8" fillId="0" borderId="0" xfId="4" applyNumberFormat="1" applyFont="1" applyAlignment="1">
      <alignment horizontal="center" vertical="top" wrapText="1"/>
    </xf>
    <xf numFmtId="165" fontId="7" fillId="0" borderId="0" xfId="4" applyNumberFormat="1" applyFont="1" applyAlignment="1">
      <alignment horizontal="center" vertical="top" wrapText="1"/>
    </xf>
    <xf numFmtId="165" fontId="9" fillId="0" borderId="0" xfId="4" applyNumberFormat="1" applyFont="1" applyAlignment="1">
      <alignment horizontal="center" vertical="top" wrapText="1"/>
    </xf>
    <xf numFmtId="164" fontId="10" fillId="0" borderId="1" xfId="4" applyNumberFormat="1" applyFont="1" applyBorder="1" applyAlignment="1">
      <alignment horizontal="center" vertical="top"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164" fontId="10" fillId="0" borderId="5" xfId="4" applyNumberFormat="1" applyFont="1" applyBorder="1" applyAlignment="1">
      <alignment horizontal="center" vertical="top"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164" fontId="10" fillId="3" borderId="9" xfId="4" applyNumberFormat="1" applyFont="1" applyFill="1" applyBorder="1" applyAlignment="1">
      <alignment horizontal="center" vertical="top" wrapText="1"/>
    </xf>
    <xf numFmtId="0" fontId="12" fillId="3" borderId="10"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2" fillId="3" borderId="12" xfId="0" applyFont="1" applyFill="1" applyBorder="1" applyAlignment="1">
      <alignment horizontal="left" vertical="center" wrapText="1"/>
    </xf>
    <xf numFmtId="164" fontId="10" fillId="0" borderId="13" xfId="4" applyNumberFormat="1" applyFont="1" applyBorder="1" applyAlignment="1">
      <alignment horizontal="center"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164" fontId="10" fillId="0" borderId="14" xfId="4" applyNumberFormat="1" applyFont="1" applyBorder="1" applyAlignment="1">
      <alignment horizontal="center" vertical="top" wrapText="1"/>
    </xf>
    <xf numFmtId="0" fontId="6" fillId="4" borderId="15" xfId="0" applyFont="1" applyFill="1" applyBorder="1" applyAlignment="1">
      <alignment horizontal="left" vertical="top" wrapText="1"/>
    </xf>
    <xf numFmtId="0" fontId="6" fillId="4" borderId="16" xfId="0" applyFont="1" applyFill="1" applyBorder="1" applyAlignment="1">
      <alignment horizontal="left" vertical="top" wrapText="1"/>
    </xf>
    <xf numFmtId="0" fontId="6" fillId="4" borderId="17" xfId="0" applyFont="1" applyFill="1" applyBorder="1" applyAlignment="1">
      <alignment horizontal="left" vertical="top" wrapText="1"/>
    </xf>
    <xf numFmtId="0" fontId="6" fillId="4" borderId="15" xfId="0" applyFont="1" applyFill="1" applyBorder="1" applyAlignment="1">
      <alignment horizontal="left" vertical="center" wrapText="1"/>
    </xf>
    <xf numFmtId="0" fontId="6" fillId="4" borderId="16" xfId="0" applyFont="1" applyFill="1" applyBorder="1" applyAlignment="1">
      <alignment horizontal="left" vertical="center" wrapText="1"/>
    </xf>
    <xf numFmtId="0" fontId="6" fillId="4" borderId="17" xfId="0" applyFont="1" applyFill="1" applyBorder="1" applyAlignment="1">
      <alignment horizontal="left" vertical="center" wrapText="1"/>
    </xf>
    <xf numFmtId="0" fontId="6" fillId="4" borderId="18"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19" xfId="0" applyFont="1" applyFill="1" applyBorder="1" applyAlignment="1">
      <alignment horizontal="left" vertical="center" wrapText="1"/>
    </xf>
    <xf numFmtId="0" fontId="15" fillId="0" borderId="20" xfId="4" applyFont="1" applyBorder="1" applyAlignment="1">
      <alignment horizontal="left" vertical="top" wrapText="1"/>
    </xf>
    <xf numFmtId="0" fontId="15" fillId="0" borderId="21" xfId="4" applyFont="1" applyBorder="1" applyAlignment="1">
      <alignment horizontal="left" vertical="top" wrapText="1"/>
    </xf>
    <xf numFmtId="0" fontId="6" fillId="0" borderId="21" xfId="4" applyFont="1" applyBorder="1" applyAlignment="1">
      <alignment horizontal="left" vertical="top" wrapText="1"/>
    </xf>
    <xf numFmtId="0" fontId="6" fillId="0" borderId="22" xfId="4" applyFont="1" applyBorder="1" applyAlignment="1">
      <alignment horizontal="left" vertical="top" wrapText="1"/>
    </xf>
    <xf numFmtId="164" fontId="10" fillId="5" borderId="9" xfId="4" applyNumberFormat="1" applyFont="1" applyFill="1" applyBorder="1" applyAlignment="1">
      <alignment horizontal="center" vertical="top" wrapText="1"/>
    </xf>
    <xf numFmtId="0" fontId="12" fillId="5" borderId="10" xfId="0" applyFont="1" applyFill="1" applyBorder="1" applyAlignment="1">
      <alignment horizontal="left" vertical="center" wrapText="1"/>
    </xf>
    <xf numFmtId="0" fontId="12" fillId="5" borderId="11" xfId="0" applyFont="1" applyFill="1" applyBorder="1" applyAlignment="1">
      <alignment horizontal="left" vertical="center" wrapText="1"/>
    </xf>
    <xf numFmtId="0" fontId="12" fillId="5" borderId="12" xfId="0" applyFont="1" applyFill="1" applyBorder="1" applyAlignment="1">
      <alignment horizontal="left" vertical="center" wrapText="1"/>
    </xf>
    <xf numFmtId="0" fontId="6" fillId="0" borderId="15" xfId="4" applyFont="1" applyBorder="1" applyAlignment="1">
      <alignment horizontal="left" vertical="top" wrapText="1"/>
    </xf>
    <xf numFmtId="0" fontId="6" fillId="0" borderId="16" xfId="4" applyFont="1" applyBorder="1" applyAlignment="1">
      <alignment horizontal="left" vertical="top" wrapText="1"/>
    </xf>
    <xf numFmtId="0" fontId="6" fillId="0" borderId="17" xfId="4" applyFont="1" applyBorder="1" applyAlignment="1">
      <alignment horizontal="left" vertical="top" wrapText="1"/>
    </xf>
    <xf numFmtId="0" fontId="15" fillId="0" borderId="15" xfId="4" applyFont="1" applyBorder="1" applyAlignment="1">
      <alignment horizontal="left" vertical="top" wrapText="1"/>
    </xf>
    <xf numFmtId="0" fontId="15" fillId="0" borderId="16" xfId="4" applyFont="1" applyBorder="1" applyAlignment="1">
      <alignment horizontal="left" vertical="top" wrapText="1"/>
    </xf>
    <xf numFmtId="0" fontId="6" fillId="0" borderId="18" xfId="0" applyFont="1" applyBorder="1" applyAlignment="1">
      <alignment horizontal="left" vertical="center" wrapText="1"/>
    </xf>
    <xf numFmtId="0" fontId="6" fillId="0" borderId="0" xfId="0" applyFont="1" applyAlignment="1">
      <alignment horizontal="left" vertical="center" wrapText="1"/>
    </xf>
    <xf numFmtId="0" fontId="6" fillId="0" borderId="19"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5" applyFont="1" applyBorder="1" applyAlignment="1">
      <alignment horizontal="left" vertical="top" wrapText="1"/>
    </xf>
    <xf numFmtId="0" fontId="6" fillId="0" borderId="17" xfId="5" applyFont="1" applyBorder="1" applyAlignment="1">
      <alignment horizontal="left" vertical="top" wrapText="1"/>
    </xf>
    <xf numFmtId="164" fontId="17" fillId="0" borderId="14" xfId="4" applyNumberFormat="1" applyFont="1" applyBorder="1" applyAlignment="1">
      <alignment horizontal="center" vertical="top" wrapText="1"/>
    </xf>
    <xf numFmtId="165" fontId="8" fillId="0" borderId="0" xfId="4" applyNumberFormat="1" applyFont="1" applyAlignment="1">
      <alignment vertical="top" wrapText="1"/>
    </xf>
    <xf numFmtId="0" fontId="6" fillId="0" borderId="20" xfId="4" applyFont="1" applyBorder="1" applyAlignment="1">
      <alignment horizontal="left" vertical="top" wrapText="1"/>
    </xf>
    <xf numFmtId="0" fontId="10" fillId="0" borderId="0" xfId="4" applyFont="1" applyAlignment="1">
      <alignment vertical="top"/>
    </xf>
    <xf numFmtId="164" fontId="10" fillId="6" borderId="9" xfId="4" applyNumberFormat="1" applyFont="1" applyFill="1" applyBorder="1" applyAlignment="1">
      <alignment horizontal="center" vertical="top" wrapText="1"/>
    </xf>
    <xf numFmtId="0" fontId="14" fillId="5" borderId="10" xfId="4" applyFont="1" applyFill="1" applyBorder="1" applyAlignment="1">
      <alignment horizontal="left" vertical="top"/>
    </xf>
    <xf numFmtId="0" fontId="14" fillId="5" borderId="11" xfId="4" applyFont="1" applyFill="1" applyBorder="1" applyAlignment="1">
      <alignment horizontal="left" vertical="top"/>
    </xf>
    <xf numFmtId="0" fontId="14" fillId="5" borderId="12" xfId="4" applyFont="1" applyFill="1" applyBorder="1" applyAlignment="1">
      <alignment horizontal="left" vertical="top"/>
    </xf>
    <xf numFmtId="0" fontId="7" fillId="0" borderId="0" xfId="4" applyFont="1" applyAlignment="1">
      <alignment vertical="top"/>
    </xf>
    <xf numFmtId="165" fontId="10" fillId="0" borderId="0" xfId="4" applyNumberFormat="1" applyFont="1" applyAlignment="1">
      <alignment vertical="center" wrapText="1"/>
    </xf>
    <xf numFmtId="165" fontId="10" fillId="0" borderId="0" xfId="4" applyNumberFormat="1" applyFont="1" applyAlignment="1">
      <alignment horizontal="center" vertical="center" wrapText="1"/>
    </xf>
    <xf numFmtId="0" fontId="10" fillId="0" borderId="9" xfId="4" applyFont="1" applyBorder="1" applyAlignment="1">
      <alignment horizontal="center" vertical="center" wrapText="1"/>
    </xf>
    <xf numFmtId="0" fontId="10" fillId="0" borderId="11" xfId="4" applyFont="1" applyBorder="1" applyAlignment="1">
      <alignment horizontal="center" vertical="center" wrapText="1"/>
    </xf>
    <xf numFmtId="0" fontId="7" fillId="0" borderId="11" xfId="4" applyFont="1" applyBorder="1" applyAlignment="1">
      <alignment vertical="top"/>
    </xf>
    <xf numFmtId="0" fontId="7" fillId="0" borderId="12" xfId="4" applyFont="1" applyBorder="1" applyAlignment="1">
      <alignment vertical="top"/>
    </xf>
    <xf numFmtId="0" fontId="7" fillId="0" borderId="0" xfId="4" applyFont="1" applyAlignment="1">
      <alignment horizontal="right" vertical="top"/>
    </xf>
    <xf numFmtId="164" fontId="7" fillId="0" borderId="3" xfId="4" applyNumberFormat="1" applyFont="1" applyBorder="1" applyAlignment="1">
      <alignment horizontal="right" vertical="top" wrapText="1"/>
    </xf>
    <xf numFmtId="49" fontId="7" fillId="0" borderId="0" xfId="4" applyNumberFormat="1" applyFont="1" applyAlignment="1">
      <alignment horizontal="left" vertical="top" wrapText="1"/>
    </xf>
    <xf numFmtId="49" fontId="7" fillId="0" borderId="0" xfId="4" applyNumberFormat="1" applyFont="1" applyAlignment="1">
      <alignment horizontal="right" vertical="top"/>
    </xf>
    <xf numFmtId="49" fontId="9" fillId="0" borderId="0" xfId="4" applyNumberFormat="1" applyFont="1" applyAlignment="1">
      <alignment horizontal="right" vertical="top"/>
    </xf>
    <xf numFmtId="49" fontId="7" fillId="0" borderId="0" xfId="4" applyNumberFormat="1" applyFont="1" applyAlignment="1">
      <alignment vertical="top"/>
    </xf>
    <xf numFmtId="49" fontId="10" fillId="0" borderId="0" xfId="4" applyNumberFormat="1" applyFont="1" applyAlignment="1">
      <alignment vertical="top" wrapText="1"/>
    </xf>
    <xf numFmtId="49" fontId="10" fillId="0" borderId="0" xfId="4" applyNumberFormat="1" applyFont="1" applyAlignment="1">
      <alignment horizontal="center" vertical="top" wrapText="1"/>
    </xf>
    <xf numFmtId="0" fontId="18" fillId="0" borderId="0" xfId="0" applyFont="1" applyAlignment="1">
      <alignment horizontal="center" vertical="top"/>
    </xf>
    <xf numFmtId="49" fontId="6" fillId="0" borderId="0" xfId="0" applyNumberFormat="1" applyFont="1" applyAlignment="1">
      <alignment vertical="top"/>
    </xf>
    <xf numFmtId="49" fontId="6" fillId="0" borderId="23" xfId="0" applyNumberFormat="1" applyFont="1" applyBorder="1" applyAlignment="1">
      <alignment vertical="top"/>
    </xf>
    <xf numFmtId="49" fontId="6" fillId="0" borderId="23" xfId="0" applyNumberFormat="1" applyFont="1" applyBorder="1" applyAlignment="1">
      <alignment vertical="top" textRotation="90"/>
    </xf>
    <xf numFmtId="49" fontId="7" fillId="0" borderId="23" xfId="0" applyNumberFormat="1" applyFont="1" applyBorder="1" applyAlignment="1">
      <alignment vertical="top"/>
    </xf>
    <xf numFmtId="0" fontId="19" fillId="5" borderId="10" xfId="0" applyFont="1" applyFill="1" applyBorder="1" applyAlignment="1">
      <alignment horizontal="center" vertical="top"/>
    </xf>
    <xf numFmtId="0" fontId="19" fillId="5" borderId="11" xfId="0" applyFont="1" applyFill="1" applyBorder="1" applyAlignment="1">
      <alignment horizontal="center" vertical="top"/>
    </xf>
    <xf numFmtId="0" fontId="19" fillId="5" borderId="12" xfId="0" applyFont="1" applyFill="1" applyBorder="1" applyAlignment="1">
      <alignment horizontal="center" vertical="top"/>
    </xf>
    <xf numFmtId="164" fontId="10" fillId="5" borderId="9" xfId="0" applyNumberFormat="1" applyFont="1" applyFill="1" applyBorder="1" applyAlignment="1">
      <alignment horizontal="center" vertical="top"/>
    </xf>
    <xf numFmtId="0" fontId="20" fillId="5" borderId="9" xfId="0" applyFont="1" applyFill="1" applyBorder="1" applyAlignment="1">
      <alignment horizontal="center" vertical="top"/>
    </xf>
    <xf numFmtId="49" fontId="20" fillId="5" borderId="10" xfId="0" applyNumberFormat="1" applyFont="1" applyFill="1" applyBorder="1" applyAlignment="1">
      <alignment horizontal="right" vertical="top"/>
    </xf>
    <xf numFmtId="49" fontId="20" fillId="5" borderId="11" xfId="0" applyNumberFormat="1" applyFont="1" applyFill="1" applyBorder="1" applyAlignment="1">
      <alignment horizontal="right" vertical="top"/>
    </xf>
    <xf numFmtId="49" fontId="20" fillId="5" borderId="12" xfId="0" applyNumberFormat="1" applyFont="1" applyFill="1" applyBorder="1" applyAlignment="1">
      <alignment horizontal="right" vertical="top"/>
    </xf>
    <xf numFmtId="0" fontId="21" fillId="7" borderId="2" xfId="0" applyFont="1" applyFill="1" applyBorder="1" applyAlignment="1">
      <alignment horizontal="center" vertical="top"/>
    </xf>
    <xf numFmtId="0" fontId="21" fillId="7" borderId="3" xfId="0" applyFont="1" applyFill="1" applyBorder="1" applyAlignment="1">
      <alignment horizontal="center" vertical="top"/>
    </xf>
    <xf numFmtId="164" fontId="10" fillId="7" borderId="24" xfId="0" applyNumberFormat="1" applyFont="1" applyFill="1" applyBorder="1" applyAlignment="1">
      <alignment horizontal="center" vertical="top"/>
    </xf>
    <xf numFmtId="0" fontId="20" fillId="7" borderId="24" xfId="0" applyFont="1" applyFill="1" applyBorder="1" applyAlignment="1">
      <alignment horizontal="center" vertical="top"/>
    </xf>
    <xf numFmtId="0" fontId="20" fillId="7" borderId="2" xfId="0" applyFont="1" applyFill="1" applyBorder="1" applyAlignment="1">
      <alignment horizontal="left" vertical="top" wrapText="1"/>
    </xf>
    <xf numFmtId="0" fontId="20" fillId="7" borderId="2" xfId="0" applyFont="1" applyFill="1" applyBorder="1" applyAlignment="1">
      <alignment horizontal="right" vertical="top" wrapText="1"/>
    </xf>
    <xf numFmtId="0" fontId="20" fillId="7" borderId="3" xfId="0" applyFont="1" applyFill="1" applyBorder="1" applyAlignment="1">
      <alignment horizontal="right" vertical="top" wrapText="1"/>
    </xf>
    <xf numFmtId="49" fontId="20" fillId="8" borderId="24" xfId="0" applyNumberFormat="1" applyFont="1" applyFill="1" applyBorder="1" applyAlignment="1">
      <alignment horizontal="center" vertical="top"/>
    </xf>
    <xf numFmtId="49" fontId="20" fillId="9" borderId="24" xfId="0" applyNumberFormat="1" applyFont="1" applyFill="1" applyBorder="1" applyAlignment="1">
      <alignment horizontal="center" vertical="top"/>
    </xf>
    <xf numFmtId="0" fontId="21" fillId="10" borderId="2" xfId="0" applyFont="1" applyFill="1" applyBorder="1" applyAlignment="1">
      <alignment horizontal="center" vertical="top"/>
    </xf>
    <xf numFmtId="0" fontId="21" fillId="10" borderId="3" xfId="0" applyFont="1" applyFill="1" applyBorder="1" applyAlignment="1">
      <alignment horizontal="center" vertical="top"/>
    </xf>
    <xf numFmtId="164" fontId="10" fillId="10" borderId="24" xfId="0" applyNumberFormat="1" applyFont="1" applyFill="1" applyBorder="1" applyAlignment="1">
      <alignment horizontal="center" vertical="top"/>
    </xf>
    <xf numFmtId="0" fontId="20" fillId="10" borderId="24" xfId="0" applyFont="1" applyFill="1" applyBorder="1" applyAlignment="1">
      <alignment horizontal="center" vertical="top"/>
    </xf>
    <xf numFmtId="0" fontId="20" fillId="10" borderId="10" xfId="0" applyFont="1" applyFill="1" applyBorder="1" applyAlignment="1">
      <alignment horizontal="right" vertical="top" wrapText="1"/>
    </xf>
    <xf numFmtId="0" fontId="20" fillId="10" borderId="11" xfId="0" applyFont="1" applyFill="1" applyBorder="1" applyAlignment="1">
      <alignment horizontal="right" vertical="top" wrapText="1"/>
    </xf>
    <xf numFmtId="0" fontId="20" fillId="10" borderId="12" xfId="0" applyFont="1" applyFill="1" applyBorder="1" applyAlignment="1">
      <alignment horizontal="right" vertical="top" wrapText="1"/>
    </xf>
    <xf numFmtId="49" fontId="20" fillId="10" borderId="24" xfId="0" applyNumberFormat="1" applyFont="1" applyFill="1" applyBorder="1" applyAlignment="1">
      <alignment horizontal="center" vertical="top"/>
    </xf>
    <xf numFmtId="0" fontId="10" fillId="8" borderId="2" xfId="0" applyFont="1" applyFill="1" applyBorder="1" applyAlignment="1">
      <alignment horizontal="left" vertical="top" wrapText="1"/>
    </xf>
    <xf numFmtId="0" fontId="10" fillId="8" borderId="3" xfId="0" applyFont="1" applyFill="1" applyBorder="1" applyAlignment="1">
      <alignment horizontal="left" vertical="top" wrapText="1"/>
    </xf>
    <xf numFmtId="164" fontId="10" fillId="8" borderId="24" xfId="0" applyNumberFormat="1" applyFont="1" applyFill="1" applyBorder="1" applyAlignment="1">
      <alignment horizontal="center" vertical="top" wrapText="1"/>
    </xf>
    <xf numFmtId="0" fontId="20" fillId="8" borderId="24" xfId="0" applyFont="1" applyFill="1" applyBorder="1" applyAlignment="1">
      <alignment horizontal="center" vertical="top"/>
    </xf>
    <xf numFmtId="0" fontId="20" fillId="8" borderId="10" xfId="0" applyFont="1" applyFill="1" applyBorder="1" applyAlignment="1">
      <alignment horizontal="right" vertical="top" wrapText="1"/>
    </xf>
    <xf numFmtId="0" fontId="20" fillId="8" borderId="11" xfId="0" applyFont="1" applyFill="1" applyBorder="1" applyAlignment="1">
      <alignment horizontal="right" vertical="top" wrapText="1"/>
    </xf>
    <xf numFmtId="0" fontId="20" fillId="8" borderId="12" xfId="0" applyFont="1" applyFill="1" applyBorder="1" applyAlignment="1">
      <alignment horizontal="right" vertical="top" wrapText="1"/>
    </xf>
    <xf numFmtId="49" fontId="22" fillId="8" borderId="24" xfId="0" applyNumberFormat="1" applyFont="1" applyFill="1" applyBorder="1" applyAlignment="1">
      <alignment horizontal="center" vertical="top"/>
    </xf>
    <xf numFmtId="9" fontId="21" fillId="4" borderId="2" xfId="0" applyNumberFormat="1" applyFont="1" applyFill="1" applyBorder="1" applyAlignment="1">
      <alignment horizontal="center" vertical="top"/>
    </xf>
    <xf numFmtId="0" fontId="21" fillId="4" borderId="25" xfId="0" applyFont="1" applyFill="1" applyBorder="1" applyAlignment="1">
      <alignment horizontal="center" vertical="center"/>
    </xf>
    <xf numFmtId="0" fontId="21" fillId="4" borderId="26" xfId="0" applyFont="1" applyFill="1" applyBorder="1" applyAlignment="1">
      <alignment horizontal="left" vertical="top" wrapText="1"/>
    </xf>
    <xf numFmtId="164" fontId="20" fillId="11" borderId="24" xfId="0" applyNumberFormat="1" applyFont="1" applyFill="1" applyBorder="1" applyAlignment="1">
      <alignment horizontal="center" vertical="top"/>
    </xf>
    <xf numFmtId="0" fontId="20" fillId="11" borderId="1" xfId="0" applyFont="1" applyFill="1" applyBorder="1" applyAlignment="1">
      <alignment horizontal="center" vertical="top"/>
    </xf>
    <xf numFmtId="49" fontId="19" fillId="4" borderId="24" xfId="0" applyNumberFormat="1" applyFont="1" applyFill="1" applyBorder="1" applyAlignment="1">
      <alignment horizontal="left" vertical="top" wrapText="1"/>
    </xf>
    <xf numFmtId="49" fontId="19" fillId="4" borderId="24" xfId="0" applyNumberFormat="1" applyFont="1" applyFill="1" applyBorder="1" applyAlignment="1">
      <alignment horizontal="center" vertical="top"/>
    </xf>
    <xf numFmtId="49" fontId="23" fillId="4" borderId="24" xfId="0" applyNumberFormat="1" applyFont="1" applyFill="1" applyBorder="1" applyAlignment="1">
      <alignment horizontal="center" vertical="center" textRotation="90"/>
    </xf>
    <xf numFmtId="0" fontId="10" fillId="12" borderId="24" xfId="0" applyFont="1" applyFill="1" applyBorder="1" applyAlignment="1">
      <alignment horizontal="center" vertical="center" textRotation="90" wrapText="1"/>
    </xf>
    <xf numFmtId="0" fontId="19" fillId="13" borderId="24" xfId="0" applyFont="1" applyFill="1" applyBorder="1" applyAlignment="1">
      <alignment horizontal="left" vertical="top" wrapText="1"/>
    </xf>
    <xf numFmtId="0" fontId="24" fillId="13" borderId="24" xfId="0" applyFont="1" applyFill="1" applyBorder="1" applyAlignment="1">
      <alignment horizontal="center" vertical="top" wrapText="1"/>
    </xf>
    <xf numFmtId="0" fontId="24" fillId="13" borderId="24" xfId="0" applyFont="1" applyFill="1" applyBorder="1" applyAlignment="1">
      <alignment horizontal="center" vertical="top" wrapText="1"/>
    </xf>
    <xf numFmtId="49" fontId="20" fillId="12" borderId="4" xfId="0" applyNumberFormat="1" applyFont="1" applyFill="1" applyBorder="1" applyAlignment="1">
      <alignment horizontal="center" vertical="top" wrapText="1"/>
    </xf>
    <xf numFmtId="49" fontId="20" fillId="14" borderId="24" xfId="0" applyNumberFormat="1" applyFont="1" applyFill="1" applyBorder="1" applyAlignment="1">
      <alignment horizontal="center" vertical="top"/>
    </xf>
    <xf numFmtId="49" fontId="20" fillId="9" borderId="24" xfId="0" applyNumberFormat="1" applyFont="1" applyFill="1" applyBorder="1" applyAlignment="1">
      <alignment horizontal="center" vertical="top"/>
    </xf>
    <xf numFmtId="9" fontId="21" fillId="4" borderId="20" xfId="0" applyNumberFormat="1" applyFont="1" applyFill="1" applyBorder="1" applyAlignment="1">
      <alignment horizontal="center" vertical="top"/>
    </xf>
    <xf numFmtId="0" fontId="21" fillId="4" borderId="27" xfId="0" applyFont="1" applyFill="1" applyBorder="1" applyAlignment="1">
      <alignment horizontal="center" vertical="center"/>
    </xf>
    <xf numFmtId="0" fontId="21" fillId="4" borderId="28" xfId="0" applyFont="1" applyFill="1" applyBorder="1" applyAlignment="1">
      <alignment horizontal="left" vertical="top" wrapText="1"/>
    </xf>
    <xf numFmtId="164" fontId="20" fillId="0" borderId="24" xfId="0" applyNumberFormat="1" applyFont="1" applyBorder="1" applyAlignment="1">
      <alignment horizontal="center" vertical="top"/>
    </xf>
    <xf numFmtId="0" fontId="19" fillId="4" borderId="29" xfId="0" applyFont="1" applyFill="1" applyBorder="1" applyAlignment="1">
      <alignment horizontal="center" vertical="top"/>
    </xf>
    <xf numFmtId="49" fontId="19" fillId="4" borderId="13" xfId="0" applyNumberFormat="1" applyFont="1" applyFill="1" applyBorder="1" applyAlignment="1">
      <alignment horizontal="left" vertical="top" wrapText="1"/>
    </xf>
    <xf numFmtId="49" fontId="19" fillId="4" borderId="13" xfId="0" applyNumberFormat="1" applyFont="1" applyFill="1" applyBorder="1" applyAlignment="1">
      <alignment horizontal="center" vertical="top"/>
    </xf>
    <xf numFmtId="49" fontId="23" fillId="4" borderId="13" xfId="0" applyNumberFormat="1" applyFont="1" applyFill="1" applyBorder="1" applyAlignment="1">
      <alignment horizontal="center" vertical="center" textRotation="90"/>
    </xf>
    <xf numFmtId="0" fontId="10" fillId="12" borderId="13" xfId="0" applyFont="1" applyFill="1" applyBorder="1" applyAlignment="1">
      <alignment horizontal="center" vertical="center" textRotation="90" wrapText="1"/>
    </xf>
    <xf numFmtId="0" fontId="19" fillId="13" borderId="30" xfId="0" applyFont="1" applyFill="1" applyBorder="1" applyAlignment="1">
      <alignment horizontal="left" vertical="top" wrapText="1"/>
    </xf>
    <xf numFmtId="49" fontId="20" fillId="13" borderId="30" xfId="0" applyNumberFormat="1" applyFont="1" applyFill="1" applyBorder="1" applyAlignment="1">
      <alignment vertical="top" wrapText="1"/>
    </xf>
    <xf numFmtId="0" fontId="24" fillId="13" borderId="30" xfId="0" applyFont="1" applyFill="1" applyBorder="1" applyAlignment="1">
      <alignment horizontal="center" vertical="top" wrapText="1"/>
    </xf>
    <xf numFmtId="49" fontId="20" fillId="12" borderId="19" xfId="0" applyNumberFormat="1" applyFont="1" applyFill="1" applyBorder="1" applyAlignment="1">
      <alignment horizontal="center" vertical="top" wrapText="1"/>
    </xf>
    <xf numFmtId="49" fontId="20" fillId="14" borderId="13" xfId="0" applyNumberFormat="1" applyFont="1" applyFill="1" applyBorder="1" applyAlignment="1">
      <alignment horizontal="center" vertical="top"/>
    </xf>
    <xf numFmtId="49" fontId="20" fillId="9" borderId="13" xfId="0" applyNumberFormat="1" applyFont="1" applyFill="1" applyBorder="1" applyAlignment="1">
      <alignment horizontal="center" vertical="top"/>
    </xf>
    <xf numFmtId="164" fontId="20" fillId="12" borderId="24" xfId="0" applyNumberFormat="1" applyFont="1" applyFill="1" applyBorder="1" applyAlignment="1">
      <alignment horizontal="center" vertical="top"/>
    </xf>
    <xf numFmtId="0" fontId="20" fillId="12" borderId="31" xfId="0" applyFont="1" applyFill="1" applyBorder="1" applyAlignment="1">
      <alignment horizontal="center" vertical="top"/>
    </xf>
    <xf numFmtId="0" fontId="10" fillId="12" borderId="2" xfId="0" applyFont="1" applyFill="1" applyBorder="1" applyAlignment="1">
      <alignment horizontal="center" vertical="top" wrapText="1"/>
    </xf>
    <xf numFmtId="0" fontId="10" fillId="12" borderId="3" xfId="0" applyFont="1" applyFill="1" applyBorder="1" applyAlignment="1">
      <alignment horizontal="center" vertical="top" wrapText="1"/>
    </xf>
    <xf numFmtId="0" fontId="10" fillId="12" borderId="4" xfId="0" applyFont="1" applyFill="1" applyBorder="1" applyAlignment="1">
      <alignment horizontal="center" vertical="top" wrapText="1"/>
    </xf>
    <xf numFmtId="9" fontId="21" fillId="4" borderId="6" xfId="0" applyNumberFormat="1" applyFont="1" applyFill="1" applyBorder="1" applyAlignment="1">
      <alignment horizontal="center" vertical="top"/>
    </xf>
    <xf numFmtId="0" fontId="21" fillId="4" borderId="32" xfId="0" applyFont="1" applyFill="1" applyBorder="1" applyAlignment="1">
      <alignment horizontal="center" vertical="center"/>
    </xf>
    <xf numFmtId="0" fontId="21" fillId="4" borderId="33" xfId="0" applyFont="1" applyFill="1" applyBorder="1" applyAlignment="1">
      <alignment horizontal="left" vertical="top" wrapText="1"/>
    </xf>
    <xf numFmtId="0" fontId="19" fillId="12" borderId="29" xfId="0" applyFont="1" applyFill="1" applyBorder="1" applyAlignment="1">
      <alignment horizontal="center" vertical="top"/>
    </xf>
    <xf numFmtId="49" fontId="19" fillId="4" borderId="30" xfId="0" applyNumberFormat="1" applyFont="1" applyFill="1" applyBorder="1" applyAlignment="1">
      <alignment horizontal="left" vertical="top" wrapText="1"/>
    </xf>
    <xf numFmtId="49" fontId="19" fillId="4" borderId="30" xfId="0" applyNumberFormat="1" applyFont="1" applyFill="1" applyBorder="1" applyAlignment="1">
      <alignment horizontal="center" vertical="top"/>
    </xf>
    <xf numFmtId="49" fontId="23" fillId="4" borderId="30" xfId="0" applyNumberFormat="1" applyFont="1" applyFill="1" applyBorder="1" applyAlignment="1">
      <alignment horizontal="center" vertical="center" textRotation="90"/>
    </xf>
    <xf numFmtId="0" fontId="10" fillId="12" borderId="30" xfId="0" applyFont="1" applyFill="1" applyBorder="1" applyAlignment="1">
      <alignment horizontal="center" vertical="center" textRotation="90" wrapText="1"/>
    </xf>
    <xf numFmtId="0" fontId="10" fillId="12" borderId="34" xfId="0" applyFont="1" applyFill="1" applyBorder="1" applyAlignment="1">
      <alignment horizontal="center" vertical="top" wrapText="1"/>
    </xf>
    <xf numFmtId="0" fontId="10" fillId="12" borderId="23" xfId="0" applyFont="1" applyFill="1" applyBorder="1" applyAlignment="1">
      <alignment horizontal="center" vertical="top" wrapText="1"/>
    </xf>
    <xf numFmtId="0" fontId="10" fillId="12" borderId="35" xfId="0" applyFont="1" applyFill="1" applyBorder="1" applyAlignment="1">
      <alignment horizontal="center" vertical="top" wrapText="1"/>
    </xf>
    <xf numFmtId="49" fontId="20" fillId="12" borderId="35" xfId="0" applyNumberFormat="1" applyFont="1" applyFill="1" applyBorder="1" applyAlignment="1">
      <alignment horizontal="center" vertical="top" wrapText="1"/>
    </xf>
    <xf numFmtId="49" fontId="20" fillId="14" borderId="30" xfId="0" applyNumberFormat="1" applyFont="1" applyFill="1" applyBorder="1" applyAlignment="1">
      <alignment horizontal="center" vertical="top"/>
    </xf>
    <xf numFmtId="49" fontId="20" fillId="9" borderId="30" xfId="0" applyNumberFormat="1" applyFont="1" applyFill="1" applyBorder="1" applyAlignment="1">
      <alignment horizontal="center" vertical="top"/>
    </xf>
    <xf numFmtId="0" fontId="21" fillId="4" borderId="3" xfId="0" applyFont="1" applyFill="1" applyBorder="1" applyAlignment="1">
      <alignment horizontal="left" vertical="top" wrapText="1"/>
    </xf>
    <xf numFmtId="0" fontId="24" fillId="4" borderId="2" xfId="0" applyFont="1" applyFill="1" applyBorder="1" applyAlignment="1">
      <alignment horizontal="center" vertical="top" wrapText="1"/>
    </xf>
    <xf numFmtId="49" fontId="20" fillId="12" borderId="24" xfId="0" applyNumberFormat="1" applyFont="1" applyFill="1" applyBorder="1" applyAlignment="1">
      <alignment horizontal="center" vertical="top" wrapText="1"/>
    </xf>
    <xf numFmtId="0" fontId="3" fillId="0" borderId="0" xfId="0" applyFont="1"/>
    <xf numFmtId="0" fontId="21" fillId="4" borderId="8" xfId="0" applyFont="1" applyFill="1" applyBorder="1" applyAlignment="1">
      <alignment horizontal="left" vertical="top" wrapText="1"/>
    </xf>
    <xf numFmtId="164" fontId="20" fillId="0" borderId="9" xfId="0" applyNumberFormat="1" applyFont="1" applyBorder="1" applyAlignment="1">
      <alignment horizontal="center" vertical="top"/>
    </xf>
    <xf numFmtId="0" fontId="24" fillId="4" borderId="34" xfId="0" applyFont="1" applyFill="1" applyBorder="1" applyAlignment="1">
      <alignment horizontal="center" vertical="top" wrapText="1"/>
    </xf>
    <xf numFmtId="49" fontId="20" fillId="12" borderId="30" xfId="0" applyNumberFormat="1" applyFont="1" applyFill="1" applyBorder="1" applyAlignment="1">
      <alignment horizontal="center" vertical="top" wrapText="1"/>
    </xf>
    <xf numFmtId="9" fontId="21" fillId="4" borderId="36" xfId="0" applyNumberFormat="1" applyFont="1" applyFill="1" applyBorder="1" applyAlignment="1">
      <alignment horizontal="center" vertical="top"/>
    </xf>
    <xf numFmtId="0" fontId="21" fillId="4" borderId="37" xfId="0" applyFont="1" applyFill="1" applyBorder="1" applyAlignment="1">
      <alignment horizontal="center" vertical="center"/>
    </xf>
    <xf numFmtId="0" fontId="21" fillId="4" borderId="38" xfId="0" applyFont="1" applyFill="1" applyBorder="1" applyAlignment="1">
      <alignment horizontal="left" vertical="top" wrapText="1"/>
    </xf>
    <xf numFmtId="164" fontId="20" fillId="12" borderId="31" xfId="0" applyNumberFormat="1" applyFont="1" applyFill="1" applyBorder="1" applyAlignment="1">
      <alignment horizontal="center" vertical="top"/>
    </xf>
    <xf numFmtId="0" fontId="24" fillId="12" borderId="24" xfId="0" applyFont="1" applyFill="1" applyBorder="1" applyAlignment="1">
      <alignment horizontal="center" vertical="top" wrapText="1"/>
    </xf>
    <xf numFmtId="49" fontId="20" fillId="14" borderId="1" xfId="0" applyNumberFormat="1" applyFont="1" applyFill="1" applyBorder="1" applyAlignment="1">
      <alignment horizontal="center" vertical="top"/>
    </xf>
    <xf numFmtId="49" fontId="20" fillId="9" borderId="39" xfId="0" applyNumberFormat="1" applyFont="1" applyFill="1" applyBorder="1" applyAlignment="1">
      <alignment horizontal="center" vertical="top"/>
    </xf>
    <xf numFmtId="0" fontId="19" fillId="4" borderId="40" xfId="0" applyFont="1" applyFill="1" applyBorder="1" applyAlignment="1">
      <alignment horizontal="center" vertical="top"/>
    </xf>
    <xf numFmtId="0" fontId="19" fillId="4" borderId="41" xfId="0" applyFont="1" applyFill="1" applyBorder="1" applyAlignment="1">
      <alignment horizontal="center" vertical="top" wrapText="1"/>
    </xf>
    <xf numFmtId="0" fontId="19" fillId="4" borderId="33" xfId="0" applyFont="1" applyFill="1" applyBorder="1" applyAlignment="1">
      <alignment horizontal="left" vertical="top" wrapText="1"/>
    </xf>
    <xf numFmtId="164" fontId="19" fillId="12" borderId="29" xfId="0" applyNumberFormat="1" applyFont="1" applyFill="1" applyBorder="1" applyAlignment="1">
      <alignment horizontal="center" vertical="top"/>
    </xf>
    <xf numFmtId="49" fontId="20" fillId="14" borderId="29" xfId="0" applyNumberFormat="1" applyFont="1" applyFill="1" applyBorder="1" applyAlignment="1">
      <alignment horizontal="center" vertical="top"/>
    </xf>
    <xf numFmtId="49" fontId="20" fillId="9" borderId="8" xfId="0" applyNumberFormat="1" applyFont="1" applyFill="1" applyBorder="1" applyAlignment="1">
      <alignment horizontal="center" vertical="top"/>
    </xf>
    <xf numFmtId="9" fontId="19" fillId="4" borderId="42" xfId="0" applyNumberFormat="1" applyFont="1" applyFill="1" applyBorder="1" applyAlignment="1">
      <alignment horizontal="center" vertical="top"/>
    </xf>
    <xf numFmtId="0" fontId="19" fillId="4" borderId="43" xfId="0" applyFont="1" applyFill="1" applyBorder="1" applyAlignment="1">
      <alignment horizontal="center" vertical="center"/>
    </xf>
    <xf numFmtId="0" fontId="19" fillId="0" borderId="26" xfId="6" applyFont="1" applyBorder="1" applyAlignment="1">
      <alignment horizontal="left" vertical="top" wrapText="1"/>
    </xf>
    <xf numFmtId="164" fontId="20" fillId="11" borderId="1" xfId="0" applyNumberFormat="1" applyFont="1" applyFill="1" applyBorder="1" applyAlignment="1">
      <alignment horizontal="center" vertical="top"/>
    </xf>
    <xf numFmtId="49" fontId="23" fillId="4" borderId="1" xfId="0" applyNumberFormat="1" applyFont="1" applyFill="1" applyBorder="1" applyAlignment="1">
      <alignment horizontal="center" vertical="top" textRotation="90"/>
    </xf>
    <xf numFmtId="0" fontId="19" fillId="12" borderId="2" xfId="0" applyFont="1" applyFill="1" applyBorder="1" applyAlignment="1">
      <alignment vertical="top" wrapText="1"/>
    </xf>
    <xf numFmtId="0" fontId="24" fillId="4" borderId="3" xfId="0" applyFont="1" applyFill="1" applyBorder="1" applyAlignment="1">
      <alignment horizontal="center" vertical="top" wrapText="1"/>
    </xf>
    <xf numFmtId="0" fontId="19" fillId="4" borderId="40" xfId="0" applyFont="1" applyFill="1" applyBorder="1" applyAlignment="1">
      <alignment horizontal="center" vertical="center"/>
    </xf>
    <xf numFmtId="0" fontId="19" fillId="4" borderId="41" xfId="0" applyFont="1" applyFill="1" applyBorder="1" applyAlignment="1">
      <alignment horizontal="center" vertical="center" wrapText="1"/>
    </xf>
    <xf numFmtId="0" fontId="19" fillId="0" borderId="44" xfId="6" applyFont="1" applyBorder="1" applyAlignment="1">
      <alignment horizontal="left" vertical="top" wrapText="1"/>
    </xf>
    <xf numFmtId="164" fontId="19" fillId="4" borderId="29" xfId="0" applyNumberFormat="1" applyFont="1" applyFill="1" applyBorder="1" applyAlignment="1">
      <alignment horizontal="center" vertical="top"/>
    </xf>
    <xf numFmtId="49" fontId="23" fillId="4" borderId="29" xfId="0" applyNumberFormat="1" applyFont="1" applyFill="1" applyBorder="1" applyAlignment="1">
      <alignment horizontal="center" vertical="top" textRotation="90"/>
    </xf>
    <xf numFmtId="0" fontId="19" fillId="12" borderId="34" xfId="0" applyFont="1" applyFill="1" applyBorder="1" applyAlignment="1">
      <alignment vertical="top" wrapText="1"/>
    </xf>
    <xf numFmtId="49" fontId="20" fillId="13" borderId="30" xfId="0" applyNumberFormat="1" applyFont="1" applyFill="1" applyBorder="1" applyAlignment="1">
      <alignment horizontal="center" vertical="top" wrapText="1"/>
    </xf>
    <xf numFmtId="49" fontId="20" fillId="4" borderId="23" xfId="0" applyNumberFormat="1" applyFont="1" applyFill="1" applyBorder="1" applyAlignment="1">
      <alignment horizontal="center" vertical="top" wrapText="1"/>
    </xf>
    <xf numFmtId="0" fontId="10" fillId="12" borderId="2" xfId="0" applyFont="1" applyFill="1" applyBorder="1" applyAlignment="1">
      <alignment vertical="top" wrapText="1"/>
    </xf>
    <xf numFmtId="0" fontId="19" fillId="0" borderId="40" xfId="0" applyFont="1" applyBorder="1" applyAlignment="1">
      <alignment horizontal="center" vertical="center"/>
    </xf>
    <xf numFmtId="0" fontId="10" fillId="12" borderId="34" xfId="0" applyFont="1" applyFill="1" applyBorder="1" applyAlignment="1">
      <alignment vertical="top" wrapText="1"/>
    </xf>
    <xf numFmtId="0" fontId="19" fillId="4" borderId="45" xfId="0" applyFont="1" applyFill="1" applyBorder="1" applyAlignment="1">
      <alignment horizontal="left" vertical="top" wrapText="1"/>
    </xf>
    <xf numFmtId="49" fontId="19" fillId="4" borderId="3" xfId="0" applyNumberFormat="1" applyFont="1" applyFill="1" applyBorder="1" applyAlignment="1">
      <alignment horizontal="left" vertical="top" wrapText="1"/>
    </xf>
    <xf numFmtId="0" fontId="25" fillId="0" borderId="0" xfId="0" applyFont="1"/>
    <xf numFmtId="164" fontId="19" fillId="0" borderId="29" xfId="0" applyNumberFormat="1" applyFont="1" applyBorder="1" applyAlignment="1">
      <alignment horizontal="center" vertical="top"/>
    </xf>
    <xf numFmtId="49" fontId="19" fillId="4" borderId="35" xfId="0" applyNumberFormat="1" applyFont="1" applyFill="1" applyBorder="1" applyAlignment="1">
      <alignment horizontal="left" vertical="top" wrapText="1"/>
    </xf>
    <xf numFmtId="0" fontId="19" fillId="4" borderId="46" xfId="0" applyFont="1" applyFill="1" applyBorder="1" applyAlignment="1">
      <alignment horizontal="center" vertical="center"/>
    </xf>
    <xf numFmtId="0" fontId="19" fillId="4" borderId="47" xfId="0" applyFont="1" applyFill="1" applyBorder="1" applyAlignment="1">
      <alignment horizontal="center" vertical="center" wrapText="1"/>
    </xf>
    <xf numFmtId="0" fontId="19" fillId="0" borderId="26" xfId="6" applyFont="1" applyBorder="1" applyAlignment="1">
      <alignment horizontal="left" vertical="center" wrapText="1"/>
    </xf>
    <xf numFmtId="0" fontId="19" fillId="4" borderId="48" xfId="0" applyFont="1" applyFill="1" applyBorder="1" applyAlignment="1">
      <alignment horizontal="center" vertical="center"/>
    </xf>
    <xf numFmtId="0" fontId="19" fillId="4" borderId="49" xfId="0" applyFont="1" applyFill="1" applyBorder="1" applyAlignment="1">
      <alignment horizontal="center" vertical="center" wrapText="1"/>
    </xf>
    <xf numFmtId="0" fontId="19" fillId="0" borderId="44" xfId="6" applyFont="1" applyBorder="1" applyAlignment="1">
      <alignment horizontal="left" vertical="center" wrapText="1"/>
    </xf>
    <xf numFmtId="1" fontId="19" fillId="4" borderId="46" xfId="0" applyNumberFormat="1" applyFont="1" applyFill="1" applyBorder="1" applyAlignment="1">
      <alignment horizontal="center" vertical="center"/>
    </xf>
    <xf numFmtId="0" fontId="19" fillId="4" borderId="25" xfId="0" applyFont="1" applyFill="1" applyBorder="1" applyAlignment="1">
      <alignment horizontal="center" vertical="center"/>
    </xf>
    <xf numFmtId="0" fontId="19" fillId="4" borderId="26" xfId="5" applyFont="1" applyFill="1" applyBorder="1" applyAlignment="1">
      <alignment horizontal="left" vertical="top" wrapText="1"/>
    </xf>
    <xf numFmtId="0" fontId="7" fillId="0" borderId="24" xfId="7" applyFont="1" applyBorder="1" applyAlignment="1">
      <alignment horizontal="left" vertical="top" wrapText="1"/>
    </xf>
    <xf numFmtId="0" fontId="10" fillId="12" borderId="2" xfId="0" applyFont="1" applyFill="1" applyBorder="1" applyAlignment="1">
      <alignment horizontal="left" vertical="top" wrapText="1"/>
    </xf>
    <xf numFmtId="0" fontId="24" fillId="4" borderId="24" xfId="0" applyFont="1" applyFill="1" applyBorder="1" applyAlignment="1">
      <alignment horizontal="center" vertical="top" wrapText="1"/>
    </xf>
    <xf numFmtId="0" fontId="24" fillId="12" borderId="3" xfId="0" applyFont="1" applyFill="1" applyBorder="1" applyAlignment="1">
      <alignment horizontal="center" vertical="top" wrapText="1"/>
    </xf>
    <xf numFmtId="1" fontId="19" fillId="4" borderId="48" xfId="0" applyNumberFormat="1" applyFont="1" applyFill="1" applyBorder="1" applyAlignment="1">
      <alignment horizontal="center" vertical="center"/>
    </xf>
    <xf numFmtId="0" fontId="19" fillId="4" borderId="50" xfId="0" applyFont="1" applyFill="1" applyBorder="1" applyAlignment="1">
      <alignment horizontal="center" vertical="center"/>
    </xf>
    <xf numFmtId="0" fontId="19" fillId="4" borderId="44" xfId="5" applyFont="1" applyFill="1" applyBorder="1" applyAlignment="1">
      <alignment horizontal="left" vertical="top" wrapText="1"/>
    </xf>
    <xf numFmtId="0" fontId="7" fillId="0" borderId="30" xfId="7" applyFont="1" applyBorder="1" applyAlignment="1">
      <alignment horizontal="left" vertical="top" wrapText="1"/>
    </xf>
    <xf numFmtId="0" fontId="10" fillId="12" borderId="34" xfId="0" applyFont="1" applyFill="1" applyBorder="1" applyAlignment="1">
      <alignment horizontal="left" vertical="top" wrapText="1"/>
    </xf>
    <xf numFmtId="49" fontId="20" fillId="4" borderId="30" xfId="0" applyNumberFormat="1" applyFont="1" applyFill="1" applyBorder="1" applyAlignment="1">
      <alignment horizontal="center" vertical="top" wrapText="1"/>
    </xf>
    <xf numFmtId="49" fontId="20" fillId="12" borderId="23" xfId="0" applyNumberFormat="1" applyFont="1" applyFill="1" applyBorder="1" applyAlignment="1">
      <alignment horizontal="center" vertical="top" wrapText="1"/>
    </xf>
    <xf numFmtId="0" fontId="0" fillId="0" borderId="0" xfId="0" applyAlignment="1">
      <alignment vertical="center"/>
    </xf>
    <xf numFmtId="0" fontId="19" fillId="0" borderId="42" xfId="0" applyFont="1" applyBorder="1" applyAlignment="1">
      <alignment horizontal="center" vertical="center"/>
    </xf>
    <xf numFmtId="0" fontId="19" fillId="4" borderId="26" xfId="0" applyFont="1" applyFill="1" applyBorder="1" applyAlignment="1">
      <alignment horizontal="left" vertical="top" wrapText="1"/>
    </xf>
    <xf numFmtId="164" fontId="20" fillId="11" borderId="9" xfId="0" applyNumberFormat="1" applyFont="1" applyFill="1" applyBorder="1" applyAlignment="1">
      <alignment horizontal="center" vertical="top"/>
    </xf>
    <xf numFmtId="0" fontId="20" fillId="11" borderId="9" xfId="0" applyFont="1" applyFill="1" applyBorder="1" applyAlignment="1">
      <alignment horizontal="center" vertical="top"/>
    </xf>
    <xf numFmtId="0" fontId="19" fillId="0" borderId="40" xfId="0" applyFont="1" applyBorder="1" applyAlignment="1">
      <alignment horizontal="center" vertical="top"/>
    </xf>
    <xf numFmtId="0" fontId="19" fillId="4" borderId="44" xfId="0" applyFont="1" applyFill="1" applyBorder="1" applyAlignment="1">
      <alignment horizontal="left" vertical="top" wrapText="1"/>
    </xf>
    <xf numFmtId="164" fontId="19" fillId="0" borderId="30" xfId="0" applyNumberFormat="1" applyFont="1" applyBorder="1" applyAlignment="1">
      <alignment horizontal="center" vertical="top"/>
    </xf>
    <xf numFmtId="0" fontId="19" fillId="4" borderId="30" xfId="0" applyFont="1" applyFill="1" applyBorder="1" applyAlignment="1">
      <alignment horizontal="center" vertical="top"/>
    </xf>
    <xf numFmtId="9" fontId="19" fillId="4" borderId="46" xfId="0" applyNumberFormat="1" applyFont="1" applyFill="1" applyBorder="1" applyAlignment="1">
      <alignment horizontal="center" vertical="top"/>
    </xf>
    <xf numFmtId="0" fontId="19" fillId="4" borderId="47" xfId="0" applyFont="1" applyFill="1" applyBorder="1" applyAlignment="1">
      <alignment horizontal="center" vertical="center"/>
    </xf>
    <xf numFmtId="0" fontId="19" fillId="4" borderId="26" xfId="0" applyFont="1" applyFill="1" applyBorder="1" applyAlignment="1">
      <alignment horizontal="left" vertical="top" wrapText="1"/>
    </xf>
    <xf numFmtId="49" fontId="19" fillId="4" borderId="24" xfId="0" applyNumberFormat="1" applyFont="1" applyFill="1" applyBorder="1" applyAlignment="1">
      <alignment vertical="top" wrapText="1"/>
    </xf>
    <xf numFmtId="49" fontId="19" fillId="4" borderId="24" xfId="0" applyNumberFormat="1" applyFont="1" applyFill="1" applyBorder="1" applyAlignment="1">
      <alignment vertical="top"/>
    </xf>
    <xf numFmtId="0" fontId="19" fillId="13" borderId="24" xfId="0" applyFont="1" applyFill="1" applyBorder="1" applyAlignment="1">
      <alignment vertical="top" wrapText="1"/>
    </xf>
    <xf numFmtId="0" fontId="24" fillId="13" borderId="4" xfId="0" applyFont="1" applyFill="1" applyBorder="1" applyAlignment="1">
      <alignment horizontal="center" vertical="top" wrapText="1"/>
    </xf>
    <xf numFmtId="49" fontId="20" fillId="14" borderId="24" xfId="0" applyNumberFormat="1" applyFont="1" applyFill="1" applyBorder="1" applyAlignment="1">
      <alignment horizontal="center" vertical="top"/>
    </xf>
    <xf numFmtId="49" fontId="20" fillId="9" borderId="4" xfId="0" applyNumberFormat="1" applyFont="1" applyFill="1" applyBorder="1" applyAlignment="1">
      <alignment horizontal="center" vertical="top"/>
    </xf>
    <xf numFmtId="9" fontId="19" fillId="4" borderId="51" xfId="0" applyNumberFormat="1" applyFont="1" applyFill="1" applyBorder="1" applyAlignment="1">
      <alignment horizontal="center" vertical="top"/>
    </xf>
    <xf numFmtId="0" fontId="19" fillId="4" borderId="52" xfId="0" applyFont="1" applyFill="1" applyBorder="1" applyAlignment="1">
      <alignment horizontal="center" vertical="center"/>
    </xf>
    <xf numFmtId="0" fontId="19" fillId="4" borderId="53" xfId="0" applyFont="1" applyFill="1" applyBorder="1" applyAlignment="1">
      <alignment horizontal="left" vertical="top" wrapText="1"/>
    </xf>
    <xf numFmtId="164" fontId="20" fillId="0" borderId="14" xfId="0" applyNumberFormat="1" applyFont="1" applyBorder="1" applyAlignment="1">
      <alignment horizontal="center" vertical="top"/>
    </xf>
    <xf numFmtId="49" fontId="19" fillId="4" borderId="13" xfId="0" applyNumberFormat="1" applyFont="1" applyFill="1" applyBorder="1" applyAlignment="1">
      <alignment vertical="top" wrapText="1"/>
    </xf>
    <xf numFmtId="49" fontId="19" fillId="4" borderId="13" xfId="0" applyNumberFormat="1" applyFont="1" applyFill="1" applyBorder="1" applyAlignment="1">
      <alignment vertical="top"/>
    </xf>
    <xf numFmtId="0" fontId="19" fillId="13" borderId="14" xfId="0" applyFont="1" applyFill="1" applyBorder="1" applyAlignment="1">
      <alignment vertical="top" wrapText="1"/>
    </xf>
    <xf numFmtId="49" fontId="20" fillId="13" borderId="35" xfId="0" applyNumberFormat="1" applyFont="1" applyFill="1" applyBorder="1" applyAlignment="1">
      <alignment vertical="top" wrapText="1"/>
    </xf>
    <xf numFmtId="0" fontId="24" fillId="4" borderId="13" xfId="0" applyFont="1" applyFill="1" applyBorder="1" applyAlignment="1">
      <alignment horizontal="center" vertical="top" wrapText="1"/>
    </xf>
    <xf numFmtId="49" fontId="20" fillId="12" borderId="13" xfId="0" applyNumberFormat="1" applyFont="1" applyFill="1" applyBorder="1" applyAlignment="1">
      <alignment horizontal="center" vertical="top" wrapText="1"/>
    </xf>
    <xf numFmtId="49" fontId="20" fillId="14" borderId="13" xfId="0" applyNumberFormat="1" applyFont="1" applyFill="1" applyBorder="1" applyAlignment="1">
      <alignment horizontal="center" vertical="top"/>
    </xf>
    <xf numFmtId="49" fontId="20" fillId="9" borderId="19" xfId="0" applyNumberFormat="1" applyFont="1" applyFill="1" applyBorder="1" applyAlignment="1">
      <alignment horizontal="center" vertical="top"/>
    </xf>
    <xf numFmtId="9" fontId="19" fillId="4" borderId="48" xfId="0" applyNumberFormat="1" applyFont="1" applyFill="1" applyBorder="1" applyAlignment="1">
      <alignment horizontal="center" vertical="top"/>
    </xf>
    <xf numFmtId="0" fontId="19" fillId="4" borderId="49" xfId="0" applyFont="1" applyFill="1" applyBorder="1" applyAlignment="1">
      <alignment horizontal="center" vertical="center"/>
    </xf>
    <xf numFmtId="0" fontId="19" fillId="4" borderId="44" xfId="0" applyFont="1" applyFill="1" applyBorder="1" applyAlignment="1">
      <alignment horizontal="left" vertical="top" wrapText="1"/>
    </xf>
    <xf numFmtId="164" fontId="20" fillId="4" borderId="30" xfId="0" applyNumberFormat="1" applyFont="1" applyFill="1" applyBorder="1" applyAlignment="1">
      <alignment horizontal="center" vertical="top"/>
    </xf>
    <xf numFmtId="49" fontId="19" fillId="4" borderId="30" xfId="0" applyNumberFormat="1" applyFont="1" applyFill="1" applyBorder="1" applyAlignment="1">
      <alignment vertical="top" wrapText="1"/>
    </xf>
    <xf numFmtId="49" fontId="19" fillId="4" borderId="30" xfId="0" applyNumberFormat="1" applyFont="1" applyFill="1" applyBorder="1" applyAlignment="1">
      <alignment vertical="top"/>
    </xf>
    <xf numFmtId="0" fontId="19" fillId="13" borderId="30" xfId="0" applyFont="1" applyFill="1" applyBorder="1" applyAlignment="1">
      <alignment vertical="top" wrapText="1"/>
    </xf>
    <xf numFmtId="0" fontId="24" fillId="4" borderId="30" xfId="0" applyFont="1" applyFill="1" applyBorder="1" applyAlignment="1">
      <alignment horizontal="center" vertical="top" wrapText="1"/>
    </xf>
    <xf numFmtId="49" fontId="20" fillId="14" borderId="30" xfId="0" applyNumberFormat="1" applyFont="1" applyFill="1" applyBorder="1" applyAlignment="1">
      <alignment horizontal="center" vertical="top"/>
    </xf>
    <xf numFmtId="49" fontId="20" fillId="9" borderId="35" xfId="0" applyNumberFormat="1" applyFont="1" applyFill="1" applyBorder="1" applyAlignment="1">
      <alignment horizontal="center" vertical="top"/>
    </xf>
    <xf numFmtId="0" fontId="19" fillId="0" borderId="46" xfId="0" applyFont="1" applyBorder="1" applyAlignment="1">
      <alignment horizontal="center" vertical="center"/>
    </xf>
    <xf numFmtId="0" fontId="19" fillId="0" borderId="48" xfId="0" applyFont="1" applyBorder="1" applyAlignment="1">
      <alignment horizontal="center" vertical="center"/>
    </xf>
    <xf numFmtId="49" fontId="19" fillId="4" borderId="30" xfId="0" applyNumberFormat="1" applyFont="1" applyFill="1" applyBorder="1" applyAlignment="1">
      <alignment horizontal="center" vertical="top"/>
    </xf>
    <xf numFmtId="0" fontId="26" fillId="13" borderId="24" xfId="0" applyFont="1" applyFill="1" applyBorder="1" applyAlignment="1">
      <alignment horizontal="center" vertical="top" wrapText="1"/>
    </xf>
    <xf numFmtId="0" fontId="26" fillId="4" borderId="24" xfId="0" applyFont="1" applyFill="1" applyBorder="1" applyAlignment="1">
      <alignment horizontal="center" vertical="top" wrapText="1"/>
    </xf>
    <xf numFmtId="164" fontId="20" fillId="0" borderId="29" xfId="0" applyNumberFormat="1" applyFont="1" applyBorder="1" applyAlignment="1">
      <alignment horizontal="center" vertical="top"/>
    </xf>
    <xf numFmtId="49" fontId="10" fillId="13" borderId="30" xfId="0" applyNumberFormat="1" applyFont="1" applyFill="1" applyBorder="1" applyAlignment="1">
      <alignment horizontal="center" vertical="top" wrapText="1"/>
    </xf>
    <xf numFmtId="49" fontId="10" fillId="4" borderId="30" xfId="0" applyNumberFormat="1" applyFont="1" applyFill="1" applyBorder="1" applyAlignment="1">
      <alignment horizontal="center" vertical="top" wrapText="1"/>
    </xf>
    <xf numFmtId="0" fontId="19" fillId="4" borderId="25" xfId="0" applyFont="1" applyFill="1" applyBorder="1" applyAlignment="1">
      <alignment horizontal="center" vertical="center"/>
    </xf>
    <xf numFmtId="0" fontId="19" fillId="4" borderId="41" xfId="0" applyFont="1" applyFill="1" applyBorder="1" applyAlignment="1">
      <alignment horizontal="center" vertical="center"/>
    </xf>
    <xf numFmtId="0" fontId="27" fillId="4" borderId="33" xfId="0" applyFont="1" applyFill="1" applyBorder="1" applyAlignment="1">
      <alignment vertical="top" wrapText="1"/>
    </xf>
    <xf numFmtId="0" fontId="19" fillId="0" borderId="4" xfId="6" applyFont="1" applyBorder="1" applyAlignment="1">
      <alignment horizontal="left" vertical="top" wrapText="1"/>
    </xf>
    <xf numFmtId="0" fontId="19" fillId="0" borderId="35" xfId="6" applyFont="1" applyBorder="1" applyAlignment="1">
      <alignment horizontal="left" vertical="top" wrapText="1"/>
    </xf>
    <xf numFmtId="0" fontId="19" fillId="4" borderId="46" xfId="0" applyFont="1" applyFill="1" applyBorder="1" applyAlignment="1">
      <alignment horizontal="center" vertical="center"/>
    </xf>
    <xf numFmtId="0" fontId="19" fillId="4" borderId="54" xfId="0" applyFont="1" applyFill="1" applyBorder="1" applyAlignment="1">
      <alignment horizontal="center" vertical="center" wrapText="1"/>
    </xf>
    <xf numFmtId="0" fontId="19" fillId="0" borderId="26" xfId="6" applyFont="1" applyBorder="1" applyAlignment="1">
      <alignment vertical="top" wrapText="1"/>
    </xf>
    <xf numFmtId="0" fontId="19" fillId="4" borderId="32" xfId="0" applyFont="1" applyFill="1" applyBorder="1" applyAlignment="1">
      <alignment horizontal="center" vertical="center" wrapText="1"/>
    </xf>
    <xf numFmtId="0" fontId="19" fillId="0" borderId="33" xfId="6" applyFont="1" applyBorder="1" applyAlignment="1">
      <alignment vertical="top" wrapText="1"/>
    </xf>
    <xf numFmtId="164" fontId="19" fillId="0" borderId="5" xfId="0" applyNumberFormat="1" applyFont="1" applyBorder="1" applyAlignment="1">
      <alignment horizontal="center" vertical="top"/>
    </xf>
    <xf numFmtId="0" fontId="19" fillId="4" borderId="5" xfId="0" applyFont="1" applyFill="1" applyBorder="1" applyAlignment="1">
      <alignment horizontal="center" vertical="top"/>
    </xf>
    <xf numFmtId="0" fontId="7" fillId="13" borderId="24" xfId="0" applyFont="1" applyFill="1" applyBorder="1" applyAlignment="1">
      <alignment horizontal="left" vertical="top" wrapText="1"/>
    </xf>
    <xf numFmtId="49" fontId="20" fillId="13" borderId="24" xfId="0" applyNumberFormat="1" applyFont="1" applyFill="1" applyBorder="1" applyAlignment="1">
      <alignment horizontal="center" vertical="top" wrapText="1"/>
    </xf>
    <xf numFmtId="0" fontId="24" fillId="12" borderId="0" xfId="0" applyFont="1" applyFill="1" applyAlignment="1">
      <alignment horizontal="center" vertical="top" wrapText="1"/>
    </xf>
    <xf numFmtId="0" fontId="7" fillId="13" borderId="31" xfId="0" applyFont="1" applyFill="1" applyBorder="1" applyAlignment="1">
      <alignment horizontal="left" vertical="top" wrapText="1"/>
    </xf>
    <xf numFmtId="49" fontId="20" fillId="13" borderId="30" xfId="0" applyNumberFormat="1" applyFont="1" applyFill="1" applyBorder="1" applyAlignment="1">
      <alignment horizontal="center" vertical="top" wrapText="1"/>
    </xf>
    <xf numFmtId="49" fontId="20" fillId="12" borderId="23" xfId="0" applyNumberFormat="1" applyFont="1" applyFill="1" applyBorder="1" applyAlignment="1">
      <alignment vertical="top" wrapText="1"/>
    </xf>
    <xf numFmtId="0" fontId="7" fillId="13" borderId="29" xfId="0" applyFont="1" applyFill="1" applyBorder="1" applyAlignment="1">
      <alignment horizontal="left" vertical="top" wrapText="1"/>
    </xf>
    <xf numFmtId="49" fontId="20" fillId="14" borderId="29" xfId="0" applyNumberFormat="1" applyFont="1" applyFill="1" applyBorder="1" applyAlignment="1">
      <alignment vertical="top"/>
    </xf>
    <xf numFmtId="49" fontId="20" fillId="9" borderId="8" xfId="0" applyNumberFormat="1" applyFont="1" applyFill="1" applyBorder="1" applyAlignment="1">
      <alignment vertical="top"/>
    </xf>
    <xf numFmtId="164" fontId="20" fillId="12" borderId="1" xfId="0" applyNumberFormat="1" applyFont="1" applyFill="1" applyBorder="1" applyAlignment="1">
      <alignment horizontal="center" vertical="top"/>
    </xf>
    <xf numFmtId="0" fontId="20" fillId="12" borderId="1" xfId="0" applyFont="1" applyFill="1" applyBorder="1" applyAlignment="1">
      <alignment horizontal="center" vertical="top"/>
    </xf>
    <xf numFmtId="0" fontId="28" fillId="0" borderId="26" xfId="0" applyFont="1" applyBorder="1" applyAlignment="1">
      <alignment horizontal="left" vertical="top" wrapText="1"/>
    </xf>
    <xf numFmtId="0" fontId="10" fillId="12" borderId="24" xfId="0" applyFont="1" applyFill="1" applyBorder="1" applyAlignment="1">
      <alignment horizontal="left" vertical="top" wrapText="1"/>
    </xf>
    <xf numFmtId="0" fontId="28" fillId="0" borderId="44" xfId="0" applyFont="1" applyBorder="1" applyAlignment="1">
      <alignment horizontal="left" vertical="top" wrapText="1"/>
    </xf>
    <xf numFmtId="0" fontId="10" fillId="12" borderId="30" xfId="0" applyFont="1" applyFill="1" applyBorder="1" applyAlignment="1">
      <alignment horizontal="left" vertical="top" wrapText="1"/>
    </xf>
    <xf numFmtId="0" fontId="19" fillId="4" borderId="25" xfId="0" applyFont="1" applyFill="1" applyBorder="1" applyAlignment="1">
      <alignment horizontal="center" vertical="center" wrapText="1"/>
    </xf>
    <xf numFmtId="0" fontId="19" fillId="4" borderId="50" xfId="0" applyFont="1" applyFill="1" applyBorder="1" applyAlignment="1">
      <alignment horizontal="center" vertical="center" wrapText="1"/>
    </xf>
    <xf numFmtId="0" fontId="10" fillId="8" borderId="10" xfId="0" applyFont="1" applyFill="1" applyBorder="1" applyAlignment="1">
      <alignment vertical="top"/>
    </xf>
    <xf numFmtId="0" fontId="10" fillId="8" borderId="11" xfId="0" applyFont="1" applyFill="1" applyBorder="1" applyAlignment="1">
      <alignment vertical="top"/>
    </xf>
    <xf numFmtId="0" fontId="10" fillId="8" borderId="11" xfId="0" applyFont="1" applyFill="1" applyBorder="1" applyAlignment="1">
      <alignment horizontal="left" vertical="top" wrapText="1"/>
    </xf>
    <xf numFmtId="0" fontId="10" fillId="8" borderId="12" xfId="0" applyFont="1" applyFill="1" applyBorder="1" applyAlignment="1">
      <alignment vertical="top"/>
    </xf>
    <xf numFmtId="49" fontId="22" fillId="8" borderId="12" xfId="0" applyNumberFormat="1" applyFont="1" applyFill="1" applyBorder="1" applyAlignment="1">
      <alignment horizontal="center" vertical="top"/>
    </xf>
    <xf numFmtId="49" fontId="20" fillId="9" borderId="12" xfId="0" applyNumberFormat="1" applyFont="1" applyFill="1" applyBorder="1" applyAlignment="1">
      <alignment horizontal="center" vertical="top"/>
    </xf>
    <xf numFmtId="0" fontId="10" fillId="8" borderId="10" xfId="0" applyFont="1" applyFill="1" applyBorder="1" applyAlignment="1">
      <alignment horizontal="left" vertical="top" wrapText="1"/>
    </xf>
    <xf numFmtId="0" fontId="10" fillId="8" borderId="12" xfId="0" applyFont="1" applyFill="1" applyBorder="1" applyAlignment="1">
      <alignment horizontal="left" vertical="top" wrapText="1"/>
    </xf>
    <xf numFmtId="164" fontId="20" fillId="8" borderId="9" xfId="0" applyNumberFormat="1" applyFont="1" applyFill="1" applyBorder="1" applyAlignment="1">
      <alignment horizontal="center" vertical="top" wrapText="1"/>
    </xf>
    <xf numFmtId="0" fontId="20" fillId="8" borderId="9" xfId="0" applyFont="1" applyFill="1" applyBorder="1" applyAlignment="1">
      <alignment horizontal="center" vertical="top"/>
    </xf>
    <xf numFmtId="49" fontId="22" fillId="8" borderId="9" xfId="0" applyNumberFormat="1" applyFont="1" applyFill="1" applyBorder="1" applyAlignment="1">
      <alignment horizontal="center" vertical="top"/>
    </xf>
    <xf numFmtId="49" fontId="20" fillId="9" borderId="9" xfId="0" applyNumberFormat="1" applyFont="1" applyFill="1" applyBorder="1" applyAlignment="1">
      <alignment horizontal="center" vertical="top"/>
    </xf>
    <xf numFmtId="49" fontId="19" fillId="4" borderId="55" xfId="0" applyNumberFormat="1" applyFont="1" applyFill="1" applyBorder="1" applyAlignment="1">
      <alignment horizontal="center" vertical="top"/>
    </xf>
    <xf numFmtId="0" fontId="19" fillId="4" borderId="56" xfId="0" applyFont="1" applyFill="1" applyBorder="1" applyAlignment="1">
      <alignment horizontal="center" vertical="top" wrapText="1"/>
    </xf>
    <xf numFmtId="164" fontId="7" fillId="15" borderId="39" xfId="0" applyNumberFormat="1" applyFont="1" applyFill="1" applyBorder="1" applyAlignment="1">
      <alignment horizontal="left" vertical="top" wrapText="1"/>
    </xf>
    <xf numFmtId="49" fontId="23" fillId="4" borderId="4" xfId="0" applyNumberFormat="1" applyFont="1" applyFill="1" applyBorder="1" applyAlignment="1">
      <alignment horizontal="center" vertical="center" textRotation="90"/>
    </xf>
    <xf numFmtId="0" fontId="7" fillId="13" borderId="4" xfId="0" applyFont="1" applyFill="1" applyBorder="1" applyAlignment="1">
      <alignment horizontal="left" vertical="top" wrapText="1"/>
    </xf>
    <xf numFmtId="49" fontId="20" fillId="4" borderId="2" xfId="0" applyNumberFormat="1" applyFont="1" applyFill="1" applyBorder="1" applyAlignment="1">
      <alignment vertical="top" wrapText="1"/>
    </xf>
    <xf numFmtId="0" fontId="24" fillId="12" borderId="24" xfId="0" applyFont="1" applyFill="1" applyBorder="1" applyAlignment="1">
      <alignment horizontal="center" vertical="top" wrapText="1"/>
    </xf>
    <xf numFmtId="49" fontId="19" fillId="4" borderId="15" xfId="0" applyNumberFormat="1" applyFont="1" applyFill="1" applyBorder="1" applyAlignment="1">
      <alignment horizontal="center" vertical="top"/>
    </xf>
    <xf numFmtId="0" fontId="19" fillId="4" borderId="57" xfId="0" applyFont="1" applyFill="1" applyBorder="1" applyAlignment="1">
      <alignment horizontal="center" vertical="top" wrapText="1"/>
    </xf>
    <xf numFmtId="164" fontId="7" fillId="15" borderId="17" xfId="0" applyNumberFormat="1" applyFont="1" applyFill="1" applyBorder="1" applyAlignment="1">
      <alignment horizontal="left" vertical="top" wrapText="1"/>
    </xf>
    <xf numFmtId="49" fontId="23" fillId="4" borderId="19" xfId="0" applyNumberFormat="1" applyFont="1" applyFill="1" applyBorder="1" applyAlignment="1">
      <alignment horizontal="center" vertical="center" textRotation="90"/>
    </xf>
    <xf numFmtId="0" fontId="7" fillId="13" borderId="35" xfId="0" applyFont="1" applyFill="1" applyBorder="1" applyAlignment="1">
      <alignment horizontal="left" vertical="top" wrapText="1"/>
    </xf>
    <xf numFmtId="49" fontId="20" fillId="4" borderId="18" xfId="0" applyNumberFormat="1" applyFont="1" applyFill="1" applyBorder="1" applyAlignment="1">
      <alignment vertical="top" wrapText="1"/>
    </xf>
    <xf numFmtId="49" fontId="20" fillId="12" borderId="30" xfId="0" applyNumberFormat="1" applyFont="1" applyFill="1" applyBorder="1" applyAlignment="1">
      <alignment vertical="top" wrapText="1"/>
    </xf>
    <xf numFmtId="49" fontId="19" fillId="4" borderId="20" xfId="0" applyNumberFormat="1" applyFont="1" applyFill="1" applyBorder="1" applyAlignment="1">
      <alignment horizontal="center" vertical="top"/>
    </xf>
    <xf numFmtId="0" fontId="19" fillId="4" borderId="27" xfId="0" applyFont="1" applyFill="1" applyBorder="1" applyAlignment="1">
      <alignment horizontal="center" vertical="top" wrapText="1"/>
    </xf>
    <xf numFmtId="0" fontId="7" fillId="12" borderId="18" xfId="0" applyFont="1" applyFill="1" applyBorder="1" applyAlignment="1">
      <alignment horizontal="center" vertical="top" wrapText="1"/>
    </xf>
    <xf numFmtId="0" fontId="7" fillId="12" borderId="0" xfId="0" applyFont="1" applyFill="1" applyAlignment="1">
      <alignment horizontal="center" vertical="top" wrapText="1"/>
    </xf>
    <xf numFmtId="0" fontId="7" fillId="12" borderId="19" xfId="0" applyFont="1" applyFill="1" applyBorder="1" applyAlignment="1">
      <alignment horizontal="center" vertical="top" wrapText="1"/>
    </xf>
    <xf numFmtId="0" fontId="24" fillId="12" borderId="24" xfId="0" applyFont="1" applyFill="1" applyBorder="1" applyAlignment="1">
      <alignment vertical="top" wrapText="1"/>
    </xf>
    <xf numFmtId="0" fontId="19" fillId="4" borderId="6" xfId="0" applyFont="1" applyFill="1" applyBorder="1" applyAlignment="1">
      <alignment horizontal="center" vertical="top"/>
    </xf>
    <xf numFmtId="0" fontId="19" fillId="4" borderId="32" xfId="0" applyFont="1" applyFill="1" applyBorder="1" applyAlignment="1">
      <alignment horizontal="center" vertical="top" wrapText="1"/>
    </xf>
    <xf numFmtId="0" fontId="7" fillId="0" borderId="8" xfId="0" applyFont="1" applyBorder="1" applyAlignment="1">
      <alignment horizontal="left" vertical="top" wrapText="1"/>
    </xf>
    <xf numFmtId="49" fontId="23" fillId="4" borderId="35" xfId="0" applyNumberFormat="1" applyFont="1" applyFill="1" applyBorder="1" applyAlignment="1">
      <alignment horizontal="center" vertical="center" textRotation="90"/>
    </xf>
    <xf numFmtId="0" fontId="7" fillId="12" borderId="34" xfId="0" applyFont="1" applyFill="1" applyBorder="1" applyAlignment="1">
      <alignment horizontal="center" vertical="top" wrapText="1"/>
    </xf>
    <xf numFmtId="0" fontId="7" fillId="12" borderId="23" xfId="0" applyFont="1" applyFill="1" applyBorder="1" applyAlignment="1">
      <alignment horizontal="center" vertical="top" wrapText="1"/>
    </xf>
    <xf numFmtId="0" fontId="7" fillId="12" borderId="35" xfId="0" applyFont="1" applyFill="1" applyBorder="1" applyAlignment="1">
      <alignment horizontal="center" vertical="top" wrapText="1"/>
    </xf>
    <xf numFmtId="0" fontId="19" fillId="4" borderId="2" xfId="0" applyFont="1" applyFill="1" applyBorder="1" applyAlignment="1">
      <alignment horizontal="center" vertical="top"/>
    </xf>
    <xf numFmtId="0" fontId="19" fillId="4" borderId="25" xfId="0" applyFont="1" applyFill="1" applyBorder="1" applyAlignment="1">
      <alignment horizontal="left" vertical="top" wrapText="1"/>
    </xf>
    <xf numFmtId="0" fontId="19" fillId="4" borderId="3" xfId="0" applyFont="1" applyFill="1" applyBorder="1" applyAlignment="1">
      <alignment horizontal="left" vertical="top" wrapText="1"/>
    </xf>
    <xf numFmtId="0" fontId="19" fillId="4" borderId="34" xfId="0" applyFont="1" applyFill="1" applyBorder="1" applyAlignment="1">
      <alignment horizontal="center" vertical="top"/>
    </xf>
    <xf numFmtId="0" fontId="19" fillId="4" borderId="50" xfId="0" applyFont="1" applyFill="1" applyBorder="1" applyAlignment="1">
      <alignment horizontal="left" vertical="top" wrapText="1"/>
    </xf>
    <xf numFmtId="0" fontId="19" fillId="4" borderId="23" xfId="0" applyFont="1" applyFill="1" applyBorder="1" applyAlignment="1">
      <alignment horizontal="left" vertical="top" wrapText="1"/>
    </xf>
    <xf numFmtId="0" fontId="7" fillId="13" borderId="30" xfId="0" applyFont="1" applyFill="1" applyBorder="1" applyAlignment="1">
      <alignment horizontal="left" vertical="top" wrapText="1"/>
    </xf>
    <xf numFmtId="0" fontId="19" fillId="4" borderId="46" xfId="0" applyFont="1" applyFill="1" applyBorder="1" applyAlignment="1">
      <alignment vertical="top"/>
    </xf>
    <xf numFmtId="0" fontId="19" fillId="4" borderId="25" xfId="0" applyFont="1" applyFill="1" applyBorder="1" applyAlignment="1">
      <alignment horizontal="center" vertical="top" wrapText="1"/>
    </xf>
    <xf numFmtId="0" fontId="7" fillId="4" borderId="26" xfId="0" applyFont="1" applyFill="1" applyBorder="1" applyAlignment="1">
      <alignment horizontal="left" vertical="top" wrapText="1"/>
    </xf>
    <xf numFmtId="0" fontId="19" fillId="4" borderId="48" xfId="0" applyFont="1" applyFill="1" applyBorder="1" applyAlignment="1">
      <alignment horizontal="center" vertical="center"/>
    </xf>
    <xf numFmtId="0" fontId="19" fillId="4" borderId="50" xfId="0" applyFont="1" applyFill="1" applyBorder="1" applyAlignment="1">
      <alignment horizontal="center" vertical="top" wrapText="1"/>
    </xf>
    <xf numFmtId="0" fontId="7" fillId="4" borderId="44" xfId="0" applyFont="1" applyFill="1" applyBorder="1" applyAlignment="1">
      <alignment horizontal="left" vertical="top" wrapText="1"/>
    </xf>
    <xf numFmtId="49" fontId="19" fillId="4" borderId="30" xfId="0" applyNumberFormat="1" applyFont="1" applyFill="1" applyBorder="1" applyAlignment="1">
      <alignment horizontal="center" vertical="center"/>
    </xf>
    <xf numFmtId="0" fontId="19" fillId="0" borderId="26" xfId="0" applyFont="1" applyBorder="1" applyAlignment="1">
      <alignment vertical="top" wrapText="1"/>
    </xf>
    <xf numFmtId="164" fontId="19" fillId="16" borderId="9" xfId="0" applyNumberFormat="1" applyFont="1" applyFill="1" applyBorder="1" applyAlignment="1">
      <alignment horizontal="center" vertical="top"/>
    </xf>
    <xf numFmtId="0" fontId="20" fillId="16" borderId="9" xfId="0" applyFont="1" applyFill="1" applyBorder="1" applyAlignment="1">
      <alignment horizontal="center" vertical="top"/>
    </xf>
    <xf numFmtId="49" fontId="10" fillId="11" borderId="10" xfId="0" applyNumberFormat="1" applyFont="1" applyFill="1" applyBorder="1" applyAlignment="1">
      <alignment horizontal="center" vertical="top"/>
    </xf>
    <xf numFmtId="49" fontId="10" fillId="11" borderId="11" xfId="0" applyNumberFormat="1" applyFont="1" applyFill="1" applyBorder="1" applyAlignment="1">
      <alignment horizontal="center" vertical="top"/>
    </xf>
    <xf numFmtId="49" fontId="20" fillId="4" borderId="24" xfId="0" applyNumberFormat="1" applyFont="1" applyFill="1" applyBorder="1" applyAlignment="1">
      <alignment vertical="top" wrapText="1"/>
    </xf>
    <xf numFmtId="49" fontId="10" fillId="12" borderId="24" xfId="0" applyNumberFormat="1" applyFont="1" applyFill="1" applyBorder="1" applyAlignment="1">
      <alignment vertical="top" wrapText="1"/>
    </xf>
    <xf numFmtId="49" fontId="10" fillId="14" borderId="24" xfId="0" applyNumberFormat="1" applyFont="1" applyFill="1" applyBorder="1" applyAlignment="1">
      <alignment vertical="top"/>
    </xf>
    <xf numFmtId="49" fontId="10" fillId="9" borderId="24" xfId="0" applyNumberFormat="1" applyFont="1" applyFill="1" applyBorder="1" applyAlignment="1">
      <alignment vertical="top"/>
    </xf>
    <xf numFmtId="164" fontId="7" fillId="0" borderId="0" xfId="0" applyNumberFormat="1" applyFont="1" applyAlignment="1">
      <alignment horizontal="center" vertical="top"/>
    </xf>
    <xf numFmtId="0" fontId="19" fillId="4" borderId="51" xfId="0" applyFont="1" applyFill="1" applyBorder="1" applyAlignment="1">
      <alignment horizontal="center" vertical="center"/>
    </xf>
    <xf numFmtId="0" fontId="19" fillId="4" borderId="58" xfId="0" applyFont="1" applyFill="1" applyBorder="1" applyAlignment="1">
      <alignment horizontal="center" vertical="top" wrapText="1"/>
    </xf>
    <xf numFmtId="0" fontId="19" fillId="0" borderId="53" xfId="0" applyFont="1" applyBorder="1" applyAlignment="1">
      <alignment vertical="top" wrapText="1"/>
    </xf>
    <xf numFmtId="0" fontId="19" fillId="4" borderId="35" xfId="0" applyFont="1" applyFill="1" applyBorder="1" applyAlignment="1">
      <alignment horizontal="center" vertical="top"/>
    </xf>
    <xf numFmtId="0" fontId="7" fillId="13" borderId="9" xfId="0" applyFont="1" applyFill="1" applyBorder="1" applyAlignment="1">
      <alignment vertical="top" wrapText="1"/>
    </xf>
    <xf numFmtId="49" fontId="10" fillId="13" borderId="10" xfId="0" applyNumberFormat="1" applyFont="1" applyFill="1" applyBorder="1" applyAlignment="1">
      <alignment vertical="top" wrapText="1"/>
    </xf>
    <xf numFmtId="49" fontId="20" fillId="4" borderId="13" xfId="0" applyNumberFormat="1" applyFont="1" applyFill="1" applyBorder="1" applyAlignment="1">
      <alignment vertical="top" wrapText="1"/>
    </xf>
    <xf numFmtId="49" fontId="10" fillId="12" borderId="30" xfId="0" applyNumberFormat="1" applyFont="1" applyFill="1" applyBorder="1" applyAlignment="1">
      <alignment vertical="top" wrapText="1"/>
    </xf>
    <xf numFmtId="49" fontId="10" fillId="14" borderId="30" xfId="0" applyNumberFormat="1" applyFont="1" applyFill="1" applyBorder="1" applyAlignment="1">
      <alignment vertical="top"/>
    </xf>
    <xf numFmtId="49" fontId="10" fillId="9" borderId="30" xfId="0" applyNumberFormat="1" applyFont="1" applyFill="1" applyBorder="1" applyAlignment="1">
      <alignment vertical="top"/>
    </xf>
    <xf numFmtId="164" fontId="19" fillId="5" borderId="9" xfId="0" applyNumberFormat="1" applyFont="1" applyFill="1" applyBorder="1" applyAlignment="1">
      <alignment horizontal="center" vertical="top"/>
    </xf>
    <xf numFmtId="164" fontId="0" fillId="0" borderId="0" xfId="0" applyNumberFormat="1"/>
    <xf numFmtId="164" fontId="19" fillId="5" borderId="29" xfId="0" applyNumberFormat="1" applyFont="1" applyFill="1" applyBorder="1" applyAlignment="1">
      <alignment horizontal="center" vertical="top"/>
    </xf>
    <xf numFmtId="0" fontId="19" fillId="4" borderId="8" xfId="0" applyFont="1" applyFill="1" applyBorder="1" applyAlignment="1">
      <alignment horizontal="center" vertical="top"/>
    </xf>
    <xf numFmtId="0" fontId="7" fillId="13" borderId="30" xfId="0" applyFont="1" applyFill="1" applyBorder="1" applyAlignment="1">
      <alignment horizontal="left" vertical="top" wrapText="1"/>
    </xf>
    <xf numFmtId="49" fontId="10" fillId="13" borderId="34" xfId="0" applyNumberFormat="1" applyFont="1" applyFill="1" applyBorder="1" applyAlignment="1">
      <alignment horizontal="center" vertical="top" wrapText="1"/>
    </xf>
    <xf numFmtId="49" fontId="10" fillId="12" borderId="23" xfId="0" applyNumberFormat="1" applyFont="1" applyFill="1" applyBorder="1" applyAlignment="1">
      <alignment horizontal="center" vertical="top" wrapText="1"/>
    </xf>
    <xf numFmtId="49" fontId="10" fillId="14" borderId="29" xfId="0" applyNumberFormat="1" applyFont="1" applyFill="1" applyBorder="1" applyAlignment="1">
      <alignment horizontal="center" vertical="top"/>
    </xf>
    <xf numFmtId="49" fontId="10" fillId="9" borderId="8" xfId="0" applyNumberFormat="1" applyFont="1" applyFill="1" applyBorder="1" applyAlignment="1">
      <alignment horizontal="center" vertical="top"/>
    </xf>
    <xf numFmtId="164" fontId="19" fillId="5" borderId="30" xfId="0" applyNumberFormat="1" applyFont="1" applyFill="1" applyBorder="1" applyAlignment="1">
      <alignment horizontal="center" vertical="top"/>
    </xf>
    <xf numFmtId="49" fontId="20" fillId="4" borderId="30" xfId="0" applyNumberFormat="1" applyFont="1" applyFill="1" applyBorder="1" applyAlignment="1">
      <alignment vertical="top" wrapText="1"/>
    </xf>
    <xf numFmtId="0" fontId="7" fillId="4" borderId="28" xfId="0" applyFont="1" applyFill="1" applyBorder="1" applyAlignment="1">
      <alignment vertical="top" wrapText="1"/>
    </xf>
    <xf numFmtId="0" fontId="7" fillId="4" borderId="44" xfId="0" applyFont="1" applyFill="1" applyBorder="1" applyAlignment="1">
      <alignment vertical="top" wrapText="1"/>
    </xf>
    <xf numFmtId="16" fontId="19" fillId="4" borderId="2" xfId="0" applyNumberFormat="1" applyFont="1" applyFill="1" applyBorder="1" applyAlignment="1">
      <alignment horizontal="center" vertical="top"/>
    </xf>
    <xf numFmtId="0" fontId="19" fillId="0" borderId="4" xfId="0" applyFont="1" applyBorder="1" applyAlignment="1">
      <alignment horizontal="left" vertical="top" wrapText="1"/>
    </xf>
    <xf numFmtId="0" fontId="20" fillId="11" borderId="4" xfId="0" applyFont="1" applyFill="1" applyBorder="1" applyAlignment="1">
      <alignment horizontal="center" vertical="top"/>
    </xf>
    <xf numFmtId="0" fontId="0" fillId="11" borderId="10" xfId="0" applyFill="1" applyBorder="1" applyAlignment="1">
      <alignment horizontal="center"/>
    </xf>
    <xf numFmtId="0" fontId="0" fillId="11" borderId="12" xfId="0" applyFill="1" applyBorder="1" applyAlignment="1">
      <alignment horizontal="center"/>
    </xf>
    <xf numFmtId="0" fontId="24" fillId="12" borderId="2" xfId="0" applyFont="1" applyFill="1" applyBorder="1" applyAlignment="1">
      <alignment horizontal="center" vertical="top" wrapText="1"/>
    </xf>
    <xf numFmtId="49" fontId="20" fillId="14" borderId="24" xfId="0" applyNumberFormat="1" applyFont="1" applyFill="1" applyBorder="1" applyAlignment="1">
      <alignment vertical="top"/>
    </xf>
    <xf numFmtId="49" fontId="20" fillId="9" borderId="24" xfId="0" applyNumberFormat="1" applyFont="1" applyFill="1" applyBorder="1" applyAlignment="1">
      <alignment vertical="top"/>
    </xf>
    <xf numFmtId="16" fontId="19" fillId="4" borderId="18" xfId="0" applyNumberFormat="1" applyFont="1" applyFill="1" applyBorder="1" applyAlignment="1">
      <alignment horizontal="center" vertical="top"/>
    </xf>
    <xf numFmtId="0" fontId="19" fillId="4" borderId="58" xfId="0" applyFont="1" applyFill="1" applyBorder="1" applyAlignment="1">
      <alignment horizontal="center" vertical="center"/>
    </xf>
    <xf numFmtId="0" fontId="19" fillId="0" borderId="19" xfId="0" applyFont="1" applyBorder="1" applyAlignment="1">
      <alignment horizontal="left" vertical="top" wrapText="1"/>
    </xf>
    <xf numFmtId="0" fontId="19" fillId="4" borderId="4" xfId="0" applyFont="1" applyFill="1" applyBorder="1" applyAlignment="1">
      <alignment horizontal="center" vertical="top"/>
    </xf>
    <xf numFmtId="49" fontId="10" fillId="13" borderId="12" xfId="0" applyNumberFormat="1" applyFont="1" applyFill="1" applyBorder="1" applyAlignment="1">
      <alignment horizontal="center" vertical="top" wrapText="1"/>
    </xf>
    <xf numFmtId="49" fontId="10" fillId="4" borderId="13" xfId="0" applyNumberFormat="1" applyFont="1" applyFill="1" applyBorder="1" applyAlignment="1">
      <alignment vertical="top" wrapText="1"/>
    </xf>
    <xf numFmtId="49" fontId="20" fillId="12" borderId="34" xfId="0" applyNumberFormat="1" applyFont="1" applyFill="1" applyBorder="1" applyAlignment="1">
      <alignment vertical="top" wrapText="1"/>
    </xf>
    <xf numFmtId="49" fontId="20" fillId="14" borderId="30" xfId="0" applyNumberFormat="1" applyFont="1" applyFill="1" applyBorder="1" applyAlignment="1">
      <alignment vertical="top"/>
    </xf>
    <xf numFmtId="49" fontId="20" fillId="9" borderId="30" xfId="0" applyNumberFormat="1" applyFont="1" applyFill="1" applyBorder="1" applyAlignment="1">
      <alignment vertical="top"/>
    </xf>
    <xf numFmtId="0" fontId="7" fillId="13" borderId="2" xfId="0" applyFont="1" applyFill="1" applyBorder="1" applyAlignment="1">
      <alignment horizontal="left" vertical="top" wrapText="1"/>
    </xf>
    <xf numFmtId="49" fontId="10" fillId="13" borderId="24" xfId="0" applyNumberFormat="1" applyFont="1" applyFill="1" applyBorder="1" applyAlignment="1">
      <alignment horizontal="center" vertical="top" wrapText="1"/>
    </xf>
    <xf numFmtId="49" fontId="20" fillId="12" borderId="0" xfId="0" applyNumberFormat="1" applyFont="1" applyFill="1" applyAlignment="1">
      <alignment vertical="top" wrapText="1"/>
    </xf>
    <xf numFmtId="49" fontId="20" fillId="14" borderId="13" xfId="0" applyNumberFormat="1" applyFont="1" applyFill="1" applyBorder="1" applyAlignment="1">
      <alignment vertical="top"/>
    </xf>
    <xf numFmtId="49" fontId="20" fillId="9" borderId="13" xfId="0" applyNumberFormat="1" applyFont="1" applyFill="1" applyBorder="1" applyAlignment="1">
      <alignment vertical="top"/>
    </xf>
    <xf numFmtId="0" fontId="7" fillId="13" borderId="18" xfId="0" applyFont="1" applyFill="1" applyBorder="1" applyAlignment="1">
      <alignment horizontal="left" vertical="top" wrapText="1"/>
    </xf>
    <xf numFmtId="49" fontId="10" fillId="13" borderId="13" xfId="0" applyNumberFormat="1" applyFont="1" applyFill="1" applyBorder="1" applyAlignment="1">
      <alignment horizontal="center" vertical="top" wrapText="1"/>
    </xf>
    <xf numFmtId="0" fontId="7" fillId="13" borderId="34" xfId="0" applyFont="1" applyFill="1" applyBorder="1" applyAlignment="1">
      <alignment horizontal="left" vertical="top" wrapText="1"/>
    </xf>
    <xf numFmtId="49" fontId="10" fillId="13" borderId="30" xfId="0" applyNumberFormat="1" applyFont="1" applyFill="1" applyBorder="1" applyAlignment="1">
      <alignment horizontal="center" vertical="top" wrapText="1"/>
    </xf>
    <xf numFmtId="0" fontId="7" fillId="13" borderId="10" xfId="0" applyFont="1" applyFill="1" applyBorder="1" applyAlignment="1">
      <alignment vertical="top" wrapText="1"/>
    </xf>
    <xf numFmtId="49" fontId="10" fillId="13" borderId="9" xfId="0" applyNumberFormat="1" applyFont="1" applyFill="1" applyBorder="1" applyAlignment="1">
      <alignment horizontal="center" vertical="top" wrapText="1"/>
    </xf>
    <xf numFmtId="49" fontId="20" fillId="12" borderId="9" xfId="0" applyNumberFormat="1" applyFont="1" applyFill="1" applyBorder="1" applyAlignment="1">
      <alignment vertical="top" wrapText="1"/>
    </xf>
    <xf numFmtId="16" fontId="19" fillId="4" borderId="15" xfId="0" applyNumberFormat="1" applyFont="1" applyFill="1" applyBorder="1" applyAlignment="1">
      <alignment horizontal="center" vertical="top"/>
    </xf>
    <xf numFmtId="0" fontId="19" fillId="4" borderId="57" xfId="0" applyFont="1" applyFill="1" applyBorder="1" applyAlignment="1">
      <alignment horizontal="center" vertical="center"/>
    </xf>
    <xf numFmtId="0" fontId="19" fillId="0" borderId="17" xfId="0" applyFont="1" applyBorder="1" applyAlignment="1">
      <alignment horizontal="left" vertical="top" wrapText="1"/>
    </xf>
    <xf numFmtId="0" fontId="19" fillId="4" borderId="12" xfId="0" applyFont="1" applyFill="1" applyBorder="1" applyAlignment="1">
      <alignment horizontal="center" vertical="top"/>
    </xf>
    <xf numFmtId="49" fontId="10" fillId="4" borderId="30" xfId="0" applyNumberFormat="1" applyFont="1" applyFill="1" applyBorder="1" applyAlignment="1">
      <alignment vertical="top" wrapText="1"/>
    </xf>
    <xf numFmtId="16" fontId="19" fillId="4" borderId="20" xfId="0" applyNumberFormat="1" applyFont="1" applyFill="1" applyBorder="1" applyAlignment="1">
      <alignment horizontal="center" vertical="top"/>
    </xf>
    <xf numFmtId="0" fontId="19" fillId="4" borderId="27" xfId="0" applyFont="1" applyFill="1" applyBorder="1" applyAlignment="1">
      <alignment horizontal="center" vertical="center"/>
    </xf>
    <xf numFmtId="0" fontId="10" fillId="12" borderId="18" xfId="0" applyFont="1" applyFill="1" applyBorder="1" applyAlignment="1">
      <alignment horizontal="left" vertical="top" wrapText="1"/>
    </xf>
    <xf numFmtId="0" fontId="10" fillId="12" borderId="0" xfId="0" applyFont="1" applyFill="1" applyAlignment="1">
      <alignment horizontal="left" vertical="top" wrapText="1"/>
    </xf>
    <xf numFmtId="0" fontId="10" fillId="12" borderId="19" xfId="0" applyFont="1" applyFill="1" applyBorder="1" applyAlignment="1">
      <alignment horizontal="left" vertical="top" wrapText="1"/>
    </xf>
    <xf numFmtId="0" fontId="24" fillId="12" borderId="3" xfId="0" applyFont="1" applyFill="1" applyBorder="1" applyAlignment="1">
      <alignment vertical="top" wrapText="1"/>
    </xf>
    <xf numFmtId="164" fontId="19" fillId="15" borderId="22" xfId="0" applyNumberFormat="1" applyFont="1" applyFill="1" applyBorder="1" applyAlignment="1">
      <alignment horizontal="left" vertical="center" wrapText="1"/>
    </xf>
    <xf numFmtId="164" fontId="19" fillId="12" borderId="13" xfId="0" applyNumberFormat="1" applyFont="1" applyFill="1" applyBorder="1" applyAlignment="1">
      <alignment horizontal="center" vertical="top"/>
    </xf>
    <xf numFmtId="0" fontId="19" fillId="12" borderId="13" xfId="0" applyFont="1" applyFill="1" applyBorder="1" applyAlignment="1">
      <alignment horizontal="center" vertical="top"/>
    </xf>
    <xf numFmtId="0" fontId="19" fillId="4" borderId="15" xfId="0" applyFont="1" applyFill="1" applyBorder="1" applyAlignment="1">
      <alignment horizontal="center" vertical="top"/>
    </xf>
    <xf numFmtId="0" fontId="19" fillId="4" borderId="57" xfId="0" applyFont="1" applyFill="1" applyBorder="1" applyAlignment="1">
      <alignment horizontal="center" vertical="top"/>
    </xf>
    <xf numFmtId="164" fontId="19" fillId="12" borderId="14" xfId="0" applyNumberFormat="1" applyFont="1" applyFill="1" applyBorder="1" applyAlignment="1">
      <alignment horizontal="center" vertical="top"/>
    </xf>
    <xf numFmtId="0" fontId="19" fillId="12" borderId="14" xfId="0" applyFont="1" applyFill="1" applyBorder="1" applyAlignment="1">
      <alignment horizontal="center" vertical="top"/>
    </xf>
    <xf numFmtId="164" fontId="19" fillId="15" borderId="8" xfId="0" applyNumberFormat="1" applyFont="1" applyFill="1" applyBorder="1" applyAlignment="1">
      <alignment horizontal="left" vertical="center" wrapText="1"/>
    </xf>
    <xf numFmtId="0" fontId="10" fillId="12" borderId="23" xfId="0" applyFont="1" applyFill="1" applyBorder="1" applyAlignment="1">
      <alignment horizontal="left" vertical="top" wrapText="1"/>
    </xf>
    <xf numFmtId="0" fontId="10" fillId="12" borderId="35" xfId="0" applyFont="1" applyFill="1" applyBorder="1" applyAlignment="1">
      <alignment horizontal="left" vertical="top" wrapText="1"/>
    </xf>
    <xf numFmtId="9" fontId="21" fillId="4" borderId="46" xfId="0" applyNumberFormat="1" applyFont="1" applyFill="1" applyBorder="1" applyAlignment="1">
      <alignment horizontal="center" vertical="top"/>
    </xf>
    <xf numFmtId="0" fontId="21" fillId="4" borderId="4" xfId="0" applyFont="1" applyFill="1" applyBorder="1" applyAlignment="1">
      <alignment horizontal="left" vertical="top"/>
    </xf>
    <xf numFmtId="164" fontId="20" fillId="11" borderId="2" xfId="0" applyNumberFormat="1" applyFont="1" applyFill="1" applyBorder="1" applyAlignment="1">
      <alignment horizontal="center" vertical="top"/>
    </xf>
    <xf numFmtId="0" fontId="20" fillId="11" borderId="24" xfId="0" applyFont="1" applyFill="1" applyBorder="1" applyAlignment="1">
      <alignment horizontal="center" vertical="top"/>
    </xf>
    <xf numFmtId="49" fontId="23" fillId="4" borderId="24" xfId="0" applyNumberFormat="1" applyFont="1" applyFill="1" applyBorder="1" applyAlignment="1">
      <alignment horizontal="center" vertical="center" textRotation="90"/>
    </xf>
    <xf numFmtId="49" fontId="22" fillId="11" borderId="10" xfId="0" applyNumberFormat="1" applyFont="1" applyFill="1" applyBorder="1" applyAlignment="1">
      <alignment vertical="top"/>
    </xf>
    <xf numFmtId="49" fontId="22" fillId="11" borderId="11" xfId="0" applyNumberFormat="1" applyFont="1" applyFill="1" applyBorder="1" applyAlignment="1">
      <alignment vertical="top"/>
    </xf>
    <xf numFmtId="0" fontId="24" fillId="4" borderId="3" xfId="0" applyFont="1" applyFill="1" applyBorder="1" applyAlignment="1">
      <alignment horizontal="center" vertical="top" wrapText="1"/>
    </xf>
    <xf numFmtId="49" fontId="20" fillId="14" borderId="4" xfId="0" applyNumberFormat="1" applyFont="1" applyFill="1" applyBorder="1" applyAlignment="1">
      <alignment horizontal="center" vertical="top"/>
    </xf>
    <xf numFmtId="49" fontId="20" fillId="9" borderId="4" xfId="0" applyNumberFormat="1" applyFont="1" applyFill="1" applyBorder="1" applyAlignment="1">
      <alignment horizontal="center" vertical="top"/>
    </xf>
    <xf numFmtId="9" fontId="21" fillId="0" borderId="51" xfId="0" applyNumberFormat="1" applyFont="1" applyBorder="1" applyAlignment="1">
      <alignment horizontal="center" vertical="top"/>
    </xf>
    <xf numFmtId="0" fontId="21" fillId="0" borderId="58" xfId="0" applyFont="1" applyBorder="1" applyAlignment="1">
      <alignment horizontal="center" vertical="center"/>
    </xf>
    <xf numFmtId="0" fontId="21" fillId="0" borderId="0" xfId="0" applyFont="1" applyAlignment="1">
      <alignment horizontal="left" vertical="top"/>
    </xf>
    <xf numFmtId="164" fontId="20" fillId="0" borderId="10" xfId="0" applyNumberFormat="1" applyFont="1" applyBorder="1" applyAlignment="1">
      <alignment horizontal="center" vertical="top"/>
    </xf>
    <xf numFmtId="0" fontId="19" fillId="0" borderId="9" xfId="0" applyFont="1" applyBorder="1" applyAlignment="1">
      <alignment horizontal="center" vertical="top"/>
    </xf>
    <xf numFmtId="49" fontId="19" fillId="0" borderId="0" xfId="0" applyNumberFormat="1" applyFont="1" applyAlignment="1">
      <alignment horizontal="left" vertical="top" wrapText="1"/>
    </xf>
    <xf numFmtId="49" fontId="19" fillId="0" borderId="13" xfId="0" applyNumberFormat="1" applyFont="1" applyBorder="1" applyAlignment="1">
      <alignment vertical="top"/>
    </xf>
    <xf numFmtId="49" fontId="23" fillId="0" borderId="13" xfId="0" applyNumberFormat="1" applyFont="1" applyBorder="1" applyAlignment="1">
      <alignment horizontal="center" vertical="center" textRotation="90"/>
    </xf>
    <xf numFmtId="0" fontId="7" fillId="0" borderId="55" xfId="0" applyFont="1" applyBorder="1" applyAlignment="1">
      <alignment vertical="top" wrapText="1"/>
    </xf>
    <xf numFmtId="49" fontId="20" fillId="0" borderId="9" xfId="0" applyNumberFormat="1" applyFont="1" applyBorder="1" applyAlignment="1">
      <alignment horizontal="center" vertical="top" wrapText="1"/>
    </xf>
    <xf numFmtId="0" fontId="24" fillId="4" borderId="0" xfId="0" applyFont="1" applyFill="1" applyAlignment="1">
      <alignment horizontal="center" vertical="top" wrapText="1"/>
    </xf>
    <xf numFmtId="49" fontId="20" fillId="14" borderId="35" xfId="0" applyNumberFormat="1" applyFont="1" applyFill="1" applyBorder="1" applyAlignment="1">
      <alignment horizontal="center" vertical="top"/>
    </xf>
    <xf numFmtId="49" fontId="20" fillId="9" borderId="35" xfId="0" applyNumberFormat="1" applyFont="1" applyFill="1" applyBorder="1" applyAlignment="1">
      <alignment horizontal="center" vertical="top"/>
    </xf>
    <xf numFmtId="9" fontId="21" fillId="4" borderId="51" xfId="0" applyNumberFormat="1" applyFont="1" applyFill="1" applyBorder="1" applyAlignment="1">
      <alignment horizontal="center" vertical="top"/>
    </xf>
    <xf numFmtId="0" fontId="21" fillId="4" borderId="58" xfId="0" applyFont="1" applyFill="1" applyBorder="1" applyAlignment="1">
      <alignment horizontal="center" vertical="center"/>
    </xf>
    <xf numFmtId="0" fontId="21" fillId="4" borderId="0" xfId="0" applyFont="1" applyFill="1" applyAlignment="1">
      <alignment horizontal="left" vertical="top"/>
    </xf>
    <xf numFmtId="167" fontId="20" fillId="0" borderId="10" xfId="1" applyNumberFormat="1" applyFont="1" applyFill="1" applyBorder="1" applyAlignment="1">
      <alignment horizontal="center" vertical="center"/>
    </xf>
    <xf numFmtId="0" fontId="19" fillId="4" borderId="9" xfId="0" applyFont="1" applyFill="1" applyBorder="1" applyAlignment="1">
      <alignment horizontal="center" vertical="top"/>
    </xf>
    <xf numFmtId="49" fontId="19" fillId="4" borderId="0" xfId="0" applyNumberFormat="1" applyFont="1" applyFill="1" applyAlignment="1">
      <alignment horizontal="left" vertical="top" wrapText="1"/>
    </xf>
    <xf numFmtId="49" fontId="23" fillId="4" borderId="13" xfId="0" applyNumberFormat="1" applyFont="1" applyFill="1" applyBorder="1" applyAlignment="1">
      <alignment horizontal="center" vertical="center" textRotation="90"/>
    </xf>
    <xf numFmtId="0" fontId="7" fillId="13" borderId="15" xfId="0" applyFont="1" applyFill="1" applyBorder="1" applyAlignment="1">
      <alignment vertical="top" wrapText="1"/>
    </xf>
    <xf numFmtId="49" fontId="20" fillId="13" borderId="9" xfId="0" applyNumberFormat="1" applyFont="1" applyFill="1" applyBorder="1" applyAlignment="1">
      <alignment horizontal="center" vertical="top" wrapText="1"/>
    </xf>
    <xf numFmtId="49" fontId="20" fillId="14" borderId="8" xfId="0" applyNumberFormat="1" applyFont="1" applyFill="1" applyBorder="1" applyAlignment="1">
      <alignment vertical="top"/>
    </xf>
    <xf numFmtId="9" fontId="21" fillId="4" borderId="48" xfId="0" applyNumberFormat="1" applyFont="1" applyFill="1" applyBorder="1" applyAlignment="1">
      <alignment horizontal="center" vertical="top"/>
    </xf>
    <xf numFmtId="0" fontId="21" fillId="4" borderId="50" xfId="0" applyFont="1" applyFill="1" applyBorder="1" applyAlignment="1">
      <alignment horizontal="center" vertical="center"/>
    </xf>
    <xf numFmtId="0" fontId="21" fillId="4" borderId="23" xfId="0" applyFont="1" applyFill="1" applyBorder="1" applyAlignment="1">
      <alignment horizontal="left" vertical="top"/>
    </xf>
    <xf numFmtId="0" fontId="7" fillId="0" borderId="9" xfId="0" applyFont="1" applyBorder="1" applyAlignment="1">
      <alignment horizontal="center" vertical="top"/>
    </xf>
    <xf numFmtId="167" fontId="20" fillId="0" borderId="34" xfId="1" applyNumberFormat="1" applyFont="1" applyFill="1" applyBorder="1" applyAlignment="1">
      <alignment horizontal="center" vertical="center"/>
    </xf>
    <xf numFmtId="0" fontId="7" fillId="0" borderId="30" xfId="0" applyFont="1" applyBorder="1" applyAlignment="1">
      <alignment horizontal="center" vertical="top"/>
    </xf>
    <xf numFmtId="0" fontId="21" fillId="4" borderId="3" xfId="0" applyFont="1" applyFill="1" applyBorder="1" applyAlignment="1">
      <alignment horizontal="left" vertical="top"/>
    </xf>
    <xf numFmtId="49" fontId="20" fillId="0" borderId="55" xfId="1" applyNumberFormat="1" applyFont="1" applyFill="1" applyBorder="1" applyAlignment="1">
      <alignment horizontal="center" vertical="center"/>
    </xf>
    <xf numFmtId="0" fontId="19" fillId="4" borderId="1" xfId="0" applyFont="1" applyFill="1" applyBorder="1" applyAlignment="1">
      <alignment horizontal="center" vertical="top"/>
    </xf>
    <xf numFmtId="49" fontId="19" fillId="4" borderId="4" xfId="0" applyNumberFormat="1" applyFont="1" applyFill="1" applyBorder="1" applyAlignment="1">
      <alignment horizontal="left" vertical="top" wrapText="1"/>
    </xf>
    <xf numFmtId="0" fontId="7" fillId="13" borderId="15" xfId="0" applyFont="1" applyFill="1" applyBorder="1" applyAlignment="1">
      <alignment horizontal="left" vertical="top" wrapText="1"/>
    </xf>
    <xf numFmtId="164" fontId="20" fillId="0" borderId="59" xfId="1" applyNumberFormat="1" applyFont="1" applyFill="1" applyBorder="1" applyAlignment="1">
      <alignment horizontal="center" vertical="center"/>
    </xf>
    <xf numFmtId="0" fontId="19" fillId="4" borderId="31" xfId="0" applyFont="1" applyFill="1" applyBorder="1" applyAlignment="1">
      <alignment horizontal="center" vertical="top"/>
    </xf>
    <xf numFmtId="49" fontId="19" fillId="4" borderId="19" xfId="0" applyNumberFormat="1" applyFont="1" applyFill="1" applyBorder="1" applyAlignment="1">
      <alignment horizontal="left" vertical="top" wrapText="1"/>
    </xf>
    <xf numFmtId="49" fontId="20" fillId="13" borderId="13" xfId="0" applyNumberFormat="1" applyFont="1" applyFill="1" applyBorder="1" applyAlignment="1">
      <alignment horizontal="center" vertical="top" wrapText="1"/>
    </xf>
    <xf numFmtId="49" fontId="20" fillId="14" borderId="19" xfId="0" applyNumberFormat="1" applyFont="1" applyFill="1" applyBorder="1" applyAlignment="1">
      <alignment horizontal="center" vertical="top"/>
    </xf>
    <xf numFmtId="167" fontId="29" fillId="0" borderId="15" xfId="1" applyNumberFormat="1" applyFont="1" applyFill="1" applyBorder="1" applyAlignment="1">
      <alignment horizontal="center" vertical="center"/>
    </xf>
    <xf numFmtId="0" fontId="19" fillId="4" borderId="14" xfId="0" applyFont="1" applyFill="1" applyBorder="1" applyAlignment="1">
      <alignment horizontal="center" vertical="top"/>
    </xf>
    <xf numFmtId="167" fontId="20" fillId="0" borderId="6" xfId="1" applyNumberFormat="1" applyFont="1" applyFill="1" applyBorder="1" applyAlignment="1">
      <alignment horizontal="center" vertical="center"/>
    </xf>
    <xf numFmtId="49" fontId="23" fillId="4" borderId="30" xfId="0" applyNumberFormat="1" applyFont="1" applyFill="1" applyBorder="1" applyAlignment="1">
      <alignment horizontal="center" vertical="center" textRotation="90"/>
    </xf>
    <xf numFmtId="0" fontId="7" fillId="13" borderId="6" xfId="0" applyFont="1" applyFill="1" applyBorder="1" applyAlignment="1">
      <alignment horizontal="left" vertical="top" wrapText="1"/>
    </xf>
    <xf numFmtId="0" fontId="24" fillId="4" borderId="23" xfId="0" applyFont="1" applyFill="1" applyBorder="1" applyAlignment="1">
      <alignment horizontal="center" vertical="top" wrapText="1"/>
    </xf>
    <xf numFmtId="0" fontId="20" fillId="12" borderId="24" xfId="0" applyFont="1" applyFill="1" applyBorder="1" applyAlignment="1">
      <alignment horizontal="center" vertical="top"/>
    </xf>
    <xf numFmtId="0" fontId="10" fillId="12" borderId="18" xfId="0" applyFont="1" applyFill="1" applyBorder="1" applyAlignment="1">
      <alignment horizontal="center" vertical="top" wrapText="1"/>
    </xf>
    <xf numFmtId="0" fontId="10" fillId="12" borderId="0" xfId="0" applyFont="1" applyFill="1" applyAlignment="1">
      <alignment horizontal="center" vertical="top" wrapText="1"/>
    </xf>
    <xf numFmtId="0" fontId="10" fillId="12" borderId="19" xfId="0" applyFont="1" applyFill="1" applyBorder="1" applyAlignment="1">
      <alignment horizontal="center" vertical="top" wrapText="1"/>
    </xf>
    <xf numFmtId="0" fontId="19" fillId="0" borderId="60" xfId="0" applyFont="1" applyBorder="1" applyAlignment="1">
      <alignment horizontal="center" vertical="top"/>
    </xf>
    <xf numFmtId="164" fontId="19" fillId="0" borderId="17" xfId="0" applyNumberFormat="1" applyFont="1" applyBorder="1" applyAlignment="1">
      <alignment horizontal="left" vertical="center" wrapText="1"/>
    </xf>
    <xf numFmtId="49" fontId="20" fillId="12" borderId="0" xfId="0" applyNumberFormat="1" applyFont="1" applyFill="1" applyAlignment="1">
      <alignment horizontal="center" vertical="top" wrapText="1"/>
    </xf>
    <xf numFmtId="49" fontId="20" fillId="9" borderId="19" xfId="0" applyNumberFormat="1" applyFont="1" applyFill="1" applyBorder="1" applyAlignment="1">
      <alignment horizontal="center" vertical="top"/>
    </xf>
    <xf numFmtId="0" fontId="19" fillId="4" borderId="60" xfId="0" applyFont="1" applyFill="1" applyBorder="1" applyAlignment="1">
      <alignment horizontal="center" vertical="top"/>
    </xf>
    <xf numFmtId="164" fontId="20" fillId="12" borderId="14" xfId="0" applyNumberFormat="1" applyFont="1" applyFill="1" applyBorder="1" applyAlignment="1">
      <alignment horizontal="center" vertical="top"/>
    </xf>
    <xf numFmtId="0" fontId="19" fillId="4" borderId="46" xfId="0" applyFont="1" applyFill="1" applyBorder="1" applyAlignment="1">
      <alignment horizontal="center" vertical="top"/>
    </xf>
    <xf numFmtId="0" fontId="19" fillId="4" borderId="4" xfId="0" applyFont="1" applyFill="1" applyBorder="1" applyAlignment="1">
      <alignment horizontal="left" vertical="top" wrapText="1"/>
    </xf>
    <xf numFmtId="164" fontId="29" fillId="12" borderId="14" xfId="0" applyNumberFormat="1" applyFont="1" applyFill="1" applyBorder="1" applyAlignment="1">
      <alignment horizontal="center" vertical="top"/>
    </xf>
    <xf numFmtId="164" fontId="19" fillId="15" borderId="19" xfId="0" applyNumberFormat="1" applyFont="1" applyFill="1" applyBorder="1" applyAlignment="1">
      <alignment horizontal="left" vertical="center" wrapText="1"/>
    </xf>
    <xf numFmtId="164" fontId="20" fillId="12" borderId="29" xfId="0" applyNumberFormat="1" applyFont="1" applyFill="1" applyBorder="1" applyAlignment="1">
      <alignment horizontal="center" vertical="top"/>
    </xf>
    <xf numFmtId="0" fontId="19" fillId="0" borderId="46" xfId="0" applyFont="1" applyBorder="1" applyAlignment="1">
      <alignment horizontal="center" vertical="center"/>
    </xf>
    <xf numFmtId="0" fontId="7" fillId="0" borderId="25" xfId="0" applyFont="1" applyBorder="1" applyAlignment="1">
      <alignment horizontal="center" vertical="center" wrapText="1"/>
    </xf>
    <xf numFmtId="0" fontId="7" fillId="0" borderId="25" xfId="0" applyFont="1" applyBorder="1" applyAlignment="1">
      <alignment vertical="center" wrapText="1"/>
    </xf>
    <xf numFmtId="0" fontId="10" fillId="4" borderId="52" xfId="0" applyFont="1" applyFill="1" applyBorder="1" applyAlignment="1">
      <alignment horizontal="center" vertical="top"/>
    </xf>
    <xf numFmtId="0" fontId="10" fillId="4" borderId="0" xfId="0" applyFont="1" applyFill="1" applyAlignment="1">
      <alignment horizontal="center" vertical="top"/>
    </xf>
    <xf numFmtId="0" fontId="10" fillId="4" borderId="19" xfId="0" applyFont="1" applyFill="1" applyBorder="1" applyAlignment="1">
      <alignment horizontal="center" vertical="top"/>
    </xf>
    <xf numFmtId="49" fontId="22" fillId="8" borderId="13" xfId="0" applyNumberFormat="1" applyFont="1" applyFill="1" applyBorder="1" applyAlignment="1">
      <alignment horizontal="center" vertical="top"/>
    </xf>
    <xf numFmtId="0" fontId="10" fillId="4" borderId="49" xfId="0" applyFont="1" applyFill="1" applyBorder="1" applyAlignment="1">
      <alignment horizontal="center" vertical="top"/>
    </xf>
    <xf numFmtId="0" fontId="10" fillId="4" borderId="23" xfId="0" applyFont="1" applyFill="1" applyBorder="1" applyAlignment="1">
      <alignment horizontal="center" vertical="top"/>
    </xf>
    <xf numFmtId="0" fontId="10" fillId="4" borderId="35" xfId="0" applyFont="1" applyFill="1" applyBorder="1" applyAlignment="1">
      <alignment horizontal="center" vertical="top"/>
    </xf>
    <xf numFmtId="49" fontId="22" fillId="8" borderId="30" xfId="0" applyNumberFormat="1" applyFont="1" applyFill="1" applyBorder="1" applyAlignment="1">
      <alignment horizontal="center" vertical="top"/>
    </xf>
    <xf numFmtId="0" fontId="10" fillId="8" borderId="10" xfId="0" applyFont="1" applyFill="1" applyBorder="1" applyAlignment="1">
      <alignment horizontal="left" vertical="top"/>
    </xf>
    <xf numFmtId="0" fontId="10" fillId="8" borderId="11" xfId="0" applyFont="1" applyFill="1" applyBorder="1" applyAlignment="1">
      <alignment horizontal="left" vertical="top"/>
    </xf>
    <xf numFmtId="0" fontId="10" fillId="8" borderId="12" xfId="0" applyFont="1" applyFill="1" applyBorder="1" applyAlignment="1">
      <alignment horizontal="left" vertical="top"/>
    </xf>
    <xf numFmtId="0" fontId="9" fillId="0" borderId="48" xfId="0" applyFont="1" applyBorder="1" applyAlignment="1">
      <alignment horizontal="center" vertical="center"/>
    </xf>
    <xf numFmtId="0" fontId="30" fillId="0" borderId="50" xfId="0" applyFont="1" applyBorder="1" applyAlignment="1">
      <alignment horizontal="center" vertical="center" wrapText="1"/>
    </xf>
    <xf numFmtId="0" fontId="7" fillId="0" borderId="50" xfId="0" applyFont="1" applyBorder="1" applyAlignment="1">
      <alignment vertical="center" wrapText="1"/>
    </xf>
    <xf numFmtId="0" fontId="20" fillId="0" borderId="23" xfId="0" applyFont="1" applyBorder="1" applyAlignment="1">
      <alignment horizontal="left" vertical="top"/>
    </xf>
    <xf numFmtId="0" fontId="31" fillId="0" borderId="23" xfId="0" applyFont="1" applyBorder="1" applyAlignment="1">
      <alignment horizontal="left" vertical="top"/>
    </xf>
    <xf numFmtId="0" fontId="31" fillId="0" borderId="23" xfId="0" applyFont="1" applyBorder="1" applyAlignment="1">
      <alignment horizontal="left" vertical="top" wrapText="1"/>
    </xf>
    <xf numFmtId="0" fontId="16" fillId="0" borderId="23" xfId="0" applyFont="1" applyBorder="1" applyAlignment="1">
      <alignment horizontal="left" vertical="top"/>
    </xf>
    <xf numFmtId="0" fontId="31" fillId="0" borderId="35" xfId="0" applyFont="1" applyBorder="1" applyAlignment="1">
      <alignment vertical="top"/>
    </xf>
    <xf numFmtId="49" fontId="20" fillId="10" borderId="35" xfId="0" applyNumberFormat="1" applyFont="1" applyFill="1" applyBorder="1" applyAlignment="1">
      <alignment horizontal="center" vertical="top" wrapText="1"/>
    </xf>
    <xf numFmtId="0" fontId="20" fillId="9" borderId="34" xfId="0" applyFont="1" applyFill="1" applyBorder="1" applyAlignment="1">
      <alignment horizontal="left" vertical="top"/>
    </xf>
    <xf numFmtId="0" fontId="5" fillId="10" borderId="23" xfId="0" applyFont="1" applyFill="1" applyBorder="1"/>
    <xf numFmtId="0" fontId="20" fillId="9" borderId="23" xfId="0" applyFont="1" applyFill="1" applyBorder="1" applyAlignment="1">
      <alignment horizontal="left" vertical="top"/>
    </xf>
    <xf numFmtId="0" fontId="31" fillId="9" borderId="23" xfId="0" applyFont="1" applyFill="1" applyBorder="1" applyAlignment="1">
      <alignment horizontal="left" vertical="top"/>
    </xf>
    <xf numFmtId="0" fontId="31" fillId="10" borderId="11" xfId="0" applyFont="1" applyFill="1" applyBorder="1" applyAlignment="1">
      <alignment horizontal="left" vertical="top"/>
    </xf>
    <xf numFmtId="0" fontId="31" fillId="10" borderId="12" xfId="0" applyFont="1" applyFill="1" applyBorder="1" applyAlignment="1">
      <alignment horizontal="left" vertical="top"/>
    </xf>
    <xf numFmtId="49" fontId="20" fillId="10" borderId="9" xfId="0" applyNumberFormat="1" applyFont="1" applyFill="1" applyBorder="1" applyAlignment="1">
      <alignment horizontal="center" vertical="top" wrapText="1"/>
    </xf>
    <xf numFmtId="0" fontId="6" fillId="0" borderId="46" xfId="0" applyFont="1" applyBorder="1" applyAlignment="1">
      <alignment horizontal="center" vertical="center" textRotation="90"/>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14" fillId="0" borderId="24" xfId="4" applyFont="1" applyBorder="1" applyAlignment="1">
      <alignment horizontal="center" vertical="center" wrapText="1"/>
    </xf>
    <xf numFmtId="0" fontId="6" fillId="0" borderId="24" xfId="0" applyFont="1" applyBorder="1" applyAlignment="1">
      <alignment horizontal="center" vertical="center" textRotation="90" wrapText="1"/>
    </xf>
    <xf numFmtId="0" fontId="6" fillId="0" borderId="13" xfId="4" applyFont="1" applyBorder="1" applyAlignment="1">
      <alignment horizontal="center" vertical="center" wrapText="1"/>
    </xf>
    <xf numFmtId="0" fontId="6" fillId="0" borderId="61" xfId="0" applyFont="1" applyBorder="1" applyAlignment="1">
      <alignment horizontal="center" vertical="center" textRotation="90" wrapText="1"/>
    </xf>
    <xf numFmtId="0" fontId="6" fillId="12" borderId="24" xfId="0" applyFont="1" applyFill="1" applyBorder="1" applyAlignment="1">
      <alignment horizontal="center" vertical="center" textRotation="90" wrapText="1"/>
    </xf>
    <xf numFmtId="0" fontId="6" fillId="0" borderId="2" xfId="0" applyFont="1" applyBorder="1" applyAlignment="1">
      <alignment horizontal="center" vertical="center" wrapText="1"/>
    </xf>
    <xf numFmtId="0" fontId="6" fillId="13" borderId="24" xfId="0" applyFont="1" applyFill="1" applyBorder="1" applyAlignment="1">
      <alignment horizontal="center" vertical="center" textRotation="90" wrapText="1"/>
    </xf>
    <xf numFmtId="0" fontId="6" fillId="0" borderId="1" xfId="0" applyFont="1" applyBorder="1" applyAlignment="1">
      <alignment horizontal="center" vertical="center" textRotation="90" wrapText="1"/>
    </xf>
    <xf numFmtId="0" fontId="6" fillId="12" borderId="61" xfId="0" applyFont="1" applyFill="1" applyBorder="1" applyAlignment="1">
      <alignment horizontal="center" vertical="center" textRotation="90" wrapText="1"/>
    </xf>
    <xf numFmtId="0" fontId="6" fillId="8" borderId="1" xfId="0" applyFont="1" applyFill="1" applyBorder="1" applyAlignment="1">
      <alignment horizontal="center" vertical="center" textRotation="90" wrapText="1"/>
    </xf>
    <xf numFmtId="0" fontId="6" fillId="10" borderId="1" xfId="0" applyFont="1" applyFill="1" applyBorder="1" applyAlignment="1">
      <alignment horizontal="center" vertical="center" textRotation="90" wrapText="1"/>
    </xf>
    <xf numFmtId="0" fontId="6" fillId="0" borderId="51" xfId="0" applyFont="1" applyBorder="1" applyAlignment="1">
      <alignment horizontal="center" vertical="center" textRotation="90"/>
    </xf>
    <xf numFmtId="0" fontId="6" fillId="0" borderId="58" xfId="0" applyFont="1" applyBorder="1" applyAlignment="1">
      <alignment horizontal="center" vertical="center" wrapText="1"/>
    </xf>
    <xf numFmtId="0" fontId="6" fillId="0" borderId="53" xfId="0" applyFont="1" applyBorder="1" applyAlignment="1">
      <alignment horizontal="center" vertical="center" wrapText="1"/>
    </xf>
    <xf numFmtId="0" fontId="14" fillId="0" borderId="13" xfId="4" applyFont="1" applyBorder="1" applyAlignment="1">
      <alignment horizontal="center" vertical="center" wrapText="1"/>
    </xf>
    <xf numFmtId="0" fontId="6" fillId="0" borderId="13" xfId="0" applyFont="1" applyBorder="1" applyAlignment="1">
      <alignment horizontal="center" vertical="center" textRotation="90" wrapText="1"/>
    </xf>
    <xf numFmtId="0" fontId="6" fillId="0" borderId="16" xfId="0" applyFont="1" applyBorder="1" applyAlignment="1">
      <alignment horizontal="center" vertical="center" textRotation="90" wrapText="1"/>
    </xf>
    <xf numFmtId="0" fontId="6" fillId="12" borderId="13" xfId="0" applyFont="1" applyFill="1" applyBorder="1" applyAlignment="1">
      <alignment horizontal="center" vertical="center" textRotation="90" wrapText="1"/>
    </xf>
    <xf numFmtId="0" fontId="6" fillId="0" borderId="18" xfId="0" applyFont="1" applyBorder="1" applyAlignment="1">
      <alignment horizontal="center" vertical="center" wrapText="1"/>
    </xf>
    <xf numFmtId="0" fontId="6" fillId="13" borderId="13" xfId="0" applyFont="1" applyFill="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12" borderId="16" xfId="0" applyFont="1" applyFill="1" applyBorder="1" applyAlignment="1">
      <alignment horizontal="center" vertical="center" textRotation="90" wrapText="1"/>
    </xf>
    <xf numFmtId="0" fontId="6" fillId="8" borderId="14" xfId="0" applyFont="1" applyFill="1" applyBorder="1" applyAlignment="1">
      <alignment horizontal="center" vertical="center" textRotation="90" wrapText="1"/>
    </xf>
    <xf numFmtId="0" fontId="6" fillId="10" borderId="14" xfId="0" applyFont="1" applyFill="1" applyBorder="1" applyAlignment="1">
      <alignment horizontal="center" vertical="center" textRotation="90" wrapText="1"/>
    </xf>
    <xf numFmtId="0" fontId="6" fillId="0" borderId="10" xfId="4" applyFont="1" applyBorder="1" applyAlignment="1">
      <alignment horizontal="center" vertical="center"/>
    </xf>
    <xf numFmtId="0" fontId="6" fillId="0" borderId="11" xfId="4" applyFont="1" applyBorder="1" applyAlignment="1">
      <alignment horizontal="center" vertical="center"/>
    </xf>
    <xf numFmtId="0" fontId="6" fillId="0" borderId="12" xfId="4" applyFont="1" applyBorder="1" applyAlignment="1">
      <alignment horizontal="center" vertical="center"/>
    </xf>
    <xf numFmtId="0" fontId="14" fillId="0" borderId="30" xfId="4" applyFont="1" applyBorder="1" applyAlignment="1">
      <alignment horizontal="center" vertical="center" wrapText="1"/>
    </xf>
    <xf numFmtId="0" fontId="6" fillId="0" borderId="30" xfId="0" applyFont="1" applyBorder="1" applyAlignment="1">
      <alignment horizontal="center" vertical="center" textRotation="90" wrapText="1"/>
    </xf>
    <xf numFmtId="0" fontId="6" fillId="0" borderId="30" xfId="4" applyFont="1" applyBorder="1" applyAlignment="1">
      <alignment horizontal="center" vertical="center" wrapText="1"/>
    </xf>
    <xf numFmtId="0" fontId="6" fillId="0" borderId="7" xfId="0" applyFont="1" applyBorder="1" applyAlignment="1">
      <alignment horizontal="center" vertical="center" textRotation="90" wrapText="1"/>
    </xf>
    <xf numFmtId="0" fontId="6" fillId="12" borderId="30" xfId="0" applyFont="1" applyFill="1" applyBorder="1" applyAlignment="1">
      <alignment horizontal="center" vertical="center" textRotation="90" wrapText="1"/>
    </xf>
    <xf numFmtId="0" fontId="6" fillId="0" borderId="34" xfId="0" applyFont="1" applyBorder="1" applyAlignment="1">
      <alignment horizontal="center" vertical="center" wrapText="1"/>
    </xf>
    <xf numFmtId="0" fontId="6" fillId="13" borderId="30" xfId="0" applyFont="1" applyFill="1" applyBorder="1" applyAlignment="1">
      <alignment horizontal="center" vertical="center" textRotation="90" wrapText="1"/>
    </xf>
    <xf numFmtId="0" fontId="6" fillId="0" borderId="29" xfId="0" applyFont="1" applyBorder="1" applyAlignment="1">
      <alignment horizontal="center" vertical="center" textRotation="90" wrapText="1"/>
    </xf>
    <xf numFmtId="0" fontId="6" fillId="12" borderId="7" xfId="0" applyFont="1" applyFill="1" applyBorder="1" applyAlignment="1">
      <alignment horizontal="center" vertical="center" textRotation="90" wrapText="1"/>
    </xf>
    <xf numFmtId="0" fontId="6" fillId="8" borderId="29" xfId="0" applyFont="1" applyFill="1" applyBorder="1" applyAlignment="1">
      <alignment horizontal="center" vertical="center" textRotation="90" wrapText="1"/>
    </xf>
    <xf numFmtId="0" fontId="6" fillId="10" borderId="29" xfId="0" applyFont="1" applyFill="1" applyBorder="1" applyAlignment="1">
      <alignment horizontal="center" vertical="center" textRotation="90" wrapText="1"/>
    </xf>
    <xf numFmtId="0" fontId="7" fillId="0" borderId="3" xfId="0" applyFont="1" applyBorder="1" applyAlignment="1">
      <alignment horizontal="center"/>
    </xf>
    <xf numFmtId="0" fontId="32" fillId="0" borderId="3" xfId="0" applyFont="1" applyBorder="1" applyAlignment="1">
      <alignment horizontal="center" vertical="center"/>
    </xf>
    <xf numFmtId="0" fontId="32" fillId="0" borderId="0" xfId="0" applyFont="1" applyAlignment="1">
      <alignment horizontal="center" vertical="center"/>
    </xf>
    <xf numFmtId="0" fontId="32" fillId="0" borderId="0" xfId="0" applyFont="1" applyAlignment="1">
      <alignment horizontal="left" vertical="center" wrapText="1"/>
    </xf>
    <xf numFmtId="0" fontId="10" fillId="0" borderId="0" xfId="0" applyFont="1" applyAlignment="1">
      <alignment horizontal="center" vertical="center"/>
    </xf>
    <xf numFmtId="0" fontId="14" fillId="0" borderId="0" xfId="0" applyFont="1" applyAlignment="1">
      <alignment horizontal="center" vertical="center"/>
    </xf>
    <xf numFmtId="0" fontId="31" fillId="0" borderId="0" xfId="0" applyFont="1" applyAlignment="1">
      <alignment horizontal="center" vertical="center" wrapText="1"/>
    </xf>
    <xf numFmtId="0" fontId="33" fillId="0" borderId="0" xfId="0" applyFont="1" applyAlignment="1">
      <alignment horizontal="left" vertical="top" wrapText="1"/>
    </xf>
    <xf numFmtId="0" fontId="33" fillId="0" borderId="0" xfId="4" applyFont="1" applyAlignment="1">
      <alignment vertical="top" wrapText="1"/>
    </xf>
    <xf numFmtId="0" fontId="0" fillId="0" borderId="0" xfId="0" applyAlignment="1">
      <alignment wrapText="1"/>
    </xf>
    <xf numFmtId="0" fontId="1" fillId="0" borderId="0" xfId="7"/>
    <xf numFmtId="0" fontId="33" fillId="0" borderId="24" xfId="0" applyFont="1" applyBorder="1" applyAlignment="1">
      <alignment vertical="top" wrapText="1"/>
    </xf>
    <xf numFmtId="0" fontId="32" fillId="0" borderId="24" xfId="7" applyFont="1" applyBorder="1" applyAlignment="1">
      <alignment horizontal="center" vertical="top" wrapText="1"/>
    </xf>
    <xf numFmtId="0" fontId="33" fillId="0" borderId="13" xfId="0" applyFont="1" applyBorder="1" applyAlignment="1">
      <alignment vertical="top" wrapText="1"/>
    </xf>
    <xf numFmtId="0" fontId="32" fillId="0" borderId="13" xfId="7" applyFont="1" applyBorder="1" applyAlignment="1">
      <alignment horizontal="center" vertical="top" wrapText="1"/>
    </xf>
    <xf numFmtId="0" fontId="33" fillId="0" borderId="13" xfId="7" applyFont="1" applyBorder="1" applyAlignment="1">
      <alignment vertical="top" wrapText="1"/>
    </xf>
    <xf numFmtId="0" fontId="33" fillId="0" borderId="18" xfId="8" applyFont="1" applyBorder="1" applyAlignment="1">
      <alignment vertical="top" wrapText="1"/>
    </xf>
    <xf numFmtId="0" fontId="0" fillId="0" borderId="0" xfId="7" applyFont="1"/>
    <xf numFmtId="0" fontId="33" fillId="0" borderId="30" xfId="7" applyFont="1" applyBorder="1" applyAlignment="1">
      <alignment vertical="top" wrapText="1"/>
    </xf>
    <xf numFmtId="0" fontId="32" fillId="0" borderId="30" xfId="7" applyFont="1" applyBorder="1" applyAlignment="1">
      <alignment horizontal="center" vertical="top" wrapText="1"/>
    </xf>
    <xf numFmtId="0" fontId="32" fillId="0" borderId="10" xfId="7" applyFont="1" applyBorder="1" applyAlignment="1">
      <alignment vertical="top" wrapText="1"/>
    </xf>
    <xf numFmtId="0" fontId="10" fillId="0" borderId="9" xfId="7" applyFont="1" applyBorder="1" applyAlignment="1">
      <alignment horizontal="center" vertical="top" wrapText="1"/>
    </xf>
    <xf numFmtId="49" fontId="10" fillId="0" borderId="0" xfId="4" applyNumberFormat="1" applyFont="1" applyAlignment="1">
      <alignment horizontal="left" vertical="top" wrapText="1"/>
    </xf>
    <xf numFmtId="0" fontId="30" fillId="0" borderId="0" xfId="4" applyFont="1" applyAlignment="1">
      <alignment vertical="top"/>
    </xf>
    <xf numFmtId="0" fontId="30" fillId="0" borderId="0" xfId="4" applyFont="1" applyAlignment="1">
      <alignment vertical="center"/>
    </xf>
    <xf numFmtId="0" fontId="9" fillId="0" borderId="0" xfId="4" applyFont="1" applyAlignment="1">
      <alignment vertical="top"/>
    </xf>
    <xf numFmtId="0" fontId="30" fillId="0" borderId="13" xfId="4" applyFont="1" applyBorder="1" applyAlignment="1">
      <alignment vertical="top"/>
    </xf>
    <xf numFmtId="0" fontId="7" fillId="0" borderId="0" xfId="0" applyFont="1" applyAlignment="1">
      <alignment vertical="center" wrapText="1"/>
    </xf>
    <xf numFmtId="164" fontId="30" fillId="0" borderId="0" xfId="4" applyNumberFormat="1" applyFont="1" applyAlignment="1">
      <alignment vertical="top"/>
    </xf>
    <xf numFmtId="0" fontId="34" fillId="0" borderId="0" xfId="4" applyFont="1" applyAlignment="1">
      <alignment vertical="top"/>
    </xf>
    <xf numFmtId="164" fontId="34" fillId="0" borderId="0" xfId="4" applyNumberFormat="1" applyFont="1" applyAlignment="1">
      <alignment vertical="top"/>
    </xf>
    <xf numFmtId="49" fontId="30" fillId="0" borderId="0" xfId="4" applyNumberFormat="1" applyFont="1" applyAlignment="1">
      <alignment horizontal="center" vertical="top"/>
    </xf>
    <xf numFmtId="0" fontId="30" fillId="0" borderId="0" xfId="4" applyFont="1" applyAlignment="1">
      <alignment horizontal="center" vertical="top"/>
    </xf>
    <xf numFmtId="164" fontId="9" fillId="0" borderId="0" xfId="4" applyNumberFormat="1" applyFont="1" applyAlignment="1">
      <alignment horizontal="center" vertical="top" wrapText="1"/>
    </xf>
    <xf numFmtId="0" fontId="9" fillId="0" borderId="0" xfId="4" applyFont="1" applyAlignment="1">
      <alignment horizontal="left" vertical="top" wrapText="1"/>
    </xf>
    <xf numFmtId="0" fontId="9" fillId="0" borderId="0" xfId="4" applyFont="1" applyAlignment="1">
      <alignment horizontal="left" vertical="center" wrapText="1"/>
    </xf>
    <xf numFmtId="0" fontId="35" fillId="0" borderId="0" xfId="4" applyFont="1" applyAlignment="1">
      <alignment horizontal="left" vertical="top" wrapText="1"/>
    </xf>
    <xf numFmtId="2" fontId="7" fillId="0" borderId="0" xfId="4" applyNumberFormat="1" applyFont="1" applyAlignment="1">
      <alignment vertical="top"/>
    </xf>
    <xf numFmtId="0" fontId="36" fillId="0" borderId="0" xfId="4" applyFont="1" applyAlignment="1">
      <alignment vertical="top"/>
    </xf>
    <xf numFmtId="0" fontId="9" fillId="0" borderId="0" xfId="4" applyFont="1" applyAlignment="1">
      <alignment horizontal="left" vertical="top" wrapText="1"/>
    </xf>
    <xf numFmtId="0" fontId="7" fillId="0" borderId="0" xfId="4" applyFont="1" applyAlignment="1">
      <alignment horizontal="center" vertical="top"/>
    </xf>
    <xf numFmtId="0" fontId="7" fillId="0" borderId="0" xfId="4" applyFont="1" applyAlignment="1">
      <alignment horizontal="center" vertical="top"/>
    </xf>
    <xf numFmtId="4" fontId="37" fillId="0" borderId="0" xfId="4" applyNumberFormat="1" applyFont="1" applyAlignment="1">
      <alignment horizontal="center" vertical="top" wrapText="1"/>
    </xf>
    <xf numFmtId="4" fontId="37" fillId="0" borderId="0" xfId="4" applyNumberFormat="1" applyFont="1" applyAlignment="1">
      <alignment horizontal="center" vertical="top" wrapText="1"/>
    </xf>
    <xf numFmtId="4" fontId="9" fillId="0" borderId="0" xfId="4" applyNumberFormat="1" applyFont="1" applyAlignment="1">
      <alignment horizontal="center" vertical="top" wrapText="1"/>
    </xf>
    <xf numFmtId="165" fontId="9" fillId="0" borderId="0" xfId="4" applyNumberFormat="1" applyFont="1" applyAlignment="1">
      <alignment horizontal="center" vertical="top" wrapText="1"/>
    </xf>
    <xf numFmtId="165" fontId="35" fillId="0" borderId="0" xfId="4" applyNumberFormat="1" applyFont="1" applyAlignment="1">
      <alignment horizontal="center" vertical="top" wrapText="1"/>
    </xf>
    <xf numFmtId="165" fontId="35" fillId="0" borderId="0" xfId="4" applyNumberFormat="1" applyFont="1" applyAlignment="1">
      <alignment horizontal="center" vertical="top" wrapText="1"/>
    </xf>
    <xf numFmtId="165" fontId="7" fillId="0" borderId="0" xfId="4" applyNumberFormat="1" applyFont="1" applyAlignment="1">
      <alignment vertical="top"/>
    </xf>
    <xf numFmtId="165" fontId="37" fillId="0" borderId="0" xfId="4" applyNumberFormat="1" applyFont="1" applyAlignment="1">
      <alignment vertical="top" wrapText="1"/>
    </xf>
    <xf numFmtId="4" fontId="37" fillId="0" borderId="0" xfId="4" applyNumberFormat="1" applyFont="1" applyAlignment="1">
      <alignment vertical="top" wrapText="1"/>
    </xf>
    <xf numFmtId="4" fontId="35" fillId="0" borderId="0" xfId="4" applyNumberFormat="1" applyFont="1" applyAlignment="1">
      <alignment horizontal="center" vertical="top" wrapText="1"/>
    </xf>
    <xf numFmtId="0" fontId="7" fillId="0" borderId="0" xfId="4" applyFont="1" applyAlignment="1">
      <alignment horizontal="right" vertical="top"/>
    </xf>
    <xf numFmtId="49" fontId="10" fillId="0" borderId="0" xfId="4" applyNumberFormat="1" applyFont="1" applyAlignment="1">
      <alignment horizontal="right" vertical="top"/>
    </xf>
    <xf numFmtId="164" fontId="10" fillId="0" borderId="24" xfId="4" applyNumberFormat="1" applyFont="1" applyBorder="1" applyAlignment="1">
      <alignment horizontal="center" vertical="top"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164" fontId="7" fillId="0" borderId="29" xfId="4" applyNumberFormat="1" applyFont="1" applyBorder="1" applyAlignment="1">
      <alignment vertical="top"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164" fontId="10" fillId="3" borderId="24" xfId="4" applyNumberFormat="1" applyFont="1" applyFill="1" applyBorder="1" applyAlignment="1">
      <alignment horizontal="center" vertical="top" wrapText="1"/>
    </xf>
    <xf numFmtId="0" fontId="38" fillId="3" borderId="2" xfId="0" applyFont="1" applyFill="1" applyBorder="1" applyAlignment="1">
      <alignment horizontal="left" vertical="center" wrapText="1"/>
    </xf>
    <xf numFmtId="0" fontId="38" fillId="3" borderId="3" xfId="0" applyFont="1" applyFill="1" applyBorder="1" applyAlignment="1">
      <alignment horizontal="left" vertical="center" wrapText="1"/>
    </xf>
    <xf numFmtId="0" fontId="38" fillId="3" borderId="4" xfId="0" applyFont="1" applyFill="1" applyBorder="1" applyAlignment="1">
      <alignment horizontal="left" vertical="center" wrapText="1"/>
    </xf>
    <xf numFmtId="164" fontId="7" fillId="0" borderId="0" xfId="4" applyNumberFormat="1" applyFont="1" applyAlignment="1">
      <alignment horizontal="center" vertical="top" wrapText="1"/>
    </xf>
    <xf numFmtId="164" fontId="7" fillId="0" borderId="5" xfId="4" applyNumberFormat="1" applyFont="1" applyBorder="1" applyAlignment="1">
      <alignment horizontal="center" vertical="top" wrapText="1"/>
    </xf>
    <xf numFmtId="0" fontId="7" fillId="4" borderId="15" xfId="0" applyFont="1" applyFill="1" applyBorder="1" applyAlignment="1">
      <alignment horizontal="left" vertical="top" wrapText="1"/>
    </xf>
    <xf numFmtId="0" fontId="7" fillId="4" borderId="16" xfId="0" applyFont="1" applyFill="1" applyBorder="1" applyAlignment="1">
      <alignment horizontal="left" vertical="top" wrapText="1"/>
    </xf>
    <xf numFmtId="0" fontId="7" fillId="4" borderId="17" xfId="0" applyFont="1" applyFill="1" applyBorder="1" applyAlignment="1">
      <alignment horizontal="left" vertical="top" wrapText="1"/>
    </xf>
    <xf numFmtId="164" fontId="7" fillId="0" borderId="14" xfId="4" applyNumberFormat="1" applyFont="1" applyBorder="1" applyAlignment="1">
      <alignment horizontal="center" vertical="top" wrapText="1"/>
    </xf>
    <xf numFmtId="0" fontId="40" fillId="0" borderId="15" xfId="0" applyFont="1" applyBorder="1" applyAlignment="1">
      <alignment horizontal="left" vertical="top" wrapText="1"/>
    </xf>
    <xf numFmtId="0" fontId="7" fillId="4" borderId="18"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19" xfId="0" applyFont="1" applyFill="1" applyBorder="1" applyAlignment="1">
      <alignment horizontal="left" vertical="center" wrapText="1"/>
    </xf>
    <xf numFmtId="164" fontId="10" fillId="0" borderId="29" xfId="4" applyNumberFormat="1" applyFont="1" applyBorder="1" applyAlignment="1">
      <alignment horizontal="center" vertical="top" wrapText="1"/>
    </xf>
    <xf numFmtId="0" fontId="5" fillId="0" borderId="6" xfId="4" applyBorder="1" applyAlignment="1">
      <alignment horizontal="left" vertical="top" wrapText="1"/>
    </xf>
    <xf numFmtId="0" fontId="5" fillId="0" borderId="7" xfId="4" applyBorder="1" applyAlignment="1">
      <alignment horizontal="left" vertical="top" wrapText="1"/>
    </xf>
    <xf numFmtId="0" fontId="19" fillId="0" borderId="7" xfId="4" applyFont="1" applyBorder="1" applyAlignment="1">
      <alignment horizontal="left" vertical="top" wrapText="1"/>
    </xf>
    <xf numFmtId="0" fontId="19" fillId="0" borderId="8" xfId="4" applyFont="1" applyBorder="1" applyAlignment="1">
      <alignment horizontal="left" vertical="top" wrapText="1"/>
    </xf>
    <xf numFmtId="0" fontId="10" fillId="5" borderId="10"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10" fillId="5" borderId="12" xfId="0" applyFont="1" applyFill="1" applyBorder="1" applyAlignment="1">
      <alignment horizontal="left" vertical="center" wrapText="1"/>
    </xf>
    <xf numFmtId="0" fontId="7" fillId="0" borderId="15" xfId="4" applyFont="1" applyBorder="1" applyAlignment="1">
      <alignment horizontal="left" vertical="top" wrapText="1"/>
    </xf>
    <xf numFmtId="0" fontId="7" fillId="0" borderId="16" xfId="4" applyFont="1" applyBorder="1" applyAlignment="1">
      <alignment horizontal="left" vertical="top" wrapText="1"/>
    </xf>
    <xf numFmtId="0" fontId="7" fillId="0" borderId="17" xfId="4" applyFont="1" applyBorder="1" applyAlignment="1">
      <alignment horizontal="left" vertical="top" wrapText="1"/>
    </xf>
    <xf numFmtId="0" fontId="5" fillId="0" borderId="15" xfId="4" applyBorder="1" applyAlignment="1">
      <alignment horizontal="left" vertical="top" wrapText="1"/>
    </xf>
    <xf numFmtId="0" fontId="5" fillId="0" borderId="16" xfId="4" applyBorder="1" applyAlignment="1">
      <alignment horizontal="left" vertical="top" wrapText="1"/>
    </xf>
    <xf numFmtId="0" fontId="36" fillId="0" borderId="0" xfId="4" applyFont="1" applyAlignment="1">
      <alignment horizontal="left" vertical="top" wrapText="1"/>
    </xf>
    <xf numFmtId="0" fontId="7" fillId="0" borderId="18" xfId="0" applyFont="1" applyBorder="1" applyAlignment="1">
      <alignment horizontal="left" vertical="center" wrapText="1"/>
    </xf>
    <xf numFmtId="0" fontId="7" fillId="0" borderId="0" xfId="0" applyFont="1" applyAlignment="1">
      <alignment horizontal="left" vertical="center" wrapText="1"/>
    </xf>
    <xf numFmtId="0" fontId="7" fillId="0" borderId="19"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164" fontId="10" fillId="0" borderId="31" xfId="4" applyNumberFormat="1" applyFont="1" applyBorder="1" applyAlignment="1">
      <alignment horizontal="center" vertical="top" wrapText="1"/>
    </xf>
    <xf numFmtId="0" fontId="7" fillId="0" borderId="16" xfId="5" applyFont="1" applyBorder="1" applyAlignment="1">
      <alignment horizontal="left" vertical="top" wrapText="1"/>
    </xf>
    <xf numFmtId="0" fontId="7" fillId="0" borderId="17" xfId="5" applyFont="1" applyBorder="1" applyAlignment="1">
      <alignment horizontal="left" vertical="top" wrapText="1"/>
    </xf>
    <xf numFmtId="0" fontId="36" fillId="0" borderId="0" xfId="0" applyFont="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164" fontId="10" fillId="5" borderId="29" xfId="4" applyNumberFormat="1" applyFont="1" applyFill="1" applyBorder="1" applyAlignment="1">
      <alignment horizontal="center" vertical="top" wrapText="1"/>
    </xf>
    <xf numFmtId="0" fontId="10" fillId="5" borderId="6" xfId="4" applyFont="1" applyFill="1" applyBorder="1" applyAlignment="1">
      <alignment horizontal="left" vertical="top"/>
    </xf>
    <xf numFmtId="0" fontId="10" fillId="5" borderId="7" xfId="4" applyFont="1" applyFill="1" applyBorder="1" applyAlignment="1">
      <alignment horizontal="left" vertical="top"/>
    </xf>
    <xf numFmtId="0" fontId="10" fillId="5" borderId="8" xfId="4" applyFont="1" applyFill="1" applyBorder="1" applyAlignment="1">
      <alignment horizontal="left" vertical="top"/>
    </xf>
    <xf numFmtId="164" fontId="10" fillId="0" borderId="0" xfId="4" applyNumberFormat="1" applyFont="1" applyAlignment="1">
      <alignment horizontal="center" vertical="top"/>
    </xf>
    <xf numFmtId="0" fontId="7" fillId="0" borderId="0" xfId="0" applyFont="1" applyAlignment="1">
      <alignment horizontal="center" vertical="top"/>
    </xf>
    <xf numFmtId="49" fontId="7" fillId="0" borderId="0" xfId="0" applyNumberFormat="1" applyFont="1" applyAlignment="1">
      <alignment vertical="top"/>
    </xf>
    <xf numFmtId="49" fontId="7" fillId="0" borderId="23" xfId="0" applyNumberFormat="1" applyFont="1" applyBorder="1" applyAlignment="1">
      <alignment vertical="top" textRotation="90"/>
    </xf>
    <xf numFmtId="164" fontId="10" fillId="3" borderId="10" xfId="4" applyNumberFormat="1" applyFont="1" applyFill="1" applyBorder="1" applyAlignment="1">
      <alignment horizontal="center" vertical="top"/>
    </xf>
    <xf numFmtId="164" fontId="10" fillId="3" borderId="11" xfId="4" applyNumberFormat="1" applyFont="1" applyFill="1" applyBorder="1" applyAlignment="1">
      <alignment horizontal="center" vertical="top"/>
    </xf>
    <xf numFmtId="164" fontId="10" fillId="3" borderId="12" xfId="4" applyNumberFormat="1" applyFont="1" applyFill="1" applyBorder="1" applyAlignment="1">
      <alignment horizontal="center" vertical="top"/>
    </xf>
    <xf numFmtId="164" fontId="10" fillId="3" borderId="62" xfId="4" applyNumberFormat="1" applyFont="1" applyFill="1" applyBorder="1" applyAlignment="1">
      <alignment horizontal="center" vertical="center"/>
    </xf>
    <xf numFmtId="49" fontId="10" fillId="3" borderId="10" xfId="4" applyNumberFormat="1" applyFont="1" applyFill="1" applyBorder="1" applyAlignment="1">
      <alignment horizontal="right" vertical="top"/>
    </xf>
    <xf numFmtId="49" fontId="10" fillId="3" borderId="11" xfId="4" applyNumberFormat="1" applyFont="1" applyFill="1" applyBorder="1" applyAlignment="1">
      <alignment horizontal="right" vertical="top"/>
    </xf>
    <xf numFmtId="49" fontId="10" fillId="3" borderId="63" xfId="4" applyNumberFormat="1" applyFont="1" applyFill="1" applyBorder="1" applyAlignment="1">
      <alignment horizontal="right" vertical="top"/>
    </xf>
    <xf numFmtId="49" fontId="10" fillId="3" borderId="9" xfId="4" applyNumberFormat="1" applyFont="1" applyFill="1" applyBorder="1" applyAlignment="1">
      <alignment horizontal="center" vertical="top"/>
    </xf>
    <xf numFmtId="164" fontId="10" fillId="17" borderId="10" xfId="4" applyNumberFormat="1" applyFont="1" applyFill="1" applyBorder="1" applyAlignment="1">
      <alignment horizontal="center" vertical="top"/>
    </xf>
    <xf numFmtId="164" fontId="10" fillId="17" borderId="11" xfId="4" applyNumberFormat="1" applyFont="1" applyFill="1" applyBorder="1" applyAlignment="1">
      <alignment horizontal="center" vertical="top"/>
    </xf>
    <xf numFmtId="164" fontId="10" fillId="17" borderId="12" xfId="4" applyNumberFormat="1" applyFont="1" applyFill="1" applyBorder="1" applyAlignment="1">
      <alignment horizontal="center" vertical="top"/>
    </xf>
    <xf numFmtId="164" fontId="10" fillId="17" borderId="62" xfId="4" applyNumberFormat="1" applyFont="1" applyFill="1" applyBorder="1" applyAlignment="1">
      <alignment horizontal="center" vertical="center"/>
    </xf>
    <xf numFmtId="49" fontId="10" fillId="17" borderId="10" xfId="4" applyNumberFormat="1" applyFont="1" applyFill="1" applyBorder="1" applyAlignment="1">
      <alignment horizontal="right" vertical="top"/>
    </xf>
    <xf numFmtId="49" fontId="10" fillId="17" borderId="11" xfId="4" applyNumberFormat="1" applyFont="1" applyFill="1" applyBorder="1" applyAlignment="1">
      <alignment horizontal="right" vertical="top"/>
    </xf>
    <xf numFmtId="49" fontId="10" fillId="17" borderId="63" xfId="4" applyNumberFormat="1" applyFont="1" applyFill="1" applyBorder="1" applyAlignment="1">
      <alignment horizontal="right" vertical="top"/>
    </xf>
    <xf numFmtId="49" fontId="10" fillId="17" borderId="9" xfId="4" applyNumberFormat="1" applyFont="1" applyFill="1" applyBorder="1" applyAlignment="1">
      <alignment horizontal="center" vertical="top"/>
    </xf>
    <xf numFmtId="164" fontId="10" fillId="14" borderId="10" xfId="4" applyNumberFormat="1" applyFont="1" applyFill="1" applyBorder="1" applyAlignment="1">
      <alignment horizontal="center" vertical="top"/>
    </xf>
    <xf numFmtId="164" fontId="10" fillId="14" borderId="11" xfId="4" applyNumberFormat="1" applyFont="1" applyFill="1" applyBorder="1" applyAlignment="1">
      <alignment horizontal="center" vertical="top"/>
    </xf>
    <xf numFmtId="164" fontId="10" fillId="14" borderId="12" xfId="4" applyNumberFormat="1" applyFont="1" applyFill="1" applyBorder="1" applyAlignment="1">
      <alignment horizontal="center" vertical="top"/>
    </xf>
    <xf numFmtId="164" fontId="10" fillId="14" borderId="62" xfId="4" applyNumberFormat="1" applyFont="1" applyFill="1" applyBorder="1" applyAlignment="1">
      <alignment horizontal="center" vertical="center"/>
    </xf>
    <xf numFmtId="49" fontId="10" fillId="14" borderId="10" xfId="4" applyNumberFormat="1" applyFont="1" applyFill="1" applyBorder="1" applyAlignment="1">
      <alignment horizontal="right" vertical="top"/>
    </xf>
    <xf numFmtId="49" fontId="10" fillId="14" borderId="11" xfId="4" applyNumberFormat="1" applyFont="1" applyFill="1" applyBorder="1" applyAlignment="1">
      <alignment horizontal="right" vertical="top"/>
    </xf>
    <xf numFmtId="49" fontId="10" fillId="14" borderId="9" xfId="4" applyNumberFormat="1" applyFont="1" applyFill="1" applyBorder="1" applyAlignment="1">
      <alignment horizontal="center" vertical="top"/>
    </xf>
    <xf numFmtId="0" fontId="7" fillId="0" borderId="18" xfId="4" applyFont="1" applyBorder="1" applyAlignment="1">
      <alignment vertical="top"/>
    </xf>
    <xf numFmtId="0" fontId="7" fillId="0" borderId="3" xfId="4" applyFont="1" applyBorder="1" applyAlignment="1">
      <alignment vertical="top"/>
    </xf>
    <xf numFmtId="0" fontId="7" fillId="0" borderId="4" xfId="4" applyFont="1" applyBorder="1" applyAlignment="1">
      <alignment vertical="top"/>
    </xf>
    <xf numFmtId="164" fontId="10" fillId="11" borderId="4" xfId="4" applyNumberFormat="1" applyFont="1" applyFill="1" applyBorder="1" applyAlignment="1">
      <alignment horizontal="center" vertical="center"/>
    </xf>
    <xf numFmtId="0" fontId="10" fillId="11" borderId="9" xfId="0" applyFont="1" applyFill="1" applyBorder="1" applyAlignment="1">
      <alignment horizontal="center" vertical="top"/>
    </xf>
    <xf numFmtId="49" fontId="7" fillId="0" borderId="3" xfId="4" applyNumberFormat="1" applyFont="1" applyBorder="1" applyAlignment="1">
      <alignment horizontal="left" vertical="top"/>
    </xf>
    <xf numFmtId="49" fontId="10" fillId="0" borderId="3" xfId="4" applyNumberFormat="1" applyFont="1" applyBorder="1" applyAlignment="1">
      <alignment vertical="top"/>
    </xf>
    <xf numFmtId="49" fontId="7" fillId="0" borderId="3" xfId="4" applyNumberFormat="1" applyFont="1" applyBorder="1" applyAlignment="1">
      <alignment horizontal="center" vertical="center" textRotation="90"/>
    </xf>
    <xf numFmtId="49" fontId="10" fillId="12" borderId="3" xfId="4" applyNumberFormat="1" applyFont="1" applyFill="1" applyBorder="1" applyAlignment="1">
      <alignment horizontal="center" vertical="center" textRotation="90"/>
    </xf>
    <xf numFmtId="0" fontId="7" fillId="13" borderId="3" xfId="0" applyFont="1" applyFill="1" applyBorder="1" applyAlignment="1">
      <alignment horizontal="left" vertical="top" wrapText="1"/>
    </xf>
    <xf numFmtId="49" fontId="10" fillId="0" borderId="3" xfId="4" applyNumberFormat="1" applyFont="1" applyBorder="1" applyAlignment="1">
      <alignment horizontal="center" vertical="top"/>
    </xf>
    <xf numFmtId="49" fontId="10" fillId="13" borderId="3" xfId="4" applyNumberFormat="1" applyFont="1" applyFill="1" applyBorder="1" applyAlignment="1">
      <alignment horizontal="center" vertical="top"/>
    </xf>
    <xf numFmtId="49" fontId="10" fillId="12" borderId="3" xfId="4" applyNumberFormat="1" applyFont="1" applyFill="1" applyBorder="1" applyAlignment="1">
      <alignment horizontal="center" vertical="top"/>
    </xf>
    <xf numFmtId="49" fontId="10" fillId="8" borderId="24" xfId="4" applyNumberFormat="1" applyFont="1" applyFill="1" applyBorder="1" applyAlignment="1">
      <alignment horizontal="center" vertical="top"/>
    </xf>
    <xf numFmtId="49" fontId="10" fillId="17" borderId="24" xfId="4" applyNumberFormat="1" applyFont="1" applyFill="1" applyBorder="1" applyAlignment="1">
      <alignment horizontal="center" vertical="top"/>
    </xf>
    <xf numFmtId="164" fontId="10" fillId="0" borderId="4" xfId="4" applyNumberFormat="1" applyFont="1" applyBorder="1" applyAlignment="1">
      <alignment horizontal="center" vertical="center"/>
    </xf>
    <xf numFmtId="0" fontId="10" fillId="0" borderId="9" xfId="4" applyFont="1" applyBorder="1" applyAlignment="1">
      <alignment horizontal="center" vertical="top" wrapText="1"/>
    </xf>
    <xf numFmtId="0" fontId="7" fillId="0" borderId="2" xfId="4" applyFont="1" applyBorder="1" applyAlignment="1">
      <alignment horizontal="center" vertical="top"/>
    </xf>
    <xf numFmtId="0" fontId="7" fillId="0" borderId="25" xfId="4" applyFont="1" applyBorder="1" applyAlignment="1">
      <alignment horizontal="center" vertical="top"/>
    </xf>
    <xf numFmtId="0" fontId="7" fillId="0" borderId="26" xfId="4" applyFont="1" applyBorder="1" applyAlignment="1">
      <alignment horizontal="left" vertical="top" wrapText="1"/>
    </xf>
    <xf numFmtId="49" fontId="7" fillId="0" borderId="24" xfId="4" applyNumberFormat="1" applyFont="1" applyBorder="1" applyAlignment="1">
      <alignment horizontal="left" vertical="top"/>
    </xf>
    <xf numFmtId="49" fontId="10" fillId="0" borderId="2" xfId="4" applyNumberFormat="1" applyFont="1" applyBorder="1" applyAlignment="1">
      <alignment vertical="top"/>
    </xf>
    <xf numFmtId="49" fontId="7" fillId="0" borderId="24" xfId="4" applyNumberFormat="1" applyFont="1" applyBorder="1" applyAlignment="1">
      <alignment horizontal="center" vertical="center" textRotation="90"/>
    </xf>
    <xf numFmtId="49" fontId="10" fillId="12" borderId="24" xfId="4" applyNumberFormat="1" applyFont="1" applyFill="1" applyBorder="1" applyAlignment="1">
      <alignment horizontal="center" vertical="center" textRotation="90"/>
    </xf>
    <xf numFmtId="0" fontId="7" fillId="13" borderId="24" xfId="4" applyFont="1" applyFill="1" applyBorder="1" applyAlignment="1">
      <alignment horizontal="left" vertical="top" wrapText="1"/>
    </xf>
    <xf numFmtId="49" fontId="10" fillId="0" borderId="24" xfId="4" applyNumberFormat="1" applyFont="1" applyBorder="1" applyAlignment="1">
      <alignment horizontal="center" vertical="top"/>
    </xf>
    <xf numFmtId="49" fontId="10" fillId="13" borderId="24" xfId="4" applyNumberFormat="1" applyFont="1" applyFill="1" applyBorder="1" applyAlignment="1">
      <alignment horizontal="center" vertical="top"/>
    </xf>
    <xf numFmtId="49" fontId="10" fillId="12" borderId="4" xfId="4" applyNumberFormat="1" applyFont="1" applyFill="1" applyBorder="1" applyAlignment="1">
      <alignment horizontal="center" vertical="top"/>
    </xf>
    <xf numFmtId="49" fontId="10" fillId="8" borderId="24" xfId="4" applyNumberFormat="1" applyFont="1" applyFill="1" applyBorder="1" applyAlignment="1">
      <alignment horizontal="center" vertical="top"/>
    </xf>
    <xf numFmtId="49" fontId="10" fillId="17" borderId="24" xfId="4" applyNumberFormat="1" applyFont="1" applyFill="1" applyBorder="1" applyAlignment="1">
      <alignment horizontal="center" vertical="top"/>
    </xf>
    <xf numFmtId="0" fontId="7" fillId="0" borderId="18" xfId="4" applyFont="1" applyBorder="1" applyAlignment="1">
      <alignment horizontal="center" vertical="top"/>
    </xf>
    <xf numFmtId="0" fontId="7" fillId="0" borderId="58" xfId="4" applyFont="1" applyBorder="1" applyAlignment="1">
      <alignment horizontal="center" vertical="top"/>
    </xf>
    <xf numFmtId="0" fontId="7" fillId="0" borderId="53" xfId="4" applyFont="1" applyBorder="1" applyAlignment="1">
      <alignment horizontal="left" vertical="top" wrapText="1"/>
    </xf>
    <xf numFmtId="49" fontId="7" fillId="0" borderId="13" xfId="4" applyNumberFormat="1" applyFont="1" applyBorder="1" applyAlignment="1">
      <alignment horizontal="left" vertical="top"/>
    </xf>
    <xf numFmtId="49" fontId="10" fillId="0" borderId="18" xfId="4" applyNumberFormat="1" applyFont="1" applyBorder="1" applyAlignment="1">
      <alignment vertical="top"/>
    </xf>
    <xf numFmtId="49" fontId="7" fillId="0" borderId="13" xfId="4" applyNumberFormat="1" applyFont="1" applyBorder="1" applyAlignment="1">
      <alignment horizontal="center" vertical="center" textRotation="90"/>
    </xf>
    <xf numFmtId="49" fontId="10" fillId="12" borderId="13" xfId="4" applyNumberFormat="1" applyFont="1" applyFill="1" applyBorder="1" applyAlignment="1">
      <alignment horizontal="center" vertical="center" textRotation="90"/>
    </xf>
    <xf numFmtId="0" fontId="7" fillId="13" borderId="13" xfId="4" applyFont="1" applyFill="1" applyBorder="1" applyAlignment="1">
      <alignment horizontal="left" vertical="top" wrapText="1"/>
    </xf>
    <xf numFmtId="49" fontId="10" fillId="0" borderId="13" xfId="4" applyNumberFormat="1" applyFont="1" applyBorder="1" applyAlignment="1">
      <alignment horizontal="center" vertical="top"/>
    </xf>
    <xf numFmtId="49" fontId="10" fillId="13" borderId="13" xfId="4" applyNumberFormat="1" applyFont="1" applyFill="1" applyBorder="1" applyAlignment="1">
      <alignment horizontal="center" vertical="top"/>
    </xf>
    <xf numFmtId="49" fontId="10" fillId="12" borderId="19" xfId="4" applyNumberFormat="1" applyFont="1" applyFill="1" applyBorder="1" applyAlignment="1">
      <alignment horizontal="center" vertical="top"/>
    </xf>
    <xf numFmtId="49" fontId="10" fillId="8" borderId="13" xfId="4" applyNumberFormat="1" applyFont="1" applyFill="1" applyBorder="1" applyAlignment="1">
      <alignment horizontal="center" vertical="top"/>
    </xf>
    <xf numFmtId="49" fontId="10" fillId="17" borderId="13" xfId="4" applyNumberFormat="1" applyFont="1" applyFill="1" applyBorder="1" applyAlignment="1">
      <alignment horizontal="center" vertical="top"/>
    </xf>
    <xf numFmtId="0" fontId="7" fillId="0" borderId="34" xfId="4" applyFont="1" applyBorder="1" applyAlignment="1">
      <alignment horizontal="center" vertical="top"/>
    </xf>
    <xf numFmtId="0" fontId="7" fillId="0" borderId="50" xfId="4" applyFont="1" applyBorder="1" applyAlignment="1">
      <alignment horizontal="center" vertical="top"/>
    </xf>
    <xf numFmtId="0" fontId="7" fillId="0" borderId="44" xfId="4" applyFont="1" applyBorder="1" applyAlignment="1">
      <alignment horizontal="left" vertical="top" wrapText="1"/>
    </xf>
    <xf numFmtId="49" fontId="7" fillId="0" borderId="30" xfId="4" applyNumberFormat="1" applyFont="1" applyBorder="1" applyAlignment="1">
      <alignment horizontal="left" vertical="top"/>
    </xf>
    <xf numFmtId="49" fontId="10" fillId="0" borderId="34" xfId="4" applyNumberFormat="1" applyFont="1" applyBorder="1" applyAlignment="1">
      <alignment vertical="top"/>
    </xf>
    <xf numFmtId="0" fontId="7" fillId="13" borderId="30" xfId="4" applyFont="1" applyFill="1" applyBorder="1" applyAlignment="1">
      <alignment horizontal="left" vertical="top" wrapText="1"/>
    </xf>
    <xf numFmtId="49" fontId="10" fillId="0" borderId="30" xfId="4" applyNumberFormat="1" applyFont="1" applyBorder="1" applyAlignment="1">
      <alignment horizontal="center" vertical="top"/>
    </xf>
    <xf numFmtId="49" fontId="10" fillId="13" borderId="30" xfId="4" applyNumberFormat="1" applyFont="1" applyFill="1" applyBorder="1" applyAlignment="1">
      <alignment horizontal="center" vertical="top"/>
    </xf>
    <xf numFmtId="49" fontId="10" fillId="12" borderId="35" xfId="4" applyNumberFormat="1" applyFont="1" applyFill="1" applyBorder="1" applyAlignment="1">
      <alignment horizontal="center" vertical="top"/>
    </xf>
    <xf numFmtId="49" fontId="10" fillId="8" borderId="30" xfId="4" applyNumberFormat="1" applyFont="1" applyFill="1" applyBorder="1" applyAlignment="1">
      <alignment horizontal="center" vertical="top"/>
    </xf>
    <xf numFmtId="49" fontId="10" fillId="17" borderId="30" xfId="4" applyNumberFormat="1" applyFont="1" applyFill="1" applyBorder="1" applyAlignment="1">
      <alignment vertical="top"/>
    </xf>
    <xf numFmtId="49" fontId="10" fillId="0" borderId="24" xfId="4" applyNumberFormat="1" applyFont="1" applyBorder="1" applyAlignment="1">
      <alignment horizontal="center" vertical="top"/>
    </xf>
    <xf numFmtId="0" fontId="7" fillId="13" borderId="13" xfId="0" applyFont="1" applyFill="1" applyBorder="1" applyAlignment="1">
      <alignment horizontal="left" vertical="top" wrapText="1"/>
    </xf>
    <xf numFmtId="49" fontId="10" fillId="0" borderId="13" xfId="4" applyNumberFormat="1" applyFont="1" applyBorder="1" applyAlignment="1">
      <alignment horizontal="center" vertical="top"/>
    </xf>
    <xf numFmtId="49" fontId="10" fillId="0" borderId="30" xfId="4" applyNumberFormat="1" applyFont="1" applyBorder="1" applyAlignment="1">
      <alignment horizontal="center" vertical="top"/>
    </xf>
    <xf numFmtId="49" fontId="10" fillId="0" borderId="2" xfId="4" applyNumberFormat="1" applyFont="1" applyBorder="1" applyAlignment="1">
      <alignment horizontal="center" vertical="top"/>
    </xf>
    <xf numFmtId="49" fontId="10" fillId="0" borderId="18" xfId="4" applyNumberFormat="1" applyFont="1" applyBorder="1" applyAlignment="1">
      <alignment horizontal="center" vertical="top"/>
    </xf>
    <xf numFmtId="49" fontId="7" fillId="0" borderId="30" xfId="4" applyNumberFormat="1" applyFont="1" applyBorder="1" applyAlignment="1">
      <alignment horizontal="center" vertical="center" textRotation="90"/>
    </xf>
    <xf numFmtId="49" fontId="10" fillId="12" borderId="30" xfId="4" applyNumberFormat="1" applyFont="1" applyFill="1" applyBorder="1" applyAlignment="1">
      <alignment horizontal="center" vertical="center" textRotation="90"/>
    </xf>
    <xf numFmtId="49" fontId="10" fillId="0" borderId="34" xfId="4" applyNumberFormat="1" applyFont="1" applyBorder="1" applyAlignment="1">
      <alignment horizontal="center" vertical="top"/>
    </xf>
    <xf numFmtId="0" fontId="7" fillId="0" borderId="47" xfId="4" applyFont="1" applyBorder="1" applyAlignment="1">
      <alignment vertical="top"/>
    </xf>
    <xf numFmtId="0" fontId="7" fillId="0" borderId="26" xfId="4" applyFont="1" applyBorder="1" applyAlignment="1">
      <alignment vertical="top"/>
    </xf>
    <xf numFmtId="49" fontId="10" fillId="12" borderId="4" xfId="4" applyNumberFormat="1" applyFont="1" applyFill="1" applyBorder="1" applyAlignment="1">
      <alignment horizontal="center" vertical="center" textRotation="90"/>
    </xf>
    <xf numFmtId="0" fontId="7" fillId="13" borderId="3" xfId="0" applyFont="1" applyFill="1" applyBorder="1" applyAlignment="1">
      <alignment horizontal="left" vertical="top" wrapText="1"/>
    </xf>
    <xf numFmtId="0" fontId="7" fillId="0" borderId="52" xfId="4" applyFont="1" applyBorder="1" applyAlignment="1">
      <alignment vertical="top"/>
    </xf>
    <xf numFmtId="0" fontId="7" fillId="0" borderId="53" xfId="4" applyFont="1" applyBorder="1" applyAlignment="1">
      <alignment vertical="top"/>
    </xf>
    <xf numFmtId="0" fontId="10" fillId="0" borderId="4" xfId="2" applyNumberFormat="1" applyFont="1" applyBorder="1" applyAlignment="1">
      <alignment horizontal="center" vertical="center"/>
    </xf>
    <xf numFmtId="49" fontId="10" fillId="12" borderId="19" xfId="4" applyNumberFormat="1" applyFont="1" applyFill="1" applyBorder="1" applyAlignment="1">
      <alignment horizontal="center" vertical="center" textRotation="90"/>
    </xf>
    <xf numFmtId="0" fontId="7" fillId="13" borderId="0" xfId="0" applyFont="1" applyFill="1" applyAlignment="1">
      <alignment horizontal="left" vertical="top" wrapText="1"/>
    </xf>
    <xf numFmtId="0" fontId="7" fillId="0" borderId="20" xfId="4" applyFont="1" applyBorder="1" applyAlignment="1">
      <alignment horizontal="center" vertical="top"/>
    </xf>
    <xf numFmtId="0" fontId="7" fillId="0" borderId="54" xfId="4" applyFont="1" applyBorder="1" applyAlignment="1">
      <alignment horizontal="center" vertical="top"/>
    </xf>
    <xf numFmtId="0" fontId="7" fillId="0" borderId="28" xfId="4" applyFont="1" applyBorder="1" applyAlignment="1">
      <alignment vertical="top"/>
    </xf>
    <xf numFmtId="0" fontId="7" fillId="0" borderId="15" xfId="4" applyFont="1" applyBorder="1" applyAlignment="1">
      <alignment horizontal="center" vertical="top"/>
    </xf>
    <xf numFmtId="0" fontId="7" fillId="0" borderId="64" xfId="4" applyFont="1" applyBorder="1" applyAlignment="1">
      <alignment horizontal="center" vertical="top"/>
    </xf>
    <xf numFmtId="0" fontId="7" fillId="0" borderId="65" xfId="4" applyFont="1" applyBorder="1" applyAlignment="1">
      <alignment vertical="top"/>
    </xf>
    <xf numFmtId="164" fontId="17" fillId="0" borderId="4" xfId="4" applyNumberFormat="1" applyFont="1" applyBorder="1" applyAlignment="1">
      <alignment horizontal="center" vertical="center"/>
    </xf>
    <xf numFmtId="0" fontId="7" fillId="13" borderId="23" xfId="0" applyFont="1" applyFill="1" applyBorder="1" applyAlignment="1">
      <alignment horizontal="left" vertical="top" wrapText="1"/>
    </xf>
    <xf numFmtId="0" fontId="7" fillId="0" borderId="18" xfId="4" applyFont="1" applyBorder="1" applyAlignment="1">
      <alignment horizontal="center" vertical="top"/>
    </xf>
    <xf numFmtId="0" fontId="7" fillId="0" borderId="52" xfId="4" applyFont="1" applyBorder="1" applyAlignment="1">
      <alignment horizontal="center" vertical="top"/>
    </xf>
    <xf numFmtId="0" fontId="7" fillId="0" borderId="15" xfId="4" applyFont="1" applyBorder="1" applyAlignment="1">
      <alignment vertical="top"/>
    </xf>
    <xf numFmtId="0" fontId="7" fillId="0" borderId="64" xfId="4" applyFont="1" applyBorder="1" applyAlignment="1">
      <alignment vertical="top"/>
    </xf>
    <xf numFmtId="49" fontId="10" fillId="12" borderId="35" xfId="4" applyNumberFormat="1" applyFont="1" applyFill="1" applyBorder="1" applyAlignment="1">
      <alignment horizontal="center" vertical="center" textRotation="90"/>
    </xf>
    <xf numFmtId="0" fontId="7" fillId="0" borderId="2" xfId="4" applyFont="1" applyBorder="1" applyAlignment="1">
      <alignment horizontal="center" vertical="top"/>
    </xf>
    <xf numFmtId="0" fontId="7" fillId="0" borderId="47" xfId="4" applyFont="1" applyBorder="1" applyAlignment="1">
      <alignment horizontal="center" vertical="top"/>
    </xf>
    <xf numFmtId="49" fontId="10" fillId="0" borderId="24" xfId="4" applyNumberFormat="1" applyFont="1" applyBorder="1" applyAlignment="1">
      <alignment vertical="top"/>
    </xf>
    <xf numFmtId="49" fontId="10" fillId="12" borderId="24" xfId="4" applyNumberFormat="1" applyFont="1" applyFill="1" applyBorder="1" applyAlignment="1">
      <alignment vertical="center" textRotation="90"/>
    </xf>
    <xf numFmtId="49" fontId="10" fillId="0" borderId="13" xfId="4" applyNumberFormat="1" applyFont="1" applyBorder="1" applyAlignment="1">
      <alignment vertical="top"/>
    </xf>
    <xf numFmtId="49" fontId="10" fillId="12" borderId="13" xfId="4" applyNumberFormat="1" applyFont="1" applyFill="1" applyBorder="1" applyAlignment="1">
      <alignment vertical="center" textRotation="90"/>
    </xf>
    <xf numFmtId="0" fontId="7" fillId="0" borderId="60" xfId="4" applyFont="1" applyBorder="1" applyAlignment="1">
      <alignment horizontal="center" vertical="top"/>
    </xf>
    <xf numFmtId="0" fontId="7" fillId="0" borderId="65" xfId="4" applyFont="1" applyBorder="1" applyAlignment="1">
      <alignment horizontal="right" vertical="top"/>
    </xf>
    <xf numFmtId="0" fontId="7" fillId="0" borderId="6" xfId="4" applyFont="1" applyBorder="1" applyAlignment="1">
      <alignment horizontal="center" vertical="top"/>
    </xf>
    <xf numFmtId="0" fontId="7" fillId="0" borderId="33" xfId="4" applyFont="1" applyBorder="1" applyAlignment="1">
      <alignment vertical="top"/>
    </xf>
    <xf numFmtId="49" fontId="10" fillId="0" borderId="30" xfId="4" applyNumberFormat="1" applyFont="1" applyBorder="1" applyAlignment="1">
      <alignment vertical="top"/>
    </xf>
    <xf numFmtId="0" fontId="7" fillId="0" borderId="2" xfId="4" applyFont="1" applyBorder="1" applyAlignment="1">
      <alignment vertical="top"/>
    </xf>
    <xf numFmtId="49" fontId="10" fillId="13" borderId="24" xfId="4" applyNumberFormat="1" applyFont="1" applyFill="1" applyBorder="1" applyAlignment="1">
      <alignment vertical="top"/>
    </xf>
    <xf numFmtId="49" fontId="10" fillId="12" borderId="24" xfId="4" applyNumberFormat="1" applyFont="1" applyFill="1" applyBorder="1" applyAlignment="1">
      <alignment vertical="top"/>
    </xf>
    <xf numFmtId="49" fontId="10" fillId="8" borderId="24" xfId="4" applyNumberFormat="1" applyFont="1" applyFill="1" applyBorder="1" applyAlignment="1">
      <alignment vertical="top"/>
    </xf>
    <xf numFmtId="49" fontId="10" fillId="17" borderId="24" xfId="4" applyNumberFormat="1" applyFont="1" applyFill="1" applyBorder="1" applyAlignment="1">
      <alignment vertical="top"/>
    </xf>
    <xf numFmtId="49" fontId="10" fillId="13" borderId="13" xfId="4" applyNumberFormat="1" applyFont="1" applyFill="1" applyBorder="1" applyAlignment="1">
      <alignment vertical="top"/>
    </xf>
    <xf numFmtId="49" fontId="10" fillId="12" borderId="13" xfId="4" applyNumberFormat="1" applyFont="1" applyFill="1" applyBorder="1" applyAlignment="1">
      <alignment vertical="top"/>
    </xf>
    <xf numFmtId="49" fontId="10" fillId="8" borderId="13" xfId="4" applyNumberFormat="1" applyFont="1" applyFill="1" applyBorder="1" applyAlignment="1">
      <alignment vertical="top"/>
    </xf>
    <xf numFmtId="49" fontId="10" fillId="17" borderId="13" xfId="4" applyNumberFormat="1" applyFont="1" applyFill="1" applyBorder="1" applyAlignment="1">
      <alignment vertical="top"/>
    </xf>
    <xf numFmtId="0" fontId="7" fillId="0" borderId="41" xfId="4" applyFont="1" applyBorder="1" applyAlignment="1">
      <alignment horizontal="center" vertical="top"/>
    </xf>
    <xf numFmtId="164" fontId="10" fillId="0" borderId="12" xfId="4" applyNumberFormat="1" applyFont="1" applyBorder="1" applyAlignment="1">
      <alignment horizontal="center" vertical="center"/>
    </xf>
    <xf numFmtId="49" fontId="10" fillId="13" borderId="30" xfId="4" applyNumberFormat="1" applyFont="1" applyFill="1" applyBorder="1" applyAlignment="1">
      <alignment vertical="top"/>
    </xf>
    <xf numFmtId="49" fontId="10" fillId="12" borderId="30" xfId="4" applyNumberFormat="1" applyFont="1" applyFill="1" applyBorder="1" applyAlignment="1">
      <alignment vertical="top"/>
    </xf>
    <xf numFmtId="49" fontId="10" fillId="8" borderId="30" xfId="4" applyNumberFormat="1" applyFont="1" applyFill="1" applyBorder="1" applyAlignment="1">
      <alignment vertical="top"/>
    </xf>
    <xf numFmtId="49" fontId="10" fillId="0" borderId="4" xfId="4" applyNumberFormat="1" applyFont="1" applyBorder="1" applyAlignment="1">
      <alignment horizontal="center" vertical="top"/>
    </xf>
    <xf numFmtId="0" fontId="7" fillId="0" borderId="20" xfId="4" applyFont="1" applyBorder="1" applyAlignment="1">
      <alignment vertical="top"/>
    </xf>
    <xf numFmtId="0" fontId="7" fillId="0" borderId="28" xfId="4" applyFont="1" applyBorder="1" applyAlignment="1">
      <alignment horizontal="left" vertical="top" wrapText="1"/>
    </xf>
    <xf numFmtId="49" fontId="10" fillId="0" borderId="19" xfId="4" applyNumberFormat="1" applyFont="1" applyBorder="1" applyAlignment="1">
      <alignment horizontal="center" vertical="top"/>
    </xf>
    <xf numFmtId="0" fontId="7" fillId="0" borderId="34" xfId="4" applyFont="1" applyBorder="1" applyAlignment="1">
      <alignment horizontal="center" vertical="top"/>
    </xf>
    <xf numFmtId="0" fontId="7" fillId="0" borderId="49" xfId="4" applyFont="1" applyBorder="1" applyAlignment="1">
      <alignment horizontal="center" vertical="top"/>
    </xf>
    <xf numFmtId="49" fontId="10" fillId="0" borderId="35" xfId="4" applyNumberFormat="1" applyFont="1" applyBorder="1" applyAlignment="1">
      <alignment horizontal="center" vertical="top"/>
    </xf>
    <xf numFmtId="49" fontId="7" fillId="0" borderId="19" xfId="4" applyNumberFormat="1" applyFont="1" applyBorder="1" applyAlignment="1">
      <alignment horizontal="center" vertical="center" textRotation="90"/>
    </xf>
    <xf numFmtId="0" fontId="7" fillId="13" borderId="1" xfId="0" applyFont="1" applyFill="1" applyBorder="1" applyAlignment="1">
      <alignment horizontal="left" vertical="top" wrapText="1"/>
    </xf>
    <xf numFmtId="49" fontId="10" fillId="12" borderId="24" xfId="4" applyNumberFormat="1" applyFont="1" applyFill="1" applyBorder="1" applyAlignment="1">
      <alignment horizontal="center" vertical="top"/>
    </xf>
    <xf numFmtId="0" fontId="7" fillId="13" borderId="14" xfId="0" applyFont="1" applyFill="1" applyBorder="1" applyAlignment="1">
      <alignment horizontal="left" vertical="top" wrapText="1"/>
    </xf>
    <xf numFmtId="49" fontId="10" fillId="12" borderId="13" xfId="4" applyNumberFormat="1" applyFont="1" applyFill="1" applyBorder="1" applyAlignment="1">
      <alignment horizontal="center" vertical="top"/>
    </xf>
    <xf numFmtId="0" fontId="7" fillId="13" borderId="29" xfId="0" applyFont="1" applyFill="1" applyBorder="1" applyAlignment="1">
      <alignment horizontal="left" vertical="top" wrapText="1"/>
    </xf>
    <xf numFmtId="49" fontId="10" fillId="12" borderId="30" xfId="4" applyNumberFormat="1" applyFont="1" applyFill="1" applyBorder="1" applyAlignment="1">
      <alignment horizontal="center" vertical="top"/>
    </xf>
    <xf numFmtId="49" fontId="10" fillId="17" borderId="30" xfId="4" applyNumberFormat="1" applyFont="1" applyFill="1" applyBorder="1" applyAlignment="1">
      <alignment horizontal="center" vertical="top"/>
    </xf>
    <xf numFmtId="49" fontId="7" fillId="0" borderId="24" xfId="0" applyNumberFormat="1" applyFont="1" applyBorder="1" applyAlignment="1">
      <alignment horizontal="left" vertical="top" wrapText="1"/>
    </xf>
    <xf numFmtId="49" fontId="7" fillId="0" borderId="13" xfId="0" applyNumberFormat="1" applyFont="1" applyBorder="1" applyAlignment="1">
      <alignment horizontal="left" vertical="top" wrapText="1"/>
    </xf>
    <xf numFmtId="49" fontId="7" fillId="0" borderId="30" xfId="0" applyNumberFormat="1" applyFont="1" applyBorder="1" applyAlignment="1">
      <alignment horizontal="left" vertical="top" wrapText="1"/>
    </xf>
    <xf numFmtId="49" fontId="7" fillId="0" borderId="24" xfId="4" applyNumberFormat="1" applyFont="1" applyBorder="1" applyAlignment="1">
      <alignment horizontal="left" vertical="top" wrapText="1"/>
    </xf>
    <xf numFmtId="0" fontId="7" fillId="0" borderId="28" xfId="4" applyFont="1" applyBorder="1" applyAlignment="1">
      <alignment horizontal="left" vertical="top"/>
    </xf>
    <xf numFmtId="49" fontId="7" fillId="0" borderId="13" xfId="4" applyNumberFormat="1" applyFont="1" applyBorder="1" applyAlignment="1">
      <alignment horizontal="left" vertical="top" wrapText="1"/>
    </xf>
    <xf numFmtId="0" fontId="7" fillId="0" borderId="44" xfId="4" applyFont="1" applyBorder="1" applyAlignment="1">
      <alignment horizontal="left" vertical="top"/>
    </xf>
    <xf numFmtId="49" fontId="7" fillId="0" borderId="30" xfId="4" applyNumberFormat="1" applyFont="1" applyBorder="1" applyAlignment="1">
      <alignment horizontal="left" vertical="top" wrapText="1"/>
    </xf>
    <xf numFmtId="0" fontId="7" fillId="13" borderId="1" xfId="4" applyFont="1" applyFill="1" applyBorder="1" applyAlignment="1">
      <alignment horizontal="left" vertical="top" wrapText="1"/>
    </xf>
    <xf numFmtId="0" fontId="10" fillId="0" borderId="20" xfId="4" applyFont="1" applyBorder="1" applyAlignment="1">
      <alignment horizontal="center" vertical="top"/>
    </xf>
    <xf numFmtId="0" fontId="7" fillId="13" borderId="14" xfId="4" applyFont="1" applyFill="1" applyBorder="1" applyAlignment="1">
      <alignment horizontal="left" vertical="top" wrapText="1"/>
    </xf>
    <xf numFmtId="0" fontId="7" fillId="0" borderId="44" xfId="4" applyFont="1" applyBorder="1" applyAlignment="1">
      <alignment vertical="top" wrapText="1"/>
    </xf>
    <xf numFmtId="164" fontId="17" fillId="0" borderId="12" xfId="4" applyNumberFormat="1" applyFont="1" applyBorder="1" applyAlignment="1">
      <alignment horizontal="center" vertical="center"/>
    </xf>
    <xf numFmtId="49" fontId="7" fillId="0" borderId="35" xfId="4" applyNumberFormat="1" applyFont="1" applyBorder="1" applyAlignment="1">
      <alignment horizontal="center" vertical="center" textRotation="90"/>
    </xf>
    <xf numFmtId="0" fontId="7" fillId="13" borderId="29" xfId="4" applyFont="1" applyFill="1" applyBorder="1" applyAlignment="1">
      <alignment horizontal="left" vertical="top" wrapText="1"/>
    </xf>
    <xf numFmtId="0" fontId="7" fillId="0" borderId="42" xfId="4" applyFont="1" applyBorder="1" applyAlignment="1">
      <alignment vertical="top"/>
    </xf>
    <xf numFmtId="0" fontId="7" fillId="0" borderId="43" xfId="4" applyFont="1" applyBorder="1" applyAlignment="1">
      <alignment vertical="top"/>
    </xf>
    <xf numFmtId="0" fontId="7" fillId="0" borderId="45" xfId="4" applyFont="1" applyBorder="1" applyAlignment="1">
      <alignment vertical="top"/>
    </xf>
    <xf numFmtId="49" fontId="7" fillId="0" borderId="2" xfId="4" applyNumberFormat="1" applyFont="1" applyBorder="1" applyAlignment="1">
      <alignment horizontal="center" vertical="top"/>
    </xf>
    <xf numFmtId="49" fontId="10" fillId="0" borderId="1" xfId="4" applyNumberFormat="1" applyFont="1" applyBorder="1" applyAlignment="1">
      <alignment horizontal="center" vertical="center"/>
    </xf>
    <xf numFmtId="49" fontId="7" fillId="0" borderId="4" xfId="4" applyNumberFormat="1" applyFont="1" applyBorder="1" applyAlignment="1">
      <alignment horizontal="center" vertical="center" textRotation="90"/>
    </xf>
    <xf numFmtId="0" fontId="7" fillId="0" borderId="60" xfId="4" applyFont="1" applyBorder="1" applyAlignment="1">
      <alignment vertical="top"/>
    </xf>
    <xf numFmtId="49" fontId="7" fillId="0" borderId="18" xfId="4" applyNumberFormat="1" applyFont="1" applyBorder="1" applyAlignment="1">
      <alignment horizontal="center" vertical="top"/>
    </xf>
    <xf numFmtId="49" fontId="10" fillId="0" borderId="14" xfId="4" applyNumberFormat="1" applyFont="1" applyBorder="1" applyAlignment="1">
      <alignment horizontal="center" vertical="center"/>
    </xf>
    <xf numFmtId="0" fontId="7" fillId="13" borderId="19" xfId="0" applyFont="1" applyFill="1" applyBorder="1" applyAlignment="1">
      <alignment horizontal="left" vertical="top" wrapText="1"/>
    </xf>
    <xf numFmtId="0" fontId="7" fillId="0" borderId="40" xfId="4" applyFont="1" applyBorder="1" applyAlignment="1">
      <alignment horizontal="center" vertical="top"/>
    </xf>
    <xf numFmtId="0" fontId="7" fillId="0" borderId="41" xfId="4" applyFont="1" applyBorder="1" applyAlignment="1">
      <alignment vertical="top"/>
    </xf>
    <xf numFmtId="164" fontId="10" fillId="0" borderId="4" xfId="4" applyNumberFormat="1" applyFont="1" applyBorder="1" applyAlignment="1">
      <alignment horizontal="center" vertical="top"/>
    </xf>
    <xf numFmtId="0" fontId="10" fillId="0" borderId="9" xfId="0" applyFont="1" applyBorder="1" applyAlignment="1">
      <alignment horizontal="center" vertical="top"/>
    </xf>
    <xf numFmtId="49" fontId="7" fillId="0" borderId="34" xfId="4" applyNumberFormat="1" applyFont="1" applyBorder="1" applyAlignment="1">
      <alignment horizontal="center" vertical="top"/>
    </xf>
    <xf numFmtId="49" fontId="7" fillId="0" borderId="2" xfId="4" applyNumberFormat="1" applyFont="1" applyBorder="1" applyAlignment="1">
      <alignment horizontal="left" vertical="top"/>
    </xf>
    <xf numFmtId="49" fontId="10" fillId="0" borderId="14" xfId="4" applyNumberFormat="1" applyFont="1" applyBorder="1" applyAlignment="1">
      <alignment horizontal="center" vertical="top"/>
    </xf>
    <xf numFmtId="49" fontId="10" fillId="14" borderId="24" xfId="4" applyNumberFormat="1" applyFont="1" applyFill="1" applyBorder="1" applyAlignment="1">
      <alignment horizontal="center" vertical="top"/>
    </xf>
    <xf numFmtId="49" fontId="7" fillId="0" borderId="18" xfId="4" applyNumberFormat="1" applyFont="1" applyBorder="1" applyAlignment="1">
      <alignment horizontal="left" vertical="top"/>
    </xf>
    <xf numFmtId="49" fontId="10" fillId="14" borderId="13" xfId="4" applyNumberFormat="1" applyFont="1" applyFill="1" applyBorder="1" applyAlignment="1">
      <alignment horizontal="center" vertical="top"/>
    </xf>
    <xf numFmtId="49" fontId="10" fillId="14" borderId="30" xfId="4" applyNumberFormat="1" applyFont="1" applyFill="1" applyBorder="1" applyAlignment="1">
      <alignment horizontal="center" vertical="top"/>
    </xf>
    <xf numFmtId="0" fontId="10" fillId="0" borderId="24" xfId="4" applyFont="1" applyBorder="1" applyAlignment="1">
      <alignment horizontal="center" vertical="top" wrapText="1"/>
    </xf>
    <xf numFmtId="164" fontId="10" fillId="0" borderId="29" xfId="4" applyNumberFormat="1" applyFont="1" applyBorder="1" applyAlignment="1">
      <alignment horizontal="center" vertical="center"/>
    </xf>
    <xf numFmtId="0" fontId="10" fillId="0" borderId="29" xfId="4" applyFont="1" applyBorder="1" applyAlignment="1">
      <alignment horizontal="center" vertical="top" wrapText="1"/>
    </xf>
    <xf numFmtId="49" fontId="7" fillId="0" borderId="59" xfId="4" applyNumberFormat="1" applyFont="1" applyBorder="1" applyAlignment="1">
      <alignment horizontal="left" vertical="top"/>
    </xf>
    <xf numFmtId="49" fontId="7" fillId="0" borderId="20" xfId="4" applyNumberFormat="1" applyFont="1" applyBorder="1" applyAlignment="1">
      <alignment horizontal="left" vertical="top"/>
    </xf>
    <xf numFmtId="49" fontId="7" fillId="0" borderId="34" xfId="4" applyNumberFormat="1" applyFont="1" applyBorder="1" applyAlignment="1">
      <alignment horizontal="left" vertical="top"/>
    </xf>
    <xf numFmtId="49" fontId="10" fillId="0" borderId="29" xfId="4" applyNumberFormat="1" applyFont="1" applyBorder="1" applyAlignment="1">
      <alignment horizontal="center" vertical="top"/>
    </xf>
    <xf numFmtId="0" fontId="27" fillId="0" borderId="0" xfId="0" applyFont="1" applyAlignment="1">
      <alignment horizontal="left" vertical="top"/>
    </xf>
    <xf numFmtId="164" fontId="10" fillId="11" borderId="19" xfId="4" applyNumberFormat="1" applyFont="1" applyFill="1" applyBorder="1" applyAlignment="1">
      <alignment horizontal="center" vertical="center"/>
    </xf>
    <xf numFmtId="0" fontId="10" fillId="11" borderId="30" xfId="0" applyFont="1" applyFill="1" applyBorder="1" applyAlignment="1">
      <alignment horizontal="center" vertical="top"/>
    </xf>
    <xf numFmtId="0" fontId="40" fillId="0" borderId="24" xfId="0" applyFont="1" applyBorder="1" applyAlignment="1">
      <alignment horizontal="left" vertical="top"/>
    </xf>
    <xf numFmtId="49" fontId="10" fillId="0" borderId="13" xfId="4" applyNumberFormat="1" applyFont="1" applyBorder="1" applyAlignment="1">
      <alignment vertical="center"/>
    </xf>
    <xf numFmtId="0" fontId="27" fillId="0" borderId="0" xfId="0" applyFont="1" applyAlignment="1">
      <alignment horizontal="left" vertical="top" wrapText="1"/>
    </xf>
    <xf numFmtId="0" fontId="40" fillId="0" borderId="13" xfId="0" applyFont="1" applyBorder="1" applyAlignment="1">
      <alignment horizontal="left" vertical="top"/>
    </xf>
    <xf numFmtId="49" fontId="10" fillId="0" borderId="30" xfId="4" applyNumberFormat="1" applyFont="1" applyBorder="1" applyAlignment="1">
      <alignment horizontal="left" vertical="top"/>
    </xf>
    <xf numFmtId="49" fontId="10" fillId="0" borderId="30" xfId="4" applyNumberFormat="1" applyFont="1" applyBorder="1" applyAlignment="1">
      <alignment vertical="center"/>
    </xf>
    <xf numFmtId="0" fontId="7" fillId="4" borderId="15" xfId="0" applyFont="1" applyFill="1" applyBorder="1" applyAlignment="1">
      <alignment horizontal="center" vertical="center" wrapText="1"/>
    </xf>
    <xf numFmtId="164" fontId="7" fillId="4" borderId="64" xfId="0" applyNumberFormat="1" applyFont="1" applyFill="1" applyBorder="1" applyAlignment="1">
      <alignment horizontal="center" vertical="center" wrapText="1"/>
    </xf>
    <xf numFmtId="0" fontId="7" fillId="4" borderId="65" xfId="0" applyFont="1" applyFill="1" applyBorder="1" applyAlignment="1">
      <alignment horizontal="left" vertical="top" wrapText="1"/>
    </xf>
    <xf numFmtId="164" fontId="10" fillId="11" borderId="9" xfId="4" applyNumberFormat="1" applyFont="1" applyFill="1" applyBorder="1" applyAlignment="1">
      <alignment horizontal="center" vertical="center"/>
    </xf>
    <xf numFmtId="0" fontId="40" fillId="0" borderId="13" xfId="0" applyFont="1" applyBorder="1" applyAlignment="1">
      <alignment horizontal="left" vertical="top" wrapText="1"/>
    </xf>
    <xf numFmtId="49" fontId="10" fillId="12" borderId="18" xfId="4" applyNumberFormat="1" applyFont="1" applyFill="1" applyBorder="1" applyAlignment="1">
      <alignment horizontal="center" vertical="top"/>
    </xf>
    <xf numFmtId="49" fontId="10" fillId="14" borderId="19" xfId="4" applyNumberFormat="1" applyFont="1" applyFill="1" applyBorder="1" applyAlignment="1">
      <alignment horizontal="center" vertical="top"/>
    </xf>
    <xf numFmtId="0" fontId="7" fillId="4" borderId="20" xfId="0" applyFont="1" applyFill="1" applyBorder="1" applyAlignment="1">
      <alignment horizontal="center" vertical="center" wrapText="1"/>
    </xf>
    <xf numFmtId="164" fontId="7" fillId="4" borderId="54" xfId="0" applyNumberFormat="1" applyFont="1" applyFill="1" applyBorder="1" applyAlignment="1">
      <alignment horizontal="center" vertical="center" wrapText="1"/>
    </xf>
    <xf numFmtId="0" fontId="7" fillId="4" borderId="28" xfId="0" applyFont="1" applyFill="1" applyBorder="1" applyAlignment="1">
      <alignment horizontal="left" vertical="top" wrapText="1"/>
    </xf>
    <xf numFmtId="164" fontId="10" fillId="0" borderId="13" xfId="4" applyNumberFormat="1" applyFont="1" applyBorder="1" applyAlignment="1">
      <alignment horizontal="center" vertical="center"/>
    </xf>
    <xf numFmtId="0" fontId="10" fillId="0" borderId="24" xfId="4" applyFont="1" applyBorder="1" applyAlignment="1">
      <alignment horizontal="center" vertical="center" wrapText="1"/>
    </xf>
    <xf numFmtId="49" fontId="10" fillId="0" borderId="13" xfId="4" applyNumberFormat="1" applyFont="1" applyBorder="1" applyAlignment="1">
      <alignment horizontal="left" vertical="top" wrapText="1"/>
    </xf>
    <xf numFmtId="0" fontId="10" fillId="0" borderId="29" xfId="4" applyFont="1" applyBorder="1" applyAlignment="1">
      <alignment horizontal="center" vertical="center" wrapText="1"/>
    </xf>
    <xf numFmtId="49" fontId="10" fillId="12" borderId="34" xfId="4" applyNumberFormat="1" applyFont="1" applyFill="1" applyBorder="1" applyAlignment="1">
      <alignment horizontal="center" vertical="top"/>
    </xf>
    <xf numFmtId="49" fontId="10" fillId="14" borderId="35" xfId="4" applyNumberFormat="1" applyFont="1" applyFill="1" applyBorder="1" applyAlignment="1">
      <alignment horizontal="center" vertical="top"/>
    </xf>
    <xf numFmtId="0" fontId="7" fillId="0" borderId="2" xfId="0" applyFont="1" applyBorder="1" applyAlignment="1">
      <alignment horizontal="center" vertical="center" wrapText="1"/>
    </xf>
    <xf numFmtId="164" fontId="7" fillId="15" borderId="47" xfId="0" applyNumberFormat="1" applyFont="1" applyFill="1" applyBorder="1" applyAlignment="1">
      <alignment horizontal="center" vertical="center" wrapText="1"/>
    </xf>
    <xf numFmtId="0" fontId="7" fillId="0" borderId="26" xfId="0" applyFont="1" applyBorder="1" applyAlignment="1">
      <alignment vertical="top" wrapText="1"/>
    </xf>
    <xf numFmtId="49" fontId="10" fillId="0" borderId="24" xfId="4" applyNumberFormat="1" applyFont="1" applyBorder="1" applyAlignment="1">
      <alignment vertical="center"/>
    </xf>
    <xf numFmtId="49" fontId="10" fillId="12" borderId="46" xfId="4" applyNumberFormat="1" applyFont="1" applyFill="1" applyBorder="1" applyAlignment="1">
      <alignment horizontal="center" vertical="top"/>
    </xf>
    <xf numFmtId="49" fontId="10" fillId="14" borderId="26" xfId="4" applyNumberFormat="1" applyFont="1" applyFill="1" applyBorder="1" applyAlignment="1">
      <alignment horizontal="center" vertical="top"/>
    </xf>
    <xf numFmtId="0" fontId="7" fillId="0" borderId="20" xfId="0" applyFont="1" applyBorder="1" applyAlignment="1">
      <alignment horizontal="center" vertical="center" wrapText="1"/>
    </xf>
    <xf numFmtId="164" fontId="7" fillId="15" borderId="54" xfId="0" applyNumberFormat="1" applyFont="1" applyFill="1" applyBorder="1" applyAlignment="1">
      <alignment horizontal="center" vertical="center" wrapText="1"/>
    </xf>
    <xf numFmtId="0" fontId="7" fillId="0" borderId="53" xfId="0" applyFont="1" applyBorder="1" applyAlignment="1">
      <alignment horizontal="left" vertical="top" wrapText="1"/>
    </xf>
    <xf numFmtId="164" fontId="10" fillId="0" borderId="9" xfId="4" applyNumberFormat="1" applyFont="1" applyBorder="1" applyAlignment="1">
      <alignment horizontal="center" vertical="center"/>
    </xf>
    <xf numFmtId="49" fontId="10" fillId="12" borderId="51" xfId="4" applyNumberFormat="1" applyFont="1" applyFill="1" applyBorder="1" applyAlignment="1">
      <alignment horizontal="center" vertical="top"/>
    </xf>
    <xf numFmtId="49" fontId="10" fillId="14" borderId="53" xfId="4" applyNumberFormat="1" applyFont="1" applyFill="1" applyBorder="1" applyAlignment="1">
      <alignment horizontal="center" vertical="top"/>
    </xf>
    <xf numFmtId="0" fontId="7" fillId="0" borderId="34" xfId="0" applyFont="1" applyBorder="1" applyAlignment="1">
      <alignment horizontal="center" vertical="center" wrapText="1"/>
    </xf>
    <xf numFmtId="164" fontId="7" fillId="15" borderId="49" xfId="0" applyNumberFormat="1" applyFont="1" applyFill="1" applyBorder="1" applyAlignment="1">
      <alignment horizontal="center" vertical="center" wrapText="1"/>
    </xf>
    <xf numFmtId="0" fontId="7" fillId="0" borderId="44" xfId="0" applyFont="1" applyBorder="1" applyAlignment="1">
      <alignment horizontal="left" vertical="top" wrapText="1"/>
    </xf>
    <xf numFmtId="49" fontId="10" fillId="12" borderId="48" xfId="4" applyNumberFormat="1" applyFont="1" applyFill="1" applyBorder="1" applyAlignment="1">
      <alignment horizontal="center" vertical="top"/>
    </xf>
    <xf numFmtId="49" fontId="10" fillId="14" borderId="44" xfId="4" applyNumberFormat="1" applyFont="1" applyFill="1" applyBorder="1" applyAlignment="1">
      <alignment horizontal="center" vertical="top"/>
    </xf>
    <xf numFmtId="0" fontId="7" fillId="0" borderId="18" xfId="0" applyFont="1" applyBorder="1" applyAlignment="1">
      <alignment horizontal="center" vertical="center" wrapText="1"/>
    </xf>
    <xf numFmtId="164" fontId="7" fillId="15" borderId="52" xfId="0" applyNumberFormat="1" applyFont="1" applyFill="1" applyBorder="1" applyAlignment="1">
      <alignment horizontal="center" vertical="center" wrapText="1"/>
    </xf>
    <xf numFmtId="0" fontId="7" fillId="0" borderId="53" xfId="0" applyFont="1" applyBorder="1" applyAlignment="1">
      <alignment horizontal="left" vertical="center" wrapText="1"/>
    </xf>
    <xf numFmtId="164" fontId="10" fillId="11" borderId="13" xfId="4" applyNumberFormat="1" applyFont="1" applyFill="1" applyBorder="1" applyAlignment="1">
      <alignment horizontal="center" vertical="center"/>
    </xf>
    <xf numFmtId="0" fontId="10" fillId="11" borderId="29" xfId="0" applyFont="1" applyFill="1" applyBorder="1" applyAlignment="1">
      <alignment horizontal="center" vertical="top"/>
    </xf>
    <xf numFmtId="0" fontId="7" fillId="13" borderId="24" xfId="0" applyFont="1" applyFill="1" applyBorder="1" applyAlignment="1">
      <alignment horizontal="center" vertical="top" wrapText="1"/>
    </xf>
    <xf numFmtId="0" fontId="7" fillId="0" borderId="20" xfId="0" applyFont="1" applyBorder="1" applyAlignment="1">
      <alignment horizontal="center" vertical="center" wrapText="1"/>
    </xf>
    <xf numFmtId="164" fontId="7" fillId="15" borderId="54" xfId="0" applyNumberFormat="1" applyFont="1" applyFill="1" applyBorder="1" applyAlignment="1">
      <alignment horizontal="center" vertical="center" wrapText="1"/>
    </xf>
    <xf numFmtId="0" fontId="7" fillId="0" borderId="28" xfId="0" applyFont="1" applyBorder="1" applyAlignment="1">
      <alignment horizontal="left" vertical="center" wrapText="1"/>
    </xf>
    <xf numFmtId="0" fontId="7" fillId="13" borderId="13" xfId="0" applyFont="1" applyFill="1" applyBorder="1" applyAlignment="1">
      <alignment horizontal="center" vertical="top" wrapText="1"/>
    </xf>
    <xf numFmtId="0" fontId="7" fillId="0" borderId="28" xfId="0" applyFont="1" applyBorder="1" applyAlignment="1">
      <alignment horizontal="left" vertical="center" wrapText="1"/>
    </xf>
    <xf numFmtId="0" fontId="7" fillId="0" borderId="18" xfId="0" applyFont="1" applyBorder="1" applyAlignment="1">
      <alignment horizontal="center" vertical="center" wrapText="1"/>
    </xf>
    <xf numFmtId="0" fontId="7" fillId="0" borderId="44" xfId="0" applyFont="1" applyBorder="1" applyAlignment="1">
      <alignment horizontal="left" vertical="center" wrapText="1"/>
    </xf>
    <xf numFmtId="0" fontId="7" fillId="0" borderId="42" xfId="0" applyFont="1" applyBorder="1" applyAlignment="1">
      <alignment horizontal="center" vertical="center" wrapText="1"/>
    </xf>
    <xf numFmtId="164" fontId="7" fillId="15" borderId="43" xfId="0" applyNumberFormat="1" applyFont="1" applyFill="1" applyBorder="1" applyAlignment="1">
      <alignment horizontal="center" vertical="center" wrapText="1"/>
    </xf>
    <xf numFmtId="0" fontId="7" fillId="0" borderId="45" xfId="0" applyFont="1" applyBorder="1" applyAlignment="1">
      <alignment horizontal="left" vertical="top" wrapText="1"/>
    </xf>
    <xf numFmtId="0" fontId="7" fillId="0" borderId="40" xfId="0" applyFont="1" applyBorder="1" applyAlignment="1">
      <alignment horizontal="center" vertical="center" wrapText="1"/>
    </xf>
    <xf numFmtId="164" fontId="7" fillId="15" borderId="41" xfId="0" applyNumberFormat="1" applyFont="1" applyFill="1" applyBorder="1" applyAlignment="1">
      <alignment horizontal="center" vertical="center" wrapText="1"/>
    </xf>
    <xf numFmtId="0" fontId="7" fillId="0" borderId="33" xfId="0" applyFont="1" applyBorder="1" applyAlignment="1">
      <alignment horizontal="left" vertical="top" wrapText="1"/>
    </xf>
    <xf numFmtId="0" fontId="7" fillId="13" borderId="35" xfId="0" applyFont="1" applyFill="1" applyBorder="1" applyAlignment="1">
      <alignment vertical="top" wrapText="1"/>
    </xf>
    <xf numFmtId="0" fontId="7" fillId="0" borderId="46" xfId="0" applyFont="1" applyBorder="1" applyAlignment="1">
      <alignment horizontal="center" vertical="center" wrapText="1"/>
    </xf>
    <xf numFmtId="164" fontId="7" fillId="15" borderId="47" xfId="0" applyNumberFormat="1" applyFont="1" applyFill="1" applyBorder="1" applyAlignment="1">
      <alignment horizontal="center" vertical="center" wrapText="1"/>
    </xf>
    <xf numFmtId="0" fontId="7" fillId="0" borderId="26" xfId="0" applyFont="1" applyBorder="1" applyAlignment="1">
      <alignment horizontal="left" vertical="top" wrapText="1"/>
    </xf>
    <xf numFmtId="49" fontId="10" fillId="0" borderId="24" xfId="4" applyNumberFormat="1" applyFont="1" applyBorder="1" applyAlignment="1">
      <alignment horizontal="left" vertical="top"/>
    </xf>
    <xf numFmtId="0" fontId="7" fillId="0" borderId="51" xfId="0" applyFont="1" applyBorder="1" applyAlignment="1">
      <alignment horizontal="center" vertical="center" wrapText="1"/>
    </xf>
    <xf numFmtId="164" fontId="7" fillId="15" borderId="52" xfId="0" applyNumberFormat="1" applyFont="1" applyFill="1" applyBorder="1" applyAlignment="1">
      <alignment horizontal="center" vertical="center" wrapText="1"/>
    </xf>
    <xf numFmtId="0" fontId="10" fillId="0" borderId="2" xfId="4" applyFont="1" applyBorder="1" applyAlignment="1">
      <alignment horizontal="center" vertical="top" wrapText="1"/>
    </xf>
    <xf numFmtId="49" fontId="10" fillId="0" borderId="13" xfId="4" applyNumberFormat="1" applyFont="1" applyBorder="1" applyAlignment="1">
      <alignment horizontal="left" vertical="top"/>
    </xf>
    <xf numFmtId="0" fontId="7" fillId="0" borderId="48" xfId="0" applyFont="1" applyBorder="1" applyAlignment="1">
      <alignment horizontal="center" vertical="center" wrapText="1"/>
    </xf>
    <xf numFmtId="164" fontId="10" fillId="12" borderId="24" xfId="4" applyNumberFormat="1" applyFont="1" applyFill="1" applyBorder="1" applyAlignment="1">
      <alignment horizontal="center" vertical="center"/>
    </xf>
    <xf numFmtId="0" fontId="10" fillId="12" borderId="1" xfId="0" applyFont="1" applyFill="1" applyBorder="1" applyAlignment="1">
      <alignment horizontal="center" vertical="top"/>
    </xf>
    <xf numFmtId="49" fontId="10" fillId="0" borderId="24" xfId="4" applyNumberFormat="1" applyFont="1" applyBorder="1" applyAlignment="1">
      <alignment horizontal="center" vertical="top" wrapText="1"/>
    </xf>
    <xf numFmtId="0" fontId="10" fillId="12" borderId="3" xfId="0" applyFont="1" applyFill="1" applyBorder="1" applyAlignment="1">
      <alignment horizontal="left" vertical="top" wrapText="1"/>
    </xf>
    <xf numFmtId="0" fontId="10" fillId="12" borderId="4" xfId="0" applyFont="1" applyFill="1" applyBorder="1" applyAlignment="1">
      <alignment horizontal="left" vertical="top" wrapText="1"/>
    </xf>
    <xf numFmtId="49" fontId="10" fillId="14" borderId="47" xfId="4" applyNumberFormat="1" applyFont="1" applyFill="1" applyBorder="1" applyAlignment="1">
      <alignment horizontal="center" vertical="top"/>
    </xf>
    <xf numFmtId="0" fontId="10" fillId="12" borderId="24" xfId="4" applyFont="1" applyFill="1" applyBorder="1" applyAlignment="1">
      <alignment horizontal="center" vertical="center" wrapText="1"/>
    </xf>
    <xf numFmtId="49" fontId="10" fillId="0" borderId="13" xfId="4" applyNumberFormat="1" applyFont="1" applyBorder="1" applyAlignment="1">
      <alignment horizontal="center" vertical="top" wrapText="1"/>
    </xf>
    <xf numFmtId="49" fontId="10" fillId="14" borderId="52" xfId="4" applyNumberFormat="1" applyFont="1" applyFill="1" applyBorder="1" applyAlignment="1">
      <alignment horizontal="center" vertical="top"/>
    </xf>
    <xf numFmtId="0" fontId="7" fillId="0" borderId="58" xfId="4" applyFont="1" applyBorder="1" applyAlignment="1">
      <alignment vertical="top"/>
    </xf>
    <xf numFmtId="0" fontId="7" fillId="4" borderId="0" xfId="0" applyFont="1" applyFill="1" applyAlignment="1">
      <alignment horizontal="left" vertical="top" wrapText="1"/>
    </xf>
    <xf numFmtId="0" fontId="7" fillId="0" borderId="58" xfId="4" applyFont="1" applyBorder="1" applyAlignment="1">
      <alignment horizontal="center" vertical="top"/>
    </xf>
    <xf numFmtId="0" fontId="7" fillId="0" borderId="34" xfId="4" applyFont="1" applyBorder="1" applyAlignment="1">
      <alignment vertical="top"/>
    </xf>
    <xf numFmtId="0" fontId="7" fillId="0" borderId="50" xfId="4" applyFont="1" applyBorder="1" applyAlignment="1">
      <alignment vertical="top"/>
    </xf>
    <xf numFmtId="0" fontId="7" fillId="0" borderId="23" xfId="4" applyFont="1" applyBorder="1" applyAlignment="1">
      <alignment vertical="top"/>
    </xf>
    <xf numFmtId="164" fontId="10" fillId="12" borderId="9" xfId="4" applyNumberFormat="1" applyFont="1" applyFill="1" applyBorder="1" applyAlignment="1">
      <alignment horizontal="center" vertical="center"/>
    </xf>
    <xf numFmtId="0" fontId="10" fillId="12" borderId="9" xfId="4" applyFont="1" applyFill="1" applyBorder="1" applyAlignment="1">
      <alignment horizontal="center" vertical="center" wrapText="1"/>
    </xf>
    <xf numFmtId="49" fontId="10" fillId="0" borderId="30" xfId="4" applyNumberFormat="1" applyFont="1" applyBorder="1" applyAlignment="1">
      <alignment horizontal="center" vertical="top" wrapText="1"/>
    </xf>
    <xf numFmtId="49" fontId="10" fillId="14" borderId="49" xfId="4" applyNumberFormat="1" applyFont="1" applyFill="1" applyBorder="1" applyAlignment="1">
      <alignment horizontal="center" vertical="top"/>
    </xf>
    <xf numFmtId="164" fontId="10" fillId="11" borderId="24" xfId="4" applyNumberFormat="1" applyFont="1" applyFill="1" applyBorder="1" applyAlignment="1">
      <alignment horizontal="center" vertical="center"/>
    </xf>
    <xf numFmtId="0" fontId="10" fillId="11" borderId="1" xfId="0" applyFont="1" applyFill="1" applyBorder="1" applyAlignment="1">
      <alignment horizontal="center" vertical="top"/>
    </xf>
    <xf numFmtId="49" fontId="7" fillId="0" borderId="13" xfId="0" applyNumberFormat="1" applyFont="1" applyBorder="1" applyAlignment="1">
      <alignment horizontal="center" vertical="top" wrapText="1"/>
    </xf>
    <xf numFmtId="0" fontId="10" fillId="0" borderId="13" xfId="0" applyFont="1" applyBorder="1" applyAlignment="1">
      <alignment horizontal="center" vertical="top" wrapText="1"/>
    </xf>
    <xf numFmtId="0" fontId="10" fillId="13" borderId="24" xfId="0" applyFont="1" applyFill="1" applyBorder="1" applyAlignment="1">
      <alignment horizontal="center" vertical="top" wrapText="1"/>
    </xf>
    <xf numFmtId="49" fontId="10" fillId="14" borderId="18" xfId="4" applyNumberFormat="1" applyFont="1" applyFill="1" applyBorder="1" applyAlignment="1">
      <alignment vertical="top"/>
    </xf>
    <xf numFmtId="0" fontId="10" fillId="0" borderId="9" xfId="4" applyFont="1" applyBorder="1" applyAlignment="1">
      <alignment horizontal="center" wrapText="1"/>
    </xf>
    <xf numFmtId="49" fontId="7" fillId="0" borderId="30" xfId="0" applyNumberFormat="1" applyFont="1" applyBorder="1" applyAlignment="1">
      <alignment horizontal="center" vertical="top" wrapText="1"/>
    </xf>
    <xf numFmtId="0" fontId="10" fillId="0" borderId="30" xfId="0" applyFont="1" applyBorder="1" applyAlignment="1">
      <alignment horizontal="center" vertical="top" wrapText="1"/>
    </xf>
    <xf numFmtId="49" fontId="10" fillId="14" borderId="34" xfId="4" applyNumberFormat="1" applyFont="1" applyFill="1" applyBorder="1" applyAlignment="1">
      <alignment vertical="top"/>
    </xf>
    <xf numFmtId="0" fontId="7" fillId="0" borderId="25" xfId="4" applyFont="1" applyBorder="1" applyAlignment="1">
      <alignment vertical="top"/>
    </xf>
    <xf numFmtId="0" fontId="7" fillId="0" borderId="66" xfId="0" applyFont="1" applyBorder="1" applyAlignment="1">
      <alignment horizontal="center" wrapText="1"/>
    </xf>
    <xf numFmtId="164" fontId="7" fillId="15" borderId="54" xfId="0" applyNumberFormat="1" applyFont="1" applyFill="1" applyBorder="1" applyAlignment="1">
      <alignment horizontal="center" wrapText="1"/>
    </xf>
    <xf numFmtId="0" fontId="7" fillId="0" borderId="28" xfId="0" applyFont="1" applyBorder="1" applyAlignment="1">
      <alignment vertical="center" wrapText="1"/>
    </xf>
    <xf numFmtId="0" fontId="10" fillId="12" borderId="24" xfId="4" applyFont="1" applyFill="1" applyBorder="1" applyAlignment="1">
      <alignment horizontal="center" wrapText="1"/>
    </xf>
    <xf numFmtId="0" fontId="7" fillId="0" borderId="35" xfId="4" applyFont="1" applyBorder="1" applyAlignment="1">
      <alignment vertical="top"/>
    </xf>
    <xf numFmtId="0" fontId="10" fillId="12" borderId="9" xfId="4" applyFont="1" applyFill="1" applyBorder="1" applyAlignment="1">
      <alignment horizontal="center" wrapText="1"/>
    </xf>
    <xf numFmtId="49" fontId="10" fillId="13" borderId="24" xfId="4" applyNumberFormat="1" applyFont="1" applyFill="1" applyBorder="1" applyAlignment="1">
      <alignment horizontal="center" vertical="top"/>
    </xf>
    <xf numFmtId="49" fontId="10" fillId="12" borderId="24" xfId="4" applyNumberFormat="1" applyFont="1" applyFill="1" applyBorder="1" applyAlignment="1">
      <alignment horizontal="center" vertical="top"/>
    </xf>
    <xf numFmtId="49" fontId="10" fillId="14" borderId="2" xfId="4" applyNumberFormat="1" applyFont="1" applyFill="1" applyBorder="1" applyAlignment="1">
      <alignment horizontal="center" vertical="top"/>
    </xf>
    <xf numFmtId="164" fontId="7" fillId="0" borderId="9" xfId="4" applyNumberFormat="1" applyFont="1" applyBorder="1" applyAlignment="1">
      <alignment horizontal="center" vertical="center"/>
    </xf>
    <xf numFmtId="0" fontId="7" fillId="0" borderId="35" xfId="4" applyFont="1" applyBorder="1" applyAlignment="1">
      <alignment horizontal="center" vertical="top"/>
    </xf>
    <xf numFmtId="49" fontId="10" fillId="0" borderId="0" xfId="4" applyNumberFormat="1" applyFont="1" applyAlignment="1">
      <alignment horizontal="center" vertical="top"/>
    </xf>
    <xf numFmtId="49" fontId="10" fillId="13" borderId="30" xfId="4" applyNumberFormat="1" applyFont="1" applyFill="1" applyBorder="1" applyAlignment="1">
      <alignment horizontal="center" vertical="top"/>
    </xf>
    <xf numFmtId="49" fontId="10" fillId="12" borderId="13" xfId="4" applyNumberFormat="1" applyFont="1" applyFill="1" applyBorder="1" applyAlignment="1">
      <alignment horizontal="center" vertical="top"/>
    </xf>
    <xf numFmtId="49" fontId="10" fillId="14" borderId="18" xfId="4" applyNumberFormat="1" applyFont="1" applyFill="1" applyBorder="1" applyAlignment="1">
      <alignment horizontal="center" vertical="top"/>
    </xf>
    <xf numFmtId="49" fontId="10" fillId="17" borderId="13" xfId="4" applyNumberFormat="1" applyFont="1" applyFill="1" applyBorder="1" applyAlignment="1">
      <alignment horizontal="center" vertical="top"/>
    </xf>
    <xf numFmtId="0" fontId="7" fillId="0" borderId="56" xfId="4" applyFont="1" applyBorder="1" applyAlignment="1">
      <alignment vertical="top"/>
    </xf>
    <xf numFmtId="0" fontId="10" fillId="12" borderId="1" xfId="0" applyFont="1" applyFill="1" applyBorder="1" applyAlignment="1">
      <alignment horizontal="center" vertical="center"/>
    </xf>
    <xf numFmtId="49" fontId="10" fillId="14" borderId="2" xfId="4" applyNumberFormat="1" applyFont="1" applyFill="1" applyBorder="1" applyAlignment="1">
      <alignment horizontal="center" vertical="top"/>
    </xf>
    <xf numFmtId="0" fontId="7" fillId="0" borderId="57" xfId="4" applyFont="1" applyBorder="1" applyAlignment="1">
      <alignment vertical="top"/>
    </xf>
    <xf numFmtId="49" fontId="10" fillId="14" borderId="18" xfId="4" applyNumberFormat="1" applyFont="1" applyFill="1" applyBorder="1" applyAlignment="1">
      <alignment horizontal="center" vertical="top"/>
    </xf>
    <xf numFmtId="0" fontId="7" fillId="0" borderId="60" xfId="0" applyFont="1" applyBorder="1" applyAlignment="1">
      <alignment horizontal="center" wrapText="1"/>
    </xf>
    <xf numFmtId="164" fontId="7" fillId="15" borderId="64" xfId="0" applyNumberFormat="1" applyFont="1" applyFill="1" applyBorder="1" applyAlignment="1">
      <alignment horizontal="center" wrapText="1"/>
    </xf>
    <xf numFmtId="0" fontId="7" fillId="0" borderId="65" xfId="0" applyFont="1" applyBorder="1" applyAlignment="1">
      <alignment vertical="top" wrapText="1"/>
    </xf>
    <xf numFmtId="0" fontId="7" fillId="0" borderId="40" xfId="0" applyFont="1" applyBorder="1" applyAlignment="1">
      <alignment horizontal="center"/>
    </xf>
    <xf numFmtId="164" fontId="7" fillId="15" borderId="41" xfId="0" applyNumberFormat="1" applyFont="1" applyFill="1" applyBorder="1" applyAlignment="1">
      <alignment horizontal="center" wrapText="1"/>
    </xf>
    <xf numFmtId="0" fontId="7" fillId="0" borderId="33" xfId="0" applyFont="1" applyBorder="1" applyAlignment="1">
      <alignment vertical="top" wrapText="1"/>
    </xf>
    <xf numFmtId="49" fontId="10" fillId="14" borderId="34" xfId="4" applyNumberFormat="1" applyFont="1" applyFill="1" applyBorder="1" applyAlignment="1">
      <alignment horizontal="center" vertical="top"/>
    </xf>
    <xf numFmtId="0" fontId="41" fillId="0" borderId="67" xfId="4" applyFont="1" applyBorder="1" applyAlignment="1">
      <alignment vertical="top"/>
    </xf>
    <xf numFmtId="0" fontId="7" fillId="0" borderId="68" xfId="4" applyFont="1" applyBorder="1" applyAlignment="1">
      <alignment vertical="top"/>
    </xf>
    <xf numFmtId="0" fontId="7" fillId="0" borderId="62" xfId="4" applyFont="1" applyBorder="1" applyAlignment="1">
      <alignment vertical="top"/>
    </xf>
    <xf numFmtId="0" fontId="10" fillId="12" borderId="24" xfId="4" applyFont="1" applyFill="1" applyBorder="1" applyAlignment="1">
      <alignment horizontal="center" vertical="center" textRotation="90" wrapText="1"/>
    </xf>
    <xf numFmtId="0" fontId="7" fillId="0" borderId="12" xfId="4" applyFont="1" applyBorder="1" applyAlignment="1">
      <alignment horizontal="center" vertical="top"/>
    </xf>
    <xf numFmtId="0" fontId="10" fillId="12" borderId="13" xfId="4" applyFont="1" applyFill="1" applyBorder="1" applyAlignment="1">
      <alignment horizontal="center" vertical="center" textRotation="90" wrapText="1"/>
    </xf>
    <xf numFmtId="49" fontId="10" fillId="12" borderId="30" xfId="4" applyNumberFormat="1" applyFont="1" applyFill="1" applyBorder="1" applyAlignment="1">
      <alignment horizontal="center" vertical="top"/>
    </xf>
    <xf numFmtId="49" fontId="10" fillId="14" borderId="34" xfId="4" applyNumberFormat="1" applyFont="1" applyFill="1" applyBorder="1" applyAlignment="1">
      <alignment horizontal="center" vertical="top"/>
    </xf>
    <xf numFmtId="49" fontId="10" fillId="17" borderId="30" xfId="4" applyNumberFormat="1" applyFont="1" applyFill="1" applyBorder="1" applyAlignment="1">
      <alignment horizontal="center" vertical="top"/>
    </xf>
    <xf numFmtId="0" fontId="41" fillId="0" borderId="42" xfId="4" applyFont="1" applyBorder="1" applyAlignment="1">
      <alignment vertical="top"/>
    </xf>
    <xf numFmtId="0" fontId="41" fillId="0" borderId="60" xfId="4" applyFont="1" applyBorder="1" applyAlignment="1">
      <alignment vertical="top"/>
    </xf>
    <xf numFmtId="0" fontId="7" fillId="0" borderId="66" xfId="0" applyFont="1" applyBorder="1" applyAlignment="1">
      <alignment horizontal="center" vertical="center" wrapText="1"/>
    </xf>
    <xf numFmtId="0" fontId="7" fillId="15" borderId="54" xfId="0" applyFont="1" applyFill="1" applyBorder="1" applyAlignment="1">
      <alignment horizontal="center" vertical="center" wrapText="1"/>
    </xf>
    <xf numFmtId="0" fontId="7" fillId="0" borderId="40" xfId="4" applyFont="1" applyBorder="1" applyAlignment="1">
      <alignment vertical="top"/>
    </xf>
    <xf numFmtId="0" fontId="7" fillId="0" borderId="32" xfId="4" applyFont="1" applyBorder="1" applyAlignment="1">
      <alignment vertical="top"/>
    </xf>
    <xf numFmtId="0" fontId="10" fillId="12" borderId="30" xfId="4" applyFont="1" applyFill="1" applyBorder="1" applyAlignment="1">
      <alignment horizontal="center" vertical="center" textRotation="90" wrapText="1"/>
    </xf>
    <xf numFmtId="49" fontId="7" fillId="0" borderId="67" xfId="0" applyNumberFormat="1" applyFont="1" applyBorder="1" applyAlignment="1">
      <alignment horizontal="center" vertical="center"/>
    </xf>
    <xf numFmtId="49" fontId="7" fillId="0" borderId="69" xfId="0" applyNumberFormat="1" applyFont="1" applyBorder="1" applyAlignment="1">
      <alignment horizontal="center" vertical="center"/>
    </xf>
    <xf numFmtId="0" fontId="7" fillId="0" borderId="12" xfId="9" applyFont="1" applyBorder="1" applyAlignment="1">
      <alignment vertical="top" wrapText="1"/>
    </xf>
    <xf numFmtId="49" fontId="10" fillId="0" borderId="10" xfId="4" applyNumberFormat="1" applyFont="1" applyBorder="1" applyAlignment="1">
      <alignment horizontal="center" vertical="top"/>
    </xf>
    <xf numFmtId="49" fontId="10" fillId="0" borderId="11" xfId="4" applyNumberFormat="1" applyFont="1" applyBorder="1" applyAlignment="1">
      <alignment horizontal="center" vertical="top"/>
    </xf>
    <xf numFmtId="49" fontId="10" fillId="0" borderId="12" xfId="4" applyNumberFormat="1" applyFont="1" applyBorder="1" applyAlignment="1">
      <alignment horizontal="center" vertical="top"/>
    </xf>
    <xf numFmtId="49" fontId="10" fillId="14" borderId="12" xfId="4" applyNumberFormat="1" applyFont="1" applyFill="1" applyBorder="1" applyAlignment="1">
      <alignment horizontal="center" vertical="top"/>
    </xf>
    <xf numFmtId="0" fontId="10" fillId="8" borderId="11" xfId="0" applyFont="1" applyFill="1" applyBorder="1" applyAlignment="1">
      <alignment horizontal="center" vertical="top"/>
    </xf>
    <xf numFmtId="0" fontId="10" fillId="8" borderId="11" xfId="0" applyFont="1" applyFill="1" applyBorder="1" applyAlignment="1">
      <alignment vertical="center"/>
    </xf>
    <xf numFmtId="49" fontId="10" fillId="14" borderId="10" xfId="0" applyNumberFormat="1" applyFont="1" applyFill="1" applyBorder="1" applyAlignment="1">
      <alignment horizontal="center" vertical="top"/>
    </xf>
    <xf numFmtId="49" fontId="10" fillId="17" borderId="9" xfId="0" applyNumberFormat="1" applyFont="1" applyFill="1" applyBorder="1" applyAlignment="1">
      <alignment horizontal="center" vertical="top"/>
    </xf>
    <xf numFmtId="164" fontId="10" fillId="14" borderId="2" xfId="4" applyNumberFormat="1" applyFont="1" applyFill="1" applyBorder="1" applyAlignment="1">
      <alignment horizontal="center" vertical="top"/>
    </xf>
    <xf numFmtId="164" fontId="10" fillId="14" borderId="3" xfId="4" applyNumberFormat="1" applyFont="1" applyFill="1" applyBorder="1" applyAlignment="1">
      <alignment horizontal="center" vertical="top"/>
    </xf>
    <xf numFmtId="164" fontId="10" fillId="14" borderId="4" xfId="4" applyNumberFormat="1" applyFont="1" applyFill="1" applyBorder="1" applyAlignment="1">
      <alignment horizontal="center" vertical="top"/>
    </xf>
    <xf numFmtId="164" fontId="10" fillId="14" borderId="26" xfId="4" applyNumberFormat="1" applyFont="1" applyFill="1" applyBorder="1" applyAlignment="1">
      <alignment horizontal="center" vertical="top"/>
    </xf>
    <xf numFmtId="164" fontId="10" fillId="11" borderId="4" xfId="4" applyNumberFormat="1" applyFont="1" applyFill="1" applyBorder="1" applyAlignment="1">
      <alignment horizontal="center" vertical="top"/>
    </xf>
    <xf numFmtId="0" fontId="40" fillId="0" borderId="24" xfId="0" applyFont="1" applyBorder="1" applyAlignment="1">
      <alignment horizontal="left" vertical="top" wrapText="1"/>
    </xf>
    <xf numFmtId="0" fontId="7" fillId="13" borderId="24" xfId="0" applyFont="1" applyFill="1" applyBorder="1" applyAlignment="1">
      <alignment vertical="top" wrapText="1"/>
    </xf>
    <xf numFmtId="49" fontId="10" fillId="12" borderId="2" xfId="4" applyNumberFormat="1" applyFont="1" applyFill="1" applyBorder="1" applyAlignment="1">
      <alignment horizontal="center" vertical="top"/>
    </xf>
    <xf numFmtId="0" fontId="7" fillId="0" borderId="31" xfId="0" applyFont="1" applyBorder="1" applyAlignment="1">
      <alignment horizontal="center" vertical="top"/>
    </xf>
    <xf numFmtId="0" fontId="7" fillId="13" borderId="13" xfId="0" applyFont="1" applyFill="1" applyBorder="1" applyAlignment="1">
      <alignment vertical="top" wrapText="1"/>
    </xf>
    <xf numFmtId="164" fontId="10" fillId="0" borderId="14" xfId="4" applyNumberFormat="1" applyFont="1" applyBorder="1" applyAlignment="1">
      <alignment horizontal="center" vertical="top"/>
    </xf>
    <xf numFmtId="0" fontId="7" fillId="0" borderId="14" xfId="0" applyFont="1" applyBorder="1" applyAlignment="1">
      <alignment horizontal="center" vertical="top"/>
    </xf>
    <xf numFmtId="0" fontId="7" fillId="0" borderId="40" xfId="0" applyFont="1" applyBorder="1" applyAlignment="1">
      <alignment horizontal="center" vertical="center" wrapText="1"/>
    </xf>
    <xf numFmtId="164" fontId="7" fillId="15" borderId="32" xfId="0" applyNumberFormat="1" applyFont="1" applyFill="1" applyBorder="1" applyAlignment="1">
      <alignment horizontal="center" vertical="center" wrapText="1"/>
    </xf>
    <xf numFmtId="0" fontId="7" fillId="0" borderId="33" xfId="0" applyFont="1" applyBorder="1" applyAlignment="1">
      <alignment vertical="center" wrapText="1"/>
    </xf>
    <xf numFmtId="164" fontId="10" fillId="0" borderId="29" xfId="4" applyNumberFormat="1" applyFont="1" applyBorder="1" applyAlignment="1">
      <alignment horizontal="center" vertical="top"/>
    </xf>
    <xf numFmtId="0" fontId="7" fillId="0" borderId="29" xfId="0" applyFont="1" applyBorder="1" applyAlignment="1">
      <alignment horizontal="center" vertical="top"/>
    </xf>
    <xf numFmtId="49" fontId="10" fillId="0" borderId="30" xfId="4" applyNumberFormat="1" applyFont="1" applyBorder="1" applyAlignment="1">
      <alignment horizontal="left" vertical="top" wrapText="1"/>
    </xf>
    <xf numFmtId="0" fontId="7" fillId="13" borderId="30" xfId="0" applyFont="1" applyFill="1" applyBorder="1" applyAlignment="1">
      <alignment vertical="top" wrapText="1"/>
    </xf>
    <xf numFmtId="164" fontId="10" fillId="11" borderId="9" xfId="4" applyNumberFormat="1" applyFont="1" applyFill="1" applyBorder="1" applyAlignment="1">
      <alignment horizontal="center" vertical="top"/>
    </xf>
    <xf numFmtId="0" fontId="7" fillId="0" borderId="24" xfId="0" applyFont="1" applyBorder="1" applyAlignment="1">
      <alignment horizontal="center" vertical="top"/>
    </xf>
    <xf numFmtId="0" fontId="7" fillId="0" borderId="40" xfId="0" applyFont="1" applyBorder="1" applyAlignment="1">
      <alignment horizontal="center" vertical="center"/>
    </xf>
    <xf numFmtId="0" fontId="7" fillId="4" borderId="33" xfId="0" applyFont="1" applyFill="1" applyBorder="1" applyAlignment="1">
      <alignment horizontal="left" vertical="top" wrapText="1"/>
    </xf>
    <xf numFmtId="2" fontId="10" fillId="0" borderId="4" xfId="4" applyNumberFormat="1" applyFont="1" applyBorder="1" applyAlignment="1">
      <alignment horizontal="center" vertical="top"/>
    </xf>
    <xf numFmtId="0" fontId="7" fillId="0" borderId="60" xfId="0" applyFont="1" applyBorder="1" applyAlignment="1">
      <alignment horizontal="center" vertical="center" wrapText="1"/>
    </xf>
    <xf numFmtId="164" fontId="7" fillId="0" borderId="57" xfId="0" applyNumberFormat="1" applyFont="1" applyBorder="1" applyAlignment="1">
      <alignment horizontal="center" vertical="center" wrapText="1"/>
    </xf>
    <xf numFmtId="0" fontId="7" fillId="0" borderId="65" xfId="0" applyFont="1" applyBorder="1" applyAlignment="1">
      <alignment horizontal="left" vertical="top" wrapText="1"/>
    </xf>
    <xf numFmtId="0" fontId="41" fillId="0" borderId="0" xfId="0" applyFont="1" applyAlignment="1">
      <alignment horizontal="center" vertical="center" wrapText="1"/>
    </xf>
    <xf numFmtId="0" fontId="7" fillId="0" borderId="40" xfId="0" applyFont="1" applyBorder="1" applyAlignment="1">
      <alignment horizontal="center" vertical="top" wrapText="1"/>
    </xf>
    <xf numFmtId="0" fontId="7" fillId="0" borderId="32" xfId="0" applyFont="1" applyBorder="1" applyAlignment="1">
      <alignment horizontal="center" vertical="center" wrapText="1"/>
    </xf>
    <xf numFmtId="0" fontId="7" fillId="0" borderId="33" xfId="0" applyFont="1" applyBorder="1" applyAlignment="1">
      <alignment horizontal="left" vertical="top" wrapText="1"/>
    </xf>
    <xf numFmtId="164" fontId="10" fillId="12" borderId="4" xfId="4" applyNumberFormat="1" applyFont="1" applyFill="1" applyBorder="1" applyAlignment="1">
      <alignment horizontal="center" vertical="top"/>
    </xf>
    <xf numFmtId="0" fontId="10" fillId="12" borderId="9" xfId="0" applyFont="1" applyFill="1" applyBorder="1" applyAlignment="1">
      <alignment horizontal="center" vertical="top"/>
    </xf>
    <xf numFmtId="2" fontId="10" fillId="12" borderId="4" xfId="4" applyNumberFormat="1" applyFont="1" applyFill="1" applyBorder="1" applyAlignment="1">
      <alignment horizontal="center" vertical="top"/>
    </xf>
    <xf numFmtId="0" fontId="7" fillId="12" borderId="31" xfId="0" applyFont="1" applyFill="1" applyBorder="1" applyAlignment="1">
      <alignment horizontal="center" vertical="top"/>
    </xf>
    <xf numFmtId="164" fontId="10" fillId="12" borderId="14" xfId="4" applyNumberFormat="1" applyFont="1" applyFill="1" applyBorder="1" applyAlignment="1">
      <alignment horizontal="center" vertical="top"/>
    </xf>
    <xf numFmtId="0" fontId="7" fillId="12" borderId="14" xfId="0" applyFont="1" applyFill="1" applyBorder="1" applyAlignment="1">
      <alignment horizontal="center" vertical="top"/>
    </xf>
    <xf numFmtId="164" fontId="10" fillId="12" borderId="29" xfId="4" applyNumberFormat="1" applyFont="1" applyFill="1" applyBorder="1" applyAlignment="1">
      <alignment horizontal="center" vertical="top"/>
    </xf>
    <xf numFmtId="0" fontId="7" fillId="12" borderId="29" xfId="0" applyFont="1" applyFill="1" applyBorder="1" applyAlignment="1">
      <alignment horizontal="center" vertical="top"/>
    </xf>
    <xf numFmtId="9" fontId="7" fillId="13" borderId="24" xfId="2" applyFont="1" applyFill="1" applyBorder="1" applyAlignment="1">
      <alignment horizontal="left" vertical="top" wrapText="1"/>
    </xf>
    <xf numFmtId="9" fontId="7" fillId="13" borderId="13" xfId="2" applyFont="1" applyFill="1" applyBorder="1" applyAlignment="1">
      <alignment horizontal="left" vertical="top" wrapText="1"/>
    </xf>
    <xf numFmtId="0" fontId="7" fillId="0" borderId="36" xfId="0" applyFont="1" applyBorder="1" applyAlignment="1">
      <alignment horizontal="center" vertical="center"/>
    </xf>
    <xf numFmtId="0" fontId="7" fillId="4" borderId="64" xfId="0" applyFont="1" applyFill="1" applyBorder="1" applyAlignment="1">
      <alignment horizontal="center" vertical="center" wrapText="1"/>
    </xf>
    <xf numFmtId="0" fontId="7" fillId="4" borderId="65" xfId="0" applyFont="1" applyFill="1" applyBorder="1" applyAlignment="1">
      <alignment vertical="top" wrapText="1"/>
    </xf>
    <xf numFmtId="0" fontId="7" fillId="0" borderId="48" xfId="0" applyFont="1" applyBorder="1" applyAlignment="1">
      <alignment horizontal="center" vertical="center"/>
    </xf>
    <xf numFmtId="0" fontId="7" fillId="4" borderId="41" xfId="0" applyFont="1" applyFill="1" applyBorder="1" applyAlignment="1">
      <alignment horizontal="center" vertical="center" wrapText="1"/>
    </xf>
    <xf numFmtId="0" fontId="7" fillId="4" borderId="33" xfId="0" applyFont="1" applyFill="1" applyBorder="1" applyAlignment="1">
      <alignment vertical="top" wrapText="1"/>
    </xf>
    <xf numFmtId="9" fontId="7" fillId="13" borderId="30" xfId="2" applyFont="1" applyFill="1" applyBorder="1" applyAlignment="1">
      <alignment horizontal="left" vertical="top" wrapText="1"/>
    </xf>
    <xf numFmtId="0" fontId="7" fillId="0" borderId="66" xfId="4" applyFont="1" applyBorder="1" applyAlignment="1">
      <alignment vertical="top"/>
    </xf>
    <xf numFmtId="0" fontId="7" fillId="0" borderId="27" xfId="4" applyFont="1" applyBorder="1" applyAlignment="1">
      <alignment vertical="top"/>
    </xf>
    <xf numFmtId="0" fontId="7" fillId="0" borderId="13" xfId="0" applyFont="1" applyBorder="1" applyAlignment="1">
      <alignment horizontal="center" vertical="top"/>
    </xf>
    <xf numFmtId="164" fontId="10" fillId="0" borderId="5" xfId="4" applyNumberFormat="1" applyFont="1" applyBorder="1" applyAlignment="1">
      <alignment horizontal="center" vertical="top"/>
    </xf>
    <xf numFmtId="0" fontId="7" fillId="0" borderId="5" xfId="0" applyFont="1" applyBorder="1" applyAlignment="1">
      <alignment horizontal="center" vertical="top"/>
    </xf>
    <xf numFmtId="0" fontId="7" fillId="4" borderId="40" xfId="0" applyFont="1" applyFill="1" applyBorder="1" applyAlignment="1">
      <alignment horizontal="center" vertical="top"/>
    </xf>
    <xf numFmtId="0" fontId="7" fillId="0" borderId="6" xfId="0" applyFont="1" applyBorder="1" applyAlignment="1">
      <alignment horizontal="center" vertical="center" wrapText="1"/>
    </xf>
    <xf numFmtId="164" fontId="10" fillId="0" borderId="8" xfId="4" applyNumberFormat="1" applyFont="1" applyBorder="1" applyAlignment="1">
      <alignment horizontal="center" vertical="top"/>
    </xf>
    <xf numFmtId="0" fontId="7" fillId="4" borderId="34" xfId="0" applyFont="1" applyFill="1" applyBorder="1" applyAlignment="1">
      <alignment horizontal="center" vertical="top"/>
    </xf>
    <xf numFmtId="164" fontId="10" fillId="12" borderId="19" xfId="4" applyNumberFormat="1" applyFont="1" applyFill="1" applyBorder="1" applyAlignment="1">
      <alignment horizontal="center" vertical="top"/>
    </xf>
    <xf numFmtId="49" fontId="7" fillId="0" borderId="4" xfId="0" applyNumberFormat="1" applyFont="1" applyBorder="1" applyAlignment="1">
      <alignment horizontal="center" vertical="top" wrapText="1"/>
    </xf>
    <xf numFmtId="49" fontId="7" fillId="0" borderId="19" xfId="0" applyNumberFormat="1" applyFont="1" applyBorder="1" applyAlignment="1">
      <alignment horizontal="center" vertical="top" wrapText="1"/>
    </xf>
    <xf numFmtId="0" fontId="7" fillId="0" borderId="65" xfId="4" applyFont="1" applyBorder="1" applyAlignment="1">
      <alignment horizontal="left" vertical="top"/>
    </xf>
    <xf numFmtId="0" fontId="7" fillId="4" borderId="40" xfId="0" applyFont="1" applyFill="1" applyBorder="1" applyAlignment="1">
      <alignment horizontal="center" vertical="center" wrapText="1"/>
    </xf>
    <xf numFmtId="164" fontId="7" fillId="4" borderId="32" xfId="0" applyNumberFormat="1" applyFont="1" applyFill="1" applyBorder="1" applyAlignment="1">
      <alignment vertical="center" wrapText="1"/>
    </xf>
    <xf numFmtId="0" fontId="7" fillId="4" borderId="33" xfId="0" applyFont="1" applyFill="1" applyBorder="1" applyAlignment="1">
      <alignment vertical="center" wrapText="1"/>
    </xf>
    <xf numFmtId="164" fontId="10" fillId="12" borderId="12" xfId="4" applyNumberFormat="1" applyFont="1" applyFill="1" applyBorder="1" applyAlignment="1">
      <alignment horizontal="center" vertical="top"/>
    </xf>
    <xf numFmtId="49" fontId="7" fillId="0" borderId="35" xfId="0" applyNumberFormat="1" applyFont="1" applyBorder="1" applyAlignment="1">
      <alignment horizontal="center" vertical="top" wrapText="1"/>
    </xf>
    <xf numFmtId="164" fontId="7" fillId="4" borderId="25" xfId="0" applyNumberFormat="1" applyFont="1" applyFill="1" applyBorder="1" applyAlignment="1">
      <alignment vertical="center" wrapText="1"/>
    </xf>
    <xf numFmtId="0" fontId="7" fillId="4" borderId="26" xfId="0" applyFont="1" applyFill="1" applyBorder="1" applyAlignment="1">
      <alignment vertical="center" wrapText="1"/>
    </xf>
    <xf numFmtId="0" fontId="10" fillId="18" borderId="9" xfId="0" applyFont="1" applyFill="1" applyBorder="1" applyAlignment="1">
      <alignment horizontal="center" vertical="top"/>
    </xf>
    <xf numFmtId="49" fontId="10" fillId="14" borderId="2" xfId="4" applyNumberFormat="1" applyFont="1" applyFill="1" applyBorder="1" applyAlignment="1">
      <alignment vertical="top"/>
    </xf>
    <xf numFmtId="164" fontId="10" fillId="0" borderId="4" xfId="4" applyNumberFormat="1" applyFont="1" applyBorder="1" applyAlignment="1">
      <alignment vertical="top"/>
    </xf>
    <xf numFmtId="0" fontId="7" fillId="0" borderId="66" xfId="4" applyFont="1" applyBorder="1" applyAlignment="1">
      <alignment horizontal="center" vertical="center"/>
    </xf>
    <xf numFmtId="164" fontId="7" fillId="4" borderId="27" xfId="0" applyNumberFormat="1" applyFont="1" applyFill="1" applyBorder="1" applyAlignment="1">
      <alignment horizontal="center" vertical="center" wrapText="1"/>
    </xf>
    <xf numFmtId="0" fontId="7" fillId="0" borderId="48" xfId="4" applyFont="1" applyBorder="1" applyAlignment="1">
      <alignment horizontal="center" vertical="center"/>
    </xf>
    <xf numFmtId="164" fontId="7" fillId="4" borderId="50" xfId="0" applyNumberFormat="1" applyFont="1" applyFill="1" applyBorder="1" applyAlignment="1">
      <alignment horizontal="center" vertical="center" wrapText="1"/>
    </xf>
    <xf numFmtId="164" fontId="10" fillId="12" borderId="24" xfId="4" applyNumberFormat="1" applyFont="1" applyFill="1" applyBorder="1" applyAlignment="1">
      <alignment horizontal="center" vertical="top"/>
    </xf>
    <xf numFmtId="0" fontId="10" fillId="12" borderId="24" xfId="0" applyFont="1" applyFill="1" applyBorder="1" applyAlignment="1">
      <alignment horizontal="center" vertical="top"/>
    </xf>
    <xf numFmtId="164" fontId="10" fillId="12" borderId="9" xfId="4" applyNumberFormat="1" applyFont="1" applyFill="1" applyBorder="1" applyAlignment="1">
      <alignment horizontal="center" vertical="top"/>
    </xf>
    <xf numFmtId="0" fontId="7" fillId="12" borderId="9" xfId="0" applyFont="1" applyFill="1" applyBorder="1" applyAlignment="1">
      <alignment horizontal="center" vertical="top"/>
    </xf>
    <xf numFmtId="0" fontId="7" fillId="4" borderId="46" xfId="0" applyFont="1" applyFill="1" applyBorder="1" applyAlignment="1">
      <alignment vertical="center" wrapText="1"/>
    </xf>
    <xf numFmtId="49" fontId="7" fillId="0" borderId="24" xfId="0" applyNumberFormat="1" applyFont="1" applyBorder="1" applyAlignment="1">
      <alignment horizontal="center" vertical="top" wrapText="1"/>
    </xf>
    <xf numFmtId="0" fontId="10" fillId="0" borderId="0" xfId="0" applyFont="1" applyAlignment="1">
      <alignment horizontal="center" vertical="top" wrapText="1"/>
    </xf>
    <xf numFmtId="0" fontId="10" fillId="13" borderId="24" xfId="0" applyFont="1" applyFill="1" applyBorder="1" applyAlignment="1">
      <alignment vertical="top" wrapText="1"/>
    </xf>
    <xf numFmtId="0" fontId="7" fillId="4" borderId="51" xfId="0" applyFont="1" applyFill="1" applyBorder="1" applyAlignment="1">
      <alignment vertical="center" wrapText="1"/>
    </xf>
    <xf numFmtId="164" fontId="7" fillId="4" borderId="58" xfId="0" applyNumberFormat="1" applyFont="1" applyFill="1" applyBorder="1" applyAlignment="1">
      <alignment vertical="center" wrapText="1"/>
    </xf>
    <xf numFmtId="0" fontId="7" fillId="4" borderId="53" xfId="0" applyFont="1" applyFill="1" applyBorder="1" applyAlignment="1">
      <alignment vertical="center" wrapText="1"/>
    </xf>
    <xf numFmtId="164" fontId="7" fillId="0" borderId="4" xfId="4" applyNumberFormat="1" applyFont="1" applyBorder="1" applyAlignment="1">
      <alignment horizontal="center" vertical="top"/>
    </xf>
    <xf numFmtId="0" fontId="7" fillId="0" borderId="19" xfId="4" applyFont="1" applyBorder="1" applyAlignment="1">
      <alignment horizontal="center" vertical="top"/>
    </xf>
    <xf numFmtId="164" fontId="7" fillId="0" borderId="29" xfId="4" applyNumberFormat="1" applyFont="1" applyBorder="1" applyAlignment="1">
      <alignment horizontal="center" vertical="top"/>
    </xf>
    <xf numFmtId="0" fontId="7" fillId="0" borderId="29" xfId="4" applyFont="1" applyBorder="1" applyAlignment="1">
      <alignment horizontal="center" vertical="top"/>
    </xf>
    <xf numFmtId="0" fontId="7" fillId="4" borderId="60" xfId="0" applyFont="1" applyFill="1" applyBorder="1" applyAlignment="1">
      <alignment vertical="center" wrapText="1"/>
    </xf>
    <xf numFmtId="164" fontId="7" fillId="4" borderId="57" xfId="0" applyNumberFormat="1" applyFont="1" applyFill="1" applyBorder="1" applyAlignment="1">
      <alignment horizontal="center" vertical="center" wrapText="1"/>
    </xf>
    <xf numFmtId="0" fontId="7" fillId="4" borderId="65" xfId="0" applyFont="1" applyFill="1" applyBorder="1" applyAlignment="1">
      <alignment vertical="center" wrapText="1"/>
    </xf>
    <xf numFmtId="0" fontId="7" fillId="4" borderId="66" xfId="0" applyFont="1" applyFill="1" applyBorder="1" applyAlignment="1">
      <alignment horizontal="center" vertical="top" wrapText="1"/>
    </xf>
    <xf numFmtId="164" fontId="7" fillId="4" borderId="27" xfId="0" applyNumberFormat="1" applyFont="1" applyFill="1" applyBorder="1" applyAlignment="1">
      <alignment horizontal="center" vertical="center" wrapText="1"/>
    </xf>
    <xf numFmtId="0" fontId="7" fillId="4" borderId="36" xfId="0" applyFont="1" applyFill="1" applyBorder="1" applyAlignment="1">
      <alignment horizontal="center" vertical="top" wrapText="1"/>
    </xf>
    <xf numFmtId="164" fontId="7" fillId="4" borderId="70" xfId="0" applyNumberFormat="1" applyFont="1" applyFill="1" applyBorder="1" applyAlignment="1">
      <alignment horizontal="center" vertical="center" wrapText="1"/>
    </xf>
    <xf numFmtId="0" fontId="7" fillId="4" borderId="38" xfId="0" applyFont="1" applyFill="1" applyBorder="1" applyAlignment="1">
      <alignment horizontal="left" vertical="top" wrapText="1"/>
    </xf>
    <xf numFmtId="164" fontId="7" fillId="4" borderId="32" xfId="0" applyNumberFormat="1" applyFont="1" applyFill="1" applyBorder="1" applyAlignment="1">
      <alignment horizontal="center" vertical="center" wrapText="1"/>
    </xf>
    <xf numFmtId="49" fontId="10" fillId="0" borderId="24" xfId="4" applyNumberFormat="1" applyFont="1" applyBorder="1" applyAlignment="1">
      <alignment horizontal="center" vertical="center"/>
    </xf>
    <xf numFmtId="49" fontId="10" fillId="0" borderId="13" xfId="4" applyNumberFormat="1" applyFont="1" applyBorder="1" applyAlignment="1">
      <alignment horizontal="center" vertical="center"/>
    </xf>
    <xf numFmtId="164" fontId="10" fillId="0" borderId="17" xfId="4" applyNumberFormat="1" applyFont="1" applyBorder="1" applyAlignment="1">
      <alignment horizontal="center" vertical="top"/>
    </xf>
    <xf numFmtId="164" fontId="7" fillId="0" borderId="32" xfId="0" applyNumberFormat="1" applyFont="1" applyBorder="1" applyAlignment="1">
      <alignment horizontal="center" vertical="center" wrapText="1"/>
    </xf>
    <xf numFmtId="0" fontId="7" fillId="0" borderId="8" xfId="0" applyFont="1" applyBorder="1" applyAlignment="1">
      <alignment vertical="center" wrapText="1"/>
    </xf>
    <xf numFmtId="166" fontId="10" fillId="11" borderId="4" xfId="1" applyFont="1" applyFill="1" applyBorder="1" applyAlignment="1">
      <alignment horizontal="center" vertical="top"/>
    </xf>
    <xf numFmtId="166" fontId="10" fillId="0" borderId="4" xfId="1" applyFont="1" applyFill="1" applyBorder="1" applyAlignment="1">
      <alignment horizontal="center" vertical="top"/>
    </xf>
    <xf numFmtId="166" fontId="10" fillId="0" borderId="17" xfId="1" applyFont="1" applyFill="1" applyBorder="1" applyAlignment="1">
      <alignment horizontal="center" vertical="top"/>
    </xf>
    <xf numFmtId="167" fontId="10" fillId="0" borderId="8" xfId="1" applyNumberFormat="1" applyFont="1" applyFill="1" applyBorder="1" applyAlignment="1">
      <alignment horizontal="center" vertical="top"/>
    </xf>
    <xf numFmtId="0" fontId="7" fillId="0" borderId="36" xfId="4" applyFont="1" applyBorder="1" applyAlignment="1">
      <alignment vertical="top"/>
    </xf>
    <xf numFmtId="0" fontId="7" fillId="0" borderId="70" xfId="4" applyFont="1" applyBorder="1" applyAlignment="1">
      <alignment vertical="top"/>
    </xf>
    <xf numFmtId="0" fontId="7" fillId="0" borderId="38" xfId="4" applyFont="1" applyBorder="1" applyAlignment="1">
      <alignment vertical="top"/>
    </xf>
    <xf numFmtId="166" fontId="10" fillId="11" borderId="19" xfId="1" applyFont="1" applyFill="1" applyBorder="1" applyAlignment="1">
      <alignment horizontal="center" vertical="top"/>
    </xf>
    <xf numFmtId="0" fontId="10" fillId="0" borderId="4" xfId="1" applyNumberFormat="1" applyFont="1" applyFill="1" applyBorder="1" applyAlignment="1">
      <alignment horizontal="center" vertical="top"/>
    </xf>
    <xf numFmtId="0" fontId="7" fillId="0" borderId="48" xfId="0" applyFont="1" applyBorder="1" applyAlignment="1">
      <alignment horizontal="center" vertical="center" wrapText="1"/>
    </xf>
    <xf numFmtId="164" fontId="7" fillId="0" borderId="50" xfId="0" applyNumberFormat="1" applyFont="1" applyBorder="1" applyAlignment="1">
      <alignment horizontal="center" vertical="center" wrapText="1"/>
    </xf>
    <xf numFmtId="0" fontId="7" fillId="0" borderId="35" xfId="0" applyFont="1" applyBorder="1" applyAlignment="1">
      <alignment horizontal="left" vertical="center" wrapText="1"/>
    </xf>
    <xf numFmtId="166" fontId="10" fillId="0" borderId="14" xfId="1" applyFont="1" applyFill="1" applyBorder="1" applyAlignment="1">
      <alignment horizontal="center" vertical="top"/>
    </xf>
    <xf numFmtId="0" fontId="7" fillId="0" borderId="66" xfId="0" applyFont="1" applyBorder="1" applyAlignment="1">
      <alignment horizontal="center" vertical="top" wrapText="1"/>
    </xf>
    <xf numFmtId="164" fontId="7" fillId="0" borderId="27" xfId="0" applyNumberFormat="1" applyFont="1" applyBorder="1" applyAlignment="1">
      <alignment horizontal="center" vertical="top" wrapText="1"/>
    </xf>
    <xf numFmtId="0" fontId="7" fillId="0" borderId="22" xfId="0" applyFont="1" applyBorder="1" applyAlignment="1">
      <alignment vertical="top" wrapText="1"/>
    </xf>
    <xf numFmtId="166" fontId="10" fillId="0" borderId="5" xfId="1" applyFont="1" applyFill="1" applyBorder="1" applyAlignment="1">
      <alignment horizontal="center" vertical="top"/>
    </xf>
    <xf numFmtId="0" fontId="7" fillId="0" borderId="55" xfId="4" applyFont="1" applyBorder="1" applyAlignment="1">
      <alignment vertical="top"/>
    </xf>
    <xf numFmtId="0" fontId="7" fillId="0" borderId="39" xfId="4" applyFont="1" applyBorder="1" applyAlignment="1">
      <alignment vertical="top"/>
    </xf>
    <xf numFmtId="0" fontId="7" fillId="0" borderId="17" xfId="4" applyFont="1" applyBorder="1" applyAlignment="1">
      <alignment vertical="top"/>
    </xf>
    <xf numFmtId="2" fontId="10" fillId="0" borderId="24" xfId="4" applyNumberFormat="1" applyFont="1" applyBorder="1" applyAlignment="1">
      <alignment horizontal="center" vertical="top"/>
    </xf>
    <xf numFmtId="164" fontId="7" fillId="0" borderId="27" xfId="0" applyNumberFormat="1" applyFont="1" applyBorder="1" applyAlignment="1">
      <alignment horizontal="center" vertical="top" wrapText="1"/>
    </xf>
    <xf numFmtId="0" fontId="7" fillId="0" borderId="28" xfId="0" applyFont="1" applyBorder="1" applyAlignment="1">
      <alignment horizontal="left" vertical="top" wrapText="1"/>
    </xf>
    <xf numFmtId="0" fontId="7" fillId="0" borderId="34" xfId="0" applyFont="1" applyBorder="1" applyAlignment="1">
      <alignment horizontal="center" vertical="top" wrapText="1"/>
    </xf>
    <xf numFmtId="164" fontId="7" fillId="0" borderId="50" xfId="0" applyNumberFormat="1" applyFont="1" applyBorder="1" applyAlignment="1">
      <alignment horizontal="center" vertical="top" wrapText="1"/>
    </xf>
    <xf numFmtId="49" fontId="10" fillId="0" borderId="30" xfId="4" applyNumberFormat="1" applyFont="1" applyBorder="1" applyAlignment="1">
      <alignment horizontal="center" vertical="center"/>
    </xf>
    <xf numFmtId="0" fontId="7" fillId="0" borderId="51" xfId="4" applyFont="1" applyBorder="1" applyAlignment="1">
      <alignment vertical="top"/>
    </xf>
    <xf numFmtId="0" fontId="7" fillId="0" borderId="38" xfId="0" applyFont="1" applyBorder="1" applyAlignment="1">
      <alignment vertical="center" wrapText="1"/>
    </xf>
    <xf numFmtId="0" fontId="7" fillId="0" borderId="6" xfId="4" applyFont="1" applyBorder="1" applyAlignment="1">
      <alignment vertical="top"/>
    </xf>
    <xf numFmtId="0" fontId="7" fillId="0" borderId="8" xfId="4" applyFont="1" applyBorder="1" applyAlignment="1">
      <alignment vertical="top"/>
    </xf>
    <xf numFmtId="164" fontId="10" fillId="12" borderId="13" xfId="4" applyNumberFormat="1" applyFont="1" applyFill="1" applyBorder="1" applyAlignment="1">
      <alignment horizontal="center" vertical="top"/>
    </xf>
    <xf numFmtId="0" fontId="7" fillId="12" borderId="13" xfId="0" applyFont="1" applyFill="1" applyBorder="1" applyAlignment="1">
      <alignment horizontal="center" vertical="top"/>
    </xf>
    <xf numFmtId="0" fontId="7" fillId="4" borderId="53" xfId="0" applyFont="1" applyFill="1" applyBorder="1" applyAlignment="1">
      <alignment horizontal="left" vertical="top" wrapText="1"/>
    </xf>
    <xf numFmtId="164" fontId="10" fillId="11" borderId="24" xfId="4" applyNumberFormat="1" applyFont="1" applyFill="1" applyBorder="1" applyAlignment="1">
      <alignment horizontal="center" vertical="top"/>
    </xf>
    <xf numFmtId="49" fontId="7" fillId="0" borderId="24" xfId="4" applyNumberFormat="1" applyFont="1" applyBorder="1" applyAlignment="1">
      <alignment horizontal="center" vertical="top"/>
    </xf>
    <xf numFmtId="49" fontId="7" fillId="0" borderId="13" xfId="4" applyNumberFormat="1" applyFont="1" applyBorder="1" applyAlignment="1">
      <alignment horizontal="center" vertical="center" textRotation="90"/>
    </xf>
    <xf numFmtId="0" fontId="10" fillId="12" borderId="13" xfId="4" applyFont="1" applyFill="1" applyBorder="1" applyAlignment="1">
      <alignment horizontal="center" vertical="center" textRotation="90" wrapText="1"/>
    </xf>
    <xf numFmtId="0" fontId="7" fillId="13" borderId="24" xfId="0" applyFont="1" applyFill="1" applyBorder="1" applyAlignment="1">
      <alignment horizontal="left" vertical="top" wrapText="1"/>
    </xf>
    <xf numFmtId="49" fontId="10" fillId="14" borderId="0" xfId="4" applyNumberFormat="1" applyFont="1" applyFill="1" applyAlignment="1">
      <alignment vertical="top"/>
    </xf>
    <xf numFmtId="164" fontId="10" fillId="0" borderId="24" xfId="4" applyNumberFormat="1" applyFont="1" applyBorder="1" applyAlignment="1">
      <alignment horizontal="center" vertical="top"/>
    </xf>
    <xf numFmtId="49" fontId="7" fillId="0" borderId="13" xfId="4" applyNumberFormat="1" applyFont="1" applyBorder="1" applyAlignment="1">
      <alignment horizontal="center" vertical="top"/>
    </xf>
    <xf numFmtId="49" fontId="10" fillId="13" borderId="13" xfId="4" applyNumberFormat="1" applyFont="1" applyFill="1" applyBorder="1" applyAlignment="1">
      <alignment horizontal="center" vertical="top"/>
    </xf>
    <xf numFmtId="0" fontId="7" fillId="0" borderId="50" xfId="4" applyFont="1" applyBorder="1" applyAlignment="1">
      <alignment horizontal="center" vertical="top"/>
    </xf>
    <xf numFmtId="49" fontId="7" fillId="0" borderId="30" xfId="4" applyNumberFormat="1" applyFont="1" applyBorder="1" applyAlignment="1">
      <alignment horizontal="center" vertical="top"/>
    </xf>
    <xf numFmtId="49" fontId="10" fillId="14" borderId="23" xfId="4" applyNumberFormat="1" applyFont="1" applyFill="1" applyBorder="1" applyAlignment="1">
      <alignment vertical="top"/>
    </xf>
    <xf numFmtId="49" fontId="10" fillId="14" borderId="3" xfId="4" applyNumberFormat="1" applyFont="1" applyFill="1" applyBorder="1" applyAlignment="1">
      <alignment vertical="top"/>
    </xf>
    <xf numFmtId="0" fontId="7" fillId="13" borderId="13" xfId="0" applyFont="1" applyFill="1" applyBorder="1" applyAlignment="1">
      <alignment horizontal="left" vertical="top" wrapText="1"/>
    </xf>
    <xf numFmtId="49" fontId="7" fillId="0" borderId="0" xfId="0" applyNumberFormat="1" applyFont="1" applyAlignment="1">
      <alignment horizontal="left" vertical="top" wrapText="1"/>
    </xf>
    <xf numFmtId="0" fontId="7" fillId="4" borderId="53" xfId="0" applyFont="1" applyFill="1" applyBorder="1" applyAlignment="1">
      <alignment horizontal="left" vertical="top" wrapText="1"/>
    </xf>
    <xf numFmtId="0" fontId="7" fillId="0" borderId="27" xfId="4" applyFont="1" applyBorder="1" applyAlignment="1">
      <alignment horizontal="center" vertical="top"/>
    </xf>
    <xf numFmtId="0" fontId="7" fillId="13" borderId="42" xfId="0" applyFont="1" applyFill="1" applyBorder="1" applyAlignment="1">
      <alignment horizontal="left" vertical="top" wrapText="1"/>
    </xf>
    <xf numFmtId="0" fontId="7" fillId="0" borderId="53" xfId="4" applyFont="1" applyBorder="1" applyAlignment="1">
      <alignment vertical="top" wrapText="1"/>
    </xf>
    <xf numFmtId="0" fontId="7" fillId="13" borderId="60" xfId="0" applyFont="1" applyFill="1" applyBorder="1" applyAlignment="1">
      <alignment horizontal="left" vertical="top" wrapText="1"/>
    </xf>
    <xf numFmtId="0" fontId="7" fillId="0" borderId="32" xfId="4" applyFont="1" applyBorder="1" applyAlignment="1">
      <alignment horizontal="center" vertical="top"/>
    </xf>
    <xf numFmtId="0" fontId="7" fillId="0" borderId="33" xfId="4" applyFont="1" applyBorder="1" applyAlignment="1">
      <alignment vertical="top" wrapText="1"/>
    </xf>
    <xf numFmtId="0" fontId="7" fillId="13" borderId="40" xfId="0" applyFont="1" applyFill="1" applyBorder="1" applyAlignment="1">
      <alignment horizontal="left" vertical="top" wrapText="1"/>
    </xf>
    <xf numFmtId="0" fontId="7" fillId="0" borderId="25" xfId="4" applyFont="1" applyBorder="1" applyAlignment="1">
      <alignment horizontal="center" vertical="top"/>
    </xf>
    <xf numFmtId="49" fontId="10" fillId="0" borderId="24" xfId="4" applyNumberFormat="1" applyFont="1" applyBorder="1" applyAlignment="1">
      <alignment horizontal="left" vertical="top"/>
    </xf>
    <xf numFmtId="0" fontId="36" fillId="13" borderId="70" xfId="0" applyFont="1" applyFill="1" applyBorder="1" applyAlignment="1">
      <alignment horizontal="left" vertical="top" wrapText="1"/>
    </xf>
    <xf numFmtId="49" fontId="10" fillId="0" borderId="13" xfId="4" applyNumberFormat="1" applyFont="1" applyBorder="1" applyAlignment="1">
      <alignment horizontal="left" vertical="top"/>
    </xf>
    <xf numFmtId="0" fontId="36" fillId="13" borderId="57" xfId="0" applyFont="1" applyFill="1" applyBorder="1" applyAlignment="1">
      <alignment horizontal="left" vertical="top" wrapText="1"/>
    </xf>
    <xf numFmtId="0" fontId="10" fillId="18" borderId="24" xfId="0" applyFont="1" applyFill="1" applyBorder="1" applyAlignment="1">
      <alignment horizontal="center" vertical="top"/>
    </xf>
    <xf numFmtId="0" fontId="4" fillId="0" borderId="24" xfId="0" applyFont="1" applyBorder="1" applyAlignment="1">
      <alignment horizontal="left" vertical="top" wrapText="1"/>
    </xf>
    <xf numFmtId="0" fontId="4" fillId="0" borderId="13" xfId="0" applyFont="1" applyBorder="1" applyAlignment="1">
      <alignment horizontal="left" vertical="top" wrapText="1"/>
    </xf>
    <xf numFmtId="0" fontId="7" fillId="0" borderId="15" xfId="0" applyFont="1" applyBorder="1" applyAlignment="1">
      <alignment horizontal="center" vertical="top" wrapText="1"/>
    </xf>
    <xf numFmtId="164" fontId="7" fillId="0" borderId="41" xfId="0" applyNumberFormat="1" applyFont="1" applyBorder="1" applyAlignment="1">
      <alignment horizontal="center" vertical="center" wrapText="1"/>
    </xf>
    <xf numFmtId="0" fontId="7" fillId="0" borderId="33" xfId="0" applyFont="1" applyBorder="1" applyAlignment="1">
      <alignment horizontal="left" vertical="center" wrapText="1"/>
    </xf>
    <xf numFmtId="164" fontId="10" fillId="0" borderId="13" xfId="4" applyNumberFormat="1" applyFont="1" applyBorder="1" applyAlignment="1">
      <alignment horizontal="center" vertical="top"/>
    </xf>
    <xf numFmtId="164" fontId="7" fillId="4" borderId="41" xfId="0" applyNumberFormat="1" applyFont="1" applyFill="1" applyBorder="1" applyAlignment="1">
      <alignment horizontal="center" vertical="center" wrapText="1"/>
    </xf>
    <xf numFmtId="0" fontId="7" fillId="4" borderId="33" xfId="0" applyFont="1" applyFill="1" applyBorder="1" applyAlignment="1">
      <alignment horizontal="left" vertical="center" wrapText="1"/>
    </xf>
    <xf numFmtId="164" fontId="10" fillId="0" borderId="30" xfId="4" applyNumberFormat="1" applyFont="1" applyBorder="1" applyAlignment="1">
      <alignment horizontal="center" vertical="top"/>
    </xf>
    <xf numFmtId="0" fontId="10" fillId="12" borderId="2" xfId="4" applyFont="1" applyFill="1" applyBorder="1" applyAlignment="1">
      <alignment horizontal="center" vertical="center" textRotation="90" wrapText="1"/>
    </xf>
    <xf numFmtId="49" fontId="10" fillId="0" borderId="19" xfId="4" applyNumberFormat="1" applyFont="1" applyBorder="1" applyAlignment="1">
      <alignment horizontal="center" vertical="top"/>
    </xf>
    <xf numFmtId="164" fontId="10" fillId="4" borderId="13" xfId="4" applyNumberFormat="1" applyFont="1" applyFill="1" applyBorder="1" applyAlignment="1">
      <alignment horizontal="center" vertical="top"/>
    </xf>
    <xf numFmtId="0" fontId="10" fillId="12" borderId="18" xfId="4" applyFont="1" applyFill="1" applyBorder="1" applyAlignment="1">
      <alignment horizontal="center" vertical="center" textRotation="90" wrapText="1"/>
    </xf>
    <xf numFmtId="0" fontId="10" fillId="12" borderId="34" xfId="4" applyFont="1" applyFill="1" applyBorder="1" applyAlignment="1">
      <alignment horizontal="center" vertical="center" textRotation="90" wrapText="1"/>
    </xf>
    <xf numFmtId="0" fontId="10" fillId="11" borderId="24" xfId="0" applyFont="1" applyFill="1" applyBorder="1" applyAlignment="1">
      <alignment horizontal="center" vertical="top"/>
    </xf>
    <xf numFmtId="164" fontId="10" fillId="4" borderId="14" xfId="4" applyNumberFormat="1" applyFont="1" applyFill="1" applyBorder="1" applyAlignment="1">
      <alignment horizontal="center" vertical="top"/>
    </xf>
    <xf numFmtId="0" fontId="7" fillId="0" borderId="6" xfId="0" applyFont="1" applyBorder="1" applyAlignment="1">
      <alignment horizontal="center" vertical="top" wrapText="1"/>
    </xf>
    <xf numFmtId="0" fontId="7" fillId="0" borderId="33" xfId="0" applyFont="1" applyBorder="1" applyAlignment="1">
      <alignment vertical="top"/>
    </xf>
    <xf numFmtId="0" fontId="7" fillId="5" borderId="46" xfId="4" applyFont="1" applyFill="1" applyBorder="1" applyAlignment="1">
      <alignment vertical="top"/>
    </xf>
    <xf numFmtId="49" fontId="10" fillId="0" borderId="2" xfId="4" applyNumberFormat="1" applyFont="1" applyBorder="1" applyAlignment="1">
      <alignment horizontal="center" vertical="top"/>
    </xf>
    <xf numFmtId="0" fontId="7" fillId="5" borderId="66" xfId="4" applyFont="1" applyFill="1" applyBorder="1" applyAlignment="1">
      <alignment vertical="top"/>
    </xf>
    <xf numFmtId="49" fontId="10" fillId="0" borderId="18" xfId="4" applyNumberFormat="1" applyFont="1" applyBorder="1" applyAlignment="1">
      <alignment horizontal="center" vertical="top"/>
    </xf>
    <xf numFmtId="0" fontId="7" fillId="5" borderId="6" xfId="0" applyFont="1" applyFill="1" applyBorder="1" applyAlignment="1">
      <alignment horizontal="center" vertical="top" wrapText="1"/>
    </xf>
    <xf numFmtId="0" fontId="7" fillId="0" borderId="41" xfId="0" applyFont="1" applyBorder="1" applyAlignment="1">
      <alignment horizontal="center" vertical="top" wrapText="1"/>
    </xf>
    <xf numFmtId="49" fontId="10" fillId="0" borderId="34" xfId="4" applyNumberFormat="1" applyFont="1" applyBorder="1" applyAlignment="1">
      <alignment horizontal="center" vertical="top"/>
    </xf>
    <xf numFmtId="0" fontId="7" fillId="5" borderId="36" xfId="4" applyFont="1" applyFill="1" applyBorder="1" applyAlignment="1">
      <alignment vertical="top"/>
    </xf>
    <xf numFmtId="0" fontId="7" fillId="5" borderId="60" xfId="4" applyFont="1" applyFill="1" applyBorder="1" applyAlignment="1">
      <alignment vertical="top"/>
    </xf>
    <xf numFmtId="49" fontId="10" fillId="0" borderId="16" xfId="4" applyNumberFormat="1" applyFont="1" applyBorder="1" applyAlignment="1">
      <alignment horizontal="center" vertical="top"/>
    </xf>
    <xf numFmtId="0" fontId="7" fillId="5" borderId="51" xfId="0" applyFont="1" applyFill="1" applyBorder="1" applyAlignment="1">
      <alignment horizontal="center" vertical="top" wrapText="1"/>
    </xf>
    <xf numFmtId="164" fontId="7" fillId="4" borderId="52" xfId="0" applyNumberFormat="1" applyFont="1" applyFill="1" applyBorder="1" applyAlignment="1">
      <alignment horizontal="center" vertical="center" wrapText="1"/>
    </xf>
    <xf numFmtId="164" fontId="10" fillId="4" borderId="5" xfId="4" applyNumberFormat="1" applyFont="1" applyFill="1" applyBorder="1" applyAlignment="1">
      <alignment horizontal="center" vertical="top"/>
    </xf>
    <xf numFmtId="49" fontId="10" fillId="0" borderId="21" xfId="4" applyNumberFormat="1" applyFont="1" applyBorder="1" applyAlignment="1">
      <alignment horizontal="center" vertical="top"/>
    </xf>
    <xf numFmtId="0" fontId="7" fillId="0" borderId="48" xfId="0" applyFont="1" applyBorder="1" applyAlignment="1">
      <alignment horizontal="center" vertical="top" wrapText="1"/>
    </xf>
    <xf numFmtId="164" fontId="7" fillId="0" borderId="49" xfId="0" applyNumberFormat="1" applyFont="1" applyBorder="1" applyAlignment="1">
      <alignment horizontal="center" vertical="center" wrapText="1"/>
    </xf>
    <xf numFmtId="0" fontId="7" fillId="0" borderId="44" xfId="0" applyFont="1" applyBorder="1" applyAlignment="1">
      <alignment horizontal="left" vertical="top" wrapText="1"/>
    </xf>
    <xf numFmtId="0" fontId="7" fillId="0" borderId="36" xfId="4" applyFont="1" applyBorder="1" applyAlignment="1">
      <alignment horizontal="center" vertical="top"/>
    </xf>
    <xf numFmtId="0" fontId="7" fillId="0" borderId="70" xfId="4" applyFont="1" applyBorder="1" applyAlignment="1">
      <alignment horizontal="center" vertical="top"/>
    </xf>
    <xf numFmtId="0" fontId="7" fillId="0" borderId="38" xfId="4" applyFont="1" applyBorder="1" applyAlignment="1">
      <alignment horizontal="left" vertical="top"/>
    </xf>
    <xf numFmtId="164" fontId="10" fillId="11" borderId="19" xfId="4" applyNumberFormat="1" applyFont="1" applyFill="1" applyBorder="1" applyAlignment="1">
      <alignment horizontal="center" vertical="top"/>
    </xf>
    <xf numFmtId="0" fontId="7" fillId="0" borderId="57" xfId="4" applyFont="1" applyBorder="1" applyAlignment="1">
      <alignment horizontal="center" vertical="top"/>
    </xf>
    <xf numFmtId="0" fontId="7" fillId="4" borderId="28" xfId="0" applyFont="1" applyFill="1" applyBorder="1" applyAlignment="1">
      <alignment horizontal="left" vertical="top" wrapText="1"/>
    </xf>
    <xf numFmtId="0" fontId="7" fillId="0" borderId="42" xfId="4" applyFont="1" applyBorder="1" applyAlignment="1">
      <alignment horizontal="center" vertical="top"/>
    </xf>
    <xf numFmtId="49" fontId="10" fillId="13" borderId="24" xfId="4" applyNumberFormat="1" applyFont="1" applyFill="1" applyBorder="1" applyAlignment="1">
      <alignment horizontal="left" vertical="top"/>
    </xf>
    <xf numFmtId="49" fontId="10" fillId="13" borderId="13" xfId="4" applyNumberFormat="1" applyFont="1" applyFill="1" applyBorder="1" applyAlignment="1">
      <alignment horizontal="left" vertical="top"/>
    </xf>
    <xf numFmtId="49" fontId="10" fillId="0" borderId="30" xfId="4" applyNumberFormat="1" applyFont="1" applyBorder="1" applyAlignment="1">
      <alignment horizontal="left" vertical="top"/>
    </xf>
    <xf numFmtId="49" fontId="10" fillId="13" borderId="30" xfId="4" applyNumberFormat="1" applyFont="1" applyFill="1" applyBorder="1" applyAlignment="1">
      <alignment horizontal="left" vertical="top"/>
    </xf>
    <xf numFmtId="49" fontId="7" fillId="0" borderId="24" xfId="4" applyNumberFormat="1" applyFont="1" applyBorder="1" applyAlignment="1">
      <alignment vertical="top"/>
    </xf>
    <xf numFmtId="0" fontId="7" fillId="0" borderId="1" xfId="0" applyFont="1" applyBorder="1" applyAlignment="1">
      <alignment horizontal="center" vertical="top"/>
    </xf>
    <xf numFmtId="49" fontId="7" fillId="0" borderId="13" xfId="4" applyNumberFormat="1" applyFont="1" applyBorder="1" applyAlignment="1">
      <alignment vertical="top"/>
    </xf>
    <xf numFmtId="49" fontId="7" fillId="0" borderId="30" xfId="4" applyNumberFormat="1" applyFont="1" applyBorder="1" applyAlignment="1">
      <alignment vertical="top"/>
    </xf>
    <xf numFmtId="0" fontId="7" fillId="0" borderId="66" xfId="4" applyFont="1" applyBorder="1" applyAlignment="1">
      <alignment horizontal="center" vertical="top"/>
    </xf>
    <xf numFmtId="0" fontId="36" fillId="13" borderId="24" xfId="0" applyFont="1" applyFill="1" applyBorder="1" applyAlignment="1">
      <alignment horizontal="left" vertical="top" wrapText="1"/>
    </xf>
    <xf numFmtId="49" fontId="17" fillId="13" borderId="13" xfId="4" applyNumberFormat="1" applyFont="1" applyFill="1" applyBorder="1" applyAlignment="1">
      <alignment horizontal="center" vertical="top"/>
    </xf>
    <xf numFmtId="0" fontId="36" fillId="13" borderId="13" xfId="0" applyFont="1" applyFill="1" applyBorder="1" applyAlignment="1">
      <alignment horizontal="left" vertical="top" wrapText="1"/>
    </xf>
    <xf numFmtId="0" fontId="36" fillId="0" borderId="28" xfId="0" applyFont="1" applyBorder="1" applyAlignment="1">
      <alignment horizontal="left" vertical="top" wrapText="1"/>
    </xf>
    <xf numFmtId="0" fontId="36" fillId="0" borderId="6" xfId="0" applyFont="1" applyBorder="1" applyAlignment="1">
      <alignment horizontal="center" vertical="center" wrapText="1"/>
    </xf>
    <xf numFmtId="164" fontId="36" fillId="0" borderId="32" xfId="0" applyNumberFormat="1" applyFont="1" applyBorder="1" applyAlignment="1">
      <alignment horizontal="center" vertical="center" wrapText="1"/>
    </xf>
    <xf numFmtId="0" fontId="36" fillId="0" borderId="44" xfId="0" applyFont="1" applyBorder="1" applyAlignment="1">
      <alignment horizontal="left" vertical="top" wrapText="1"/>
    </xf>
    <xf numFmtId="164" fontId="17" fillId="0" borderId="29" xfId="4" applyNumberFormat="1" applyFont="1" applyBorder="1" applyAlignment="1">
      <alignment horizontal="center" vertical="top"/>
    </xf>
    <xf numFmtId="0" fontId="36" fillId="13" borderId="30" xfId="0" applyFont="1" applyFill="1" applyBorder="1" applyAlignment="1">
      <alignment horizontal="left" vertical="top" wrapText="1"/>
    </xf>
    <xf numFmtId="49" fontId="17" fillId="13" borderId="30" xfId="4" applyNumberFormat="1" applyFont="1" applyFill="1" applyBorder="1" applyAlignment="1">
      <alignment horizontal="center" vertical="top"/>
    </xf>
    <xf numFmtId="49" fontId="10" fillId="0" borderId="4" xfId="4" applyNumberFormat="1" applyFont="1" applyBorder="1" applyAlignment="1">
      <alignment horizontal="center" vertical="top"/>
    </xf>
    <xf numFmtId="49" fontId="10" fillId="0" borderId="35" xfId="4" applyNumberFormat="1" applyFont="1" applyBorder="1" applyAlignment="1">
      <alignment horizontal="center" vertical="top"/>
    </xf>
    <xf numFmtId="164" fontId="7" fillId="0" borderId="27" xfId="0" applyNumberFormat="1" applyFont="1" applyBorder="1" applyAlignment="1">
      <alignment horizontal="center" vertical="center" wrapText="1"/>
    </xf>
    <xf numFmtId="164" fontId="10" fillId="19" borderId="4" xfId="4" applyNumberFormat="1" applyFont="1" applyFill="1" applyBorder="1" applyAlignment="1">
      <alignment horizontal="center" vertical="top"/>
    </xf>
    <xf numFmtId="0" fontId="7" fillId="0" borderId="28" xfId="0" applyFont="1" applyBorder="1" applyAlignment="1">
      <alignment horizontal="left" vertical="top" wrapText="1"/>
    </xf>
    <xf numFmtId="164" fontId="7" fillId="0" borderId="14" xfId="4" applyNumberFormat="1" applyFont="1" applyBorder="1" applyAlignment="1">
      <alignment horizontal="center" vertical="top"/>
    </xf>
    <xf numFmtId="164" fontId="10" fillId="0" borderId="57" xfId="4" applyNumberFormat="1" applyFont="1" applyBorder="1" applyAlignment="1">
      <alignment horizontal="center" vertical="top"/>
    </xf>
    <xf numFmtId="0" fontId="10" fillId="12" borderId="35" xfId="4" applyFont="1" applyFill="1" applyBorder="1" applyAlignment="1">
      <alignment horizontal="center" vertical="center" textRotation="90" wrapText="1"/>
    </xf>
    <xf numFmtId="49" fontId="7" fillId="0" borderId="55" xfId="4" applyNumberFormat="1" applyFont="1" applyBorder="1" applyAlignment="1">
      <alignment horizontal="center" vertical="top"/>
    </xf>
    <xf numFmtId="0" fontId="10" fillId="12" borderId="4" xfId="4" applyFont="1" applyFill="1" applyBorder="1" applyAlignment="1">
      <alignment horizontal="center" vertical="center" textRotation="90" wrapText="1"/>
    </xf>
    <xf numFmtId="49" fontId="7" fillId="0" borderId="16" xfId="4" applyNumberFormat="1" applyFont="1" applyBorder="1" applyAlignment="1">
      <alignment horizontal="center" vertical="top"/>
    </xf>
    <xf numFmtId="0" fontId="10" fillId="12" borderId="19" xfId="4" applyFont="1" applyFill="1" applyBorder="1" applyAlignment="1">
      <alignment horizontal="center" vertical="center" textRotation="90" wrapText="1"/>
    </xf>
    <xf numFmtId="49" fontId="7" fillId="0" borderId="7" xfId="4" applyNumberFormat="1" applyFont="1" applyBorder="1" applyAlignment="1">
      <alignment horizontal="center" vertical="top"/>
    </xf>
    <xf numFmtId="49" fontId="7" fillId="0" borderId="39" xfId="4" applyNumberFormat="1" applyFont="1" applyBorder="1" applyAlignment="1">
      <alignment horizontal="center" vertical="top"/>
    </xf>
    <xf numFmtId="49" fontId="7" fillId="0" borderId="17" xfId="4" applyNumberFormat="1" applyFont="1" applyBorder="1" applyAlignment="1">
      <alignment horizontal="center" vertical="top"/>
    </xf>
    <xf numFmtId="49" fontId="7" fillId="0" borderId="8" xfId="4" applyNumberFormat="1" applyFont="1" applyBorder="1" applyAlignment="1">
      <alignment horizontal="center" vertical="top"/>
    </xf>
    <xf numFmtId="0" fontId="7" fillId="0" borderId="46" xfId="4" applyFont="1" applyBorder="1" applyAlignment="1">
      <alignment horizontal="center" vertical="top"/>
    </xf>
    <xf numFmtId="0" fontId="7" fillId="0" borderId="56" xfId="4" applyFont="1" applyBorder="1" applyAlignment="1">
      <alignment horizontal="center" vertical="top"/>
    </xf>
    <xf numFmtId="164" fontId="7" fillId="4" borderId="50" xfId="0" applyNumberFormat="1" applyFont="1" applyFill="1" applyBorder="1" applyAlignment="1">
      <alignment horizontal="center" vertical="center" wrapText="1"/>
    </xf>
    <xf numFmtId="0" fontId="7" fillId="0" borderId="15" xfId="0" applyFont="1" applyBorder="1" applyAlignment="1">
      <alignment horizontal="center" vertical="center" wrapText="1"/>
    </xf>
    <xf numFmtId="0" fontId="27" fillId="0" borderId="57" xfId="0" applyFont="1" applyBorder="1" applyAlignment="1">
      <alignment horizontal="center" vertical="center" wrapText="1"/>
    </xf>
    <xf numFmtId="0" fontId="7" fillId="4" borderId="65" xfId="0" applyFont="1" applyFill="1" applyBorder="1" applyAlignment="1">
      <alignment horizontal="left" vertical="center" wrapText="1"/>
    </xf>
    <xf numFmtId="2" fontId="7" fillId="0" borderId="34" xfId="0" applyNumberFormat="1" applyFont="1" applyBorder="1" applyAlignment="1">
      <alignment horizontal="center" vertical="center" wrapText="1"/>
    </xf>
    <xf numFmtId="0" fontId="42" fillId="0" borderId="2" xfId="0" applyFont="1" applyBorder="1" applyAlignment="1">
      <alignment horizontal="center" vertical="center" wrapText="1"/>
    </xf>
    <xf numFmtId="0" fontId="27" fillId="0" borderId="56" xfId="0" applyFont="1" applyBorder="1" applyAlignment="1">
      <alignment horizontal="center" vertical="center" wrapText="1"/>
    </xf>
    <xf numFmtId="0" fontId="7" fillId="4" borderId="45" xfId="0" applyFont="1" applyFill="1" applyBorder="1" applyAlignment="1">
      <alignment horizontal="left" vertical="center" wrapText="1"/>
    </xf>
    <xf numFmtId="164" fontId="10" fillId="4" borderId="29" xfId="4" applyNumberFormat="1" applyFont="1" applyFill="1" applyBorder="1" applyAlignment="1">
      <alignment horizontal="center" vertical="top"/>
    </xf>
    <xf numFmtId="49" fontId="10" fillId="12" borderId="3" xfId="4" applyNumberFormat="1" applyFont="1" applyFill="1" applyBorder="1" applyAlignment="1">
      <alignment horizontal="center" vertical="top"/>
    </xf>
    <xf numFmtId="0" fontId="7" fillId="0" borderId="66" xfId="0" applyFont="1" applyBorder="1" applyAlignment="1">
      <alignment vertical="center" wrapText="1"/>
    </xf>
    <xf numFmtId="164" fontId="7" fillId="0" borderId="27" xfId="0" applyNumberFormat="1" applyFont="1" applyBorder="1" applyAlignment="1">
      <alignment vertical="center" wrapText="1"/>
    </xf>
    <xf numFmtId="49" fontId="10" fillId="12" borderId="0" xfId="4" applyNumberFormat="1" applyFont="1" applyFill="1" applyAlignment="1">
      <alignment horizontal="center" vertical="top"/>
    </xf>
    <xf numFmtId="49" fontId="10" fillId="12" borderId="0" xfId="4" applyNumberFormat="1" applyFont="1" applyFill="1" applyAlignment="1">
      <alignment horizontal="center" vertical="top"/>
    </xf>
    <xf numFmtId="0" fontId="7" fillId="0" borderId="51" xfId="0" applyFont="1" applyBorder="1" applyAlignment="1">
      <alignment vertical="center" wrapText="1"/>
    </xf>
    <xf numFmtId="164" fontId="7" fillId="0" borderId="58" xfId="0" applyNumberFormat="1" applyFont="1" applyBorder="1" applyAlignment="1">
      <alignment vertical="center" wrapText="1"/>
    </xf>
    <xf numFmtId="0" fontId="7" fillId="0" borderId="53" xfId="0" applyFont="1" applyBorder="1" applyAlignment="1">
      <alignment vertical="center" wrapText="1"/>
    </xf>
    <xf numFmtId="0" fontId="10" fillId="12" borderId="31" xfId="0" applyFont="1" applyFill="1" applyBorder="1" applyAlignment="1">
      <alignment horizontal="center" vertical="top"/>
    </xf>
    <xf numFmtId="49" fontId="7" fillId="0" borderId="5" xfId="0" applyNumberFormat="1" applyFont="1" applyBorder="1" applyAlignment="1">
      <alignment horizontal="center" vertical="top" wrapText="1"/>
    </xf>
    <xf numFmtId="0" fontId="7" fillId="0" borderId="48" xfId="0" applyFont="1" applyBorder="1" applyAlignment="1">
      <alignment vertical="center" wrapText="1"/>
    </xf>
    <xf numFmtId="164" fontId="7" fillId="0" borderId="50" xfId="0" applyNumberFormat="1" applyFont="1" applyBorder="1" applyAlignment="1">
      <alignment vertical="center" wrapText="1"/>
    </xf>
    <xf numFmtId="0" fontId="7" fillId="0" borderId="44" xfId="0" applyFont="1" applyBorder="1" applyAlignment="1">
      <alignment vertical="center" wrapText="1"/>
    </xf>
    <xf numFmtId="49" fontId="10" fillId="12" borderId="23" xfId="4" applyNumberFormat="1" applyFont="1" applyFill="1" applyBorder="1" applyAlignment="1">
      <alignment horizontal="center" vertical="top"/>
    </xf>
    <xf numFmtId="49" fontId="10" fillId="12" borderId="23" xfId="4" applyNumberFormat="1" applyFont="1" applyFill="1" applyBorder="1" applyAlignment="1">
      <alignment horizontal="center" vertical="top"/>
    </xf>
    <xf numFmtId="0" fontId="7" fillId="0" borderId="67" xfId="0" applyFont="1" applyBorder="1" applyAlignment="1">
      <alignment horizontal="center" vertical="center" wrapText="1"/>
    </xf>
    <xf numFmtId="164" fontId="7" fillId="4" borderId="69" xfId="0" applyNumberFormat="1" applyFont="1" applyFill="1" applyBorder="1" applyAlignment="1">
      <alignment horizontal="center" vertical="center" wrapText="1"/>
    </xf>
    <xf numFmtId="0" fontId="7" fillId="4" borderId="62" xfId="0" applyFont="1" applyFill="1" applyBorder="1" applyAlignment="1">
      <alignment vertical="center" wrapText="1"/>
    </xf>
    <xf numFmtId="49" fontId="10" fillId="14" borderId="11" xfId="4" applyNumberFormat="1" applyFont="1" applyFill="1" applyBorder="1" applyAlignment="1">
      <alignment horizontal="center" vertical="top"/>
    </xf>
    <xf numFmtId="0" fontId="10" fillId="8" borderId="10" xfId="0" applyFont="1" applyFill="1" applyBorder="1" applyAlignment="1">
      <alignment horizontal="left" vertical="top" wrapText="1"/>
    </xf>
    <xf numFmtId="0" fontId="10" fillId="8" borderId="11" xfId="0" applyFont="1" applyFill="1" applyBorder="1" applyAlignment="1">
      <alignment horizontal="left" vertical="top" wrapText="1"/>
    </xf>
    <xf numFmtId="0" fontId="10" fillId="8" borderId="12" xfId="0" applyFont="1" applyFill="1" applyBorder="1" applyAlignment="1">
      <alignment horizontal="left" vertical="top" wrapText="1"/>
    </xf>
    <xf numFmtId="49" fontId="10" fillId="14" borderId="10" xfId="4" applyNumberFormat="1" applyFont="1" applyFill="1" applyBorder="1" applyAlignment="1">
      <alignment horizontal="center" vertical="top"/>
    </xf>
    <xf numFmtId="49" fontId="7" fillId="0" borderId="51" xfId="9" applyNumberFormat="1" applyFont="1" applyBorder="1" applyAlignment="1">
      <alignment horizontal="center" vertical="top"/>
    </xf>
    <xf numFmtId="49" fontId="7" fillId="0" borderId="52" xfId="9" applyNumberFormat="1" applyFont="1" applyBorder="1" applyAlignment="1">
      <alignment vertical="top" wrapText="1"/>
    </xf>
    <xf numFmtId="0" fontId="7" fillId="4" borderId="58" xfId="9" applyFont="1" applyFill="1" applyBorder="1" applyAlignment="1">
      <alignment horizontal="left" vertical="top" wrapText="1"/>
    </xf>
    <xf numFmtId="49" fontId="10" fillId="0" borderId="0" xfId="4" applyNumberFormat="1" applyFont="1" applyAlignment="1">
      <alignment horizontal="center" vertical="top"/>
    </xf>
    <xf numFmtId="49" fontId="10" fillId="14" borderId="3" xfId="4" applyNumberFormat="1" applyFont="1" applyFill="1" applyBorder="1" applyAlignment="1">
      <alignment horizontal="center" vertical="top"/>
    </xf>
    <xf numFmtId="49" fontId="10" fillId="17" borderId="10" xfId="4" applyNumberFormat="1" applyFont="1" applyFill="1" applyBorder="1" applyAlignment="1">
      <alignment vertical="top"/>
    </xf>
    <xf numFmtId="49" fontId="10" fillId="17" borderId="11" xfId="4" applyNumberFormat="1" applyFont="1" applyFill="1" applyBorder="1" applyAlignment="1">
      <alignment vertical="top"/>
    </xf>
    <xf numFmtId="49" fontId="10" fillId="17" borderId="11" xfId="4" applyNumberFormat="1" applyFont="1" applyFill="1" applyBorder="1" applyAlignment="1">
      <alignment vertical="center"/>
    </xf>
    <xf numFmtId="49" fontId="10" fillId="17" borderId="12" xfId="4" applyNumberFormat="1" applyFont="1" applyFill="1" applyBorder="1" applyAlignment="1">
      <alignment vertical="top"/>
    </xf>
    <xf numFmtId="164" fontId="10" fillId="14" borderId="62" xfId="4" applyNumberFormat="1" applyFont="1" applyFill="1" applyBorder="1" applyAlignment="1">
      <alignment horizontal="center" vertical="top"/>
    </xf>
    <xf numFmtId="0" fontId="7" fillId="0" borderId="54" xfId="4" applyFont="1" applyBorder="1" applyAlignment="1">
      <alignment vertical="top"/>
    </xf>
    <xf numFmtId="0" fontId="7" fillId="0" borderId="6" xfId="4" applyFont="1" applyBorder="1" applyAlignment="1">
      <alignment horizontal="center"/>
    </xf>
    <xf numFmtId="0" fontId="7" fillId="12" borderId="5" xfId="0" applyFont="1" applyFill="1" applyBorder="1" applyAlignment="1">
      <alignment horizontal="center" vertical="top"/>
    </xf>
    <xf numFmtId="49" fontId="10" fillId="14" borderId="4" xfId="4" applyNumberFormat="1" applyFont="1" applyFill="1" applyBorder="1" applyAlignment="1">
      <alignment vertical="top"/>
    </xf>
    <xf numFmtId="49" fontId="10" fillId="14" borderId="19" xfId="4" applyNumberFormat="1" applyFont="1" applyFill="1" applyBorder="1" applyAlignment="1">
      <alignment vertical="top"/>
    </xf>
    <xf numFmtId="0" fontId="7" fillId="0" borderId="28" xfId="4" applyFont="1" applyBorder="1" applyAlignment="1">
      <alignment vertical="top" wrapText="1"/>
    </xf>
    <xf numFmtId="0" fontId="7" fillId="0" borderId="6" xfId="4" applyFont="1" applyBorder="1" applyAlignment="1">
      <alignment horizontal="center" vertical="center"/>
    </xf>
    <xf numFmtId="0" fontId="7" fillId="13" borderId="30" xfId="0" applyFont="1" applyFill="1" applyBorder="1" applyAlignment="1">
      <alignment vertical="top"/>
    </xf>
    <xf numFmtId="0" fontId="7" fillId="13" borderId="52" xfId="0" applyFont="1" applyFill="1" applyBorder="1" applyAlignment="1">
      <alignment horizontal="left" vertical="top" wrapText="1"/>
    </xf>
    <xf numFmtId="0" fontId="43" fillId="0" borderId="20" xfId="0" applyFont="1" applyBorder="1" applyAlignment="1">
      <alignment horizontal="center"/>
    </xf>
    <xf numFmtId="0" fontId="7" fillId="0" borderId="27" xfId="4" applyFont="1" applyBorder="1" applyAlignment="1">
      <alignment horizontal="center" vertical="center"/>
    </xf>
    <xf numFmtId="0" fontId="43" fillId="0" borderId="59" xfId="0" applyFont="1" applyBorder="1" applyAlignment="1">
      <alignment horizontal="center"/>
    </xf>
    <xf numFmtId="0" fontId="7" fillId="0" borderId="70" xfId="4" applyFont="1" applyBorder="1" applyAlignment="1">
      <alignment horizontal="center" vertical="center"/>
    </xf>
    <xf numFmtId="0" fontId="7" fillId="0" borderId="38" xfId="4" applyFont="1" applyBorder="1" applyAlignment="1">
      <alignment horizontal="left" vertical="top" wrapText="1"/>
    </xf>
    <xf numFmtId="0" fontId="44" fillId="0" borderId="0" xfId="0" applyFont="1"/>
    <xf numFmtId="0" fontId="7" fillId="13" borderId="37" xfId="0" applyFont="1" applyFill="1" applyBorder="1" applyAlignment="1">
      <alignment horizontal="left" vertical="top" wrapText="1"/>
    </xf>
    <xf numFmtId="168" fontId="10" fillId="0" borderId="4" xfId="4" applyNumberFormat="1" applyFont="1" applyBorder="1" applyAlignment="1">
      <alignment horizontal="center" vertical="top"/>
    </xf>
    <xf numFmtId="0" fontId="7" fillId="13" borderId="0" xfId="4" applyFont="1" applyFill="1" applyAlignment="1">
      <alignment vertical="top"/>
    </xf>
    <xf numFmtId="49" fontId="7" fillId="0" borderId="13" xfId="0" applyNumberFormat="1" applyFont="1" applyBorder="1" applyAlignment="1">
      <alignment horizontal="left" vertical="top"/>
    </xf>
    <xf numFmtId="49" fontId="7" fillId="0" borderId="30" xfId="0" applyNumberFormat="1" applyFont="1" applyBorder="1" applyAlignment="1">
      <alignment horizontal="left" vertical="top"/>
    </xf>
    <xf numFmtId="0" fontId="7" fillId="0" borderId="42" xfId="4" applyFont="1" applyBorder="1" applyAlignment="1">
      <alignment horizontal="center" vertical="center"/>
    </xf>
    <xf numFmtId="0" fontId="7" fillId="0" borderId="66" xfId="4" applyFont="1" applyBorder="1" applyAlignment="1">
      <alignment horizontal="center" vertical="center"/>
    </xf>
    <xf numFmtId="0" fontId="7" fillId="0" borderId="60" xfId="4" applyFont="1" applyBorder="1" applyAlignment="1">
      <alignment horizontal="center" vertical="center"/>
    </xf>
    <xf numFmtId="2" fontId="10" fillId="0" borderId="29" xfId="4" applyNumberFormat="1" applyFont="1" applyBorder="1" applyAlignment="1">
      <alignment horizontal="center" vertical="top"/>
    </xf>
    <xf numFmtId="0" fontId="41" fillId="0" borderId="42" xfId="4" applyFont="1" applyBorder="1" applyAlignment="1">
      <alignment horizontal="center" vertical="center"/>
    </xf>
    <xf numFmtId="0" fontId="41" fillId="0" borderId="60" xfId="4" applyFont="1" applyBorder="1" applyAlignment="1">
      <alignment horizontal="center" vertical="center"/>
    </xf>
    <xf numFmtId="0" fontId="7" fillId="0" borderId="57" xfId="4" applyFont="1" applyBorder="1" applyAlignment="1">
      <alignment horizontal="center" vertical="center"/>
    </xf>
    <xf numFmtId="0" fontId="7" fillId="0" borderId="56" xfId="4" applyFont="1" applyBorder="1" applyAlignment="1">
      <alignment horizontal="center" vertical="center"/>
    </xf>
    <xf numFmtId="0" fontId="7" fillId="0" borderId="65" xfId="0" applyFont="1" applyBorder="1" applyAlignment="1">
      <alignment vertical="center"/>
    </xf>
    <xf numFmtId="0" fontId="7" fillId="0" borderId="33" xfId="0" applyFont="1" applyBorder="1" applyAlignment="1">
      <alignment vertical="center"/>
    </xf>
    <xf numFmtId="0" fontId="7" fillId="0" borderId="60" xfId="0" applyFont="1" applyBorder="1" applyAlignment="1">
      <alignment horizontal="center" vertical="top" wrapText="1"/>
    </xf>
    <xf numFmtId="164" fontId="7" fillId="0" borderId="57" xfId="0" applyNumberFormat="1" applyFont="1" applyBorder="1" applyAlignment="1">
      <alignment horizontal="center" vertical="top" wrapText="1"/>
    </xf>
    <xf numFmtId="0" fontId="7" fillId="0" borderId="65" xfId="0" applyFont="1" applyBorder="1" applyAlignment="1">
      <alignment horizontal="left" vertical="top"/>
    </xf>
    <xf numFmtId="0" fontId="7" fillId="0" borderId="40" xfId="0" applyFont="1" applyBorder="1" applyAlignment="1">
      <alignment horizontal="center" vertical="top" wrapText="1"/>
    </xf>
    <xf numFmtId="164" fontId="7" fillId="0" borderId="32" xfId="0" applyNumberFormat="1" applyFont="1" applyBorder="1" applyAlignment="1">
      <alignment horizontal="center" vertical="top" wrapText="1"/>
    </xf>
    <xf numFmtId="0" fontId="7" fillId="0" borderId="33" xfId="0" applyFont="1" applyBorder="1" applyAlignment="1">
      <alignment horizontal="left" vertical="top"/>
    </xf>
    <xf numFmtId="0" fontId="7" fillId="0" borderId="65" xfId="0" applyFont="1" applyBorder="1" applyAlignment="1">
      <alignment vertical="center" wrapText="1"/>
    </xf>
    <xf numFmtId="0" fontId="7" fillId="0" borderId="60" xfId="0" applyFont="1" applyBorder="1" applyAlignment="1">
      <alignment horizontal="center" vertical="top" wrapText="1"/>
    </xf>
    <xf numFmtId="0" fontId="7" fillId="0" borderId="65" xfId="0" applyFont="1" applyBorder="1" applyAlignment="1">
      <alignment horizontal="left" vertical="center" wrapText="1"/>
    </xf>
    <xf numFmtId="164" fontId="10" fillId="12" borderId="12" xfId="4" applyNumberFormat="1" applyFont="1" applyFill="1" applyBorder="1" applyAlignment="1">
      <alignment vertical="top"/>
    </xf>
    <xf numFmtId="0" fontId="10" fillId="12" borderId="9" xfId="4" applyFont="1" applyFill="1" applyBorder="1" applyAlignment="1">
      <alignment horizontal="right" wrapText="1"/>
    </xf>
    <xf numFmtId="0" fontId="35" fillId="12" borderId="13" xfId="4" applyFont="1" applyFill="1" applyBorder="1" applyAlignment="1">
      <alignment horizontal="center" vertical="center" textRotation="90" wrapText="1"/>
    </xf>
    <xf numFmtId="0" fontId="45" fillId="13" borderId="24" xfId="0" applyFont="1" applyFill="1" applyBorder="1" applyAlignment="1">
      <alignment vertical="top" wrapText="1"/>
    </xf>
    <xf numFmtId="0" fontId="7" fillId="20" borderId="53" xfId="0" applyFont="1" applyFill="1" applyBorder="1" applyAlignment="1">
      <alignment horizontal="left" vertical="center" wrapText="1"/>
    </xf>
    <xf numFmtId="0" fontId="7" fillId="20" borderId="32" xfId="0" applyFont="1" applyFill="1" applyBorder="1" applyAlignment="1">
      <alignment vertical="center" wrapText="1"/>
    </xf>
    <xf numFmtId="0" fontId="7" fillId="20" borderId="44" xfId="0" applyFont="1" applyFill="1" applyBorder="1" applyAlignment="1">
      <alignment horizontal="left" vertical="center" wrapText="1"/>
    </xf>
    <xf numFmtId="0" fontId="7" fillId="0" borderId="46" xfId="4" applyFont="1" applyBorder="1" applyAlignment="1">
      <alignment vertical="top"/>
    </xf>
    <xf numFmtId="0" fontId="35" fillId="12" borderId="24" xfId="4" applyFont="1" applyFill="1" applyBorder="1" applyAlignment="1">
      <alignment horizontal="center" vertical="center" textRotation="90" wrapText="1"/>
    </xf>
    <xf numFmtId="0" fontId="35" fillId="12" borderId="30" xfId="4" applyFont="1" applyFill="1" applyBorder="1" applyAlignment="1">
      <alignment horizontal="center" vertical="center" textRotation="90" wrapText="1"/>
    </xf>
    <xf numFmtId="0" fontId="7" fillId="0" borderId="60" xfId="0" applyFont="1" applyBorder="1" applyAlignment="1">
      <alignment horizontal="center" vertical="center" wrapText="1"/>
    </xf>
    <xf numFmtId="164" fontId="7" fillId="15" borderId="57" xfId="0" applyNumberFormat="1" applyFont="1" applyFill="1" applyBorder="1" applyAlignment="1">
      <alignment horizontal="center" vertical="center" wrapText="1"/>
    </xf>
    <xf numFmtId="164" fontId="7" fillId="15" borderId="65" xfId="0" applyNumberFormat="1" applyFont="1" applyFill="1" applyBorder="1" applyAlignment="1">
      <alignment horizontal="left" vertical="top" wrapText="1"/>
    </xf>
    <xf numFmtId="164" fontId="7" fillId="15" borderId="32" xfId="0" applyNumberFormat="1" applyFont="1" applyFill="1" applyBorder="1" applyAlignment="1">
      <alignment horizontal="center" vertical="center" wrapText="1"/>
    </xf>
    <xf numFmtId="164" fontId="7" fillId="15" borderId="33" xfId="0" applyNumberFormat="1" applyFont="1" applyFill="1" applyBorder="1" applyAlignment="1">
      <alignment horizontal="left" vertical="top" wrapText="1"/>
    </xf>
    <xf numFmtId="0" fontId="7" fillId="0" borderId="60" xfId="0" applyFont="1" applyBorder="1" applyAlignment="1">
      <alignment vertical="center" wrapText="1"/>
    </xf>
    <xf numFmtId="164" fontId="7" fillId="15" borderId="57" xfId="0" applyNumberFormat="1" applyFont="1" applyFill="1" applyBorder="1" applyAlignment="1">
      <alignment vertical="center" wrapText="1"/>
    </xf>
    <xf numFmtId="164" fontId="7" fillId="15" borderId="65" xfId="0" applyNumberFormat="1" applyFont="1" applyFill="1" applyBorder="1" applyAlignment="1">
      <alignment vertical="top" wrapText="1"/>
    </xf>
    <xf numFmtId="164" fontId="7" fillId="0" borderId="32" xfId="0" applyNumberFormat="1" applyFont="1" applyBorder="1" applyAlignment="1">
      <alignment vertical="center" wrapText="1"/>
    </xf>
    <xf numFmtId="164" fontId="7" fillId="0" borderId="33" xfId="0" applyNumberFormat="1" applyFont="1" applyBorder="1" applyAlignment="1">
      <alignment vertical="top" wrapText="1"/>
    </xf>
    <xf numFmtId="164" fontId="10" fillId="0" borderId="12" xfId="4" applyNumberFormat="1" applyFont="1" applyBorder="1" applyAlignment="1">
      <alignment horizontal="center" vertical="top"/>
    </xf>
    <xf numFmtId="164" fontId="7" fillId="15" borderId="33" xfId="0" applyNumberFormat="1" applyFont="1" applyFill="1" applyBorder="1" applyAlignment="1">
      <alignment vertical="top" wrapText="1"/>
    </xf>
    <xf numFmtId="49" fontId="10" fillId="13" borderId="2" xfId="4" applyNumberFormat="1" applyFont="1" applyFill="1" applyBorder="1" applyAlignment="1">
      <alignment horizontal="center" vertical="top"/>
    </xf>
    <xf numFmtId="49" fontId="10" fillId="13" borderId="18" xfId="4" applyNumberFormat="1" applyFont="1" applyFill="1" applyBorder="1" applyAlignment="1">
      <alignment horizontal="center" vertical="top"/>
    </xf>
    <xf numFmtId="49" fontId="10" fillId="13" borderId="34" xfId="4" applyNumberFormat="1" applyFont="1" applyFill="1" applyBorder="1" applyAlignment="1">
      <alignment horizontal="center" vertical="top"/>
    </xf>
    <xf numFmtId="0" fontId="46" fillId="0" borderId="46" xfId="0" applyFont="1" applyBorder="1" applyAlignment="1">
      <alignment horizontal="center" vertical="center"/>
    </xf>
    <xf numFmtId="0" fontId="46" fillId="0" borderId="25" xfId="0" applyFont="1" applyBorder="1" applyAlignment="1">
      <alignment horizontal="center" vertical="center"/>
    </xf>
    <xf numFmtId="164" fontId="33" fillId="0" borderId="26" xfId="0" applyNumberFormat="1" applyFont="1" applyBorder="1" applyAlignment="1">
      <alignment vertical="top" wrapText="1"/>
    </xf>
    <xf numFmtId="164" fontId="7" fillId="15" borderId="27" xfId="0" applyNumberFormat="1" applyFont="1" applyFill="1" applyBorder="1" applyAlignment="1">
      <alignment horizontal="center" vertical="center" wrapText="1"/>
    </xf>
    <xf numFmtId="164" fontId="7" fillId="0" borderId="28" xfId="0" applyNumberFormat="1" applyFont="1" applyBorder="1" applyAlignment="1">
      <alignment horizontal="left" vertical="top" wrapText="1"/>
    </xf>
    <xf numFmtId="164" fontId="7" fillId="0" borderId="44" xfId="0" applyNumberFormat="1" applyFont="1" applyBorder="1" applyAlignment="1">
      <alignment horizontal="left" vertical="top" wrapText="1"/>
    </xf>
    <xf numFmtId="164" fontId="7" fillId="15" borderId="26" xfId="0" applyNumberFormat="1" applyFont="1" applyFill="1" applyBorder="1" applyAlignment="1">
      <alignment horizontal="left" vertical="top" wrapText="1"/>
    </xf>
    <xf numFmtId="164" fontId="7" fillId="15" borderId="53" xfId="0" applyNumberFormat="1" applyFont="1" applyFill="1" applyBorder="1" applyAlignment="1">
      <alignment horizontal="left" vertical="top" wrapText="1"/>
    </xf>
    <xf numFmtId="164" fontId="7" fillId="15" borderId="44" xfId="0" applyNumberFormat="1" applyFont="1" applyFill="1" applyBorder="1" applyAlignment="1">
      <alignment horizontal="left" vertical="top" wrapText="1"/>
    </xf>
    <xf numFmtId="0" fontId="25" fillId="0" borderId="24" xfId="0" applyFont="1" applyBorder="1" applyAlignment="1">
      <alignment horizontal="left" vertical="top"/>
    </xf>
    <xf numFmtId="0" fontId="25" fillId="0" borderId="13" xfId="0" applyFont="1" applyBorder="1" applyAlignment="1">
      <alignment horizontal="left" vertical="top"/>
    </xf>
    <xf numFmtId="0" fontId="7" fillId="0" borderId="57" xfId="0" applyFont="1" applyBorder="1" applyAlignment="1">
      <alignment horizontal="center" vertical="center"/>
    </xf>
    <xf numFmtId="0" fontId="7" fillId="0" borderId="65" xfId="0" applyFont="1" applyBorder="1" applyAlignment="1">
      <alignment horizontal="left" vertical="top"/>
    </xf>
    <xf numFmtId="0" fontId="7" fillId="0" borderId="15" xfId="0" applyFont="1" applyBorder="1" applyAlignment="1">
      <alignment horizontal="center" vertical="center"/>
    </xf>
    <xf numFmtId="0" fontId="7" fillId="0" borderId="33" xfId="0" applyFont="1" applyBorder="1" applyAlignment="1">
      <alignment horizontal="left" vertical="top"/>
    </xf>
    <xf numFmtId="0" fontId="7" fillId="0" borderId="59" xfId="4" applyFont="1" applyBorder="1" applyAlignment="1">
      <alignment vertical="top"/>
    </xf>
    <xf numFmtId="0" fontId="7" fillId="0" borderId="71" xfId="4" applyFont="1" applyBorder="1" applyAlignment="1">
      <alignment vertical="top"/>
    </xf>
    <xf numFmtId="0" fontId="7" fillId="0" borderId="19" xfId="4" applyFont="1" applyBorder="1" applyAlignment="1">
      <alignment vertical="top"/>
    </xf>
    <xf numFmtId="164" fontId="7" fillId="15" borderId="57" xfId="0" applyNumberFormat="1" applyFont="1" applyFill="1" applyBorder="1" applyAlignment="1">
      <alignment horizontal="center" vertical="center" wrapText="1"/>
    </xf>
    <xf numFmtId="164" fontId="7" fillId="15" borderId="17" xfId="0" applyNumberFormat="1" applyFont="1" applyFill="1" applyBorder="1" applyAlignment="1">
      <alignment vertical="top" wrapText="1"/>
    </xf>
    <xf numFmtId="0" fontId="7" fillId="0" borderId="8" xfId="0" applyFont="1" applyBorder="1" applyAlignment="1">
      <alignment vertical="top" wrapText="1"/>
    </xf>
    <xf numFmtId="0" fontId="7" fillId="0" borderId="10" xfId="0" applyFont="1" applyBorder="1" applyAlignment="1">
      <alignment horizontal="center" vertical="center" wrapText="1"/>
    </xf>
    <xf numFmtId="0" fontId="7" fillId="0" borderId="69" xfId="0" applyFont="1" applyBorder="1" applyAlignment="1">
      <alignment horizontal="center" vertical="center"/>
    </xf>
    <xf numFmtId="0" fontId="7" fillId="0" borderId="12" xfId="0" applyFont="1" applyBorder="1" applyAlignment="1">
      <alignment vertical="top" wrapText="1"/>
    </xf>
    <xf numFmtId="0" fontId="7" fillId="0" borderId="22" xfId="4" applyFont="1" applyBorder="1" applyAlignment="1">
      <alignment vertical="top"/>
    </xf>
    <xf numFmtId="0" fontId="7" fillId="0" borderId="66" xfId="0" applyFont="1" applyBorder="1" applyAlignment="1">
      <alignment horizontal="center" vertical="center" wrapText="1"/>
    </xf>
    <xf numFmtId="164" fontId="7" fillId="15" borderId="27" xfId="0" applyNumberFormat="1" applyFont="1" applyFill="1" applyBorder="1" applyAlignment="1">
      <alignment horizontal="center" vertical="center" wrapText="1"/>
    </xf>
    <xf numFmtId="164" fontId="7" fillId="15" borderId="28" xfId="0" applyNumberFormat="1" applyFont="1" applyFill="1" applyBorder="1" applyAlignment="1">
      <alignment horizontal="left" vertical="top" wrapText="1"/>
    </xf>
    <xf numFmtId="164" fontId="7" fillId="15" borderId="50" xfId="0" applyNumberFormat="1" applyFont="1" applyFill="1" applyBorder="1" applyAlignment="1">
      <alignment horizontal="center" vertical="center" wrapText="1"/>
    </xf>
    <xf numFmtId="49" fontId="7" fillId="0" borderId="4" xfId="0" applyNumberFormat="1" applyFont="1" applyBorder="1" applyAlignment="1">
      <alignment horizontal="left" vertical="top" wrapText="1"/>
    </xf>
    <xf numFmtId="0" fontId="35" fillId="12" borderId="2" xfId="4" applyFont="1" applyFill="1" applyBorder="1" applyAlignment="1">
      <alignment horizontal="center" vertical="center" textRotation="90" wrapText="1"/>
    </xf>
    <xf numFmtId="49" fontId="10" fillId="12" borderId="2" xfId="4" applyNumberFormat="1" applyFont="1" applyFill="1" applyBorder="1" applyAlignment="1">
      <alignment horizontal="center" vertical="top"/>
    </xf>
    <xf numFmtId="0" fontId="7" fillId="12" borderId="13" xfId="4" applyFont="1" applyFill="1" applyBorder="1" applyAlignment="1">
      <alignment horizontal="center" vertical="top"/>
    </xf>
    <xf numFmtId="49" fontId="7" fillId="0" borderId="19" xfId="0" applyNumberFormat="1" applyFont="1" applyBorder="1" applyAlignment="1">
      <alignment horizontal="left" vertical="top" wrapText="1"/>
    </xf>
    <xf numFmtId="0" fontId="35" fillId="12" borderId="18" xfId="4" applyFont="1" applyFill="1" applyBorder="1" applyAlignment="1">
      <alignment horizontal="center" vertical="center" textRotation="90" wrapText="1"/>
    </xf>
    <xf numFmtId="49" fontId="10" fillId="12" borderId="18" xfId="4" applyNumberFormat="1" applyFont="1" applyFill="1" applyBorder="1" applyAlignment="1">
      <alignment horizontal="left" vertical="top" wrapText="1"/>
    </xf>
    <xf numFmtId="2" fontId="10" fillId="12" borderId="14" xfId="4" applyNumberFormat="1" applyFont="1" applyFill="1" applyBorder="1" applyAlignment="1">
      <alignment horizontal="center" vertical="top"/>
    </xf>
    <xf numFmtId="0" fontId="7" fillId="12" borderId="5" xfId="4" applyFont="1" applyFill="1" applyBorder="1" applyAlignment="1">
      <alignment horizontal="center" vertical="top"/>
    </xf>
    <xf numFmtId="0" fontId="7" fillId="12" borderId="29" xfId="4" applyFont="1" applyFill="1" applyBorder="1" applyAlignment="1">
      <alignment horizontal="center" vertical="top"/>
    </xf>
    <xf numFmtId="49" fontId="7" fillId="0" borderId="35" xfId="0" applyNumberFormat="1" applyFont="1" applyBorder="1" applyAlignment="1">
      <alignment horizontal="left" vertical="top" wrapText="1"/>
    </xf>
    <xf numFmtId="0" fontId="35" fillId="12" borderId="34" xfId="4" applyFont="1" applyFill="1" applyBorder="1" applyAlignment="1">
      <alignment horizontal="center" vertical="center" textRotation="90" wrapText="1"/>
    </xf>
    <xf numFmtId="49" fontId="10" fillId="12" borderId="34" xfId="4" applyNumberFormat="1" applyFont="1" applyFill="1" applyBorder="1" applyAlignment="1">
      <alignment horizontal="left" vertical="top" wrapText="1"/>
    </xf>
    <xf numFmtId="0" fontId="10" fillId="11" borderId="9" xfId="4" applyFont="1" applyFill="1" applyBorder="1" applyAlignment="1">
      <alignment horizontal="center" wrapText="1"/>
    </xf>
    <xf numFmtId="164" fontId="10" fillId="0" borderId="19" xfId="4" applyNumberFormat="1" applyFont="1" applyBorder="1" applyAlignment="1">
      <alignment horizontal="center" vertical="top"/>
    </xf>
    <xf numFmtId="0" fontId="10" fillId="0" borderId="13" xfId="0" applyFont="1" applyBorder="1" applyAlignment="1">
      <alignment horizontal="center" vertical="top"/>
    </xf>
    <xf numFmtId="0" fontId="7" fillId="0" borderId="48" xfId="4" applyFont="1" applyBorder="1" applyAlignment="1">
      <alignment vertical="top"/>
    </xf>
    <xf numFmtId="0" fontId="7" fillId="0" borderId="49" xfId="4" applyFont="1" applyBorder="1" applyAlignment="1">
      <alignment vertical="top"/>
    </xf>
    <xf numFmtId="0" fontId="7" fillId="0" borderId="44" xfId="4" applyFont="1" applyBorder="1" applyAlignment="1">
      <alignment vertical="top"/>
    </xf>
    <xf numFmtId="0" fontId="27" fillId="0" borderId="6" xfId="0" applyFont="1" applyBorder="1" applyAlignment="1">
      <alignment horizontal="center" vertical="center" wrapText="1"/>
    </xf>
    <xf numFmtId="0" fontId="7" fillId="4" borderId="29" xfId="0" applyFont="1" applyFill="1" applyBorder="1" applyAlignment="1">
      <alignment horizontal="left" vertical="top" wrapText="1"/>
    </xf>
    <xf numFmtId="164" fontId="10" fillId="12" borderId="8" xfId="4" applyNumberFormat="1" applyFont="1" applyFill="1" applyBorder="1" applyAlignment="1">
      <alignment horizontal="center" vertical="top"/>
    </xf>
    <xf numFmtId="0" fontId="7" fillId="0" borderId="42" xfId="0" applyFont="1" applyBorder="1" applyAlignment="1">
      <alignment horizontal="center" vertical="top" wrapText="1"/>
    </xf>
    <xf numFmtId="0" fontId="7" fillId="0" borderId="56" xfId="0" applyFont="1" applyBorder="1" applyAlignment="1">
      <alignment horizontal="center" vertical="top" wrapText="1"/>
    </xf>
    <xf numFmtId="0" fontId="7" fillId="0" borderId="45" xfId="0" applyFont="1" applyBorder="1" applyAlignment="1">
      <alignment vertical="top" wrapText="1"/>
    </xf>
    <xf numFmtId="49" fontId="10" fillId="0" borderId="3" xfId="4" applyNumberFormat="1" applyFont="1" applyBorder="1" applyAlignment="1">
      <alignment horizontal="center" vertical="top"/>
    </xf>
    <xf numFmtId="0" fontId="36" fillId="0" borderId="0" xfId="4" applyFont="1" applyAlignment="1">
      <alignment horizontal="center" vertical="top"/>
    </xf>
    <xf numFmtId="0" fontId="7" fillId="0" borderId="27" xfId="0" applyFont="1" applyBorder="1" applyAlignment="1">
      <alignment horizontal="center" vertical="top" wrapText="1"/>
    </xf>
    <xf numFmtId="0" fontId="7" fillId="0" borderId="28" xfId="0" applyFont="1" applyBorder="1" applyAlignment="1">
      <alignment vertical="top" wrapText="1"/>
    </xf>
    <xf numFmtId="0" fontId="14" fillId="8" borderId="10" xfId="0" applyFont="1" applyFill="1" applyBorder="1" applyAlignment="1">
      <alignment vertical="top" wrapText="1"/>
    </xf>
    <xf numFmtId="0" fontId="14" fillId="8" borderId="11" xfId="0" applyFont="1" applyFill="1" applyBorder="1" applyAlignment="1">
      <alignment vertical="top" wrapText="1"/>
    </xf>
    <xf numFmtId="0" fontId="10" fillId="8" borderId="11" xfId="0" applyFont="1" applyFill="1" applyBorder="1" applyAlignment="1">
      <alignment vertical="top" wrapText="1"/>
    </xf>
    <xf numFmtId="0" fontId="10" fillId="8" borderId="11" xfId="0" applyFont="1" applyFill="1" applyBorder="1" applyAlignment="1">
      <alignment vertical="center" wrapText="1"/>
    </xf>
    <xf numFmtId="49" fontId="10" fillId="14" borderId="10" xfId="4" applyNumberFormat="1" applyFont="1" applyFill="1" applyBorder="1" applyAlignment="1">
      <alignment vertical="top"/>
    </xf>
    <xf numFmtId="49" fontId="10" fillId="17" borderId="9" xfId="4" applyNumberFormat="1" applyFont="1" applyFill="1" applyBorder="1" applyAlignment="1">
      <alignment vertical="top"/>
    </xf>
    <xf numFmtId="49" fontId="7" fillId="13" borderId="3" xfId="4" applyNumberFormat="1" applyFont="1" applyFill="1" applyBorder="1" applyAlignment="1">
      <alignment horizontal="left" vertical="top" wrapText="1"/>
    </xf>
    <xf numFmtId="49" fontId="7" fillId="13" borderId="0" xfId="4" applyNumberFormat="1" applyFont="1" applyFill="1" applyAlignment="1">
      <alignment horizontal="left" vertical="top" wrapText="1"/>
    </xf>
    <xf numFmtId="0" fontId="7" fillId="0" borderId="22" xfId="4" applyFont="1" applyBorder="1" applyAlignment="1">
      <alignment horizontal="center" vertical="top"/>
    </xf>
    <xf numFmtId="49" fontId="7" fillId="13" borderId="23" xfId="4" applyNumberFormat="1" applyFont="1" applyFill="1" applyBorder="1" applyAlignment="1">
      <alignment horizontal="left" vertical="top" wrapText="1"/>
    </xf>
    <xf numFmtId="49" fontId="10" fillId="8" borderId="3" xfId="4" applyNumberFormat="1" applyFont="1" applyFill="1" applyBorder="1" applyAlignment="1">
      <alignment vertical="top"/>
    </xf>
    <xf numFmtId="0" fontId="33" fillId="0" borderId="15" xfId="0" applyFont="1" applyBorder="1" applyAlignment="1">
      <alignment horizontal="center" vertical="top"/>
    </xf>
    <xf numFmtId="164" fontId="33" fillId="15" borderId="57" xfId="0" applyNumberFormat="1" applyFont="1" applyFill="1" applyBorder="1" applyAlignment="1">
      <alignment horizontal="center" vertical="center" wrapText="1"/>
    </xf>
    <xf numFmtId="0" fontId="7" fillId="0" borderId="17" xfId="0" applyFont="1" applyBorder="1" applyAlignment="1">
      <alignment horizontal="left" vertical="top" wrapText="1"/>
    </xf>
    <xf numFmtId="164" fontId="7" fillId="12" borderId="1" xfId="4" applyNumberFormat="1" applyFont="1" applyFill="1" applyBorder="1" applyAlignment="1">
      <alignment horizontal="center" vertical="top"/>
    </xf>
    <xf numFmtId="0" fontId="7" fillId="12" borderId="4" xfId="4" applyFont="1" applyFill="1" applyBorder="1" applyAlignment="1">
      <alignment horizontal="center" vertical="top"/>
    </xf>
    <xf numFmtId="49" fontId="10" fillId="8" borderId="0" xfId="4" applyNumberFormat="1" applyFont="1" applyFill="1" applyAlignment="1">
      <alignment vertical="top"/>
    </xf>
    <xf numFmtId="0" fontId="7" fillId="0" borderId="66" xfId="0" applyFont="1" applyBorder="1" applyAlignment="1">
      <alignment horizontal="left" vertical="top" wrapText="1"/>
    </xf>
    <xf numFmtId="0" fontId="7" fillId="0" borderId="19" xfId="0" applyFont="1" applyBorder="1" applyAlignment="1">
      <alignment horizontal="justify" vertical="center"/>
    </xf>
    <xf numFmtId="164" fontId="7" fillId="12" borderId="31" xfId="4" applyNumberFormat="1" applyFont="1" applyFill="1" applyBorder="1" applyAlignment="1">
      <alignment horizontal="center" vertical="top"/>
    </xf>
    <xf numFmtId="0" fontId="7" fillId="12" borderId="22" xfId="4" applyFont="1" applyFill="1" applyBorder="1" applyAlignment="1">
      <alignment horizontal="center" vertical="top"/>
    </xf>
    <xf numFmtId="0" fontId="7" fillId="0" borderId="60" xfId="0" applyFont="1" applyBorder="1" applyAlignment="1">
      <alignment horizontal="center" vertical="center"/>
    </xf>
    <xf numFmtId="0" fontId="7" fillId="0" borderId="57" xfId="0" applyFont="1" applyBorder="1" applyAlignment="1">
      <alignment horizontal="center" vertical="center" wrapText="1"/>
    </xf>
    <xf numFmtId="0" fontId="7" fillId="0" borderId="17" xfId="0" applyFont="1" applyBorder="1" applyAlignment="1">
      <alignment wrapText="1"/>
    </xf>
    <xf numFmtId="0" fontId="33" fillId="0" borderId="40" xfId="0" applyFont="1" applyBorder="1" applyAlignment="1">
      <alignment horizontal="left" vertical="top" wrapText="1"/>
    </xf>
    <xf numFmtId="164" fontId="33" fillId="15" borderId="32" xfId="0" applyNumberFormat="1" applyFont="1" applyFill="1" applyBorder="1" applyAlignment="1">
      <alignment horizontal="center" vertical="center" wrapText="1"/>
    </xf>
    <xf numFmtId="0" fontId="7" fillId="0" borderId="33" xfId="0" applyFont="1" applyBorder="1" applyAlignment="1">
      <alignment horizontal="justify" vertical="center"/>
    </xf>
    <xf numFmtId="164" fontId="7" fillId="12" borderId="30" xfId="4" applyNumberFormat="1" applyFont="1" applyFill="1" applyBorder="1" applyAlignment="1">
      <alignment horizontal="center" vertical="top"/>
    </xf>
    <xf numFmtId="0" fontId="7" fillId="12" borderId="8" xfId="4" applyFont="1" applyFill="1" applyBorder="1" applyAlignment="1">
      <alignment horizontal="center" vertical="top"/>
    </xf>
    <xf numFmtId="49" fontId="10" fillId="8" borderId="23" xfId="4" applyNumberFormat="1" applyFont="1" applyFill="1" applyBorder="1" applyAlignment="1">
      <alignment vertical="top"/>
    </xf>
    <xf numFmtId="164" fontId="7" fillId="11" borderId="9" xfId="4" applyNumberFormat="1" applyFont="1" applyFill="1" applyBorder="1" applyAlignment="1">
      <alignment horizontal="center" vertical="top"/>
    </xf>
    <xf numFmtId="0" fontId="32" fillId="11" borderId="9" xfId="0" applyFont="1" applyFill="1" applyBorder="1" applyAlignment="1">
      <alignment horizontal="center" vertical="top"/>
    </xf>
    <xf numFmtId="49" fontId="10" fillId="12" borderId="72" xfId="4" applyNumberFormat="1" applyFont="1" applyFill="1" applyBorder="1" applyAlignment="1">
      <alignment vertical="top"/>
    </xf>
    <xf numFmtId="49" fontId="10" fillId="8" borderId="47" xfId="4" applyNumberFormat="1" applyFont="1" applyFill="1" applyBorder="1" applyAlignment="1">
      <alignment vertical="top"/>
    </xf>
    <xf numFmtId="164" fontId="7" fillId="0" borderId="13" xfId="4" applyNumberFormat="1" applyFont="1" applyBorder="1" applyAlignment="1">
      <alignment horizontal="center" vertical="top"/>
    </xf>
    <xf numFmtId="49" fontId="10" fillId="12" borderId="73" xfId="4" applyNumberFormat="1" applyFont="1" applyFill="1" applyBorder="1" applyAlignment="1">
      <alignment vertical="top"/>
    </xf>
    <xf numFmtId="49" fontId="10" fillId="8" borderId="52" xfId="4" applyNumberFormat="1" applyFont="1" applyFill="1" applyBorder="1" applyAlignment="1">
      <alignment vertical="top"/>
    </xf>
    <xf numFmtId="164" fontId="7" fillId="0" borderId="57" xfId="0" applyNumberFormat="1" applyFont="1" applyBorder="1" applyAlignment="1">
      <alignment vertical="center" wrapText="1"/>
    </xf>
    <xf numFmtId="164" fontId="7" fillId="0" borderId="5" xfId="4" applyNumberFormat="1" applyFont="1" applyBorder="1" applyAlignment="1">
      <alignment horizontal="center" vertical="top"/>
    </xf>
    <xf numFmtId="164" fontId="33" fillId="4" borderId="32" xfId="0" applyNumberFormat="1" applyFont="1" applyFill="1" applyBorder="1" applyAlignment="1">
      <alignment vertical="center" wrapText="1"/>
    </xf>
    <xf numFmtId="0" fontId="33" fillId="4" borderId="33" xfId="0" applyFont="1" applyFill="1" applyBorder="1" applyAlignment="1">
      <alignment wrapText="1"/>
    </xf>
    <xf numFmtId="0" fontId="7" fillId="0" borderId="8" xfId="4" applyFont="1" applyBorder="1" applyAlignment="1">
      <alignment horizontal="center" vertical="top"/>
    </xf>
    <xf numFmtId="49" fontId="10" fillId="12" borderId="74" xfId="4" applyNumberFormat="1" applyFont="1" applyFill="1" applyBorder="1" applyAlignment="1">
      <alignment vertical="top"/>
    </xf>
    <xf numFmtId="49" fontId="10" fillId="8" borderId="49" xfId="4" applyNumberFormat="1" applyFont="1" applyFill="1" applyBorder="1" applyAlignment="1">
      <alignment vertical="top"/>
    </xf>
    <xf numFmtId="164" fontId="33" fillId="4" borderId="56" xfId="0" applyNumberFormat="1" applyFont="1" applyFill="1" applyBorder="1" applyAlignment="1">
      <alignment vertical="center" wrapText="1"/>
    </xf>
    <xf numFmtId="0" fontId="7" fillId="4" borderId="45" xfId="0" applyFont="1" applyFill="1" applyBorder="1" applyAlignment="1">
      <alignment wrapText="1"/>
    </xf>
    <xf numFmtId="164" fontId="7" fillId="12" borderId="24" xfId="4" applyNumberFormat="1" applyFont="1" applyFill="1" applyBorder="1" applyAlignment="1">
      <alignment horizontal="center" vertical="top"/>
    </xf>
    <xf numFmtId="0" fontId="32" fillId="12" borderId="4" xfId="0" applyFont="1" applyFill="1" applyBorder="1" applyAlignment="1">
      <alignment horizontal="center" vertical="top"/>
    </xf>
    <xf numFmtId="49" fontId="10" fillId="12" borderId="2" xfId="4" applyNumberFormat="1" applyFont="1" applyFill="1" applyBorder="1" applyAlignment="1">
      <alignment horizontal="left" vertical="top" wrapText="1"/>
    </xf>
    <xf numFmtId="49" fontId="10" fillId="12" borderId="3" xfId="4" applyNumberFormat="1" applyFont="1" applyFill="1" applyBorder="1" applyAlignment="1">
      <alignment horizontal="left" vertical="top" wrapText="1"/>
    </xf>
    <xf numFmtId="49" fontId="10" fillId="12" borderId="4" xfId="4" applyNumberFormat="1" applyFont="1" applyFill="1" applyBorder="1" applyAlignment="1">
      <alignment horizontal="left" vertical="top" wrapText="1"/>
    </xf>
    <xf numFmtId="164" fontId="33" fillId="4" borderId="27" xfId="0" applyNumberFormat="1" applyFont="1" applyFill="1" applyBorder="1" applyAlignment="1">
      <alignment vertical="center" wrapText="1"/>
    </xf>
    <xf numFmtId="0" fontId="7" fillId="4" borderId="28" xfId="0" applyFont="1" applyFill="1" applyBorder="1" applyAlignment="1">
      <alignment wrapText="1"/>
    </xf>
    <xf numFmtId="164" fontId="7" fillId="12" borderId="29" xfId="4" applyNumberFormat="1" applyFont="1" applyFill="1" applyBorder="1" applyAlignment="1">
      <alignment horizontal="center" vertical="top"/>
    </xf>
    <xf numFmtId="49" fontId="10" fillId="12" borderId="0" xfId="4" applyNumberFormat="1" applyFont="1" applyFill="1" applyAlignment="1">
      <alignment horizontal="left" vertical="top" wrapText="1"/>
    </xf>
    <xf numFmtId="49" fontId="10" fillId="12" borderId="19" xfId="4" applyNumberFormat="1" applyFont="1" applyFill="1" applyBorder="1" applyAlignment="1">
      <alignment horizontal="left" vertical="top" wrapText="1"/>
    </xf>
    <xf numFmtId="164" fontId="33" fillId="4" borderId="57" xfId="0" applyNumberFormat="1" applyFont="1" applyFill="1" applyBorder="1" applyAlignment="1">
      <alignment vertical="center" wrapText="1"/>
    </xf>
    <xf numFmtId="0" fontId="7" fillId="4" borderId="65" xfId="0" applyFont="1" applyFill="1" applyBorder="1" applyAlignment="1">
      <alignment wrapText="1"/>
    </xf>
    <xf numFmtId="164" fontId="7" fillId="12" borderId="13" xfId="4" applyNumberFormat="1" applyFont="1" applyFill="1" applyBorder="1" applyAlignment="1">
      <alignment horizontal="center" vertical="top"/>
    </xf>
    <xf numFmtId="0" fontId="7" fillId="12" borderId="19" xfId="4" applyFont="1" applyFill="1" applyBorder="1" applyAlignment="1">
      <alignment horizontal="center" vertical="top"/>
    </xf>
    <xf numFmtId="0" fontId="7" fillId="0" borderId="35" xfId="0" applyFont="1" applyBorder="1" applyAlignment="1">
      <alignment vertical="top" wrapText="1"/>
    </xf>
    <xf numFmtId="49" fontId="10" fillId="12" borderId="23" xfId="4" applyNumberFormat="1" applyFont="1" applyFill="1" applyBorder="1" applyAlignment="1">
      <alignment horizontal="left" vertical="top" wrapText="1"/>
    </xf>
    <xf numFmtId="49" fontId="10" fillId="12" borderId="35" xfId="4" applyNumberFormat="1" applyFont="1" applyFill="1" applyBorder="1" applyAlignment="1">
      <alignment horizontal="left" vertical="top" wrapText="1"/>
    </xf>
    <xf numFmtId="164" fontId="7" fillId="11" borderId="11" xfId="4" applyNumberFormat="1" applyFont="1" applyFill="1" applyBorder="1" applyAlignment="1">
      <alignment horizontal="center" vertical="top"/>
    </xf>
    <xf numFmtId="49" fontId="7" fillId="0" borderId="4" xfId="4" applyNumberFormat="1" applyFont="1" applyBorder="1" applyAlignment="1">
      <alignment horizontal="center" vertical="top"/>
    </xf>
    <xf numFmtId="49" fontId="10" fillId="12" borderId="2" xfId="4" applyNumberFormat="1" applyFont="1" applyFill="1" applyBorder="1" applyAlignment="1">
      <alignment horizontal="center" vertical="center" textRotation="90"/>
    </xf>
    <xf numFmtId="49" fontId="10" fillId="14" borderId="47" xfId="4" applyNumberFormat="1" applyFont="1" applyFill="1" applyBorder="1" applyAlignment="1">
      <alignment vertical="top"/>
    </xf>
    <xf numFmtId="164" fontId="7" fillId="0" borderId="0" xfId="4" applyNumberFormat="1" applyFont="1" applyAlignment="1">
      <alignment horizontal="center" vertical="top"/>
    </xf>
    <xf numFmtId="49" fontId="7" fillId="0" borderId="13" xfId="4" applyNumberFormat="1" applyFont="1" applyBorder="1" applyAlignment="1">
      <alignment horizontal="center" vertical="top"/>
    </xf>
    <xf numFmtId="49" fontId="7" fillId="0" borderId="19" xfId="4" applyNumberFormat="1" applyFont="1" applyBorder="1" applyAlignment="1">
      <alignment horizontal="center" vertical="top"/>
    </xf>
    <xf numFmtId="49" fontId="10" fillId="12" borderId="18" xfId="4" applyNumberFormat="1" applyFont="1" applyFill="1" applyBorder="1" applyAlignment="1">
      <alignment horizontal="center" vertical="center" textRotation="90"/>
    </xf>
    <xf numFmtId="49" fontId="10" fillId="14" borderId="52" xfId="4" applyNumberFormat="1" applyFont="1" applyFill="1" applyBorder="1" applyAlignment="1">
      <alignment vertical="top"/>
    </xf>
    <xf numFmtId="0" fontId="10" fillId="0" borderId="66" xfId="0" applyFont="1" applyBorder="1" applyAlignment="1">
      <alignment horizontal="center" vertical="center"/>
    </xf>
    <xf numFmtId="0" fontId="7" fillId="0" borderId="27" xfId="0" applyFont="1" applyBorder="1" applyAlignment="1">
      <alignment horizontal="center" vertical="center" wrapText="1"/>
    </xf>
    <xf numFmtId="0" fontId="7" fillId="0" borderId="13" xfId="4" applyFont="1" applyBorder="1" applyAlignment="1">
      <alignment horizontal="center" vertical="top"/>
    </xf>
    <xf numFmtId="0" fontId="33" fillId="0" borderId="15" xfId="0" applyFont="1" applyBorder="1" applyAlignment="1">
      <alignment horizontal="center" vertical="center" wrapText="1"/>
    </xf>
    <xf numFmtId="0" fontId="48" fillId="0" borderId="57" xfId="0" applyFont="1" applyBorder="1" applyAlignment="1">
      <alignment horizontal="center" vertical="center" wrapText="1"/>
    </xf>
    <xf numFmtId="0" fontId="7" fillId="0" borderId="14" xfId="4" applyFont="1" applyBorder="1" applyAlignment="1">
      <alignment horizontal="center" vertical="top"/>
    </xf>
    <xf numFmtId="0" fontId="27" fillId="0" borderId="32" xfId="0" applyFont="1" applyBorder="1" applyAlignment="1">
      <alignment horizontal="center" vertical="center" wrapText="1"/>
    </xf>
    <xf numFmtId="49" fontId="7" fillId="0" borderId="35" xfId="4" applyNumberFormat="1" applyFont="1" applyBorder="1" applyAlignment="1">
      <alignment horizontal="center" vertical="top"/>
    </xf>
    <xf numFmtId="49" fontId="10" fillId="12" borderId="34" xfId="4" applyNumberFormat="1" applyFont="1" applyFill="1" applyBorder="1" applyAlignment="1">
      <alignment horizontal="center" vertical="center" textRotation="90"/>
    </xf>
    <xf numFmtId="49" fontId="10" fillId="14" borderId="49" xfId="4" applyNumberFormat="1" applyFont="1" applyFill="1" applyBorder="1" applyAlignment="1">
      <alignment vertical="top"/>
    </xf>
    <xf numFmtId="0" fontId="33" fillId="0" borderId="46" xfId="0" applyFont="1" applyBorder="1" applyAlignment="1">
      <alignment horizontal="center" vertical="center" wrapText="1"/>
    </xf>
    <xf numFmtId="164" fontId="33" fillId="15" borderId="25" xfId="0" applyNumberFormat="1" applyFont="1" applyFill="1" applyBorder="1" applyAlignment="1">
      <alignment horizontal="center" vertical="center" wrapText="1"/>
    </xf>
    <xf numFmtId="164" fontId="7" fillId="15" borderId="26" xfId="0" applyNumberFormat="1" applyFont="1" applyFill="1" applyBorder="1" applyAlignment="1">
      <alignment horizontal="left" vertical="center" wrapText="1"/>
    </xf>
    <xf numFmtId="164" fontId="7" fillId="12" borderId="2" xfId="4" applyNumberFormat="1" applyFont="1" applyFill="1" applyBorder="1" applyAlignment="1">
      <alignment horizontal="center" vertical="top"/>
    </xf>
    <xf numFmtId="0" fontId="32" fillId="12" borderId="24" xfId="0" applyFont="1" applyFill="1" applyBorder="1" applyAlignment="1">
      <alignment horizontal="center" vertical="top"/>
    </xf>
    <xf numFmtId="49" fontId="7" fillId="0" borderId="19" xfId="0" applyNumberFormat="1" applyFont="1" applyBorder="1" applyAlignment="1">
      <alignment horizontal="center" vertical="top" wrapText="1"/>
    </xf>
    <xf numFmtId="49" fontId="7" fillId="12" borderId="3" xfId="4" applyNumberFormat="1" applyFont="1" applyFill="1" applyBorder="1" applyAlignment="1">
      <alignment horizontal="center" vertical="top"/>
    </xf>
    <xf numFmtId="49" fontId="7" fillId="12" borderId="4" xfId="4" applyNumberFormat="1" applyFont="1" applyFill="1" applyBorder="1" applyAlignment="1">
      <alignment vertical="top"/>
    </xf>
    <xf numFmtId="0" fontId="33" fillId="0" borderId="60" xfId="0" applyFont="1" applyBorder="1" applyAlignment="1">
      <alignment horizontal="center" vertical="center" wrapText="1"/>
    </xf>
    <xf numFmtId="164" fontId="7" fillId="15" borderId="65" xfId="0" applyNumberFormat="1" applyFont="1" applyFill="1" applyBorder="1" applyAlignment="1">
      <alignment horizontal="left" vertical="center" wrapText="1"/>
    </xf>
    <xf numFmtId="164" fontId="7" fillId="12" borderId="16" xfId="4" applyNumberFormat="1" applyFont="1" applyFill="1" applyBorder="1" applyAlignment="1">
      <alignment horizontal="center" vertical="top"/>
    </xf>
    <xf numFmtId="49" fontId="7" fillId="12" borderId="14" xfId="4" applyNumberFormat="1" applyFont="1" applyFill="1" applyBorder="1" applyAlignment="1">
      <alignment horizontal="center" vertical="top"/>
    </xf>
    <xf numFmtId="49" fontId="7" fillId="12" borderId="0" xfId="4" applyNumberFormat="1" applyFont="1" applyFill="1" applyAlignment="1">
      <alignment horizontal="center" vertical="top"/>
    </xf>
    <xf numFmtId="49" fontId="7" fillId="12" borderId="19" xfId="4" applyNumberFormat="1" applyFont="1" applyFill="1" applyBorder="1" applyAlignment="1">
      <alignment vertical="top"/>
    </xf>
    <xf numFmtId="0" fontId="7" fillId="12" borderId="14" xfId="4" applyFont="1" applyFill="1" applyBorder="1" applyAlignment="1">
      <alignment horizontal="center" vertical="top"/>
    </xf>
    <xf numFmtId="0" fontId="33" fillId="0" borderId="40" xfId="0" applyFont="1" applyBorder="1" applyAlignment="1">
      <alignment horizontal="center" vertical="center" wrapText="1"/>
    </xf>
    <xf numFmtId="164" fontId="7" fillId="12" borderId="7" xfId="4" applyNumberFormat="1" applyFont="1" applyFill="1" applyBorder="1" applyAlignment="1">
      <alignment horizontal="center" vertical="top"/>
    </xf>
    <xf numFmtId="49" fontId="7" fillId="12" borderId="23" xfId="4" applyNumberFormat="1" applyFont="1" applyFill="1" applyBorder="1" applyAlignment="1">
      <alignment horizontal="center" vertical="top"/>
    </xf>
    <xf numFmtId="49" fontId="7" fillId="12" borderId="35" xfId="4" applyNumberFormat="1" applyFont="1" applyFill="1" applyBorder="1" applyAlignment="1">
      <alignment vertical="top"/>
    </xf>
    <xf numFmtId="49" fontId="7" fillId="0" borderId="24" xfId="0" applyNumberFormat="1" applyFont="1" applyBorder="1" applyAlignment="1">
      <alignment vertical="top" wrapText="1"/>
    </xf>
    <xf numFmtId="49" fontId="7" fillId="0" borderId="24" xfId="4" applyNumberFormat="1" applyFont="1" applyBorder="1" applyAlignment="1">
      <alignment horizontal="center" vertical="top"/>
    </xf>
    <xf numFmtId="49" fontId="7" fillId="13" borderId="24" xfId="4" applyNumberFormat="1" applyFont="1" applyFill="1" applyBorder="1" applyAlignment="1">
      <alignment horizontal="center" vertical="top"/>
    </xf>
    <xf numFmtId="49" fontId="10" fillId="12" borderId="3" xfId="4" applyNumberFormat="1" applyFont="1" applyFill="1" applyBorder="1" applyAlignment="1">
      <alignment vertical="top"/>
    </xf>
    <xf numFmtId="164" fontId="7" fillId="0" borderId="30" xfId="4" applyNumberFormat="1" applyFont="1" applyBorder="1" applyAlignment="1">
      <alignment horizontal="center" vertical="top"/>
    </xf>
    <xf numFmtId="49" fontId="7" fillId="0" borderId="13" xfId="0" applyNumberFormat="1" applyFont="1" applyBorder="1" applyAlignment="1">
      <alignment vertical="top" wrapText="1"/>
    </xf>
    <xf numFmtId="49" fontId="7" fillId="0" borderId="30" xfId="4" applyNumberFormat="1" applyFont="1" applyBorder="1" applyAlignment="1">
      <alignment horizontal="center" vertical="top"/>
    </xf>
    <xf numFmtId="49" fontId="10" fillId="12" borderId="23" xfId="4" applyNumberFormat="1" applyFont="1" applyFill="1" applyBorder="1" applyAlignment="1">
      <alignment vertical="top"/>
    </xf>
    <xf numFmtId="49" fontId="10" fillId="14" borderId="23" xfId="4" applyNumberFormat="1" applyFont="1" applyFill="1" applyBorder="1" applyAlignment="1">
      <alignment horizontal="center" vertical="top"/>
    </xf>
    <xf numFmtId="0" fontId="7" fillId="0" borderId="60" xfId="0" applyFont="1" applyBorder="1" applyAlignment="1">
      <alignment horizontal="center" vertical="top"/>
    </xf>
    <xf numFmtId="0" fontId="7" fillId="0" borderId="57" xfId="0" applyFont="1" applyBorder="1" applyAlignment="1">
      <alignment horizontal="center" vertical="top" wrapText="1"/>
    </xf>
    <xf numFmtId="164" fontId="7" fillId="12" borderId="19" xfId="4" applyNumberFormat="1" applyFont="1" applyFill="1" applyBorder="1" applyAlignment="1">
      <alignment horizontal="center" vertical="top"/>
    </xf>
    <xf numFmtId="164" fontId="7" fillId="12" borderId="17" xfId="4" applyNumberFormat="1" applyFont="1" applyFill="1" applyBorder="1" applyAlignment="1">
      <alignment horizontal="center" vertical="top"/>
    </xf>
    <xf numFmtId="0" fontId="7" fillId="0" borderId="40" xfId="0" applyFont="1" applyBorder="1" applyAlignment="1">
      <alignment horizontal="center" vertical="top"/>
    </xf>
    <xf numFmtId="0" fontId="7" fillId="4" borderId="32" xfId="0" applyFont="1" applyFill="1" applyBorder="1" applyAlignment="1">
      <alignment horizontal="center" vertical="center" wrapText="1"/>
    </xf>
    <xf numFmtId="164" fontId="7" fillId="12" borderId="35" xfId="4" applyNumberFormat="1" applyFont="1" applyFill="1" applyBorder="1" applyAlignment="1">
      <alignment horizontal="center" vertical="top"/>
    </xf>
    <xf numFmtId="49" fontId="7" fillId="0" borderId="30" xfId="0" applyNumberFormat="1" applyFont="1" applyBorder="1" applyAlignment="1">
      <alignment vertical="top" wrapText="1"/>
    </xf>
    <xf numFmtId="0" fontId="7" fillId="0" borderId="67" xfId="0" applyFont="1" applyBorder="1" applyAlignment="1">
      <alignment horizontal="center" vertical="top" wrapText="1"/>
    </xf>
    <xf numFmtId="0" fontId="7" fillId="0" borderId="11" xfId="0" applyFont="1" applyBorder="1" applyAlignment="1">
      <alignment horizontal="center" vertical="center" wrapText="1"/>
    </xf>
    <xf numFmtId="0" fontId="7" fillId="4" borderId="62" xfId="0" applyFont="1" applyFill="1" applyBorder="1" applyAlignment="1">
      <alignment horizontal="left" vertical="top" wrapText="1"/>
    </xf>
    <xf numFmtId="49" fontId="10" fillId="0" borderId="10" xfId="4" applyNumberFormat="1" applyFont="1" applyBorder="1" applyAlignment="1">
      <alignment vertical="top"/>
    </xf>
    <xf numFmtId="49" fontId="10" fillId="0" borderId="11" xfId="4" applyNumberFormat="1" applyFont="1" applyBorder="1" applyAlignment="1">
      <alignment vertical="top"/>
    </xf>
    <xf numFmtId="49" fontId="10" fillId="0" borderId="11" xfId="4" applyNumberFormat="1" applyFont="1" applyBorder="1" applyAlignment="1">
      <alignment vertical="center"/>
    </xf>
    <xf numFmtId="49" fontId="10" fillId="0" borderId="12" xfId="4" applyNumberFormat="1" applyFont="1" applyBorder="1" applyAlignment="1">
      <alignment vertical="top"/>
    </xf>
    <xf numFmtId="49" fontId="10" fillId="14" borderId="11" xfId="4" applyNumberFormat="1" applyFont="1" applyFill="1" applyBorder="1" applyAlignment="1">
      <alignment vertical="top"/>
    </xf>
    <xf numFmtId="49" fontId="10" fillId="14" borderId="11" xfId="4" applyNumberFormat="1" applyFont="1" applyFill="1" applyBorder="1" applyAlignment="1">
      <alignment vertical="center"/>
    </xf>
    <xf numFmtId="49" fontId="14" fillId="14" borderId="11" xfId="4" applyNumberFormat="1" applyFont="1" applyFill="1" applyBorder="1" applyAlignment="1">
      <alignment vertical="top"/>
    </xf>
    <xf numFmtId="49" fontId="10" fillId="14" borderId="12" xfId="4" applyNumberFormat="1" applyFont="1" applyFill="1" applyBorder="1" applyAlignment="1">
      <alignment vertical="top"/>
    </xf>
    <xf numFmtId="0" fontId="7" fillId="4" borderId="67" xfId="0" applyFont="1" applyFill="1" applyBorder="1" applyAlignment="1">
      <alignment horizontal="center" vertical="center"/>
    </xf>
    <xf numFmtId="0" fontId="7" fillId="0" borderId="62" xfId="0" applyFont="1" applyBorder="1" applyAlignment="1">
      <alignment vertical="top"/>
    </xf>
    <xf numFmtId="0" fontId="14" fillId="0" borderId="10" xfId="4" applyFont="1" applyBorder="1" applyAlignment="1">
      <alignment horizontal="center" vertical="top" wrapText="1"/>
    </xf>
    <xf numFmtId="0" fontId="14" fillId="0" borderId="11" xfId="4" applyFont="1" applyBorder="1" applyAlignment="1">
      <alignment horizontal="center" vertical="top" wrapText="1"/>
    </xf>
    <xf numFmtId="0" fontId="14" fillId="0" borderId="12" xfId="4" applyFont="1" applyBorder="1" applyAlignment="1">
      <alignment horizontal="center" vertical="top" wrapText="1"/>
    </xf>
    <xf numFmtId="49" fontId="10" fillId="17" borderId="9" xfId="4" applyNumberFormat="1" applyFont="1" applyFill="1" applyBorder="1" applyAlignment="1">
      <alignment horizontal="center" vertical="top" wrapText="1"/>
    </xf>
    <xf numFmtId="0" fontId="10" fillId="17" borderId="10" xfId="4" applyFont="1" applyFill="1" applyBorder="1" applyAlignment="1">
      <alignment horizontal="left" vertical="top" wrapText="1"/>
    </xf>
    <xf numFmtId="0" fontId="10" fillId="17" borderId="11" xfId="4" applyFont="1" applyFill="1" applyBorder="1" applyAlignment="1">
      <alignment horizontal="left" vertical="top" wrapText="1"/>
    </xf>
    <xf numFmtId="0" fontId="10" fillId="17" borderId="12" xfId="4" applyFont="1" applyFill="1" applyBorder="1" applyAlignment="1">
      <alignment horizontal="left" vertical="top" wrapText="1"/>
    </xf>
    <xf numFmtId="0" fontId="7" fillId="0" borderId="10" xfId="4" applyFont="1" applyBorder="1" applyAlignment="1">
      <alignment vertical="top"/>
    </xf>
    <xf numFmtId="0" fontId="7" fillId="0" borderId="69" xfId="4" applyFont="1" applyBorder="1" applyAlignment="1">
      <alignment vertical="top"/>
    </xf>
    <xf numFmtId="164" fontId="7" fillId="0" borderId="12" xfId="4" applyNumberFormat="1" applyFont="1" applyBorder="1" applyAlignment="1">
      <alignment horizontal="center" vertical="top"/>
    </xf>
    <xf numFmtId="49" fontId="10" fillId="12" borderId="2" xfId="4" applyNumberFormat="1" applyFont="1" applyFill="1" applyBorder="1" applyAlignment="1">
      <alignment vertical="top"/>
    </xf>
    <xf numFmtId="0" fontId="33" fillId="0" borderId="15" xfId="0" applyFont="1" applyBorder="1" applyAlignment="1">
      <alignment horizontal="left" vertical="top" wrapText="1"/>
    </xf>
    <xf numFmtId="0" fontId="7" fillId="0" borderId="28" xfId="0" applyFont="1" applyBorder="1" applyAlignment="1">
      <alignment horizontal="left" vertical="top"/>
    </xf>
    <xf numFmtId="164" fontId="10" fillId="12" borderId="31" xfId="4" applyNumberFormat="1" applyFont="1" applyFill="1" applyBorder="1" applyAlignment="1">
      <alignment horizontal="center" vertical="top"/>
    </xf>
    <xf numFmtId="0" fontId="7" fillId="12" borderId="59" xfId="0" applyFont="1" applyFill="1" applyBorder="1" applyAlignment="1">
      <alignment horizontal="center" vertical="top"/>
    </xf>
    <xf numFmtId="49" fontId="10" fillId="12" borderId="18" xfId="4" applyNumberFormat="1" applyFont="1" applyFill="1" applyBorder="1" applyAlignment="1">
      <alignment vertical="top"/>
    </xf>
    <xf numFmtId="0" fontId="7" fillId="0" borderId="6" xfId="0" applyFont="1" applyBorder="1" applyAlignment="1">
      <alignment horizontal="left" vertical="top" wrapText="1"/>
    </xf>
    <xf numFmtId="0" fontId="7" fillId="12" borderId="6" xfId="0" applyFont="1" applyFill="1" applyBorder="1" applyAlignment="1">
      <alignment horizontal="center" vertical="top"/>
    </xf>
    <xf numFmtId="0" fontId="10" fillId="11" borderId="9" xfId="4" applyFont="1" applyFill="1" applyBorder="1" applyAlignment="1">
      <alignment horizontal="center" vertical="top" wrapText="1"/>
    </xf>
    <xf numFmtId="49" fontId="7" fillId="0" borderId="13" xfId="0" applyNumberFormat="1" applyFont="1" applyBorder="1" applyAlignment="1">
      <alignment horizontal="left" vertical="top" wrapText="1"/>
    </xf>
    <xf numFmtId="49" fontId="10" fillId="13" borderId="0" xfId="4" applyNumberFormat="1" applyFont="1" applyFill="1" applyAlignment="1">
      <alignment horizontal="center" vertical="top"/>
    </xf>
    <xf numFmtId="49" fontId="10" fillId="12" borderId="18" xfId="4" applyNumberFormat="1" applyFont="1" applyFill="1" applyBorder="1" applyAlignment="1">
      <alignment horizontal="center" vertical="top"/>
    </xf>
    <xf numFmtId="0" fontId="9" fillId="0" borderId="2" xfId="0" applyFont="1" applyBorder="1" applyAlignment="1">
      <alignment horizontal="center"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18"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44" xfId="0" applyFont="1" applyBorder="1" applyAlignment="1">
      <alignment vertical="center" wrapText="1"/>
    </xf>
    <xf numFmtId="164" fontId="10" fillId="0" borderId="9" xfId="4" applyNumberFormat="1" applyFont="1" applyBorder="1" applyAlignment="1">
      <alignment horizontal="center" vertical="top"/>
    </xf>
    <xf numFmtId="49" fontId="10" fillId="13" borderId="2" xfId="4" applyNumberFormat="1" applyFont="1" applyFill="1" applyBorder="1" applyAlignment="1">
      <alignment horizontal="center" vertical="top"/>
    </xf>
    <xf numFmtId="49" fontId="10" fillId="13" borderId="18" xfId="4" applyNumberFormat="1" applyFont="1" applyFill="1" applyBorder="1" applyAlignment="1">
      <alignment horizontal="center" vertical="top"/>
    </xf>
    <xf numFmtId="164" fontId="7" fillId="15" borderId="32" xfId="0" applyNumberFormat="1" applyFont="1" applyFill="1" applyBorder="1" applyAlignment="1">
      <alignment horizontal="center" vertical="top" wrapText="1"/>
    </xf>
    <xf numFmtId="0" fontId="7" fillId="4" borderId="10" xfId="0" applyFont="1" applyFill="1" applyBorder="1" applyAlignment="1">
      <alignment horizontal="center" vertical="center"/>
    </xf>
    <xf numFmtId="164" fontId="7" fillId="15" borderId="69" xfId="0" applyNumberFormat="1" applyFont="1" applyFill="1" applyBorder="1" applyAlignment="1">
      <alignment horizontal="center" vertical="center" wrapText="1"/>
    </xf>
    <xf numFmtId="0" fontId="7" fillId="0" borderId="62" xfId="0" applyFont="1" applyBorder="1" applyAlignment="1">
      <alignment horizontal="left" vertical="top" wrapText="1"/>
    </xf>
    <xf numFmtId="49" fontId="7" fillId="4" borderId="10" xfId="0" applyNumberFormat="1" applyFont="1" applyFill="1" applyBorder="1" applyAlignment="1">
      <alignment horizontal="center" vertical="center" wrapText="1"/>
    </xf>
    <xf numFmtId="0" fontId="7" fillId="0" borderId="62" xfId="0" applyFont="1" applyBorder="1" applyAlignment="1">
      <alignment vertical="top" wrapText="1"/>
    </xf>
    <xf numFmtId="49" fontId="10" fillId="0" borderId="23" xfId="4" applyNumberFormat="1" applyFont="1" applyBorder="1" applyAlignment="1">
      <alignment horizontal="center" vertical="top"/>
    </xf>
    <xf numFmtId="0" fontId="7" fillId="8" borderId="10" xfId="4" applyFont="1" applyFill="1" applyBorder="1" applyAlignment="1">
      <alignment vertical="top"/>
    </xf>
    <xf numFmtId="0" fontId="7" fillId="8" borderId="11" xfId="4" applyFont="1" applyFill="1" applyBorder="1" applyAlignment="1">
      <alignment vertical="top"/>
    </xf>
    <xf numFmtId="49" fontId="32" fillId="8" borderId="11" xfId="0" applyNumberFormat="1" applyFont="1" applyFill="1" applyBorder="1" applyAlignment="1">
      <alignment vertical="top" wrapText="1"/>
    </xf>
    <xf numFmtId="49" fontId="32" fillId="8" borderId="11" xfId="0" applyNumberFormat="1" applyFont="1" applyFill="1" applyBorder="1" applyAlignment="1">
      <alignment vertical="center" wrapText="1"/>
    </xf>
    <xf numFmtId="49" fontId="10" fillId="14" borderId="68" xfId="4" applyNumberFormat="1" applyFont="1" applyFill="1" applyBorder="1" applyAlignment="1">
      <alignment horizontal="center" vertical="top"/>
    </xf>
    <xf numFmtId="49" fontId="7" fillId="0" borderId="2" xfId="4" applyNumberFormat="1" applyFont="1" applyBorder="1" applyAlignment="1">
      <alignment horizontal="center" vertical="center" textRotation="90"/>
    </xf>
    <xf numFmtId="49" fontId="7" fillId="0" borderId="18" xfId="4" applyNumberFormat="1" applyFont="1" applyBorder="1" applyAlignment="1">
      <alignment horizontal="center" vertical="center" textRotation="90"/>
    </xf>
    <xf numFmtId="0" fontId="7" fillId="4" borderId="26" xfId="0" applyFont="1" applyFill="1" applyBorder="1" applyAlignment="1">
      <alignment horizontal="left" vertical="top" wrapText="1"/>
    </xf>
    <xf numFmtId="49" fontId="7" fillId="0" borderId="34" xfId="4" applyNumberFormat="1" applyFont="1" applyBorder="1" applyAlignment="1">
      <alignment horizontal="center" vertical="center" textRotation="90"/>
    </xf>
    <xf numFmtId="49" fontId="7" fillId="0" borderId="2" xfId="0" applyNumberFormat="1" applyFont="1" applyBorder="1" applyAlignment="1">
      <alignment horizontal="center" vertical="top" wrapText="1"/>
    </xf>
    <xf numFmtId="49" fontId="7" fillId="0" borderId="55" xfId="0" applyNumberFormat="1" applyFont="1" applyBorder="1" applyAlignment="1">
      <alignment horizontal="center" vertical="top" wrapText="1"/>
    </xf>
    <xf numFmtId="49" fontId="7" fillId="0" borderId="56" xfId="0" applyNumberFormat="1" applyFont="1" applyBorder="1" applyAlignment="1">
      <alignment horizontal="center" vertical="center" wrapText="1"/>
    </xf>
    <xf numFmtId="0" fontId="7" fillId="0" borderId="45" xfId="0" applyFont="1" applyBorder="1" applyAlignment="1">
      <alignment horizontal="left" vertical="top" wrapText="1"/>
    </xf>
    <xf numFmtId="0" fontId="7" fillId="0" borderId="69" xfId="0" applyFont="1" applyBorder="1" applyAlignment="1">
      <alignment horizontal="center" vertical="center" wrapText="1"/>
    </xf>
    <xf numFmtId="49" fontId="32" fillId="8" borderId="10" xfId="0" applyNumberFormat="1" applyFont="1" applyFill="1" applyBorder="1" applyAlignment="1">
      <alignment vertical="top" wrapText="1"/>
    </xf>
    <xf numFmtId="49" fontId="14" fillId="8" borderId="11" xfId="0" applyNumberFormat="1" applyFont="1" applyFill="1" applyBorder="1" applyAlignment="1">
      <alignment vertical="top" wrapText="1"/>
    </xf>
    <xf numFmtId="49" fontId="14" fillId="8" borderId="11" xfId="0" applyNumberFormat="1" applyFont="1" applyFill="1" applyBorder="1" applyAlignment="1">
      <alignment vertical="center" wrapText="1"/>
    </xf>
    <xf numFmtId="0" fontId="10" fillId="8" borderId="12" xfId="0" applyFont="1" applyFill="1" applyBorder="1" applyAlignment="1">
      <alignment vertical="center"/>
    </xf>
    <xf numFmtId="49" fontId="14" fillId="14" borderId="10" xfId="0" applyNumberFormat="1" applyFont="1" applyFill="1" applyBorder="1" applyAlignment="1">
      <alignment horizontal="center" vertical="top"/>
    </xf>
    <xf numFmtId="49" fontId="14" fillId="17" borderId="9" xfId="0" applyNumberFormat="1" applyFont="1" applyFill="1" applyBorder="1" applyAlignment="1">
      <alignment horizontal="center" vertical="top"/>
    </xf>
    <xf numFmtId="0" fontId="7" fillId="0" borderId="8" xfId="4" applyFont="1" applyBorder="1" applyAlignment="1">
      <alignment horizontal="center" vertical="center"/>
    </xf>
    <xf numFmtId="164" fontId="7" fillId="0" borderId="64" xfId="0" applyNumberFormat="1" applyFont="1" applyBorder="1" applyAlignment="1">
      <alignment horizontal="center" vertical="center" wrapText="1"/>
    </xf>
    <xf numFmtId="0" fontId="7" fillId="0" borderId="38" xfId="0" applyFont="1" applyBorder="1" applyAlignment="1">
      <alignment horizontal="left" vertical="top" wrapText="1"/>
    </xf>
    <xf numFmtId="0" fontId="7" fillId="12" borderId="22" xfId="4" applyFont="1" applyFill="1" applyBorder="1" applyAlignment="1">
      <alignment horizontal="center" vertical="center"/>
    </xf>
    <xf numFmtId="0" fontId="7" fillId="12" borderId="8" xfId="4" applyFont="1" applyFill="1" applyBorder="1" applyAlignment="1">
      <alignment horizontal="center" vertical="center"/>
    </xf>
    <xf numFmtId="0" fontId="7" fillId="0" borderId="10" xfId="4" applyFont="1" applyBorder="1" applyAlignment="1">
      <alignment horizontal="center" vertical="top"/>
    </xf>
    <xf numFmtId="164" fontId="7" fillId="15" borderId="68" xfId="0" applyNumberFormat="1" applyFont="1" applyFill="1" applyBorder="1" applyAlignment="1">
      <alignment horizontal="center" vertical="center" wrapText="1"/>
    </xf>
    <xf numFmtId="0" fontId="50" fillId="8" borderId="10" xfId="0" applyFont="1" applyFill="1" applyBorder="1" applyAlignment="1">
      <alignment vertical="top" wrapText="1"/>
    </xf>
    <xf numFmtId="0" fontId="50" fillId="8" borderId="11" xfId="0" applyFont="1" applyFill="1" applyBorder="1" applyAlignment="1">
      <alignment vertical="top" wrapText="1"/>
    </xf>
    <xf numFmtId="0" fontId="51" fillId="8" borderId="11" xfId="0" applyFont="1" applyFill="1" applyBorder="1" applyAlignment="1">
      <alignment vertical="top" wrapText="1"/>
    </xf>
    <xf numFmtId="0" fontId="51" fillId="8" borderId="11" xfId="0" applyFont="1" applyFill="1" applyBorder="1" applyAlignment="1">
      <alignment vertical="center" wrapText="1"/>
    </xf>
    <xf numFmtId="49" fontId="10" fillId="14" borderId="63" xfId="4" applyNumberFormat="1" applyFont="1" applyFill="1" applyBorder="1" applyAlignment="1">
      <alignment horizontal="right" vertical="top"/>
    </xf>
    <xf numFmtId="0" fontId="32" fillId="12" borderId="9" xfId="0" applyFont="1" applyFill="1" applyBorder="1" applyAlignment="1">
      <alignment horizontal="center" vertical="top"/>
    </xf>
    <xf numFmtId="49" fontId="10" fillId="13" borderId="18" xfId="4" applyNumberFormat="1" applyFont="1" applyFill="1" applyBorder="1" applyAlignment="1">
      <alignment vertical="top"/>
    </xf>
    <xf numFmtId="0" fontId="7" fillId="0" borderId="35" xfId="4" applyFont="1" applyBorder="1" applyAlignment="1">
      <alignment horizontal="center" vertical="center"/>
    </xf>
    <xf numFmtId="164" fontId="10" fillId="12" borderId="30" xfId="4" applyNumberFormat="1" applyFont="1" applyFill="1" applyBorder="1" applyAlignment="1">
      <alignment horizontal="center" vertical="top"/>
    </xf>
    <xf numFmtId="0" fontId="10" fillId="12" borderId="30" xfId="4" applyFont="1" applyFill="1" applyBorder="1" applyAlignment="1">
      <alignment horizontal="center" vertical="top" wrapText="1"/>
    </xf>
    <xf numFmtId="49" fontId="10" fillId="8" borderId="4" xfId="4" applyNumberFormat="1" applyFont="1" applyFill="1" applyBorder="1" applyAlignment="1">
      <alignment horizontal="center" vertical="top"/>
    </xf>
    <xf numFmtId="0" fontId="33" fillId="0" borderId="46" xfId="0" applyFont="1" applyBorder="1" applyAlignment="1">
      <alignment horizontal="center" vertical="top"/>
    </xf>
    <xf numFmtId="164" fontId="7" fillId="15" borderId="56" xfId="0" applyNumberFormat="1" applyFont="1" applyFill="1" applyBorder="1" applyAlignment="1">
      <alignment horizontal="center" vertical="top" wrapText="1"/>
    </xf>
    <xf numFmtId="0" fontId="7" fillId="0" borderId="4" xfId="0" applyFont="1" applyBorder="1" applyAlignment="1">
      <alignment horizontal="left" vertical="top" wrapText="1"/>
    </xf>
    <xf numFmtId="164" fontId="7" fillId="12" borderId="71" xfId="4" applyNumberFormat="1" applyFont="1" applyFill="1" applyBorder="1" applyAlignment="1">
      <alignment horizontal="center" vertical="top"/>
    </xf>
    <xf numFmtId="49" fontId="10" fillId="8" borderId="19" xfId="4" applyNumberFormat="1" applyFont="1" applyFill="1" applyBorder="1" applyAlignment="1">
      <alignment horizontal="center" vertical="top"/>
    </xf>
    <xf numFmtId="0" fontId="33" fillId="0" borderId="66" xfId="0" applyFont="1" applyBorder="1" applyAlignment="1">
      <alignment horizontal="left" vertical="top" wrapText="1"/>
    </xf>
    <xf numFmtId="164" fontId="7" fillId="15" borderId="27" xfId="0" applyNumberFormat="1" applyFont="1" applyFill="1" applyBorder="1" applyAlignment="1">
      <alignment horizontal="center" vertical="top" wrapText="1"/>
    </xf>
    <xf numFmtId="0" fontId="7" fillId="0" borderId="22" xfId="0" applyFont="1" applyBorder="1" applyAlignment="1">
      <alignment horizontal="justify" vertical="center"/>
    </xf>
    <xf numFmtId="164" fontId="7" fillId="15" borderId="69" xfId="0" applyNumberFormat="1" applyFont="1" applyFill="1" applyBorder="1" applyAlignment="1">
      <alignment horizontal="center" vertical="top" wrapText="1"/>
    </xf>
    <xf numFmtId="0" fontId="7" fillId="0" borderId="12" xfId="0" applyFont="1" applyBorder="1" applyAlignment="1">
      <alignment horizontal="justify" vertical="center"/>
    </xf>
    <xf numFmtId="164" fontId="7" fillId="12" borderId="12" xfId="4" applyNumberFormat="1" applyFont="1" applyFill="1" applyBorder="1" applyAlignment="1">
      <alignment horizontal="center" vertical="top"/>
    </xf>
    <xf numFmtId="0" fontId="7" fillId="12" borderId="12" xfId="4" applyFont="1" applyFill="1" applyBorder="1" applyAlignment="1">
      <alignment horizontal="center" vertical="top"/>
    </xf>
    <xf numFmtId="49" fontId="10" fillId="8" borderId="35" xfId="4" applyNumberFormat="1" applyFont="1" applyFill="1" applyBorder="1" applyAlignment="1">
      <alignment horizontal="center" vertical="top"/>
    </xf>
    <xf numFmtId="2" fontId="10" fillId="12" borderId="9" xfId="4" applyNumberFormat="1" applyFont="1" applyFill="1" applyBorder="1" applyAlignment="1">
      <alignment horizontal="center" vertical="top"/>
    </xf>
    <xf numFmtId="49" fontId="10" fillId="12" borderId="4" xfId="4" applyNumberFormat="1" applyFont="1" applyFill="1" applyBorder="1" applyAlignment="1">
      <alignment vertical="top"/>
    </xf>
    <xf numFmtId="49" fontId="10" fillId="8" borderId="2" xfId="4" applyNumberFormat="1" applyFont="1" applyFill="1" applyBorder="1" applyAlignment="1">
      <alignment vertical="top"/>
    </xf>
    <xf numFmtId="0" fontId="10" fillId="12" borderId="12" xfId="0" applyFont="1" applyFill="1" applyBorder="1" applyAlignment="1">
      <alignment horizontal="center" vertical="top"/>
    </xf>
    <xf numFmtId="49" fontId="10" fillId="12" borderId="19" xfId="4" applyNumberFormat="1" applyFont="1" applyFill="1" applyBorder="1" applyAlignment="1">
      <alignment vertical="top"/>
    </xf>
    <xf numFmtId="49" fontId="10" fillId="8" borderId="18" xfId="4" applyNumberFormat="1" applyFont="1" applyFill="1" applyBorder="1" applyAlignment="1">
      <alignment vertical="top"/>
    </xf>
    <xf numFmtId="49" fontId="10" fillId="12" borderId="35" xfId="4" applyNumberFormat="1" applyFont="1" applyFill="1" applyBorder="1" applyAlignment="1">
      <alignment vertical="top"/>
    </xf>
    <xf numFmtId="49" fontId="10" fillId="8" borderId="34" xfId="4" applyNumberFormat="1" applyFont="1" applyFill="1" applyBorder="1" applyAlignment="1">
      <alignment vertical="top"/>
    </xf>
    <xf numFmtId="0" fontId="32" fillId="11" borderId="12" xfId="0" applyFont="1" applyFill="1" applyBorder="1" applyAlignment="1">
      <alignment horizontal="center" vertical="top"/>
    </xf>
    <xf numFmtId="0" fontId="10" fillId="13" borderId="24" xfId="10" applyFont="1" applyFill="1" applyBorder="1" applyAlignment="1">
      <alignment horizontal="left" vertical="top" wrapText="1"/>
    </xf>
    <xf numFmtId="164" fontId="7" fillId="0" borderId="24" xfId="4" applyNumberFormat="1" applyFont="1" applyBorder="1" applyAlignment="1">
      <alignment horizontal="center" vertical="top"/>
    </xf>
    <xf numFmtId="0" fontId="10" fillId="13" borderId="13" xfId="10" applyFont="1" applyFill="1" applyBorder="1" applyAlignment="1">
      <alignment horizontal="left" vertical="top" wrapText="1"/>
    </xf>
    <xf numFmtId="0" fontId="7" fillId="0" borderId="57" xfId="0" applyFont="1" applyBorder="1" applyAlignment="1">
      <alignment horizontal="center" vertical="center" wrapText="1"/>
    </xf>
    <xf numFmtId="0" fontId="7" fillId="0" borderId="22" xfId="0" applyFont="1" applyBorder="1" applyAlignment="1">
      <alignment horizontal="left" vertical="center" wrapText="1"/>
    </xf>
    <xf numFmtId="0" fontId="7" fillId="0" borderId="21" xfId="4" applyFont="1" applyBorder="1" applyAlignment="1">
      <alignment horizontal="center" vertical="top"/>
    </xf>
    <xf numFmtId="0" fontId="7" fillId="0" borderId="32" xfId="0" applyFont="1" applyBorder="1" applyAlignment="1">
      <alignment horizontal="center" vertical="center" wrapText="1"/>
    </xf>
    <xf numFmtId="0" fontId="7" fillId="0" borderId="35" xfId="0" applyFont="1" applyBorder="1" applyAlignment="1">
      <alignment horizontal="left" vertical="center" wrapText="1"/>
    </xf>
    <xf numFmtId="49" fontId="7" fillId="0" borderId="30" xfId="0" applyNumberFormat="1" applyFont="1" applyBorder="1" applyAlignment="1">
      <alignment vertical="top"/>
    </xf>
    <xf numFmtId="0" fontId="10" fillId="13" borderId="30" xfId="10" applyFont="1" applyFill="1" applyBorder="1" applyAlignment="1">
      <alignment horizontal="left" vertical="top" wrapText="1"/>
    </xf>
    <xf numFmtId="164" fontId="7" fillId="0" borderId="19" xfId="4" applyNumberFormat="1" applyFont="1" applyBorder="1" applyAlignment="1">
      <alignment horizontal="center" vertical="top"/>
    </xf>
    <xf numFmtId="0" fontId="7" fillId="0" borderId="27" xfId="0" applyFont="1" applyBorder="1" applyAlignment="1">
      <alignment horizontal="center" vertical="center" wrapText="1"/>
    </xf>
    <xf numFmtId="49" fontId="7" fillId="0" borderId="19" xfId="4" applyNumberFormat="1" applyFont="1" applyBorder="1" applyAlignment="1">
      <alignment vertical="top"/>
    </xf>
    <xf numFmtId="0" fontId="7" fillId="13" borderId="18" xfId="0" applyFont="1" applyFill="1" applyBorder="1" applyAlignment="1">
      <alignment vertical="top" wrapText="1"/>
    </xf>
    <xf numFmtId="0" fontId="7" fillId="0" borderId="3" xfId="4" applyFont="1" applyBorder="1" applyAlignment="1">
      <alignment horizontal="center" vertical="top"/>
    </xf>
    <xf numFmtId="49" fontId="7" fillId="0" borderId="5" xfId="4" applyNumberFormat="1" applyFont="1" applyBorder="1" applyAlignment="1">
      <alignment vertical="top"/>
    </xf>
    <xf numFmtId="0" fontId="7" fillId="20" borderId="57" xfId="0" applyFont="1" applyFill="1" applyBorder="1" applyAlignment="1">
      <alignment horizontal="center" vertical="center" wrapText="1"/>
    </xf>
    <xf numFmtId="0" fontId="7" fillId="20" borderId="21" xfId="0" applyFont="1" applyFill="1" applyBorder="1" applyAlignment="1">
      <alignment horizontal="left" vertical="center" wrapText="1"/>
    </xf>
    <xf numFmtId="0" fontId="7" fillId="20" borderId="32" xfId="0" applyFont="1" applyFill="1" applyBorder="1" applyAlignment="1">
      <alignment horizontal="center" vertical="center" wrapText="1"/>
    </xf>
    <xf numFmtId="0" fontId="7" fillId="20" borderId="23" xfId="0" applyFont="1" applyFill="1" applyBorder="1" applyAlignment="1">
      <alignment horizontal="left" vertical="center" wrapText="1"/>
    </xf>
    <xf numFmtId="0" fontId="7" fillId="0" borderId="7" xfId="4" applyFont="1" applyBorder="1" applyAlignment="1">
      <alignment horizontal="center" vertical="top"/>
    </xf>
    <xf numFmtId="0" fontId="7" fillId="13" borderId="34" xfId="0" applyFont="1" applyFill="1" applyBorder="1" applyAlignment="1">
      <alignment vertical="top" wrapText="1"/>
    </xf>
    <xf numFmtId="2" fontId="7" fillId="0" borderId="19" xfId="4" applyNumberFormat="1" applyFont="1" applyBorder="1" applyAlignment="1">
      <alignment horizontal="center" vertical="top"/>
    </xf>
    <xf numFmtId="164" fontId="7" fillId="15" borderId="28" xfId="0" applyNumberFormat="1" applyFont="1" applyFill="1" applyBorder="1" applyAlignment="1">
      <alignment horizontal="left" vertical="center" wrapText="1"/>
    </xf>
    <xf numFmtId="164" fontId="7" fillId="0" borderId="22" xfId="4" applyNumberFormat="1" applyFont="1" applyBorder="1" applyAlignment="1">
      <alignment horizontal="center" vertical="top"/>
    </xf>
    <xf numFmtId="164" fontId="7" fillId="15" borderId="44" xfId="0" applyNumberFormat="1" applyFont="1" applyFill="1" applyBorder="1" applyAlignment="1">
      <alignment horizontal="left" vertical="center" wrapText="1"/>
    </xf>
    <xf numFmtId="164" fontId="7" fillId="0" borderId="8" xfId="4" applyNumberFormat="1" applyFont="1" applyBorder="1" applyAlignment="1">
      <alignment horizontal="center" vertical="top"/>
    </xf>
    <xf numFmtId="0" fontId="7" fillId="0" borderId="67" xfId="4" applyFont="1" applyBorder="1" applyAlignment="1">
      <alignment vertical="top"/>
    </xf>
    <xf numFmtId="164" fontId="7" fillId="11" borderId="12" xfId="4" applyNumberFormat="1" applyFont="1" applyFill="1" applyBorder="1" applyAlignment="1">
      <alignment horizontal="center" vertical="top"/>
    </xf>
    <xf numFmtId="0" fontId="33" fillId="13" borderId="2" xfId="4" applyFont="1" applyFill="1" applyBorder="1" applyAlignment="1">
      <alignment vertical="top" wrapText="1"/>
    </xf>
    <xf numFmtId="0" fontId="7" fillId="0" borderId="39" xfId="4" applyFont="1" applyBorder="1" applyAlignment="1">
      <alignment horizontal="left" vertical="top"/>
    </xf>
    <xf numFmtId="0" fontId="7" fillId="0" borderId="66" xfId="3" applyFont="1" applyFill="1" applyBorder="1" applyAlignment="1">
      <alignment horizontal="center" vertical="top"/>
    </xf>
    <xf numFmtId="0" fontId="7" fillId="4" borderId="27" xfId="3" applyFont="1" applyFill="1" applyBorder="1" applyAlignment="1">
      <alignment horizontal="center" vertical="top"/>
    </xf>
    <xf numFmtId="0" fontId="7" fillId="4" borderId="28" xfId="3" applyFont="1" applyFill="1" applyBorder="1" applyAlignment="1">
      <alignment vertical="top" wrapText="1"/>
    </xf>
    <xf numFmtId="0" fontId="7" fillId="0" borderId="32" xfId="0" applyFont="1" applyBorder="1" applyAlignment="1">
      <alignment horizontal="center" vertical="top" wrapText="1"/>
    </xf>
    <xf numFmtId="0" fontId="7" fillId="0" borderId="46" xfId="0" applyFont="1" applyBorder="1" applyAlignment="1">
      <alignment horizontal="center" vertical="top"/>
    </xf>
    <xf numFmtId="0" fontId="7" fillId="0" borderId="25" xfId="0" applyFont="1" applyBorder="1" applyAlignment="1">
      <alignment horizontal="center" vertical="top" wrapText="1"/>
    </xf>
    <xf numFmtId="0" fontId="25" fillId="0" borderId="24" xfId="0" applyFont="1" applyBorder="1" applyAlignment="1">
      <alignment vertical="top"/>
    </xf>
    <xf numFmtId="0" fontId="36" fillId="13" borderId="24" xfId="10" applyFont="1" applyFill="1" applyBorder="1" applyAlignment="1">
      <alignment horizontal="left" vertical="top" wrapText="1"/>
    </xf>
    <xf numFmtId="0" fontId="7" fillId="0" borderId="66" xfId="0" applyFont="1" applyBorder="1" applyAlignment="1">
      <alignment horizontal="center" vertical="top"/>
    </xf>
    <xf numFmtId="0" fontId="25" fillId="0" borderId="13" xfId="0" applyFont="1" applyBorder="1" applyAlignment="1">
      <alignment vertical="top"/>
    </xf>
    <xf numFmtId="0" fontId="36" fillId="13" borderId="13" xfId="10" applyFont="1" applyFill="1" applyBorder="1" applyAlignment="1">
      <alignment horizontal="left" vertical="top" wrapText="1"/>
    </xf>
    <xf numFmtId="164" fontId="7" fillId="4" borderId="14" xfId="4" applyNumberFormat="1" applyFont="1" applyFill="1" applyBorder="1" applyAlignment="1">
      <alignment horizontal="center" vertical="top"/>
    </xf>
    <xf numFmtId="0" fontId="7" fillId="0" borderId="17" xfId="4" applyFont="1" applyBorder="1" applyAlignment="1">
      <alignment horizontal="center" vertical="top"/>
    </xf>
    <xf numFmtId="49" fontId="7" fillId="0" borderId="13" xfId="0" applyNumberFormat="1" applyFont="1" applyBorder="1" applyAlignment="1">
      <alignment vertical="top"/>
    </xf>
    <xf numFmtId="0" fontId="36" fillId="13" borderId="30" xfId="10" applyFont="1" applyFill="1" applyBorder="1" applyAlignment="1">
      <alignment horizontal="left" vertical="top" wrapText="1"/>
    </xf>
    <xf numFmtId="0" fontId="7" fillId="0" borderId="18" xfId="0" applyFont="1" applyBorder="1" applyAlignment="1">
      <alignment horizontal="center" vertical="top"/>
    </xf>
    <xf numFmtId="0" fontId="7" fillId="0" borderId="19" xfId="0" applyFont="1" applyBorder="1" applyAlignment="1">
      <alignment vertical="top" wrapText="1"/>
    </xf>
    <xf numFmtId="164" fontId="7" fillId="11" borderId="5" xfId="4" applyNumberFormat="1" applyFont="1" applyFill="1" applyBorder="1" applyAlignment="1">
      <alignment horizontal="center"/>
    </xf>
    <xf numFmtId="0" fontId="7" fillId="13" borderId="2" xfId="10" applyFont="1" applyFill="1" applyBorder="1" applyAlignment="1">
      <alignment horizontal="left" vertical="top" wrapText="1"/>
    </xf>
    <xf numFmtId="0" fontId="7" fillId="0" borderId="15" xfId="0" applyFont="1" applyBorder="1" applyAlignment="1">
      <alignment horizontal="center" vertical="top"/>
    </xf>
    <xf numFmtId="0" fontId="7" fillId="0" borderId="17" xfId="0" applyFont="1" applyBorder="1" applyAlignment="1">
      <alignment vertical="top" wrapText="1"/>
    </xf>
    <xf numFmtId="164" fontId="7" fillId="0" borderId="14" xfId="4" applyNumberFormat="1" applyFont="1" applyBorder="1" applyAlignment="1">
      <alignment horizontal="center"/>
    </xf>
    <xf numFmtId="0" fontId="7" fillId="13" borderId="18" xfId="10" applyFont="1" applyFill="1" applyBorder="1" applyAlignment="1">
      <alignment horizontal="left" vertical="top" wrapText="1"/>
    </xf>
    <xf numFmtId="164" fontId="7" fillId="4" borderId="14" xfId="4" applyNumberFormat="1" applyFont="1" applyFill="1" applyBorder="1" applyAlignment="1">
      <alignment horizontal="center"/>
    </xf>
    <xf numFmtId="0" fontId="17" fillId="0" borderId="0" xfId="4" applyFont="1" applyAlignment="1">
      <alignment vertical="top"/>
    </xf>
    <xf numFmtId="164" fontId="7" fillId="0" borderId="29" xfId="4" applyNumberFormat="1" applyFont="1" applyBorder="1" applyAlignment="1">
      <alignment horizontal="center"/>
    </xf>
    <xf numFmtId="0" fontId="7" fillId="13" borderId="34" xfId="10" applyFont="1" applyFill="1" applyBorder="1" applyAlignment="1">
      <alignment horizontal="left" vertical="top" wrapText="1"/>
    </xf>
    <xf numFmtId="164" fontId="7" fillId="0" borderId="29" xfId="4" applyNumberFormat="1" applyFont="1" applyBorder="1" applyAlignment="1">
      <alignment vertical="top"/>
    </xf>
    <xf numFmtId="49" fontId="10" fillId="0" borderId="30" xfId="4" applyNumberFormat="1" applyFont="1" applyBorder="1" applyAlignment="1">
      <alignment horizontal="center" vertical="top" wrapText="1"/>
    </xf>
    <xf numFmtId="49" fontId="10" fillId="12" borderId="10" xfId="4" applyNumberFormat="1" applyFont="1" applyFill="1" applyBorder="1" applyAlignment="1">
      <alignment vertical="top" wrapText="1"/>
    </xf>
    <xf numFmtId="49" fontId="10" fillId="12" borderId="11" xfId="4" applyNumberFormat="1" applyFont="1" applyFill="1" applyBorder="1" applyAlignment="1">
      <alignment vertical="top" wrapText="1"/>
    </xf>
    <xf numFmtId="49" fontId="10" fillId="12" borderId="12" xfId="4" applyNumberFormat="1" applyFont="1" applyFill="1" applyBorder="1" applyAlignment="1">
      <alignment vertical="top" wrapText="1"/>
    </xf>
    <xf numFmtId="0" fontId="7" fillId="4" borderId="45" xfId="0" applyFont="1" applyFill="1" applyBorder="1" applyAlignment="1">
      <alignment horizontal="left" vertical="top" wrapText="1"/>
    </xf>
    <xf numFmtId="0" fontId="7" fillId="0" borderId="69" xfId="0" applyFont="1" applyBorder="1" applyAlignment="1">
      <alignment horizontal="center" vertical="top" wrapText="1"/>
    </xf>
    <xf numFmtId="0" fontId="7" fillId="0" borderId="62" xfId="0" applyFont="1" applyBorder="1" applyAlignment="1">
      <alignment horizontal="justify" vertical="center"/>
    </xf>
    <xf numFmtId="166" fontId="10" fillId="14" borderId="11" xfId="4" applyNumberFormat="1" applyFont="1" applyFill="1" applyBorder="1" applyAlignment="1">
      <alignment vertical="top"/>
    </xf>
    <xf numFmtId="164" fontId="10" fillId="14" borderId="12" xfId="4" applyNumberFormat="1" applyFont="1" applyFill="1" applyBorder="1" applyAlignment="1">
      <alignment horizontal="center" vertical="top"/>
    </xf>
    <xf numFmtId="0" fontId="10" fillId="12" borderId="12" xfId="4" applyFont="1" applyFill="1" applyBorder="1" applyAlignment="1">
      <alignment horizontal="right" wrapText="1"/>
    </xf>
    <xf numFmtId="49" fontId="10" fillId="8" borderId="0" xfId="4" applyNumberFormat="1" applyFont="1" applyFill="1" applyAlignment="1">
      <alignment horizontal="center" vertical="top"/>
    </xf>
    <xf numFmtId="166" fontId="10" fillId="12" borderId="12" xfId="1" applyFont="1" applyFill="1" applyBorder="1" applyAlignment="1">
      <alignment horizontal="center" vertical="top"/>
    </xf>
    <xf numFmtId="0" fontId="7" fillId="0" borderId="67" xfId="4" applyFont="1" applyBorder="1" applyAlignment="1">
      <alignment horizontal="center" vertical="top"/>
    </xf>
    <xf numFmtId="164" fontId="10" fillId="11" borderId="12" xfId="4" applyNumberFormat="1" applyFont="1" applyFill="1" applyBorder="1" applyAlignment="1">
      <alignment horizontal="center" vertical="top"/>
    </xf>
    <xf numFmtId="49" fontId="7" fillId="0" borderId="2" xfId="4" applyNumberFormat="1" applyFont="1" applyBorder="1" applyAlignment="1">
      <alignment horizontal="center" vertical="top"/>
    </xf>
    <xf numFmtId="49" fontId="7" fillId="0" borderId="0" xfId="4" applyNumberFormat="1" applyFont="1" applyAlignment="1">
      <alignment horizontal="center" vertical="center" textRotation="90"/>
    </xf>
    <xf numFmtId="0" fontId="35" fillId="12" borderId="24" xfId="4" applyFont="1" applyFill="1" applyBorder="1" applyAlignment="1">
      <alignment horizontal="center" vertical="center" textRotation="90" wrapText="1"/>
    </xf>
    <xf numFmtId="49" fontId="7" fillId="0" borderId="18" xfId="4" applyNumberFormat="1" applyFont="1" applyBorder="1" applyAlignment="1">
      <alignment horizontal="center" vertical="top"/>
    </xf>
    <xf numFmtId="0" fontId="35" fillId="12" borderId="13" xfId="4" applyFont="1" applyFill="1" applyBorder="1" applyAlignment="1">
      <alignment horizontal="center" vertical="center" textRotation="90" wrapText="1"/>
    </xf>
    <xf numFmtId="0" fontId="7" fillId="0" borderId="8" xfId="4" applyFont="1" applyBorder="1" applyAlignment="1">
      <alignment vertical="top" wrapText="1"/>
    </xf>
    <xf numFmtId="0" fontId="7" fillId="0" borderId="48" xfId="4" applyFont="1" applyBorder="1" applyAlignment="1">
      <alignment horizontal="center" vertical="top"/>
    </xf>
    <xf numFmtId="164" fontId="10" fillId="11" borderId="35" xfId="4" applyNumberFormat="1" applyFont="1" applyFill="1" applyBorder="1" applyAlignment="1">
      <alignment horizontal="center" vertical="top"/>
    </xf>
    <xf numFmtId="49" fontId="7" fillId="0" borderId="20" xfId="4" applyNumberFormat="1" applyFont="1" applyBorder="1" applyAlignment="1">
      <alignment horizontal="left" vertical="top"/>
    </xf>
    <xf numFmtId="49" fontId="10" fillId="0" borderId="5" xfId="4" applyNumberFormat="1" applyFont="1" applyBorder="1" applyAlignment="1">
      <alignment horizontal="center" vertical="top"/>
    </xf>
    <xf numFmtId="49" fontId="7" fillId="0" borderId="20" xfId="4" applyNumberFormat="1" applyFont="1" applyBorder="1" applyAlignment="1">
      <alignment horizontal="center" vertical="center" textRotation="90"/>
    </xf>
    <xf numFmtId="0" fontId="35" fillId="12" borderId="5" xfId="4" applyFont="1" applyFill="1" applyBorder="1" applyAlignment="1">
      <alignment horizontal="center" vertical="center" textRotation="90" wrapText="1"/>
    </xf>
    <xf numFmtId="0" fontId="7" fillId="0" borderId="51" xfId="4" applyFont="1" applyBorder="1" applyAlignment="1">
      <alignment horizontal="center" vertical="top"/>
    </xf>
    <xf numFmtId="49" fontId="7" fillId="0" borderId="18" xfId="4" applyNumberFormat="1" applyFont="1" applyBorder="1" applyAlignment="1">
      <alignment horizontal="left" vertical="top"/>
    </xf>
    <xf numFmtId="0" fontId="7" fillId="13" borderId="13" xfId="10" applyFont="1" applyFill="1" applyBorder="1" applyAlignment="1">
      <alignment horizontal="left" vertical="top" wrapText="1"/>
    </xf>
    <xf numFmtId="164" fontId="10" fillId="0" borderId="35" xfId="4" applyNumberFormat="1" applyFont="1" applyBorder="1" applyAlignment="1">
      <alignment horizontal="center" vertical="top"/>
    </xf>
    <xf numFmtId="0" fontId="7" fillId="13" borderId="30" xfId="10" applyFont="1" applyFill="1" applyBorder="1" applyAlignment="1">
      <alignment horizontal="left" vertical="top" wrapText="1"/>
    </xf>
    <xf numFmtId="164" fontId="10" fillId="11" borderId="11" xfId="4" applyNumberFormat="1" applyFont="1" applyFill="1" applyBorder="1" applyAlignment="1">
      <alignment horizontal="center" vertical="top"/>
    </xf>
    <xf numFmtId="49" fontId="7" fillId="0" borderId="24" xfId="4" applyNumberFormat="1" applyFont="1" applyBorder="1" applyAlignment="1">
      <alignment horizontal="left" vertical="top"/>
    </xf>
    <xf numFmtId="164" fontId="10" fillId="0" borderId="3" xfId="4" applyNumberFormat="1" applyFont="1" applyBorder="1" applyAlignment="1">
      <alignment horizontal="center" vertical="top"/>
    </xf>
    <xf numFmtId="49" fontId="7" fillId="0" borderId="13" xfId="4" applyNumberFormat="1" applyFont="1" applyBorder="1" applyAlignment="1">
      <alignment horizontal="left" vertical="top"/>
    </xf>
    <xf numFmtId="164" fontId="10" fillId="0" borderId="16" xfId="4" applyNumberFormat="1" applyFont="1" applyBorder="1" applyAlignment="1">
      <alignment horizontal="center" vertical="top"/>
    </xf>
    <xf numFmtId="0" fontId="7" fillId="0" borderId="0" xfId="4" applyFont="1" applyAlignment="1">
      <alignment horizontal="center" vertical="top" wrapText="1"/>
    </xf>
    <xf numFmtId="164" fontId="10" fillId="0" borderId="7" xfId="4" applyNumberFormat="1" applyFont="1" applyBorder="1" applyAlignment="1">
      <alignment horizontal="center" vertical="top"/>
    </xf>
    <xf numFmtId="0" fontId="7" fillId="0" borderId="66" xfId="0" applyFont="1" applyBorder="1" applyAlignment="1">
      <alignment horizontal="center" vertical="center"/>
    </xf>
    <xf numFmtId="9" fontId="7" fillId="0" borderId="19" xfId="2" applyFont="1" applyBorder="1" applyAlignment="1">
      <alignment horizontal="center" vertical="top"/>
    </xf>
    <xf numFmtId="0" fontId="7" fillId="4" borderId="65" xfId="0" applyFont="1" applyFill="1" applyBorder="1" applyAlignment="1">
      <alignment horizontal="left" vertical="top" wrapText="1"/>
    </xf>
    <xf numFmtId="164" fontId="7" fillId="0" borderId="17" xfId="4" applyNumberFormat="1" applyFont="1" applyBorder="1" applyAlignment="1">
      <alignment horizontal="center" vertical="top"/>
    </xf>
    <xf numFmtId="0" fontId="7" fillId="0" borderId="0" xfId="4" quotePrefix="1" applyFont="1" applyAlignment="1">
      <alignment horizontal="center" vertical="top"/>
    </xf>
    <xf numFmtId="0" fontId="36" fillId="0" borderId="0" xfId="4" quotePrefix="1" applyFont="1" applyAlignment="1">
      <alignment horizontal="center" vertical="top"/>
    </xf>
    <xf numFmtId="0" fontId="7" fillId="0" borderId="17" xfId="4" applyFont="1" applyBorder="1" applyAlignment="1">
      <alignment vertical="top" wrapText="1"/>
    </xf>
    <xf numFmtId="164" fontId="7" fillId="0" borderId="8" xfId="4" applyNumberFormat="1" applyFont="1" applyBorder="1" applyAlignment="1">
      <alignment vertical="top"/>
    </xf>
    <xf numFmtId="49" fontId="7" fillId="0" borderId="29" xfId="0" applyNumberFormat="1" applyFont="1" applyBorder="1" applyAlignment="1">
      <alignment vertical="top" wrapText="1"/>
    </xf>
    <xf numFmtId="49" fontId="10" fillId="12" borderId="10" xfId="4" applyNumberFormat="1" applyFont="1" applyFill="1" applyBorder="1" applyAlignment="1">
      <alignment horizontal="left" vertical="top" wrapText="1"/>
    </xf>
    <xf numFmtId="49" fontId="10" fillId="12" borderId="11" xfId="4" applyNumberFormat="1" applyFont="1" applyFill="1" applyBorder="1" applyAlignment="1">
      <alignment horizontal="left" vertical="top" wrapText="1"/>
    </xf>
    <xf numFmtId="49" fontId="10" fillId="12" borderId="12" xfId="4" applyNumberFormat="1" applyFont="1" applyFill="1" applyBorder="1" applyAlignment="1">
      <alignment horizontal="left" vertical="top" wrapText="1"/>
    </xf>
    <xf numFmtId="49" fontId="10" fillId="8" borderId="23" xfId="4" applyNumberFormat="1" applyFont="1" applyFill="1" applyBorder="1" applyAlignment="1">
      <alignment horizontal="center" vertical="top"/>
    </xf>
    <xf numFmtId="0" fontId="7" fillId="0" borderId="46" xfId="0" applyFont="1" applyBorder="1" applyAlignment="1">
      <alignment horizontal="center" vertical="center" wrapText="1"/>
    </xf>
    <xf numFmtId="0" fontId="7" fillId="0" borderId="4" xfId="0" applyFont="1" applyBorder="1" applyAlignment="1">
      <alignment vertical="center" wrapText="1"/>
    </xf>
    <xf numFmtId="0" fontId="10" fillId="0" borderId="2" xfId="4" applyFont="1" applyBorder="1" applyAlignment="1">
      <alignment horizontal="center" vertical="top" wrapText="1"/>
    </xf>
    <xf numFmtId="0" fontId="10" fillId="0" borderId="3" xfId="4" applyFont="1" applyBorder="1" applyAlignment="1">
      <alignment horizontal="center" vertical="top" wrapText="1"/>
    </xf>
    <xf numFmtId="0" fontId="10" fillId="0" borderId="4" xfId="4" applyFont="1" applyBorder="1" applyAlignment="1">
      <alignment horizontal="center" vertical="top" wrapText="1"/>
    </xf>
    <xf numFmtId="0" fontId="10" fillId="8" borderId="10" xfId="4" applyFont="1" applyFill="1" applyBorder="1" applyAlignment="1">
      <alignment horizontal="left" vertical="top" wrapText="1"/>
    </xf>
    <xf numFmtId="0" fontId="10" fillId="8" borderId="11" xfId="4" applyFont="1" applyFill="1" applyBorder="1" applyAlignment="1">
      <alignment horizontal="left" vertical="top" wrapText="1"/>
    </xf>
    <xf numFmtId="0" fontId="10" fillId="8" borderId="12" xfId="4" applyFont="1" applyFill="1" applyBorder="1" applyAlignment="1">
      <alignment horizontal="left" vertical="top" wrapText="1"/>
    </xf>
    <xf numFmtId="0" fontId="7" fillId="0" borderId="11" xfId="0" applyFont="1" applyBorder="1" applyAlignment="1">
      <alignment horizontal="center" vertical="center"/>
    </xf>
    <xf numFmtId="0" fontId="7" fillId="0" borderId="68" xfId="0" applyFont="1" applyBorder="1" applyAlignment="1">
      <alignment vertical="center" wrapText="1"/>
    </xf>
    <xf numFmtId="0" fontId="10" fillId="0" borderId="10" xfId="4" applyFont="1" applyBorder="1" applyAlignment="1">
      <alignment horizontal="center" vertical="top" wrapText="1"/>
    </xf>
    <xf numFmtId="0" fontId="10" fillId="0" borderId="11" xfId="4" applyFont="1" applyBorder="1" applyAlignment="1">
      <alignment horizontal="center" vertical="top" wrapText="1"/>
    </xf>
    <xf numFmtId="0" fontId="10" fillId="0" borderId="12" xfId="4" applyFont="1" applyBorder="1" applyAlignment="1">
      <alignment horizontal="center" vertical="top" wrapText="1"/>
    </xf>
    <xf numFmtId="49" fontId="10" fillId="17" borderId="24" xfId="4" applyNumberFormat="1" applyFont="1" applyFill="1" applyBorder="1" applyAlignment="1">
      <alignment horizontal="center" vertical="top" wrapText="1"/>
    </xf>
    <xf numFmtId="0" fontId="7" fillId="0" borderId="18" xfId="4" applyFont="1" applyBorder="1" applyAlignment="1">
      <alignment horizontal="center" vertical="center" textRotation="90"/>
    </xf>
    <xf numFmtId="0" fontId="7" fillId="0" borderId="24" xfId="4" applyFont="1" applyBorder="1" applyAlignment="1">
      <alignment horizontal="center" vertical="center" textRotation="90"/>
    </xf>
    <xf numFmtId="0" fontId="7" fillId="0" borderId="0" xfId="4" applyFont="1" applyAlignment="1">
      <alignment horizontal="center" vertical="center"/>
    </xf>
    <xf numFmtId="0" fontId="7" fillId="0" borderId="24" xfId="4" applyFont="1" applyBorder="1" applyAlignment="1">
      <alignment horizontal="center" vertical="center" wrapText="1"/>
    </xf>
    <xf numFmtId="0" fontId="7" fillId="0" borderId="24" xfId="4" applyFont="1" applyBorder="1" applyAlignment="1">
      <alignment horizontal="center" vertical="center" textRotation="90" wrapText="1"/>
    </xf>
    <xf numFmtId="0" fontId="7" fillId="0" borderId="13" xfId="4" applyFont="1" applyBorder="1" applyAlignment="1">
      <alignment horizontal="center" vertical="center" wrapText="1"/>
    </xf>
    <xf numFmtId="0" fontId="7" fillId="0" borderId="13" xfId="4" applyFont="1" applyBorder="1" applyAlignment="1">
      <alignment horizontal="center" vertical="center" textRotation="90" wrapText="1"/>
    </xf>
    <xf numFmtId="0" fontId="7" fillId="0" borderId="18" xfId="4" applyFont="1" applyBorder="1" applyAlignment="1">
      <alignment horizontal="center" vertical="center" textRotation="90" wrapText="1"/>
    </xf>
    <xf numFmtId="0" fontId="9" fillId="12" borderId="24" xfId="4" applyFont="1" applyFill="1" applyBorder="1" applyAlignment="1">
      <alignment horizontal="center" vertical="center" textRotation="90" wrapText="1"/>
    </xf>
    <xf numFmtId="0" fontId="7" fillId="0" borderId="0" xfId="4" applyFont="1" applyAlignment="1">
      <alignment horizontal="center" vertical="center" wrapText="1"/>
    </xf>
    <xf numFmtId="0" fontId="7" fillId="13" borderId="24" xfId="4" applyFont="1" applyFill="1" applyBorder="1" applyAlignment="1">
      <alignment horizontal="center" vertical="center" textRotation="90" wrapText="1"/>
    </xf>
    <xf numFmtId="0" fontId="7" fillId="12" borderId="0" xfId="4" applyFont="1" applyFill="1" applyAlignment="1">
      <alignment horizontal="center" vertical="center" textRotation="90" wrapText="1"/>
    </xf>
    <xf numFmtId="0" fontId="7" fillId="8" borderId="2" xfId="4" applyFont="1" applyFill="1" applyBorder="1" applyAlignment="1">
      <alignment horizontal="center" vertical="center" textRotation="90" wrapText="1"/>
    </xf>
    <xf numFmtId="0" fontId="7" fillId="17" borderId="24" xfId="4" applyFont="1" applyFill="1" applyBorder="1" applyAlignment="1">
      <alignment horizontal="center" vertical="center" textRotation="90" wrapText="1"/>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0" borderId="12" xfId="4" applyFont="1" applyBorder="1" applyAlignment="1">
      <alignment horizontal="center" vertical="center"/>
    </xf>
    <xf numFmtId="0" fontId="7" fillId="0" borderId="30" xfId="4" applyFont="1" applyBorder="1" applyAlignment="1">
      <alignment horizontal="center" vertical="center" wrapText="1"/>
    </xf>
    <xf numFmtId="0" fontId="7" fillId="0" borderId="30" xfId="4" applyFont="1" applyBorder="1" applyAlignment="1">
      <alignment horizontal="center" vertical="center" textRotation="90" wrapText="1"/>
    </xf>
    <xf numFmtId="0" fontId="7" fillId="0" borderId="34" xfId="4" applyFont="1" applyBorder="1" applyAlignment="1">
      <alignment horizontal="center" vertical="center" textRotation="90" wrapText="1"/>
    </xf>
    <xf numFmtId="0" fontId="9" fillId="12" borderId="30" xfId="4" applyFont="1" applyFill="1" applyBorder="1" applyAlignment="1">
      <alignment horizontal="center" vertical="center" textRotation="90" wrapText="1"/>
    </xf>
    <xf numFmtId="0" fontId="7" fillId="0" borderId="23" xfId="4" applyFont="1" applyBorder="1" applyAlignment="1">
      <alignment horizontal="center" vertical="center" wrapText="1"/>
    </xf>
    <xf numFmtId="0" fontId="7" fillId="13" borderId="30" xfId="4" applyFont="1" applyFill="1" applyBorder="1" applyAlignment="1">
      <alignment horizontal="center" vertical="center" textRotation="90" wrapText="1"/>
    </xf>
    <xf numFmtId="0" fontId="7" fillId="12" borderId="23" xfId="4" applyFont="1" applyFill="1" applyBorder="1" applyAlignment="1">
      <alignment horizontal="center" vertical="center" textRotation="90" wrapText="1"/>
    </xf>
    <xf numFmtId="0" fontId="7" fillId="8" borderId="34" xfId="4" applyFont="1" applyFill="1" applyBorder="1" applyAlignment="1">
      <alignment horizontal="center" vertical="center" textRotation="90" wrapText="1"/>
    </xf>
    <xf numFmtId="0" fontId="7" fillId="17" borderId="30" xfId="4" applyFont="1" applyFill="1" applyBorder="1" applyAlignment="1">
      <alignment horizontal="center" vertical="center" textRotation="90" wrapText="1"/>
    </xf>
    <xf numFmtId="0" fontId="7" fillId="0" borderId="0" xfId="4" applyFont="1" applyAlignment="1">
      <alignment horizontal="center" vertical="top" wrapText="1"/>
    </xf>
    <xf numFmtId="0" fontId="7" fillId="0" borderId="0" xfId="4" applyFont="1" applyAlignment="1">
      <alignment vertical="center"/>
    </xf>
    <xf numFmtId="0" fontId="10" fillId="0" borderId="0" xfId="4" applyFont="1" applyAlignment="1">
      <alignment horizontal="center" vertical="center" wrapText="1"/>
    </xf>
    <xf numFmtId="0" fontId="52" fillId="0" borderId="0" xfId="4" applyFont="1" applyAlignment="1">
      <alignment vertical="top"/>
    </xf>
    <xf numFmtId="0" fontId="33" fillId="0" borderId="0" xfId="4" applyFont="1" applyAlignment="1">
      <alignment horizontal="left" vertical="top" wrapText="1"/>
    </xf>
    <xf numFmtId="0" fontId="5" fillId="0" borderId="0" xfId="10"/>
    <xf numFmtId="0" fontId="15" fillId="0" borderId="0" xfId="10" applyFont="1"/>
    <xf numFmtId="0" fontId="5" fillId="0" borderId="0" xfId="10" applyAlignment="1">
      <alignment vertical="center"/>
    </xf>
    <xf numFmtId="0" fontId="5" fillId="0" borderId="0" xfId="10" applyAlignment="1">
      <alignment horizontal="center" vertical="top"/>
    </xf>
    <xf numFmtId="0" fontId="5" fillId="0" borderId="0" xfId="10" applyAlignment="1">
      <alignment textRotation="90"/>
    </xf>
    <xf numFmtId="0" fontId="51" fillId="0" borderId="0" xfId="10" applyFont="1"/>
    <xf numFmtId="0" fontId="53" fillId="0" borderId="0" xfId="10" applyFont="1" applyAlignment="1">
      <alignment vertical="top"/>
    </xf>
    <xf numFmtId="0" fontId="23" fillId="0" borderId="0" xfId="10" applyFont="1" applyAlignment="1">
      <alignment vertical="top"/>
    </xf>
    <xf numFmtId="0" fontId="18" fillId="0" borderId="0" xfId="10" applyFont="1" applyAlignment="1">
      <alignment vertical="top"/>
    </xf>
    <xf numFmtId="0" fontId="18" fillId="0" borderId="0" xfId="10" applyFont="1" applyAlignment="1">
      <alignment horizontal="center" vertical="top"/>
    </xf>
    <xf numFmtId="49" fontId="6" fillId="0" borderId="0" xfId="10" applyNumberFormat="1" applyFont="1" applyAlignment="1">
      <alignment vertical="top"/>
    </xf>
    <xf numFmtId="0" fontId="38" fillId="3" borderId="10" xfId="0" applyFont="1" applyFill="1" applyBorder="1" applyAlignment="1">
      <alignment horizontal="left" vertical="center" wrapText="1"/>
    </xf>
    <xf numFmtId="0" fontId="38" fillId="3" borderId="11" xfId="0" applyFont="1" applyFill="1" applyBorder="1" applyAlignment="1">
      <alignment horizontal="left" vertical="center" wrapText="1"/>
    </xf>
    <xf numFmtId="0" fontId="38" fillId="3" borderId="12" xfId="0" applyFont="1" applyFill="1" applyBorder="1" applyAlignment="1">
      <alignment horizontal="left" vertical="center" wrapText="1"/>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7" fillId="4" borderId="15" xfId="0" applyFont="1" applyFill="1" applyBorder="1" applyAlignment="1">
      <alignment horizontal="left" vertical="center" wrapText="1"/>
    </xf>
    <xf numFmtId="0" fontId="7" fillId="4" borderId="16"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6" fillId="0" borderId="0" xfId="10" applyFont="1" applyAlignment="1">
      <alignment vertical="top"/>
    </xf>
    <xf numFmtId="0" fontId="5" fillId="0" borderId="20" xfId="4" applyBorder="1" applyAlignment="1">
      <alignment horizontal="left" vertical="top" wrapText="1"/>
    </xf>
    <xf numFmtId="0" fontId="5" fillId="0" borderId="21" xfId="4" applyBorder="1" applyAlignment="1">
      <alignment horizontal="left" vertical="top" wrapText="1"/>
    </xf>
    <xf numFmtId="0" fontId="7" fillId="0" borderId="21" xfId="4" applyFont="1" applyBorder="1" applyAlignment="1">
      <alignment horizontal="left" vertical="top" wrapText="1"/>
    </xf>
    <xf numFmtId="0" fontId="7" fillId="0" borderId="22" xfId="4" applyFont="1" applyBorder="1" applyAlignment="1">
      <alignment horizontal="left" vertical="top" wrapText="1"/>
    </xf>
    <xf numFmtId="49" fontId="14" fillId="0" borderId="0" xfId="4" applyNumberFormat="1" applyFont="1" applyAlignment="1">
      <alignment horizontal="center" vertical="top" wrapText="1"/>
    </xf>
    <xf numFmtId="0" fontId="36" fillId="0" borderId="0" xfId="10" applyFont="1" applyAlignment="1">
      <alignment horizontal="center" vertical="top"/>
    </xf>
    <xf numFmtId="49" fontId="7" fillId="0" borderId="0" xfId="10" applyNumberFormat="1" applyFont="1" applyAlignment="1">
      <alignment vertical="top"/>
    </xf>
    <xf numFmtId="49" fontId="7" fillId="0" borderId="0" xfId="10" applyNumberFormat="1" applyFont="1" applyAlignment="1">
      <alignment vertical="center"/>
    </xf>
    <xf numFmtId="49" fontId="7" fillId="0" borderId="0" xfId="10" applyNumberFormat="1" applyFont="1" applyAlignment="1">
      <alignment horizontal="center" vertical="top"/>
    </xf>
    <xf numFmtId="49" fontId="7" fillId="0" borderId="0" xfId="10" applyNumberFormat="1" applyFont="1" applyAlignment="1">
      <alignment vertical="top" textRotation="90"/>
    </xf>
    <xf numFmtId="0" fontId="36" fillId="0" borderId="0" xfId="0" applyFont="1" applyAlignment="1">
      <alignment horizontal="center" vertical="top"/>
    </xf>
    <xf numFmtId="0" fontId="7" fillId="5" borderId="10" xfId="10" applyFont="1" applyFill="1" applyBorder="1" applyAlignment="1">
      <alignment vertical="top"/>
    </xf>
    <xf numFmtId="0" fontId="7" fillId="5" borderId="11" xfId="10" applyFont="1" applyFill="1" applyBorder="1" applyAlignment="1">
      <alignment vertical="top"/>
    </xf>
    <xf numFmtId="0" fontId="7" fillId="5" borderId="12" xfId="10" applyFont="1" applyFill="1" applyBorder="1" applyAlignment="1">
      <alignment vertical="top"/>
    </xf>
    <xf numFmtId="164" fontId="10" fillId="5" borderId="9" xfId="10" applyNumberFormat="1" applyFont="1" applyFill="1" applyBorder="1" applyAlignment="1">
      <alignment horizontal="center" vertical="center"/>
    </xf>
    <xf numFmtId="49" fontId="10" fillId="5" borderId="10" xfId="10" applyNumberFormat="1" applyFont="1" applyFill="1" applyBorder="1" applyAlignment="1">
      <alignment horizontal="right" vertical="top"/>
    </xf>
    <xf numFmtId="49" fontId="10" fillId="5" borderId="11" xfId="10" applyNumberFormat="1" applyFont="1" applyFill="1" applyBorder="1" applyAlignment="1">
      <alignment horizontal="right" vertical="top"/>
    </xf>
    <xf numFmtId="49" fontId="10" fillId="5" borderId="12" xfId="10" applyNumberFormat="1" applyFont="1" applyFill="1" applyBorder="1" applyAlignment="1">
      <alignment horizontal="right" vertical="top"/>
    </xf>
    <xf numFmtId="49" fontId="10" fillId="10" borderId="10" xfId="9" applyNumberFormat="1" applyFont="1" applyFill="1" applyBorder="1" applyAlignment="1">
      <alignment vertical="top"/>
    </xf>
    <xf numFmtId="49" fontId="10" fillId="10" borderId="11" xfId="9" applyNumberFormat="1" applyFont="1" applyFill="1" applyBorder="1" applyAlignment="1">
      <alignment vertical="top"/>
    </xf>
    <xf numFmtId="49" fontId="10" fillId="10" borderId="12" xfId="9" applyNumberFormat="1" applyFont="1" applyFill="1" applyBorder="1" applyAlignment="1">
      <alignment vertical="top"/>
    </xf>
    <xf numFmtId="164" fontId="10" fillId="10" borderId="9" xfId="9" applyNumberFormat="1" applyFont="1" applyFill="1" applyBorder="1" applyAlignment="1">
      <alignment horizontal="center" vertical="center"/>
    </xf>
    <xf numFmtId="49" fontId="10" fillId="10" borderId="10" xfId="9" applyNumberFormat="1" applyFont="1" applyFill="1" applyBorder="1" applyAlignment="1">
      <alignment horizontal="right" vertical="top"/>
    </xf>
    <xf numFmtId="49" fontId="10" fillId="10" borderId="11" xfId="9" applyNumberFormat="1" applyFont="1" applyFill="1" applyBorder="1" applyAlignment="1">
      <alignment horizontal="right" vertical="top"/>
    </xf>
    <xf numFmtId="49" fontId="10" fillId="10" borderId="12" xfId="9" applyNumberFormat="1" applyFont="1" applyFill="1" applyBorder="1" applyAlignment="1">
      <alignment horizontal="right" vertical="top"/>
    </xf>
    <xf numFmtId="49" fontId="10" fillId="9" borderId="62" xfId="10" applyNumberFormat="1" applyFont="1" applyFill="1" applyBorder="1" applyAlignment="1">
      <alignment horizontal="center" vertical="top" wrapText="1"/>
    </xf>
    <xf numFmtId="0" fontId="7" fillId="8" borderId="10" xfId="10" applyFont="1" applyFill="1" applyBorder="1" applyAlignment="1">
      <alignment vertical="top" wrapText="1"/>
    </xf>
    <xf numFmtId="0" fontId="7" fillId="8" borderId="11" xfId="10" applyFont="1" applyFill="1" applyBorder="1" applyAlignment="1">
      <alignment vertical="top" wrapText="1"/>
    </xf>
    <xf numFmtId="0" fontId="7" fillId="8" borderId="12" xfId="10" applyFont="1" applyFill="1" applyBorder="1" applyAlignment="1">
      <alignment vertical="top" wrapText="1"/>
    </xf>
    <xf numFmtId="164" fontId="10" fillId="8" borderId="24" xfId="10" applyNumberFormat="1" applyFont="1" applyFill="1" applyBorder="1" applyAlignment="1">
      <alignment horizontal="center" vertical="top"/>
    </xf>
    <xf numFmtId="0" fontId="10" fillId="8" borderId="24" xfId="10" applyFont="1" applyFill="1" applyBorder="1" applyAlignment="1">
      <alignment horizontal="center" vertical="top"/>
    </xf>
    <xf numFmtId="0" fontId="10" fillId="8" borderId="10" xfId="10" applyFont="1" applyFill="1" applyBorder="1" applyAlignment="1">
      <alignment horizontal="right" vertical="top" wrapText="1"/>
    </xf>
    <xf numFmtId="0" fontId="10" fillId="8" borderId="11" xfId="10" applyFont="1" applyFill="1" applyBorder="1" applyAlignment="1">
      <alignment horizontal="right" vertical="top" wrapText="1"/>
    </xf>
    <xf numFmtId="0" fontId="10" fillId="8" borderId="12" xfId="10" applyFont="1" applyFill="1" applyBorder="1" applyAlignment="1">
      <alignment horizontal="right" vertical="top" wrapText="1"/>
    </xf>
    <xf numFmtId="49" fontId="10" fillId="8" borderId="24" xfId="10" applyNumberFormat="1" applyFont="1" applyFill="1" applyBorder="1" applyAlignment="1">
      <alignment horizontal="center" vertical="top"/>
    </xf>
    <xf numFmtId="49" fontId="10" fillId="9" borderId="24" xfId="10" applyNumberFormat="1" applyFont="1" applyFill="1" applyBorder="1" applyAlignment="1">
      <alignment horizontal="center" vertical="top"/>
    </xf>
    <xf numFmtId="9" fontId="7" fillId="0" borderId="42" xfId="10" applyNumberFormat="1" applyFont="1" applyBorder="1" applyAlignment="1">
      <alignment horizontal="center" vertical="top" wrapText="1"/>
    </xf>
    <xf numFmtId="0" fontId="7" fillId="0" borderId="56" xfId="10" applyFont="1" applyBorder="1" applyAlignment="1">
      <alignment horizontal="center" vertical="top" wrapText="1"/>
    </xf>
    <xf numFmtId="0" fontId="7" fillId="0" borderId="39" xfId="10" applyFont="1" applyBorder="1" applyAlignment="1">
      <alignment horizontal="left" vertical="top" wrapText="1"/>
    </xf>
    <xf numFmtId="164" fontId="10" fillId="18" borderId="1" xfId="10" applyNumberFormat="1" applyFont="1" applyFill="1" applyBorder="1" applyAlignment="1">
      <alignment horizontal="center" vertical="center"/>
    </xf>
    <xf numFmtId="0" fontId="10" fillId="18" borderId="9" xfId="10" applyFont="1" applyFill="1" applyBorder="1" applyAlignment="1">
      <alignment horizontal="center" vertical="center"/>
    </xf>
    <xf numFmtId="49" fontId="7" fillId="0" borderId="24" xfId="10" applyNumberFormat="1" applyFont="1" applyBorder="1" applyAlignment="1">
      <alignment horizontal="center" vertical="center"/>
    </xf>
    <xf numFmtId="49" fontId="7" fillId="0" borderId="24" xfId="10" applyNumberFormat="1" applyFont="1" applyBorder="1" applyAlignment="1">
      <alignment horizontal="center" vertical="top"/>
    </xf>
    <xf numFmtId="49" fontId="7" fillId="0" borderId="1" xfId="10" applyNumberFormat="1" applyFont="1" applyBorder="1" applyAlignment="1">
      <alignment horizontal="center" vertical="center" textRotation="90"/>
    </xf>
    <xf numFmtId="0" fontId="10" fillId="12" borderId="24" xfId="10" applyFont="1" applyFill="1" applyBorder="1" applyAlignment="1">
      <alignment horizontal="center" vertical="center" textRotation="90" wrapText="1"/>
    </xf>
    <xf numFmtId="0" fontId="7" fillId="13" borderId="24" xfId="10" applyFont="1" applyFill="1" applyBorder="1" applyAlignment="1">
      <alignment horizontal="left" vertical="center" wrapText="1"/>
    </xf>
    <xf numFmtId="0" fontId="5" fillId="4" borderId="24" xfId="10" applyFill="1" applyBorder="1" applyAlignment="1">
      <alignment horizontal="center" vertical="top" wrapText="1"/>
    </xf>
    <xf numFmtId="0" fontId="5" fillId="13" borderId="3" xfId="10" applyFill="1" applyBorder="1" applyAlignment="1">
      <alignment horizontal="center" vertical="top" wrapText="1"/>
    </xf>
    <xf numFmtId="0" fontId="5" fillId="12" borderId="24" xfId="10" applyFill="1" applyBorder="1" applyAlignment="1">
      <alignment vertical="top" wrapText="1"/>
    </xf>
    <xf numFmtId="49" fontId="10" fillId="14" borderId="24" xfId="10" applyNumberFormat="1" applyFont="1" applyFill="1" applyBorder="1" applyAlignment="1">
      <alignment horizontal="center" vertical="top"/>
    </xf>
    <xf numFmtId="49" fontId="10" fillId="9" borderId="24" xfId="10" applyNumberFormat="1" applyFont="1" applyFill="1" applyBorder="1" applyAlignment="1">
      <alignment horizontal="center" vertical="top"/>
    </xf>
    <xf numFmtId="0" fontId="7" fillId="0" borderId="36" xfId="10" applyFont="1" applyBorder="1" applyAlignment="1">
      <alignment horizontal="center" vertical="top" wrapText="1"/>
    </xf>
    <xf numFmtId="0" fontId="7" fillId="0" borderId="70" xfId="10" applyFont="1" applyBorder="1" applyAlignment="1">
      <alignment horizontal="center" vertical="center" wrapText="1"/>
    </xf>
    <xf numFmtId="0" fontId="7" fillId="0" borderId="19" xfId="10" applyFont="1" applyBorder="1" applyAlignment="1">
      <alignment vertical="top" wrapText="1"/>
    </xf>
    <xf numFmtId="164" fontId="7" fillId="0" borderId="13" xfId="10" applyNumberFormat="1" applyFont="1" applyBorder="1" applyAlignment="1">
      <alignment horizontal="center" vertical="center"/>
    </xf>
    <xf numFmtId="0" fontId="10" fillId="0" borderId="24" xfId="10" applyFont="1" applyBorder="1" applyAlignment="1">
      <alignment horizontal="center" vertical="center"/>
    </xf>
    <xf numFmtId="49" fontId="7" fillId="0" borderId="13" xfId="10" applyNumberFormat="1" applyFont="1" applyBorder="1" applyAlignment="1">
      <alignment horizontal="center" vertical="center"/>
    </xf>
    <xf numFmtId="49" fontId="7" fillId="0" borderId="13" xfId="10" applyNumberFormat="1" applyFont="1" applyBorder="1" applyAlignment="1">
      <alignment horizontal="center" vertical="top"/>
    </xf>
    <xf numFmtId="49" fontId="7" fillId="0" borderId="13" xfId="10" applyNumberFormat="1" applyFont="1" applyBorder="1" applyAlignment="1">
      <alignment horizontal="center" vertical="center" textRotation="90"/>
    </xf>
    <xf numFmtId="0" fontId="10" fillId="12" borderId="13" xfId="10" applyFont="1" applyFill="1" applyBorder="1" applyAlignment="1">
      <alignment horizontal="center" vertical="center" textRotation="90" wrapText="1"/>
    </xf>
    <xf numFmtId="0" fontId="7" fillId="13" borderId="13" xfId="10" applyFont="1" applyFill="1" applyBorder="1" applyAlignment="1">
      <alignment horizontal="left" vertical="center" wrapText="1"/>
    </xf>
    <xf numFmtId="49" fontId="10" fillId="4" borderId="13" xfId="10" applyNumberFormat="1" applyFont="1" applyFill="1" applyBorder="1" applyAlignment="1">
      <alignment horizontal="center" vertical="top" wrapText="1"/>
    </xf>
    <xf numFmtId="49" fontId="10" fillId="13" borderId="0" xfId="10" applyNumberFormat="1" applyFont="1" applyFill="1" applyAlignment="1">
      <alignment horizontal="center" vertical="top" wrapText="1"/>
    </xf>
    <xf numFmtId="49" fontId="10" fillId="12" borderId="13" xfId="10" applyNumberFormat="1" applyFont="1" applyFill="1" applyBorder="1" applyAlignment="1">
      <alignment vertical="top" wrapText="1"/>
    </xf>
    <xf numFmtId="49" fontId="10" fillId="14" borderId="13" xfId="10" applyNumberFormat="1" applyFont="1" applyFill="1" applyBorder="1" applyAlignment="1">
      <alignment horizontal="center" vertical="top"/>
    </xf>
    <xf numFmtId="49" fontId="10" fillId="9" borderId="13" xfId="10" applyNumberFormat="1" applyFont="1" applyFill="1" applyBorder="1" applyAlignment="1">
      <alignment horizontal="center" vertical="top"/>
    </xf>
    <xf numFmtId="0" fontId="7" fillId="0" borderId="60" xfId="10" applyFont="1" applyBorder="1" applyAlignment="1">
      <alignment horizontal="center" vertical="top" wrapText="1"/>
    </xf>
    <xf numFmtId="0" fontId="7" fillId="0" borderId="57" xfId="10" applyFont="1" applyBorder="1" applyAlignment="1">
      <alignment horizontal="center" vertical="center" wrapText="1"/>
    </xf>
    <xf numFmtId="0" fontId="7" fillId="0" borderId="28" xfId="10" applyFont="1" applyBorder="1" applyAlignment="1">
      <alignment horizontal="left" vertical="top" wrapText="1"/>
    </xf>
    <xf numFmtId="164" fontId="7" fillId="12" borderId="9" xfId="10" applyNumberFormat="1" applyFont="1" applyFill="1" applyBorder="1" applyAlignment="1">
      <alignment horizontal="center" vertical="center"/>
    </xf>
    <xf numFmtId="0" fontId="10" fillId="12" borderId="9" xfId="10" applyFont="1" applyFill="1" applyBorder="1" applyAlignment="1">
      <alignment horizontal="center" vertical="center"/>
    </xf>
    <xf numFmtId="49" fontId="10" fillId="12" borderId="30" xfId="10" applyNumberFormat="1" applyFont="1" applyFill="1" applyBorder="1" applyAlignment="1">
      <alignment vertical="top" wrapText="1"/>
    </xf>
    <xf numFmtId="49" fontId="10" fillId="14" borderId="30" xfId="10" applyNumberFormat="1" applyFont="1" applyFill="1" applyBorder="1" applyAlignment="1">
      <alignment horizontal="center" vertical="top"/>
    </xf>
    <xf numFmtId="49" fontId="10" fillId="9" borderId="30" xfId="10" applyNumberFormat="1" applyFont="1" applyFill="1" applyBorder="1" applyAlignment="1">
      <alignment horizontal="center" vertical="top"/>
    </xf>
    <xf numFmtId="0" fontId="7" fillId="0" borderId="60" xfId="10" applyFont="1" applyBorder="1" applyAlignment="1">
      <alignment horizontal="center" vertical="center" wrapText="1"/>
    </xf>
    <xf numFmtId="0" fontId="7" fillId="0" borderId="38" xfId="10" applyFont="1" applyBorder="1" applyAlignment="1">
      <alignment horizontal="left" vertical="top" wrapText="1"/>
    </xf>
    <xf numFmtId="0" fontId="7" fillId="12" borderId="9" xfId="10" applyFont="1" applyFill="1" applyBorder="1" applyAlignment="1">
      <alignment horizontal="center" vertical="center"/>
    </xf>
    <xf numFmtId="0" fontId="10" fillId="12" borderId="2" xfId="10" applyFont="1" applyFill="1" applyBorder="1" applyAlignment="1">
      <alignment horizontal="center" vertical="top" wrapText="1"/>
    </xf>
    <xf numFmtId="0" fontId="10" fillId="12" borderId="3" xfId="10" applyFont="1" applyFill="1" applyBorder="1" applyAlignment="1">
      <alignment horizontal="center" vertical="top" wrapText="1"/>
    </xf>
    <xf numFmtId="0" fontId="10" fillId="12" borderId="4" xfId="10" applyFont="1" applyFill="1" applyBorder="1" applyAlignment="1">
      <alignment horizontal="center" vertical="top" wrapText="1"/>
    </xf>
    <xf numFmtId="0" fontId="7" fillId="0" borderId="6" xfId="10" applyFont="1" applyBorder="1" applyAlignment="1">
      <alignment vertical="top" wrapText="1"/>
    </xf>
    <xf numFmtId="0" fontId="7" fillId="0" borderId="32" xfId="10" applyFont="1" applyBorder="1" applyAlignment="1">
      <alignment horizontal="center" vertical="top" wrapText="1"/>
    </xf>
    <xf numFmtId="0" fontId="7" fillId="0" borderId="33" xfId="10" applyFont="1" applyBorder="1" applyAlignment="1">
      <alignment vertical="top" wrapText="1"/>
    </xf>
    <xf numFmtId="164" fontId="7" fillId="12" borderId="30" xfId="10" applyNumberFormat="1" applyFont="1" applyFill="1" applyBorder="1" applyAlignment="1">
      <alignment horizontal="center" vertical="center"/>
    </xf>
    <xf numFmtId="0" fontId="10" fillId="12" borderId="13" xfId="10" applyFont="1" applyFill="1" applyBorder="1" applyAlignment="1">
      <alignment horizontal="center" vertical="center"/>
    </xf>
    <xf numFmtId="0" fontId="7" fillId="0" borderId="30" xfId="7" applyFont="1" applyBorder="1" applyAlignment="1">
      <alignment vertical="center" wrapText="1"/>
    </xf>
    <xf numFmtId="49" fontId="7" fillId="0" borderId="30" xfId="10" applyNumberFormat="1" applyFont="1" applyBorder="1" applyAlignment="1">
      <alignment horizontal="center" vertical="top"/>
    </xf>
    <xf numFmtId="49" fontId="7" fillId="0" borderId="29" xfId="10" applyNumberFormat="1" applyFont="1" applyBorder="1" applyAlignment="1">
      <alignment horizontal="center" vertical="center" textRotation="90"/>
    </xf>
    <xf numFmtId="0" fontId="10" fillId="12" borderId="30" xfId="10" applyFont="1" applyFill="1" applyBorder="1" applyAlignment="1">
      <alignment horizontal="center" vertical="center" textRotation="90" wrapText="1"/>
    </xf>
    <xf numFmtId="0" fontId="10" fillId="12" borderId="34" xfId="10" applyFont="1" applyFill="1" applyBorder="1" applyAlignment="1">
      <alignment horizontal="center" vertical="top" wrapText="1"/>
    </xf>
    <xf numFmtId="0" fontId="10" fillId="12" borderId="23" xfId="10" applyFont="1" applyFill="1" applyBorder="1" applyAlignment="1">
      <alignment horizontal="center" vertical="top" wrapText="1"/>
    </xf>
    <xf numFmtId="0" fontId="10" fillId="12" borderId="35" xfId="10" applyFont="1" applyFill="1" applyBorder="1" applyAlignment="1">
      <alignment horizontal="center" vertical="top" wrapText="1"/>
    </xf>
    <xf numFmtId="9" fontId="7" fillId="0" borderId="18" xfId="10" applyNumberFormat="1" applyFont="1" applyBorder="1" applyAlignment="1">
      <alignment horizontal="center" vertical="top" wrapText="1"/>
    </xf>
    <xf numFmtId="0" fontId="7" fillId="0" borderId="52" xfId="10" applyFont="1" applyBorder="1" applyAlignment="1">
      <alignment horizontal="center" vertical="top" wrapText="1"/>
    </xf>
    <xf numFmtId="0" fontId="7" fillId="0" borderId="53" xfId="10" applyFont="1" applyBorder="1" applyAlignment="1">
      <alignment horizontal="left" vertical="top" wrapText="1"/>
    </xf>
    <xf numFmtId="164" fontId="10" fillId="18" borderId="9" xfId="10" applyNumberFormat="1" applyFont="1" applyFill="1" applyBorder="1" applyAlignment="1">
      <alignment horizontal="center" vertical="center"/>
    </xf>
    <xf numFmtId="0" fontId="10" fillId="18" borderId="1" xfId="10" applyFont="1" applyFill="1" applyBorder="1" applyAlignment="1">
      <alignment horizontal="center" vertical="center"/>
    </xf>
    <xf numFmtId="49" fontId="7" fillId="0" borderId="24" xfId="10" applyNumberFormat="1" applyFont="1" applyBorder="1" applyAlignment="1">
      <alignment horizontal="center" vertical="center" textRotation="90"/>
    </xf>
    <xf numFmtId="49" fontId="10" fillId="13" borderId="3" xfId="10" applyNumberFormat="1" applyFont="1" applyFill="1" applyBorder="1" applyAlignment="1">
      <alignment horizontal="center" vertical="top" wrapText="1"/>
    </xf>
    <xf numFmtId="0" fontId="5" fillId="12" borderId="24" xfId="10" applyFill="1" applyBorder="1" applyAlignment="1">
      <alignment horizontal="center" vertical="top" wrapText="1"/>
    </xf>
    <xf numFmtId="164" fontId="10" fillId="0" borderId="13" xfId="10" applyNumberFormat="1" applyFont="1" applyBorder="1" applyAlignment="1">
      <alignment horizontal="center" vertical="center"/>
    </xf>
    <xf numFmtId="0" fontId="7" fillId="0" borderId="13" xfId="7" applyFont="1" applyBorder="1" applyAlignment="1">
      <alignment horizontal="left" vertical="top" wrapText="1"/>
    </xf>
    <xf numFmtId="0" fontId="5" fillId="4" borderId="13" xfId="10" applyFill="1" applyBorder="1" applyAlignment="1">
      <alignment horizontal="center" vertical="top" wrapText="1"/>
    </xf>
    <xf numFmtId="164" fontId="10" fillId="0" borderId="9" xfId="10" applyNumberFormat="1" applyFont="1" applyBorder="1" applyAlignment="1">
      <alignment horizontal="center" vertical="center"/>
    </xf>
    <xf numFmtId="0" fontId="7" fillId="13" borderId="30" xfId="10" applyFont="1" applyFill="1" applyBorder="1" applyAlignment="1">
      <alignment horizontal="left" vertical="center" wrapText="1"/>
    </xf>
    <xf numFmtId="0" fontId="7" fillId="0" borderId="43" xfId="10" applyFont="1" applyBorder="1" applyAlignment="1">
      <alignment horizontal="center" vertical="top" wrapText="1"/>
    </xf>
    <xf numFmtId="0" fontId="7" fillId="0" borderId="45" xfId="10" applyFont="1" applyBorder="1" applyAlignment="1">
      <alignment horizontal="left" vertical="top" wrapText="1"/>
    </xf>
    <xf numFmtId="164" fontId="10" fillId="12" borderId="24" xfId="10" applyNumberFormat="1" applyFont="1" applyFill="1" applyBorder="1" applyAlignment="1">
      <alignment horizontal="center" vertical="center"/>
    </xf>
    <xf numFmtId="0" fontId="10" fillId="12" borderId="24" xfId="10" applyFont="1" applyFill="1" applyBorder="1" applyAlignment="1">
      <alignment horizontal="center" vertical="center"/>
    </xf>
    <xf numFmtId="0" fontId="10" fillId="12" borderId="2" xfId="10" applyFont="1" applyFill="1" applyBorder="1" applyAlignment="1">
      <alignment horizontal="center" vertical="center" wrapText="1"/>
    </xf>
    <xf numFmtId="0" fontId="10" fillId="12" borderId="3" xfId="10" applyFont="1" applyFill="1" applyBorder="1" applyAlignment="1">
      <alignment horizontal="center" vertical="center" wrapText="1"/>
    </xf>
    <xf numFmtId="0" fontId="10" fillId="12" borderId="4" xfId="10" applyFont="1" applyFill="1" applyBorder="1" applyAlignment="1">
      <alignment horizontal="center" vertical="center" wrapText="1"/>
    </xf>
    <xf numFmtId="0" fontId="7" fillId="0" borderId="66" xfId="10" applyFont="1" applyBorder="1" applyAlignment="1">
      <alignment horizontal="center" wrapText="1"/>
    </xf>
    <xf numFmtId="0" fontId="7" fillId="0" borderId="27" xfId="10" applyFont="1" applyBorder="1" applyAlignment="1">
      <alignment horizontal="center" wrapText="1"/>
    </xf>
    <xf numFmtId="0" fontId="7" fillId="0" borderId="65" xfId="10" applyFont="1" applyBorder="1" applyAlignment="1">
      <alignment vertical="top" wrapText="1"/>
    </xf>
    <xf numFmtId="0" fontId="10" fillId="12" borderId="18" xfId="10" applyFont="1" applyFill="1" applyBorder="1" applyAlignment="1">
      <alignment horizontal="center" vertical="center" wrapText="1"/>
    </xf>
    <xf numFmtId="0" fontId="10" fillId="12" borderId="0" xfId="10" applyFont="1" applyFill="1" applyAlignment="1">
      <alignment horizontal="center" vertical="center" wrapText="1"/>
    </xf>
    <xf numFmtId="0" fontId="10" fillId="12" borderId="19" xfId="10" applyFont="1" applyFill="1" applyBorder="1" applyAlignment="1">
      <alignment horizontal="center" vertical="center" wrapText="1"/>
    </xf>
    <xf numFmtId="0" fontId="7" fillId="0" borderId="40" xfId="10" applyFont="1" applyBorder="1" applyAlignment="1">
      <alignment horizontal="center" wrapText="1"/>
    </xf>
    <xf numFmtId="0" fontId="7" fillId="0" borderId="32" xfId="10" applyFont="1" applyBorder="1" applyAlignment="1">
      <alignment horizontal="center" wrapText="1"/>
    </xf>
    <xf numFmtId="0" fontId="10" fillId="12" borderId="30" xfId="10" applyFont="1" applyFill="1" applyBorder="1" applyAlignment="1">
      <alignment horizontal="center" vertical="center"/>
    </xf>
    <xf numFmtId="49" fontId="7" fillId="0" borderId="30" xfId="10" applyNumberFormat="1" applyFont="1" applyBorder="1" applyAlignment="1">
      <alignment horizontal="center" vertical="center" textRotation="90"/>
    </xf>
    <xf numFmtId="0" fontId="10" fillId="12" borderId="34" xfId="10" applyFont="1" applyFill="1" applyBorder="1" applyAlignment="1">
      <alignment horizontal="center" vertical="center" wrapText="1"/>
    </xf>
    <xf numFmtId="0" fontId="10" fillId="12" borderId="23" xfId="10" applyFont="1" applyFill="1" applyBorder="1" applyAlignment="1">
      <alignment horizontal="center" vertical="center" wrapText="1"/>
    </xf>
    <xf numFmtId="0" fontId="10" fillId="12" borderId="35" xfId="10" applyFont="1" applyFill="1" applyBorder="1" applyAlignment="1">
      <alignment horizontal="center" vertical="center" wrapText="1"/>
    </xf>
    <xf numFmtId="0" fontId="56" fillId="0" borderId="0" xfId="10" applyFont="1" applyAlignment="1">
      <alignment horizontal="center" vertical="center"/>
    </xf>
    <xf numFmtId="0" fontId="7" fillId="0" borderId="40" xfId="10" applyFont="1" applyBorder="1" applyAlignment="1">
      <alignment horizontal="center" vertical="center" wrapText="1"/>
    </xf>
    <xf numFmtId="0" fontId="7" fillId="0" borderId="32" xfId="10" applyFont="1" applyBorder="1" applyAlignment="1">
      <alignment horizontal="center" vertical="center" wrapText="1"/>
    </xf>
    <xf numFmtId="0" fontId="10" fillId="0" borderId="34" xfId="10" applyFont="1" applyBorder="1" applyAlignment="1">
      <alignment horizontal="center" vertical="top"/>
    </xf>
    <xf numFmtId="0" fontId="10" fillId="0" borderId="23" xfId="10" applyFont="1" applyBorder="1" applyAlignment="1">
      <alignment horizontal="center" vertical="top"/>
    </xf>
    <xf numFmtId="0" fontId="10" fillId="0" borderId="35" xfId="10" applyFont="1" applyBorder="1" applyAlignment="1">
      <alignment horizontal="center" vertical="top"/>
    </xf>
    <xf numFmtId="49" fontId="10" fillId="8" borderId="13" xfId="10" applyNumberFormat="1" applyFont="1" applyFill="1" applyBorder="1" applyAlignment="1">
      <alignment horizontal="center" vertical="top"/>
    </xf>
    <xf numFmtId="0" fontId="10" fillId="8" borderId="10" xfId="10" applyFont="1" applyFill="1" applyBorder="1" applyAlignment="1">
      <alignment horizontal="center" wrapText="1"/>
    </xf>
    <xf numFmtId="0" fontId="10" fillId="8" borderId="11" xfId="10" applyFont="1" applyFill="1" applyBorder="1" applyAlignment="1">
      <alignment horizontal="center" wrapText="1"/>
    </xf>
    <xf numFmtId="0" fontId="10" fillId="8" borderId="11" xfId="10" applyFont="1" applyFill="1" applyBorder="1" applyAlignment="1">
      <alignment vertical="center" wrapText="1"/>
    </xf>
    <xf numFmtId="0" fontId="10" fillId="8" borderId="11" xfId="10" applyFont="1" applyFill="1" applyBorder="1" applyAlignment="1">
      <alignment horizontal="center" vertical="top" wrapText="1"/>
    </xf>
    <xf numFmtId="0" fontId="10" fillId="8" borderId="11" xfId="10" applyFont="1" applyFill="1" applyBorder="1" applyAlignment="1">
      <alignment vertical="top" textRotation="90" wrapText="1"/>
    </xf>
    <xf numFmtId="0" fontId="10" fillId="8" borderId="11" xfId="10" applyFont="1" applyFill="1" applyBorder="1" applyAlignment="1">
      <alignment vertical="top" wrapText="1"/>
    </xf>
    <xf numFmtId="0" fontId="10" fillId="8" borderId="11" xfId="10" applyFont="1" applyFill="1" applyBorder="1" applyAlignment="1">
      <alignment vertical="top"/>
    </xf>
    <xf numFmtId="0" fontId="10" fillId="8" borderId="12" xfId="10" applyFont="1" applyFill="1" applyBorder="1" applyAlignment="1">
      <alignment vertical="top"/>
    </xf>
    <xf numFmtId="49" fontId="10" fillId="8" borderId="30" xfId="10" applyNumberFormat="1" applyFont="1" applyFill="1" applyBorder="1" applyAlignment="1">
      <alignment horizontal="center" vertical="top"/>
    </xf>
    <xf numFmtId="0" fontId="56" fillId="0" borderId="0" xfId="10" applyFont="1"/>
    <xf numFmtId="2" fontId="33" fillId="0" borderId="0" xfId="0" applyNumberFormat="1" applyFont="1" applyAlignment="1">
      <alignment horizontal="center" vertical="center" wrapText="1"/>
    </xf>
    <xf numFmtId="2" fontId="27" fillId="0" borderId="2" xfId="0" quotePrefix="1" applyNumberFormat="1" applyFont="1" applyBorder="1" applyAlignment="1">
      <alignment horizontal="center" vertical="center"/>
    </xf>
    <xf numFmtId="0" fontId="27" fillId="0" borderId="47" xfId="0" applyFont="1" applyBorder="1" applyAlignment="1">
      <alignment horizontal="center" vertical="center" wrapText="1"/>
    </xf>
    <xf numFmtId="0" fontId="27" fillId="0" borderId="26" xfId="0" applyFont="1" applyBorder="1" applyAlignment="1">
      <alignment vertical="top" wrapText="1"/>
    </xf>
    <xf numFmtId="0" fontId="10" fillId="0" borderId="3" xfId="10" applyFont="1" applyBorder="1" applyAlignment="1">
      <alignment horizontal="center" vertical="top"/>
    </xf>
    <xf numFmtId="0" fontId="10" fillId="0" borderId="4" xfId="10" applyFont="1" applyBorder="1" applyAlignment="1">
      <alignment horizontal="center" vertical="top"/>
    </xf>
    <xf numFmtId="49" fontId="10" fillId="10" borderId="24" xfId="10" applyNumberFormat="1" applyFont="1" applyFill="1" applyBorder="1" applyAlignment="1">
      <alignment horizontal="center" vertical="top"/>
    </xf>
    <xf numFmtId="2" fontId="27" fillId="0" borderId="15" xfId="0" quotePrefix="1" applyNumberFormat="1" applyFont="1" applyBorder="1" applyAlignment="1">
      <alignment horizontal="center" vertical="center"/>
    </xf>
    <xf numFmtId="0" fontId="27" fillId="0" borderId="64" xfId="0" applyFont="1" applyBorder="1" applyAlignment="1">
      <alignment horizontal="center" vertical="center" wrapText="1"/>
    </xf>
    <xf numFmtId="0" fontId="27" fillId="0" borderId="65" xfId="0" applyFont="1" applyBorder="1" applyAlignment="1">
      <alignment vertical="top" wrapText="1"/>
    </xf>
    <xf numFmtId="0" fontId="10" fillId="0" borderId="0" xfId="10" applyFont="1" applyAlignment="1">
      <alignment horizontal="center" vertical="top"/>
    </xf>
    <xf numFmtId="0" fontId="10" fillId="0" borderId="19" xfId="10" applyFont="1" applyBorder="1" applyAlignment="1">
      <alignment horizontal="center" vertical="top"/>
    </xf>
    <xf numFmtId="49" fontId="10" fillId="10" borderId="13" xfId="10" applyNumberFormat="1" applyFont="1" applyFill="1" applyBorder="1" applyAlignment="1">
      <alignment horizontal="center" vertical="top"/>
    </xf>
    <xf numFmtId="164" fontId="7" fillId="0" borderId="6" xfId="10" applyNumberFormat="1" applyFont="1" applyBorder="1" applyAlignment="1">
      <alignment horizontal="center" vertical="center"/>
    </xf>
    <xf numFmtId="0" fontId="7" fillId="0" borderId="41" xfId="10" applyFont="1" applyBorder="1" applyAlignment="1">
      <alignment horizontal="center" vertical="center"/>
    </xf>
    <xf numFmtId="0" fontId="10" fillId="10" borderId="10" xfId="10" applyFont="1" applyFill="1" applyBorder="1" applyAlignment="1">
      <alignment vertical="top"/>
    </xf>
    <xf numFmtId="0" fontId="10" fillId="10" borderId="11" xfId="10" applyFont="1" applyFill="1" applyBorder="1" applyAlignment="1">
      <alignment vertical="top"/>
    </xf>
    <xf numFmtId="0" fontId="10" fillId="10" borderId="11" xfId="10" applyFont="1" applyFill="1" applyBorder="1" applyAlignment="1">
      <alignment vertical="center"/>
    </xf>
    <xf numFmtId="0" fontId="10" fillId="10" borderId="11" xfId="10" applyFont="1" applyFill="1" applyBorder="1" applyAlignment="1">
      <alignment horizontal="center" vertical="top"/>
    </xf>
    <xf numFmtId="0" fontId="10" fillId="10" borderId="11" xfId="10" applyFont="1" applyFill="1" applyBorder="1" applyAlignment="1">
      <alignment vertical="top" textRotation="90"/>
    </xf>
    <xf numFmtId="0" fontId="26" fillId="10" borderId="11" xfId="10" applyFont="1" applyFill="1" applyBorder="1" applyAlignment="1">
      <alignment vertical="top"/>
    </xf>
    <xf numFmtId="0" fontId="10" fillId="10" borderId="12" xfId="10" applyFont="1" applyFill="1" applyBorder="1" applyAlignment="1">
      <alignment vertical="top"/>
    </xf>
    <xf numFmtId="49" fontId="10" fillId="10" borderId="30" xfId="10" applyNumberFormat="1" applyFont="1" applyFill="1" applyBorder="1" applyAlignment="1">
      <alignment horizontal="center" vertical="top"/>
    </xf>
    <xf numFmtId="49" fontId="10" fillId="9" borderId="9" xfId="10" applyNumberFormat="1" applyFont="1" applyFill="1" applyBorder="1" applyAlignment="1">
      <alignment horizontal="center" vertical="top" wrapText="1"/>
    </xf>
    <xf numFmtId="0" fontId="7" fillId="8" borderId="10" xfId="10" applyFont="1" applyFill="1" applyBorder="1" applyAlignment="1">
      <alignment vertical="top"/>
    </xf>
    <xf numFmtId="0" fontId="7" fillId="8" borderId="11" xfId="10" applyFont="1" applyFill="1" applyBorder="1" applyAlignment="1">
      <alignment vertical="top"/>
    </xf>
    <xf numFmtId="0" fontId="7" fillId="8" borderId="4" xfId="10" applyFont="1" applyFill="1" applyBorder="1" applyAlignment="1">
      <alignment vertical="top"/>
    </xf>
    <xf numFmtId="164" fontId="10" fillId="8" borderId="9" xfId="10" applyNumberFormat="1" applyFont="1" applyFill="1" applyBorder="1" applyAlignment="1">
      <alignment horizontal="center" vertical="center"/>
    </xf>
    <xf numFmtId="0" fontId="10" fillId="8" borderId="24" xfId="10" applyFont="1" applyFill="1" applyBorder="1" applyAlignment="1">
      <alignment horizontal="center" vertical="center"/>
    </xf>
    <xf numFmtId="49" fontId="10" fillId="14" borderId="9" xfId="10" applyNumberFormat="1" applyFont="1" applyFill="1" applyBorder="1" applyAlignment="1">
      <alignment horizontal="center" vertical="top"/>
    </xf>
    <xf numFmtId="49" fontId="10" fillId="9" borderId="12" xfId="10" applyNumberFormat="1" applyFont="1" applyFill="1" applyBorder="1" applyAlignment="1">
      <alignment horizontal="center" vertical="top"/>
    </xf>
    <xf numFmtId="0" fontId="7" fillId="0" borderId="2" xfId="10" applyFont="1" applyBorder="1" applyAlignment="1">
      <alignment horizontal="center" vertical="center"/>
    </xf>
    <xf numFmtId="0" fontId="7" fillId="0" borderId="25" xfId="10" applyFont="1" applyBorder="1" applyAlignment="1">
      <alignment horizontal="center" vertical="center"/>
    </xf>
    <xf numFmtId="0" fontId="7" fillId="0" borderId="26" xfId="10" applyFont="1" applyBorder="1" applyAlignment="1">
      <alignment horizontal="left" vertical="top" wrapText="1"/>
    </xf>
    <xf numFmtId="164" fontId="10" fillId="11" borderId="12" xfId="10" applyNumberFormat="1" applyFont="1" applyFill="1" applyBorder="1" applyAlignment="1">
      <alignment horizontal="center" vertical="center"/>
    </xf>
    <xf numFmtId="0" fontId="7" fillId="4" borderId="24" xfId="7" applyFont="1" applyFill="1" applyBorder="1" applyAlignment="1">
      <alignment horizontal="left" vertical="top" wrapText="1"/>
    </xf>
    <xf numFmtId="49" fontId="7" fillId="0" borderId="2" xfId="10" applyNumberFormat="1" applyFont="1" applyBorder="1" applyAlignment="1">
      <alignment horizontal="center" vertical="top"/>
    </xf>
    <xf numFmtId="0" fontId="5" fillId="4" borderId="24" xfId="10" applyFill="1" applyBorder="1" applyAlignment="1">
      <alignment horizontal="center" vertical="top" wrapText="1"/>
    </xf>
    <xf numFmtId="0" fontId="5" fillId="13" borderId="24" xfId="10" applyFill="1" applyBorder="1" applyAlignment="1">
      <alignment horizontal="center" vertical="top" wrapText="1"/>
    </xf>
    <xf numFmtId="0" fontId="5" fillId="12" borderId="0" xfId="10" applyFill="1" applyAlignment="1">
      <alignment horizontal="center" vertical="top" wrapText="1"/>
    </xf>
    <xf numFmtId="0" fontId="7" fillId="0" borderId="15" xfId="10" applyFont="1" applyBorder="1" applyAlignment="1">
      <alignment horizontal="center" vertical="center"/>
    </xf>
    <xf numFmtId="0" fontId="7" fillId="0" borderId="57" xfId="10" applyFont="1" applyBorder="1" applyAlignment="1">
      <alignment horizontal="center" vertical="center"/>
    </xf>
    <xf numFmtId="0" fontId="7" fillId="0" borderId="65" xfId="10" applyFont="1" applyBorder="1" applyAlignment="1">
      <alignment horizontal="left" vertical="top" wrapText="1"/>
    </xf>
    <xf numFmtId="164" fontId="10" fillId="0" borderId="12" xfId="10" applyNumberFormat="1" applyFont="1" applyBorder="1" applyAlignment="1">
      <alignment horizontal="center" vertical="center"/>
    </xf>
    <xf numFmtId="0" fontId="7" fillId="4" borderId="13" xfId="7" applyFont="1" applyFill="1" applyBorder="1" applyAlignment="1">
      <alignment horizontal="left" vertical="top" wrapText="1"/>
    </xf>
    <xf numFmtId="49" fontId="7" fillId="0" borderId="18" xfId="10" applyNumberFormat="1" applyFont="1" applyBorder="1" applyAlignment="1">
      <alignment horizontal="center" vertical="top"/>
    </xf>
    <xf numFmtId="0" fontId="5" fillId="4" borderId="13" xfId="10" applyFill="1" applyBorder="1" applyAlignment="1">
      <alignment horizontal="center" vertical="top" wrapText="1"/>
    </xf>
    <xf numFmtId="49" fontId="10" fillId="13" borderId="13" xfId="10" applyNumberFormat="1" applyFont="1" applyFill="1" applyBorder="1" applyAlignment="1">
      <alignment vertical="top" wrapText="1"/>
    </xf>
    <xf numFmtId="49" fontId="10" fillId="12" borderId="0" xfId="10" applyNumberFormat="1" applyFont="1" applyFill="1" applyAlignment="1">
      <alignment vertical="top" wrapText="1"/>
    </xf>
    <xf numFmtId="0" fontId="57" fillId="0" borderId="0" xfId="10" applyFont="1"/>
    <xf numFmtId="0" fontId="7" fillId="0" borderId="6" xfId="10" applyFont="1" applyBorder="1" applyAlignment="1">
      <alignment horizontal="center" vertical="center"/>
    </xf>
    <xf numFmtId="0" fontId="7" fillId="0" borderId="32" xfId="10" applyFont="1" applyBorder="1" applyAlignment="1">
      <alignment horizontal="center" vertical="center"/>
    </xf>
    <xf numFmtId="0" fontId="7" fillId="0" borderId="33" xfId="10" applyFont="1" applyBorder="1" applyAlignment="1">
      <alignment horizontal="left" vertical="top" wrapText="1"/>
    </xf>
    <xf numFmtId="0" fontId="7" fillId="4" borderId="30" xfId="7" applyFont="1" applyFill="1" applyBorder="1" applyAlignment="1">
      <alignment horizontal="left" vertical="top" wrapText="1"/>
    </xf>
    <xf numFmtId="49" fontId="7" fillId="0" borderId="34" xfId="10" applyNumberFormat="1" applyFont="1" applyBorder="1" applyAlignment="1">
      <alignment horizontal="center" vertical="top"/>
    </xf>
    <xf numFmtId="0" fontId="5" fillId="4" borderId="30" xfId="10" applyFill="1" applyBorder="1" applyAlignment="1">
      <alignment horizontal="center" vertical="top" wrapText="1"/>
    </xf>
    <xf numFmtId="49" fontId="10" fillId="13" borderId="30" xfId="10" applyNumberFormat="1" applyFont="1" applyFill="1" applyBorder="1" applyAlignment="1">
      <alignment vertical="top" wrapText="1"/>
    </xf>
    <xf numFmtId="49" fontId="10" fillId="12" borderId="35" xfId="10" applyNumberFormat="1" applyFont="1" applyFill="1" applyBorder="1" applyAlignment="1">
      <alignment vertical="top" wrapText="1"/>
    </xf>
    <xf numFmtId="0" fontId="7" fillId="4" borderId="24" xfId="7" applyFont="1" applyFill="1" applyBorder="1" applyAlignment="1">
      <alignment horizontal="center" vertical="top" wrapText="1"/>
    </xf>
    <xf numFmtId="164" fontId="10" fillId="0" borderId="4" xfId="10" applyNumberFormat="1" applyFont="1" applyBorder="1" applyAlignment="1">
      <alignment horizontal="center" vertical="center"/>
    </xf>
    <xf numFmtId="0" fontId="7" fillId="4" borderId="13" xfId="7" applyFont="1" applyFill="1" applyBorder="1" applyAlignment="1">
      <alignment horizontal="left" vertical="top" wrapText="1"/>
    </xf>
    <xf numFmtId="0" fontId="7" fillId="0" borderId="20" xfId="10" applyFont="1" applyBorder="1" applyAlignment="1">
      <alignment horizontal="center" vertical="center"/>
    </xf>
    <xf numFmtId="0" fontId="7" fillId="0" borderId="27" xfId="10" applyFont="1" applyBorder="1" applyAlignment="1">
      <alignment horizontal="center" vertical="center"/>
    </xf>
    <xf numFmtId="0" fontId="7" fillId="0" borderId="28" xfId="10" applyFont="1" applyBorder="1" applyAlignment="1">
      <alignment horizontal="left" vertical="top" wrapText="1"/>
    </xf>
    <xf numFmtId="164" fontId="10" fillId="0" borderId="29" xfId="10" applyNumberFormat="1" applyFont="1" applyBorder="1" applyAlignment="1">
      <alignment horizontal="center" vertical="center"/>
    </xf>
    <xf numFmtId="0" fontId="10" fillId="0" borderId="29" xfId="10" applyFont="1" applyBorder="1" applyAlignment="1">
      <alignment horizontal="center" vertical="center"/>
    </xf>
    <xf numFmtId="0" fontId="7" fillId="4" borderId="29" xfId="7" applyFont="1" applyFill="1" applyBorder="1" applyAlignment="1">
      <alignment horizontal="left" vertical="top" wrapText="1"/>
    </xf>
    <xf numFmtId="0" fontId="7" fillId="0" borderId="47" xfId="10" applyFont="1" applyBorder="1" applyAlignment="1">
      <alignment horizontal="center" vertical="center"/>
    </xf>
    <xf numFmtId="49" fontId="7" fillId="4" borderId="2" xfId="10" applyNumberFormat="1" applyFont="1" applyFill="1" applyBorder="1" applyAlignment="1">
      <alignment horizontal="center" vertical="center"/>
    </xf>
    <xf numFmtId="0" fontId="7" fillId="4" borderId="18" xfId="7" applyFont="1" applyFill="1" applyBorder="1" applyAlignment="1">
      <alignment vertical="center" wrapText="1"/>
    </xf>
    <xf numFmtId="164" fontId="17" fillId="0" borderId="12" xfId="10" applyNumberFormat="1" applyFont="1" applyBorder="1" applyAlignment="1">
      <alignment horizontal="center" vertical="center"/>
    </xf>
    <xf numFmtId="0" fontId="10" fillId="0" borderId="9" xfId="10" applyFont="1" applyBorder="1" applyAlignment="1">
      <alignment horizontal="center" vertical="center"/>
    </xf>
    <xf numFmtId="0" fontId="7" fillId="4" borderId="30" xfId="7" applyFont="1" applyFill="1" applyBorder="1" applyAlignment="1">
      <alignment horizontal="left" vertical="top" wrapText="1"/>
    </xf>
    <xf numFmtId="0" fontId="7" fillId="0" borderId="52" xfId="10" applyFont="1" applyBorder="1" applyAlignment="1">
      <alignment horizontal="center" vertical="center"/>
    </xf>
    <xf numFmtId="164" fontId="10" fillId="19" borderId="12" xfId="10" applyNumberFormat="1" applyFont="1" applyFill="1" applyBorder="1" applyAlignment="1">
      <alignment horizontal="center" vertical="center"/>
    </xf>
    <xf numFmtId="49" fontId="7" fillId="4" borderId="24" xfId="10" applyNumberFormat="1" applyFont="1" applyFill="1" applyBorder="1" applyAlignment="1">
      <alignment horizontal="center" vertical="center"/>
    </xf>
    <xf numFmtId="9" fontId="7" fillId="0" borderId="2" xfId="10" applyNumberFormat="1" applyFont="1" applyBorder="1" applyAlignment="1">
      <alignment horizontal="center" vertical="center"/>
    </xf>
    <xf numFmtId="0" fontId="7" fillId="4" borderId="18" xfId="7" applyFont="1" applyFill="1" applyBorder="1" applyAlignment="1">
      <alignment horizontal="left" vertical="center" wrapText="1"/>
    </xf>
    <xf numFmtId="0" fontId="7" fillId="13" borderId="24" xfId="10" applyFont="1" applyFill="1" applyBorder="1" applyAlignment="1">
      <alignment horizontal="left" vertical="top"/>
    </xf>
    <xf numFmtId="1" fontId="7" fillId="0" borderId="34" xfId="10" applyNumberFormat="1" applyFont="1" applyBorder="1" applyAlignment="1">
      <alignment horizontal="center" vertical="center"/>
    </xf>
    <xf numFmtId="0" fontId="7" fillId="0" borderId="49" xfId="10" applyFont="1" applyBorder="1" applyAlignment="1">
      <alignment horizontal="center" vertical="center"/>
    </xf>
    <xf numFmtId="0" fontId="7" fillId="0" borderId="44" xfId="10" applyFont="1" applyBorder="1" applyAlignment="1">
      <alignment horizontal="left" vertical="top" wrapText="1"/>
    </xf>
    <xf numFmtId="0" fontId="7" fillId="13" borderId="30" xfId="10" applyFont="1" applyFill="1" applyBorder="1" applyAlignment="1">
      <alignment vertical="top"/>
    </xf>
    <xf numFmtId="0" fontId="7" fillId="0" borderId="4" xfId="10" applyFont="1" applyBorder="1" applyAlignment="1">
      <alignment horizontal="left" vertical="top" wrapText="1"/>
    </xf>
    <xf numFmtId="0" fontId="7" fillId="13" borderId="2" xfId="10" applyFont="1" applyFill="1" applyBorder="1" applyAlignment="1">
      <alignment horizontal="left" vertical="top"/>
    </xf>
    <xf numFmtId="49" fontId="10" fillId="13" borderId="24" xfId="10" applyNumberFormat="1" applyFont="1" applyFill="1" applyBorder="1" applyAlignment="1">
      <alignment horizontal="left" vertical="top" wrapText="1"/>
    </xf>
    <xf numFmtId="0" fontId="5" fillId="12" borderId="3" xfId="10" applyFill="1" applyBorder="1" applyAlignment="1">
      <alignment horizontal="center" vertical="top" wrapText="1"/>
    </xf>
    <xf numFmtId="1" fontId="7" fillId="0" borderId="6" xfId="10" applyNumberFormat="1" applyFont="1" applyBorder="1" applyAlignment="1">
      <alignment horizontal="center" vertical="center"/>
    </xf>
    <xf numFmtId="0" fontId="7" fillId="0" borderId="8" xfId="10" applyFont="1" applyBorder="1" applyAlignment="1">
      <alignment horizontal="left" vertical="top" wrapText="1"/>
    </xf>
    <xf numFmtId="164" fontId="10" fillId="0" borderId="23" xfId="10" applyNumberFormat="1" applyFont="1" applyBorder="1" applyAlignment="1">
      <alignment horizontal="center" vertical="center"/>
    </xf>
    <xf numFmtId="0" fontId="7" fillId="4" borderId="30" xfId="7" applyFont="1" applyFill="1" applyBorder="1" applyAlignment="1">
      <alignment vertical="center" wrapText="1"/>
    </xf>
    <xf numFmtId="0" fontId="7" fillId="13" borderId="34" xfId="10" applyFont="1" applyFill="1" applyBorder="1" applyAlignment="1">
      <alignment horizontal="left" vertical="top"/>
    </xf>
    <xf numFmtId="0" fontId="5" fillId="4" borderId="30" xfId="10" applyFill="1" applyBorder="1" applyAlignment="1">
      <alignment horizontal="center" vertical="top" wrapText="1"/>
    </xf>
    <xf numFmtId="49" fontId="10" fillId="13" borderId="30" xfId="10" applyNumberFormat="1" applyFont="1" applyFill="1" applyBorder="1" applyAlignment="1">
      <alignment horizontal="left" vertical="top" wrapText="1"/>
    </xf>
    <xf numFmtId="0" fontId="7" fillId="13" borderId="24" xfId="10" applyFont="1" applyFill="1" applyBorder="1" applyAlignment="1">
      <alignment horizontal="left" vertical="top" wrapText="1"/>
    </xf>
    <xf numFmtId="9" fontId="7" fillId="0" borderId="15" xfId="10" applyNumberFormat="1" applyFont="1" applyBorder="1" applyAlignment="1">
      <alignment horizontal="center" vertical="center"/>
    </xf>
    <xf numFmtId="0" fontId="7" fillId="0" borderId="17" xfId="10" applyFont="1" applyBorder="1" applyAlignment="1">
      <alignment horizontal="left" vertical="top" wrapText="1"/>
    </xf>
    <xf numFmtId="164" fontId="10" fillId="0" borderId="0" xfId="10" applyNumberFormat="1" applyFont="1" applyAlignment="1">
      <alignment horizontal="center" vertical="center"/>
    </xf>
    <xf numFmtId="0" fontId="7" fillId="4" borderId="13" xfId="7" applyFont="1" applyFill="1" applyBorder="1" applyAlignment="1">
      <alignment horizontal="left" vertical="center" wrapText="1"/>
    </xf>
    <xf numFmtId="0" fontId="7" fillId="13" borderId="13" xfId="7" applyFont="1" applyFill="1" applyBorder="1" applyAlignment="1">
      <alignment vertical="top" wrapText="1"/>
    </xf>
    <xf numFmtId="0" fontId="7" fillId="4" borderId="30" xfId="7" applyFont="1" applyFill="1" applyBorder="1" applyAlignment="1">
      <alignment horizontal="left" vertical="center" wrapText="1"/>
    </xf>
    <xf numFmtId="0" fontId="7" fillId="13" borderId="30" xfId="7" applyFont="1" applyFill="1" applyBorder="1" applyAlignment="1">
      <alignment vertical="top" wrapText="1"/>
    </xf>
    <xf numFmtId="164" fontId="10" fillId="19" borderId="9" xfId="10" applyNumberFormat="1" applyFont="1" applyFill="1" applyBorder="1" applyAlignment="1">
      <alignment horizontal="center" vertical="center"/>
    </xf>
    <xf numFmtId="49" fontId="7" fillId="0" borderId="0" xfId="10" applyNumberFormat="1" applyFont="1" applyAlignment="1">
      <alignment horizontal="center" vertical="center" textRotation="90"/>
    </xf>
    <xf numFmtId="0" fontId="7" fillId="13" borderId="2" xfId="10" applyFont="1" applyFill="1" applyBorder="1" applyAlignment="1">
      <alignment horizontal="left" vertical="top" wrapText="1"/>
    </xf>
    <xf numFmtId="0" fontId="7" fillId="0" borderId="33" xfId="11" applyBorder="1" applyAlignment="1">
      <alignment horizontal="left" vertical="top" wrapText="1"/>
    </xf>
    <xf numFmtId="0" fontId="7" fillId="4" borderId="29" xfId="7" applyFont="1" applyFill="1" applyBorder="1" applyAlignment="1">
      <alignment vertical="center" wrapText="1"/>
    </xf>
    <xf numFmtId="0" fontId="7" fillId="13" borderId="34" xfId="10" applyFont="1" applyFill="1" applyBorder="1" applyAlignment="1">
      <alignment vertical="top" wrapText="1"/>
    </xf>
    <xf numFmtId="0" fontId="36" fillId="0" borderId="4" xfId="10" applyFont="1" applyBorder="1" applyAlignment="1">
      <alignment horizontal="left" vertical="top" wrapText="1"/>
    </xf>
    <xf numFmtId="0" fontId="10" fillId="19" borderId="1" xfId="10" applyFont="1" applyFill="1" applyBorder="1" applyAlignment="1">
      <alignment horizontal="center" vertical="center"/>
    </xf>
    <xf numFmtId="0" fontId="7" fillId="4" borderId="8" xfId="10" applyFont="1" applyFill="1" applyBorder="1" applyAlignment="1">
      <alignment horizontal="left" vertical="top" wrapText="1"/>
    </xf>
    <xf numFmtId="9" fontId="7" fillId="0" borderId="55" xfId="10" applyNumberFormat="1" applyFont="1" applyBorder="1" applyAlignment="1">
      <alignment horizontal="center" vertical="top"/>
    </xf>
    <xf numFmtId="0" fontId="7" fillId="0" borderId="56" xfId="10" applyFont="1" applyBorder="1" applyAlignment="1">
      <alignment horizontal="center" vertical="top"/>
    </xf>
    <xf numFmtId="0" fontId="7" fillId="4" borderId="39" xfId="10" applyFont="1" applyFill="1" applyBorder="1" applyAlignment="1">
      <alignment horizontal="left" vertical="top" wrapText="1"/>
    </xf>
    <xf numFmtId="49" fontId="7" fillId="4" borderId="1" xfId="10" applyNumberFormat="1" applyFont="1" applyFill="1" applyBorder="1" applyAlignment="1">
      <alignment horizontal="center" vertical="center"/>
    </xf>
    <xf numFmtId="0" fontId="7" fillId="13" borderId="2" xfId="7" applyFont="1" applyFill="1" applyBorder="1" applyAlignment="1">
      <alignment horizontal="left" vertical="top" wrapText="1"/>
    </xf>
    <xf numFmtId="0" fontId="7" fillId="0" borderId="29" xfId="10" applyFont="1" applyBorder="1" applyAlignment="1">
      <alignment horizontal="center" vertical="center"/>
    </xf>
    <xf numFmtId="0" fontId="7" fillId="13" borderId="34" xfId="7" applyFont="1" applyFill="1" applyBorder="1" applyAlignment="1">
      <alignment horizontal="left" vertical="top" wrapText="1"/>
    </xf>
    <xf numFmtId="9" fontId="7" fillId="0" borderId="42" xfId="10" applyNumberFormat="1" applyFont="1" applyBorder="1" applyAlignment="1">
      <alignment horizontal="center" vertical="center"/>
    </xf>
    <xf numFmtId="0" fontId="7" fillId="0" borderId="56" xfId="10" applyFont="1" applyBorder="1" applyAlignment="1">
      <alignment horizontal="center" vertical="center"/>
    </xf>
    <xf numFmtId="0" fontId="7" fillId="4" borderId="45" xfId="10" applyFont="1" applyFill="1" applyBorder="1" applyAlignment="1">
      <alignment horizontal="left" vertical="top" wrapText="1"/>
    </xf>
    <xf numFmtId="164" fontId="10" fillId="19" borderId="75" xfId="10" applyNumberFormat="1" applyFont="1" applyFill="1" applyBorder="1" applyAlignment="1">
      <alignment horizontal="center" vertical="center"/>
    </xf>
    <xf numFmtId="0" fontId="10" fillId="19" borderId="39" xfId="10" applyFont="1" applyFill="1" applyBorder="1" applyAlignment="1">
      <alignment horizontal="center" vertical="center"/>
    </xf>
    <xf numFmtId="0" fontId="7" fillId="13" borderId="24" xfId="7" applyFont="1" applyFill="1" applyBorder="1" applyAlignment="1">
      <alignment horizontal="left" vertical="top" wrapText="1"/>
    </xf>
    <xf numFmtId="49" fontId="10" fillId="13" borderId="24" xfId="10" applyNumberFormat="1" applyFont="1" applyFill="1" applyBorder="1" applyAlignment="1">
      <alignment horizontal="center" vertical="top" wrapText="1"/>
    </xf>
    <xf numFmtId="49" fontId="10" fillId="12" borderId="24" xfId="10" applyNumberFormat="1" applyFont="1" applyFill="1" applyBorder="1" applyAlignment="1">
      <alignment horizontal="center" vertical="top" wrapText="1"/>
    </xf>
    <xf numFmtId="1" fontId="7" fillId="4" borderId="40" xfId="10" applyNumberFormat="1" applyFont="1" applyFill="1" applyBorder="1" applyAlignment="1">
      <alignment horizontal="center" vertical="center"/>
    </xf>
    <xf numFmtId="0" fontId="7" fillId="4" borderId="33" xfId="10" applyFont="1" applyFill="1" applyBorder="1" applyAlignment="1">
      <alignment horizontal="left" vertical="top" wrapText="1"/>
    </xf>
    <xf numFmtId="164" fontId="10" fillId="0" borderId="76" xfId="10" applyNumberFormat="1" applyFont="1" applyBorder="1" applyAlignment="1">
      <alignment horizontal="center" vertical="center"/>
    </xf>
    <xf numFmtId="0" fontId="7" fillId="13" borderId="30" xfId="7" applyFont="1" applyFill="1" applyBorder="1" applyAlignment="1">
      <alignment horizontal="left" vertical="top" wrapText="1"/>
    </xf>
    <xf numFmtId="49" fontId="10" fillId="13" borderId="30" xfId="10" applyNumberFormat="1" applyFont="1" applyFill="1" applyBorder="1" applyAlignment="1">
      <alignment horizontal="center" vertical="top" wrapText="1"/>
    </xf>
    <xf numFmtId="49" fontId="10" fillId="12" borderId="30" xfId="10" applyNumberFormat="1" applyFont="1" applyFill="1" applyBorder="1" applyAlignment="1">
      <alignment horizontal="center" vertical="top" wrapText="1"/>
    </xf>
    <xf numFmtId="0" fontId="7" fillId="0" borderId="56" xfId="10" applyFont="1" applyBorder="1" applyAlignment="1">
      <alignment horizontal="left" vertical="center"/>
    </xf>
    <xf numFmtId="0" fontId="7" fillId="0" borderId="40" xfId="10" applyFont="1" applyBorder="1" applyAlignment="1">
      <alignment horizontal="left" vertical="center" wrapText="1"/>
    </xf>
    <xf numFmtId="0" fontId="7" fillId="4" borderId="8" xfId="10" applyFont="1" applyFill="1" applyBorder="1" applyAlignment="1">
      <alignment vertical="top" wrapText="1"/>
    </xf>
    <xf numFmtId="0" fontId="7" fillId="0" borderId="40" xfId="10" applyFont="1" applyBorder="1" applyAlignment="1">
      <alignment horizontal="center" vertical="center"/>
    </xf>
    <xf numFmtId="9" fontId="7" fillId="0" borderId="60" xfId="10" applyNumberFormat="1" applyFont="1" applyBorder="1" applyAlignment="1">
      <alignment horizontal="center" vertical="center"/>
    </xf>
    <xf numFmtId="0" fontId="7" fillId="0" borderId="57" xfId="10" applyFont="1" applyBorder="1" applyAlignment="1">
      <alignment horizontal="left" vertical="center"/>
    </xf>
    <xf numFmtId="0" fontId="7" fillId="4" borderId="28" xfId="10" applyFont="1" applyFill="1" applyBorder="1" applyAlignment="1">
      <alignment vertical="top" wrapText="1"/>
    </xf>
    <xf numFmtId="164" fontId="10" fillId="0" borderId="77" xfId="10" applyNumberFormat="1" applyFont="1" applyBorder="1" applyAlignment="1">
      <alignment horizontal="center" vertical="center"/>
    </xf>
    <xf numFmtId="0" fontId="7" fillId="0" borderId="14" xfId="10" applyFont="1" applyBorder="1" applyAlignment="1">
      <alignment horizontal="center" vertical="center"/>
    </xf>
    <xf numFmtId="0" fontId="7" fillId="13" borderId="13" xfId="7" applyFont="1" applyFill="1" applyBorder="1" applyAlignment="1">
      <alignment horizontal="left" vertical="top" wrapText="1"/>
    </xf>
    <xf numFmtId="49" fontId="10" fillId="13" borderId="13" xfId="10" applyNumberFormat="1" applyFont="1" applyFill="1" applyBorder="1" applyAlignment="1">
      <alignment horizontal="center" vertical="top" wrapText="1"/>
    </xf>
    <xf numFmtId="49" fontId="10" fillId="12" borderId="13" xfId="10" applyNumberFormat="1" applyFont="1" applyFill="1" applyBorder="1" applyAlignment="1">
      <alignment horizontal="center" vertical="top" wrapText="1"/>
    </xf>
    <xf numFmtId="0" fontId="7" fillId="4" borderId="33" xfId="10" applyFont="1" applyFill="1" applyBorder="1" applyAlignment="1">
      <alignment vertical="top" wrapText="1"/>
    </xf>
    <xf numFmtId="164" fontId="10" fillId="0" borderId="75" xfId="10" applyNumberFormat="1" applyFont="1" applyBorder="1" applyAlignment="1">
      <alignment horizontal="center" vertical="center"/>
    </xf>
    <xf numFmtId="0" fontId="10" fillId="18" borderId="39" xfId="10" applyFont="1" applyFill="1" applyBorder="1" applyAlignment="1">
      <alignment horizontal="center" vertical="center"/>
    </xf>
    <xf numFmtId="0" fontId="7" fillId="4" borderId="24" xfId="7" applyFont="1" applyFill="1" applyBorder="1" applyAlignment="1">
      <alignment horizontal="left" vertical="center" wrapText="1"/>
    </xf>
    <xf numFmtId="0" fontId="7" fillId="4" borderId="65" xfId="10" applyFont="1" applyFill="1" applyBorder="1" applyAlignment="1">
      <alignment horizontal="left" vertical="top" wrapText="1"/>
    </xf>
    <xf numFmtId="0" fontId="7" fillId="4" borderId="26" xfId="10" applyFont="1" applyFill="1" applyBorder="1" applyAlignment="1">
      <alignment horizontal="left" vertical="top" wrapText="1"/>
    </xf>
    <xf numFmtId="0" fontId="7" fillId="4" borderId="53" xfId="10" applyFont="1" applyFill="1" applyBorder="1" applyAlignment="1">
      <alignment horizontal="left" vertical="top" wrapText="1"/>
    </xf>
    <xf numFmtId="0" fontId="5" fillId="0" borderId="0" xfId="10" applyAlignment="1">
      <alignment vertical="top"/>
    </xf>
    <xf numFmtId="0" fontId="7" fillId="4" borderId="44" xfId="10" applyFont="1" applyFill="1" applyBorder="1" applyAlignment="1">
      <alignment horizontal="left" vertical="top" wrapText="1"/>
    </xf>
    <xf numFmtId="9" fontId="7" fillId="0" borderId="42" xfId="10" applyNumberFormat="1" applyFont="1" applyBorder="1" applyAlignment="1">
      <alignment horizontal="center" vertical="top"/>
    </xf>
    <xf numFmtId="0" fontId="7" fillId="0" borderId="56" xfId="10" applyFont="1" applyBorder="1" applyAlignment="1">
      <alignment horizontal="left" vertical="top"/>
    </xf>
    <xf numFmtId="164" fontId="10" fillId="19" borderId="67" xfId="10" applyNumberFormat="1" applyFont="1" applyFill="1" applyBorder="1" applyAlignment="1">
      <alignment horizontal="center" vertical="center"/>
    </xf>
    <xf numFmtId="0" fontId="10" fillId="18" borderId="12" xfId="10" applyFont="1" applyFill="1" applyBorder="1" applyAlignment="1">
      <alignment horizontal="center" vertical="center"/>
    </xf>
    <xf numFmtId="0" fontId="5" fillId="4" borderId="4" xfId="10" applyFill="1" applyBorder="1" applyAlignment="1">
      <alignment horizontal="center" vertical="top" wrapText="1"/>
    </xf>
    <xf numFmtId="164" fontId="10" fillId="0" borderId="74" xfId="10" applyNumberFormat="1" applyFont="1" applyBorder="1" applyAlignment="1">
      <alignment horizontal="center" vertical="center"/>
    </xf>
    <xf numFmtId="0" fontId="7" fillId="0" borderId="30" xfId="10" applyFont="1" applyBorder="1" applyAlignment="1">
      <alignment horizontal="center" vertical="center"/>
    </xf>
    <xf numFmtId="0" fontId="5" fillId="4" borderId="35" xfId="10" applyFill="1" applyBorder="1" applyAlignment="1">
      <alignment horizontal="center" vertical="top" wrapText="1"/>
    </xf>
    <xf numFmtId="0" fontId="36" fillId="4" borderId="45" xfId="10" applyFont="1" applyFill="1" applyBorder="1" applyAlignment="1">
      <alignment horizontal="left" vertical="top" wrapText="1"/>
    </xf>
    <xf numFmtId="9" fontId="7" fillId="0" borderId="36" xfId="10" applyNumberFormat="1" applyFont="1" applyBorder="1" applyAlignment="1">
      <alignment horizontal="center" vertical="center"/>
    </xf>
    <xf numFmtId="0" fontId="7" fillId="0" borderId="70" xfId="10" applyFont="1" applyBorder="1" applyAlignment="1">
      <alignment horizontal="left" vertical="center"/>
    </xf>
    <xf numFmtId="0" fontId="36" fillId="4" borderId="38" xfId="10" applyFont="1" applyFill="1" applyBorder="1" applyAlignment="1">
      <alignment horizontal="left" vertical="top" wrapText="1"/>
    </xf>
    <xf numFmtId="164" fontId="10" fillId="0" borderId="78" xfId="10" applyNumberFormat="1" applyFont="1" applyBorder="1" applyAlignment="1">
      <alignment horizontal="center" vertical="center"/>
    </xf>
    <xf numFmtId="0" fontId="7" fillId="0" borderId="71" xfId="10" applyFont="1" applyBorder="1" applyAlignment="1">
      <alignment horizontal="center" vertical="center"/>
    </xf>
    <xf numFmtId="0" fontId="36" fillId="4" borderId="65" xfId="10" applyFont="1" applyFill="1" applyBorder="1" applyAlignment="1">
      <alignment horizontal="left" vertical="top" wrapText="1"/>
    </xf>
    <xf numFmtId="0" fontId="7" fillId="4" borderId="40" xfId="10" applyFont="1" applyFill="1" applyBorder="1" applyAlignment="1">
      <alignment horizontal="center" vertical="center"/>
    </xf>
    <xf numFmtId="2" fontId="10" fillId="0" borderId="76" xfId="10" applyNumberFormat="1" applyFont="1" applyBorder="1" applyAlignment="1">
      <alignment horizontal="center" vertical="center"/>
    </xf>
    <xf numFmtId="9" fontId="36" fillId="0" borderId="42" xfId="10" applyNumberFormat="1" applyFont="1" applyBorder="1" applyAlignment="1">
      <alignment horizontal="center" vertical="center"/>
    </xf>
    <xf numFmtId="9" fontId="36" fillId="0" borderId="60" xfId="10" applyNumberFormat="1" applyFont="1" applyBorder="1" applyAlignment="1">
      <alignment horizontal="center" vertical="center"/>
    </xf>
    <xf numFmtId="0" fontId="7" fillId="0" borderId="5" xfId="10" applyFont="1" applyBorder="1" applyAlignment="1">
      <alignment horizontal="center" vertical="center"/>
    </xf>
    <xf numFmtId="164" fontId="10" fillId="19" borderId="61" xfId="10" applyNumberFormat="1" applyFont="1" applyFill="1" applyBorder="1" applyAlignment="1">
      <alignment horizontal="center" vertical="center"/>
    </xf>
    <xf numFmtId="0" fontId="7" fillId="0" borderId="38" xfId="10" applyFont="1" applyBorder="1" applyAlignment="1">
      <alignment horizontal="left" vertical="top" wrapText="1"/>
    </xf>
    <xf numFmtId="164" fontId="10" fillId="0" borderId="79" xfId="10" applyNumberFormat="1" applyFont="1" applyBorder="1" applyAlignment="1">
      <alignment horizontal="center" vertical="center"/>
    </xf>
    <xf numFmtId="0" fontId="7" fillId="0" borderId="31" xfId="10" applyFont="1" applyBorder="1" applyAlignment="1">
      <alignment horizontal="center" vertical="center"/>
    </xf>
    <xf numFmtId="164" fontId="10" fillId="0" borderId="16" xfId="10" applyNumberFormat="1" applyFont="1" applyBorder="1" applyAlignment="1">
      <alignment horizontal="center" vertical="center"/>
    </xf>
    <xf numFmtId="0" fontId="7" fillId="0" borderId="8" xfId="10" applyFont="1" applyBorder="1" applyAlignment="1">
      <alignment wrapText="1"/>
    </xf>
    <xf numFmtId="164" fontId="10" fillId="0" borderId="7" xfId="10" applyNumberFormat="1" applyFont="1" applyBorder="1" applyAlignment="1">
      <alignment horizontal="center" vertical="center"/>
    </xf>
    <xf numFmtId="0" fontId="10" fillId="19" borderId="12" xfId="10" applyFont="1" applyFill="1" applyBorder="1" applyAlignment="1">
      <alignment horizontal="center" vertical="center"/>
    </xf>
    <xf numFmtId="0" fontId="7" fillId="0" borderId="24" xfId="7" applyFont="1" applyBorder="1" applyAlignment="1">
      <alignment horizontal="left" vertical="center" wrapText="1"/>
    </xf>
    <xf numFmtId="49" fontId="7" fillId="0" borderId="24" xfId="10" applyNumberFormat="1" applyFont="1" applyBorder="1" applyAlignment="1">
      <alignment horizontal="center" vertical="top"/>
    </xf>
    <xf numFmtId="9" fontId="7" fillId="0" borderId="60" xfId="10" applyNumberFormat="1" applyFont="1" applyBorder="1" applyAlignment="1">
      <alignment horizontal="center" vertical="top"/>
    </xf>
    <xf numFmtId="0" fontId="7" fillId="0" borderId="57" xfId="10" applyFont="1" applyBorder="1" applyAlignment="1">
      <alignment horizontal="left" vertical="top"/>
    </xf>
    <xf numFmtId="0" fontId="7" fillId="0" borderId="13" xfId="7" applyFont="1" applyBorder="1" applyAlignment="1">
      <alignment horizontal="left" vertical="center" wrapText="1"/>
    </xf>
    <xf numFmtId="49" fontId="7" fillId="0" borderId="13" xfId="10" applyNumberFormat="1" applyFont="1" applyBorder="1" applyAlignment="1">
      <alignment horizontal="center" vertical="top"/>
    </xf>
    <xf numFmtId="0" fontId="7" fillId="0" borderId="30" xfId="7" applyFont="1" applyBorder="1" applyAlignment="1">
      <alignment horizontal="left" vertical="center" wrapText="1"/>
    </xf>
    <xf numFmtId="49" fontId="7" fillId="0" borderId="30" xfId="10" applyNumberFormat="1" applyFont="1" applyBorder="1" applyAlignment="1">
      <alignment horizontal="center" vertical="top"/>
    </xf>
    <xf numFmtId="9" fontId="7" fillId="0" borderId="46" xfId="10" applyNumberFormat="1" applyFont="1" applyBorder="1" applyAlignment="1">
      <alignment horizontal="center" vertical="top"/>
    </xf>
    <xf numFmtId="0" fontId="7" fillId="0" borderId="47" xfId="10" applyFont="1" applyBorder="1" applyAlignment="1">
      <alignment horizontal="left" vertical="top"/>
    </xf>
    <xf numFmtId="164" fontId="10" fillId="12" borderId="1" xfId="10" applyNumberFormat="1" applyFont="1" applyFill="1" applyBorder="1" applyAlignment="1">
      <alignment horizontal="center" vertical="center"/>
    </xf>
    <xf numFmtId="0" fontId="10" fillId="12" borderId="39" xfId="10" applyFont="1" applyFill="1" applyBorder="1" applyAlignment="1">
      <alignment horizontal="center" vertical="center"/>
    </xf>
    <xf numFmtId="0" fontId="7" fillId="0" borderId="15" xfId="10" applyFont="1" applyBorder="1" applyAlignment="1">
      <alignment horizontal="center" vertical="top"/>
    </xf>
    <xf numFmtId="0" fontId="7" fillId="0" borderId="17" xfId="10" applyFont="1" applyBorder="1" applyAlignment="1">
      <alignment wrapText="1"/>
    </xf>
    <xf numFmtId="164" fontId="10" fillId="12" borderId="14" xfId="10" applyNumberFormat="1" applyFont="1" applyFill="1" applyBorder="1" applyAlignment="1">
      <alignment horizontal="center" vertical="center"/>
    </xf>
    <xf numFmtId="0" fontId="10" fillId="12" borderId="14" xfId="10" applyFont="1" applyFill="1" applyBorder="1" applyAlignment="1">
      <alignment horizontal="center" vertical="center"/>
    </xf>
    <xf numFmtId="0" fontId="5" fillId="0" borderId="18" xfId="10" applyBorder="1"/>
    <xf numFmtId="0" fontId="5" fillId="0" borderId="58" xfId="10" applyBorder="1"/>
    <xf numFmtId="0" fontId="5" fillId="0" borderId="19" xfId="10" applyBorder="1"/>
    <xf numFmtId="164" fontId="7" fillId="12" borderId="14" xfId="10" applyNumberFormat="1" applyFont="1" applyFill="1" applyBorder="1" applyAlignment="1">
      <alignment horizontal="center" vertical="center"/>
    </xf>
    <xf numFmtId="0" fontId="7" fillId="12" borderId="14" xfId="10" applyFont="1" applyFill="1" applyBorder="1" applyAlignment="1">
      <alignment horizontal="center" vertical="center"/>
    </xf>
    <xf numFmtId="164" fontId="36" fillId="12" borderId="14" xfId="10" applyNumberFormat="1" applyFont="1" applyFill="1" applyBorder="1" applyAlignment="1">
      <alignment horizontal="center" vertical="center"/>
    </xf>
    <xf numFmtId="0" fontId="7" fillId="0" borderId="6" xfId="10" applyFont="1" applyBorder="1" applyAlignment="1">
      <alignment horizontal="center" vertical="top"/>
    </xf>
    <xf numFmtId="164" fontId="10" fillId="12" borderId="29" xfId="10" applyNumberFormat="1" applyFont="1" applyFill="1" applyBorder="1" applyAlignment="1">
      <alignment horizontal="center" vertical="center"/>
    </xf>
    <xf numFmtId="0" fontId="7" fillId="12" borderId="29" xfId="10" applyFont="1" applyFill="1" applyBorder="1" applyAlignment="1">
      <alignment horizontal="center" vertical="center"/>
    </xf>
    <xf numFmtId="0" fontId="56" fillId="0" borderId="0" xfId="10" applyFont="1" applyAlignment="1">
      <alignment vertical="top"/>
    </xf>
    <xf numFmtId="0" fontId="5" fillId="0" borderId="40" xfId="10" applyBorder="1" applyAlignment="1">
      <alignment horizontal="center" vertical="top" wrapText="1"/>
    </xf>
    <xf numFmtId="0" fontId="7" fillId="0" borderId="33" xfId="10" applyFont="1" applyBorder="1" applyAlignment="1">
      <alignment wrapText="1"/>
    </xf>
    <xf numFmtId="0" fontId="26" fillId="8" borderId="10" xfId="10" applyFont="1" applyFill="1" applyBorder="1" applyAlignment="1">
      <alignment vertical="top" wrapText="1"/>
    </xf>
    <xf numFmtId="0" fontId="26" fillId="8" borderId="11" xfId="10" applyFont="1" applyFill="1" applyBorder="1" applyAlignment="1">
      <alignment vertical="top" wrapText="1"/>
    </xf>
    <xf numFmtId="0" fontId="26" fillId="8" borderId="11" xfId="10" applyFont="1" applyFill="1" applyBorder="1" applyAlignment="1">
      <alignment vertical="center" wrapText="1"/>
    </xf>
    <xf numFmtId="0" fontId="26" fillId="8" borderId="11" xfId="10" applyFont="1" applyFill="1" applyBorder="1" applyAlignment="1">
      <alignment horizontal="center" vertical="top" wrapText="1"/>
    </xf>
    <xf numFmtId="0" fontId="26" fillId="8" borderId="11" xfId="10" applyFont="1" applyFill="1" applyBorder="1" applyAlignment="1">
      <alignment vertical="top" textRotation="90" wrapText="1"/>
    </xf>
    <xf numFmtId="49" fontId="10" fillId="8" borderId="11" xfId="10" applyNumberFormat="1" applyFont="1" applyFill="1" applyBorder="1" applyAlignment="1">
      <alignment vertical="top" wrapText="1"/>
    </xf>
    <xf numFmtId="9" fontId="7" fillId="8" borderId="10" xfId="10" applyNumberFormat="1" applyFont="1" applyFill="1" applyBorder="1" applyAlignment="1">
      <alignment horizontal="center" vertical="top"/>
    </xf>
    <xf numFmtId="0" fontId="7" fillId="8" borderId="11" xfId="10" applyFont="1" applyFill="1" applyBorder="1" applyAlignment="1">
      <alignment horizontal="left" vertical="top"/>
    </xf>
    <xf numFmtId="0" fontId="7" fillId="8" borderId="12" xfId="10" applyFont="1" applyFill="1" applyBorder="1" applyAlignment="1">
      <alignment horizontal="left" vertical="top"/>
    </xf>
    <xf numFmtId="0" fontId="10" fillId="8" borderId="2" xfId="10" applyFont="1" applyFill="1" applyBorder="1" applyAlignment="1">
      <alignment horizontal="right" vertical="top" wrapText="1"/>
    </xf>
    <xf numFmtId="0" fontId="7" fillId="0" borderId="42" xfId="10" applyFont="1" applyBorder="1" applyAlignment="1">
      <alignment horizontal="center" vertical="top"/>
    </xf>
    <xf numFmtId="0" fontId="58" fillId="0" borderId="45" xfId="10" applyFont="1" applyBorder="1" applyAlignment="1">
      <alignment horizontal="left" vertical="top" wrapText="1"/>
    </xf>
    <xf numFmtId="164" fontId="10" fillId="18" borderId="75" xfId="10" applyNumberFormat="1" applyFont="1" applyFill="1" applyBorder="1" applyAlignment="1">
      <alignment horizontal="center" vertical="center"/>
    </xf>
    <xf numFmtId="0" fontId="10" fillId="18" borderId="55" xfId="10" applyFont="1" applyFill="1" applyBorder="1" applyAlignment="1">
      <alignment horizontal="center" vertical="center"/>
    </xf>
    <xf numFmtId="49" fontId="7" fillId="0" borderId="19" xfId="10" applyNumberFormat="1" applyFont="1" applyBorder="1" applyAlignment="1">
      <alignment horizontal="center" vertical="top"/>
    </xf>
    <xf numFmtId="0" fontId="10" fillId="12" borderId="4" xfId="10" applyFont="1" applyFill="1" applyBorder="1" applyAlignment="1">
      <alignment horizontal="center" vertical="center" textRotation="90" wrapText="1"/>
    </xf>
    <xf numFmtId="0" fontId="7" fillId="13" borderId="24" xfId="7" applyFont="1" applyFill="1" applyBorder="1" applyAlignment="1">
      <alignment vertical="center" wrapText="1"/>
    </xf>
    <xf numFmtId="0" fontId="7" fillId="0" borderId="60" xfId="10" applyFont="1" applyBorder="1" applyAlignment="1">
      <alignment horizontal="center" vertical="top"/>
    </xf>
    <xf numFmtId="0" fontId="7" fillId="0" borderId="57" xfId="10" applyFont="1" applyBorder="1" applyAlignment="1">
      <alignment horizontal="center" vertical="top"/>
    </xf>
    <xf numFmtId="0" fontId="58" fillId="0" borderId="65" xfId="10" applyFont="1" applyBorder="1" applyAlignment="1">
      <alignment horizontal="left" vertical="top" wrapText="1"/>
    </xf>
    <xf numFmtId="0" fontId="10" fillId="12" borderId="19" xfId="10" applyFont="1" applyFill="1" applyBorder="1" applyAlignment="1">
      <alignment horizontal="center" vertical="center" textRotation="90" wrapText="1"/>
    </xf>
    <xf numFmtId="0" fontId="7" fillId="13" borderId="13" xfId="7" applyFont="1" applyFill="1" applyBorder="1" applyAlignment="1">
      <alignment vertical="center" wrapText="1"/>
    </xf>
    <xf numFmtId="0" fontId="7" fillId="4" borderId="60" xfId="10" applyFont="1" applyFill="1" applyBorder="1" applyAlignment="1">
      <alignment horizontal="center" vertical="top"/>
    </xf>
    <xf numFmtId="0" fontId="7" fillId="0" borderId="57" xfId="10" applyFont="1" applyBorder="1" applyAlignment="1">
      <alignment horizontal="center" vertical="top" wrapText="1"/>
    </xf>
    <xf numFmtId="0" fontId="7" fillId="0" borderId="17" xfId="10" applyFont="1" applyBorder="1" applyAlignment="1">
      <alignment vertical="center" wrapText="1"/>
    </xf>
    <xf numFmtId="0" fontId="7" fillId="0" borderId="40" xfId="10" applyFont="1" applyBorder="1" applyAlignment="1">
      <alignment horizontal="center" vertical="top"/>
    </xf>
    <xf numFmtId="0" fontId="7" fillId="0" borderId="8" xfId="10" applyFont="1" applyBorder="1" applyAlignment="1">
      <alignment vertical="top" wrapText="1"/>
    </xf>
    <xf numFmtId="49" fontId="7" fillId="0" borderId="35" xfId="10" applyNumberFormat="1" applyFont="1" applyBorder="1" applyAlignment="1">
      <alignment horizontal="center" vertical="top"/>
    </xf>
    <xf numFmtId="0" fontId="10" fillId="12" borderId="35" xfId="10" applyFont="1" applyFill="1" applyBorder="1" applyAlignment="1">
      <alignment horizontal="center" vertical="center" textRotation="90" wrapText="1"/>
    </xf>
    <xf numFmtId="0" fontId="7" fillId="13" borderId="30" xfId="7" applyFont="1" applyFill="1" applyBorder="1" applyAlignment="1">
      <alignment vertical="center" wrapText="1"/>
    </xf>
    <xf numFmtId="164" fontId="20" fillId="0" borderId="0" xfId="10" applyNumberFormat="1" applyFont="1" applyAlignment="1">
      <alignment horizontal="center" vertical="top"/>
    </xf>
    <xf numFmtId="0" fontId="20" fillId="0" borderId="0" xfId="10" applyFont="1" applyAlignment="1">
      <alignment horizontal="center" vertical="top"/>
    </xf>
    <xf numFmtId="0" fontId="58" fillId="0" borderId="39" xfId="10" applyFont="1" applyBorder="1" applyAlignment="1">
      <alignment horizontal="left" vertical="top" wrapText="1"/>
    </xf>
    <xf numFmtId="0" fontId="10" fillId="12" borderId="1" xfId="10" applyFont="1" applyFill="1" applyBorder="1" applyAlignment="1">
      <alignment horizontal="center" vertical="center"/>
    </xf>
    <xf numFmtId="0" fontId="5" fillId="12" borderId="24" xfId="10" applyFill="1" applyBorder="1" applyAlignment="1">
      <alignment horizontal="center" vertical="top" wrapText="1"/>
    </xf>
    <xf numFmtId="49" fontId="10" fillId="14" borderId="1" xfId="10" applyNumberFormat="1" applyFont="1" applyFill="1" applyBorder="1" applyAlignment="1">
      <alignment horizontal="center" vertical="top"/>
    </xf>
    <xf numFmtId="49" fontId="10" fillId="9" borderId="39" xfId="10" applyNumberFormat="1" applyFont="1" applyFill="1" applyBorder="1" applyAlignment="1">
      <alignment horizontal="center" vertical="top"/>
    </xf>
    <xf numFmtId="2" fontId="19" fillId="0" borderId="0" xfId="10" applyNumberFormat="1" applyFont="1" applyAlignment="1">
      <alignment horizontal="center" vertical="top"/>
    </xf>
    <xf numFmtId="0" fontId="19" fillId="0" borderId="0" xfId="10" applyFont="1" applyAlignment="1">
      <alignment horizontal="center" vertical="top"/>
    </xf>
    <xf numFmtId="0" fontId="7" fillId="0" borderId="66" xfId="10" applyFont="1" applyBorder="1" applyAlignment="1">
      <alignment horizontal="center" vertical="top"/>
    </xf>
    <xf numFmtId="0" fontId="7" fillId="0" borderId="22" xfId="10" applyFont="1" applyBorder="1" applyAlignment="1">
      <alignment vertical="center" wrapText="1"/>
    </xf>
    <xf numFmtId="2" fontId="7" fillId="12" borderId="5" xfId="10" applyNumberFormat="1" applyFont="1" applyFill="1" applyBorder="1" applyAlignment="1">
      <alignment horizontal="center" vertical="center"/>
    </xf>
    <xf numFmtId="0" fontId="7" fillId="12" borderId="5" xfId="10" applyFont="1" applyFill="1" applyBorder="1" applyAlignment="1">
      <alignment horizontal="center" vertical="center"/>
    </xf>
    <xf numFmtId="0" fontId="10" fillId="12" borderId="18" xfId="10" applyFont="1" applyFill="1" applyBorder="1" applyAlignment="1">
      <alignment horizontal="center" vertical="top" wrapText="1"/>
    </xf>
    <xf numFmtId="0" fontId="10" fillId="12" borderId="0" xfId="10" applyFont="1" applyFill="1" applyAlignment="1">
      <alignment horizontal="center" vertical="top" wrapText="1"/>
    </xf>
    <xf numFmtId="0" fontId="10" fillId="12" borderId="19" xfId="10" applyFont="1" applyFill="1" applyBorder="1" applyAlignment="1">
      <alignment horizontal="center" vertical="top" wrapText="1"/>
    </xf>
    <xf numFmtId="49" fontId="10" fillId="9" borderId="19" xfId="10" applyNumberFormat="1" applyFont="1" applyFill="1" applyBorder="1" applyAlignment="1">
      <alignment horizontal="center" vertical="top"/>
    </xf>
    <xf numFmtId="2" fontId="7" fillId="12" borderId="14" xfId="10" applyNumberFormat="1" applyFont="1" applyFill="1" applyBorder="1" applyAlignment="1">
      <alignment horizontal="center" vertical="center"/>
    </xf>
    <xf numFmtId="164" fontId="19" fillId="0" borderId="0" xfId="10" applyNumberFormat="1" applyFont="1" applyAlignment="1">
      <alignment horizontal="center" vertical="top"/>
    </xf>
    <xf numFmtId="0" fontId="7" fillId="0" borderId="66" xfId="10" applyFont="1" applyBorder="1" applyAlignment="1">
      <alignment horizontal="center" vertical="center" wrapText="1"/>
    </xf>
    <xf numFmtId="0" fontId="7" fillId="0" borderId="27" xfId="10" applyFont="1" applyBorder="1" applyAlignment="1">
      <alignment horizontal="center" vertical="center" wrapText="1"/>
    </xf>
    <xf numFmtId="0" fontId="7" fillId="0" borderId="28" xfId="10" applyFont="1" applyBorder="1" applyAlignment="1">
      <alignment horizontal="left" vertical="center" wrapText="1"/>
    </xf>
    <xf numFmtId="0" fontId="7" fillId="0" borderId="48" xfId="10" applyFont="1" applyBorder="1" applyAlignment="1">
      <alignment horizontal="center" vertical="center" wrapText="1"/>
    </xf>
    <xf numFmtId="0" fontId="7" fillId="0" borderId="50" xfId="10" applyFont="1" applyBorder="1" applyAlignment="1">
      <alignment horizontal="center" vertical="center" wrapText="1"/>
    </xf>
    <xf numFmtId="0" fontId="7" fillId="0" borderId="44" xfId="10" applyFont="1" applyBorder="1" applyAlignment="1">
      <alignment horizontal="left" vertical="center" wrapText="1"/>
    </xf>
    <xf numFmtId="164" fontId="7" fillId="12" borderId="29" xfId="10" applyNumberFormat="1" applyFont="1" applyFill="1" applyBorder="1" applyAlignment="1">
      <alignment horizontal="center" vertical="center"/>
    </xf>
    <xf numFmtId="49" fontId="10" fillId="14" borderId="29" xfId="10" applyNumberFormat="1" applyFont="1" applyFill="1" applyBorder="1" applyAlignment="1">
      <alignment horizontal="center" vertical="top"/>
    </xf>
    <xf numFmtId="49" fontId="10" fillId="9" borderId="8" xfId="10" applyNumberFormat="1" applyFont="1" applyFill="1" applyBorder="1" applyAlignment="1">
      <alignment horizontal="center" vertical="top"/>
    </xf>
    <xf numFmtId="49" fontId="10" fillId="4" borderId="24" xfId="10" applyNumberFormat="1" applyFont="1" applyFill="1" applyBorder="1" applyAlignment="1">
      <alignment vertical="top" wrapText="1"/>
    </xf>
    <xf numFmtId="0" fontId="5" fillId="13" borderId="2" xfId="10" applyFill="1" applyBorder="1" applyAlignment="1">
      <alignment horizontal="center" vertical="top" wrapText="1"/>
    </xf>
    <xf numFmtId="49" fontId="10" fillId="12" borderId="24" xfId="10" applyNumberFormat="1" applyFont="1" applyFill="1" applyBorder="1" applyAlignment="1">
      <alignment vertical="top" wrapText="1"/>
    </xf>
    <xf numFmtId="49" fontId="10" fillId="14" borderId="24" xfId="10" applyNumberFormat="1" applyFont="1" applyFill="1" applyBorder="1" applyAlignment="1">
      <alignment horizontal="center" vertical="top"/>
    </xf>
    <xf numFmtId="49" fontId="10" fillId="9" borderId="4" xfId="10" applyNumberFormat="1" applyFont="1" applyFill="1" applyBorder="1" applyAlignment="1">
      <alignment horizontal="center" vertical="top"/>
    </xf>
    <xf numFmtId="9" fontId="7" fillId="0" borderId="51" xfId="10" applyNumberFormat="1" applyFont="1" applyBorder="1" applyAlignment="1">
      <alignment horizontal="center" vertical="top"/>
    </xf>
    <xf numFmtId="0" fontId="7" fillId="0" borderId="52" xfId="10" applyFont="1" applyBorder="1" applyAlignment="1">
      <alignment horizontal="left" vertical="top"/>
    </xf>
    <xf numFmtId="164" fontId="17" fillId="0" borderId="13" xfId="10" applyNumberFormat="1" applyFont="1" applyBorder="1" applyAlignment="1">
      <alignment horizontal="center" vertical="center"/>
    </xf>
    <xf numFmtId="0" fontId="7" fillId="0" borderId="13" xfId="10" applyFont="1" applyBorder="1" applyAlignment="1">
      <alignment horizontal="center" vertical="center"/>
    </xf>
    <xf numFmtId="49" fontId="10" fillId="4" borderId="13" xfId="10" applyNumberFormat="1" applyFont="1" applyFill="1" applyBorder="1" applyAlignment="1">
      <alignment vertical="top" wrapText="1"/>
    </xf>
    <xf numFmtId="49" fontId="10" fillId="13" borderId="18" xfId="10" applyNumberFormat="1" applyFont="1" applyFill="1" applyBorder="1" applyAlignment="1">
      <alignment vertical="top"/>
    </xf>
    <xf numFmtId="49" fontId="10" fillId="14" borderId="13" xfId="10" applyNumberFormat="1" applyFont="1" applyFill="1" applyBorder="1" applyAlignment="1">
      <alignment horizontal="center" vertical="top"/>
    </xf>
    <xf numFmtId="49" fontId="10" fillId="9" borderId="19" xfId="10" applyNumberFormat="1" applyFont="1" applyFill="1" applyBorder="1" applyAlignment="1">
      <alignment horizontal="center" vertical="top"/>
    </xf>
    <xf numFmtId="49" fontId="10" fillId="13" borderId="13" xfId="10" applyNumberFormat="1" applyFont="1" applyFill="1" applyBorder="1" applyAlignment="1">
      <alignment vertical="top"/>
    </xf>
    <xf numFmtId="49" fontId="10" fillId="14" borderId="30" xfId="10" applyNumberFormat="1" applyFont="1" applyFill="1" applyBorder="1" applyAlignment="1">
      <alignment horizontal="center" vertical="top"/>
    </xf>
    <xf numFmtId="49" fontId="10" fillId="9" borderId="35" xfId="10" applyNumberFormat="1" applyFont="1" applyFill="1" applyBorder="1" applyAlignment="1">
      <alignment horizontal="center" vertical="top"/>
    </xf>
    <xf numFmtId="0" fontId="7" fillId="0" borderId="64" xfId="10" applyFont="1" applyBorder="1" applyAlignment="1">
      <alignment horizontal="left" vertical="top"/>
    </xf>
    <xf numFmtId="49" fontId="10" fillId="14" borderId="31" xfId="10" applyNumberFormat="1" applyFont="1" applyFill="1" applyBorder="1" applyAlignment="1">
      <alignment horizontal="center" vertical="top"/>
    </xf>
    <xf numFmtId="49" fontId="10" fillId="9" borderId="71" xfId="10" applyNumberFormat="1" applyFont="1" applyFill="1" applyBorder="1" applyAlignment="1">
      <alignment horizontal="center" vertical="top"/>
    </xf>
    <xf numFmtId="0" fontId="7" fillId="0" borderId="60" xfId="10" applyFont="1" applyBorder="1" applyAlignment="1">
      <alignment horizontal="left" vertical="top" wrapText="1"/>
    </xf>
    <xf numFmtId="0" fontId="7" fillId="0" borderId="17" xfId="10" applyFont="1" applyBorder="1" applyAlignment="1">
      <alignment vertical="top" wrapText="1"/>
    </xf>
    <xf numFmtId="0" fontId="7" fillId="0" borderId="66" xfId="10" applyFont="1" applyBorder="1" applyAlignment="1">
      <alignment horizontal="left" vertical="top" wrapText="1"/>
    </xf>
    <xf numFmtId="0" fontId="7" fillId="0" borderId="27" xfId="10" applyFont="1" applyBorder="1" applyAlignment="1">
      <alignment horizontal="center" vertical="center" wrapText="1"/>
    </xf>
    <xf numFmtId="164" fontId="7" fillId="12" borderId="5" xfId="10" applyNumberFormat="1" applyFont="1" applyFill="1" applyBorder="1" applyAlignment="1">
      <alignment horizontal="center" vertical="center"/>
    </xf>
    <xf numFmtId="0" fontId="7" fillId="0" borderId="40" xfId="10" applyFont="1" applyBorder="1" applyAlignment="1">
      <alignment horizontal="left" vertical="top" wrapText="1"/>
    </xf>
    <xf numFmtId="0" fontId="7" fillId="0" borderId="33" xfId="10" applyFont="1" applyBorder="1" applyAlignment="1">
      <alignment vertical="center" wrapText="1"/>
    </xf>
    <xf numFmtId="49" fontId="7" fillId="15" borderId="46" xfId="10" applyNumberFormat="1" applyFont="1" applyFill="1" applyBorder="1" applyAlignment="1">
      <alignment vertical="center" wrapText="1"/>
    </xf>
    <xf numFmtId="0" fontId="7" fillId="0" borderId="25" xfId="10" applyFont="1" applyBorder="1" applyAlignment="1">
      <alignment horizontal="center" vertical="top" wrapText="1"/>
    </xf>
    <xf numFmtId="0" fontId="7" fillId="0" borderId="4" xfId="10" applyFont="1" applyBorder="1" applyAlignment="1">
      <alignment vertical="center" wrapText="1"/>
    </xf>
    <xf numFmtId="164" fontId="10" fillId="18" borderId="24" xfId="10" applyNumberFormat="1" applyFont="1" applyFill="1" applyBorder="1" applyAlignment="1">
      <alignment horizontal="center" vertical="center"/>
    </xf>
    <xf numFmtId="0" fontId="10" fillId="18" borderId="13" xfId="10" applyFont="1" applyFill="1" applyBorder="1" applyAlignment="1">
      <alignment horizontal="center" vertical="center"/>
    </xf>
    <xf numFmtId="0" fontId="26" fillId="13" borderId="24" xfId="10" applyFont="1" applyFill="1" applyBorder="1" applyAlignment="1">
      <alignment vertical="center" wrapText="1"/>
    </xf>
    <xf numFmtId="49" fontId="7" fillId="15" borderId="51" xfId="10" applyNumberFormat="1" applyFont="1" applyFill="1" applyBorder="1" applyAlignment="1">
      <alignment vertical="center" wrapText="1"/>
    </xf>
    <xf numFmtId="0" fontId="7" fillId="0" borderId="27" xfId="10" applyFont="1" applyBorder="1" applyAlignment="1">
      <alignment horizontal="center" vertical="top" wrapText="1"/>
    </xf>
    <xf numFmtId="164" fontId="10" fillId="0" borderId="5" xfId="10" applyNumberFormat="1" applyFont="1" applyBorder="1" applyAlignment="1">
      <alignment horizontal="center" vertical="center"/>
    </xf>
    <xf numFmtId="0" fontId="26" fillId="13" borderId="13" xfId="10" applyFont="1" applyFill="1" applyBorder="1" applyAlignment="1">
      <alignment vertical="center" wrapText="1"/>
    </xf>
    <xf numFmtId="49" fontId="10" fillId="13" borderId="0" xfId="10" applyNumberFormat="1" applyFont="1" applyFill="1" applyAlignment="1">
      <alignment vertical="top" wrapText="1"/>
    </xf>
    <xf numFmtId="0" fontId="7" fillId="0" borderId="5" xfId="10" applyFont="1" applyBorder="1" applyAlignment="1">
      <alignment horizontal="center" vertical="top"/>
    </xf>
    <xf numFmtId="0" fontId="7" fillId="13" borderId="13" xfId="7" applyFont="1" applyFill="1" applyBorder="1" applyAlignment="1">
      <alignment horizontal="left" vertical="center" wrapText="1"/>
    </xf>
    <xf numFmtId="0" fontId="7" fillId="0" borderId="65" xfId="10" applyFont="1" applyBorder="1" applyAlignment="1">
      <alignment vertical="center" wrapText="1"/>
    </xf>
    <xf numFmtId="0" fontId="7" fillId="0" borderId="18" xfId="7" applyFont="1" applyBorder="1" applyAlignment="1">
      <alignment vertical="center" wrapText="1"/>
    </xf>
    <xf numFmtId="49" fontId="7" fillId="15" borderId="48" xfId="10" applyNumberFormat="1" applyFont="1" applyFill="1" applyBorder="1" applyAlignment="1">
      <alignment vertical="center" wrapText="1"/>
    </xf>
    <xf numFmtId="0" fontId="7" fillId="0" borderId="8" xfId="10" applyFont="1" applyBorder="1" applyAlignment="1">
      <alignment vertical="center" wrapText="1"/>
    </xf>
    <xf numFmtId="0" fontId="7" fillId="13" borderId="30" xfId="7" applyFont="1" applyFill="1" applyBorder="1" applyAlignment="1">
      <alignment horizontal="left" vertical="center" wrapText="1"/>
    </xf>
    <xf numFmtId="0" fontId="10" fillId="18" borderId="24" xfId="10" applyFont="1" applyFill="1" applyBorder="1" applyAlignment="1">
      <alignment horizontal="center" vertical="center"/>
    </xf>
    <xf numFmtId="49" fontId="7" fillId="15" borderId="60" xfId="10" applyNumberFormat="1" applyFont="1" applyFill="1" applyBorder="1" applyAlignment="1">
      <alignment vertical="center" wrapText="1"/>
    </xf>
    <xf numFmtId="0" fontId="5" fillId="13" borderId="13" xfId="10" applyFill="1" applyBorder="1" applyAlignment="1">
      <alignment horizontal="center" vertical="top" wrapText="1"/>
    </xf>
    <xf numFmtId="0" fontId="5" fillId="12" borderId="13" xfId="10" applyFill="1" applyBorder="1" applyAlignment="1">
      <alignment horizontal="center" vertical="top" wrapText="1"/>
    </xf>
    <xf numFmtId="49" fontId="10" fillId="9" borderId="13" xfId="10" applyNumberFormat="1" applyFont="1" applyFill="1" applyBorder="1" applyAlignment="1">
      <alignment horizontal="center" vertical="top"/>
    </xf>
    <xf numFmtId="49" fontId="7" fillId="15" borderId="40" xfId="10" applyNumberFormat="1" applyFont="1" applyFill="1" applyBorder="1" applyAlignment="1">
      <alignment vertical="center" wrapText="1"/>
    </xf>
    <xf numFmtId="49" fontId="10" fillId="14" borderId="30" xfId="10" applyNumberFormat="1" applyFont="1" applyFill="1" applyBorder="1" applyAlignment="1">
      <alignment vertical="top"/>
    </xf>
    <xf numFmtId="49" fontId="10" fillId="9" borderId="30" xfId="10" applyNumberFormat="1" applyFont="1" applyFill="1" applyBorder="1" applyAlignment="1">
      <alignment vertical="top"/>
    </xf>
    <xf numFmtId="49" fontId="7" fillId="15" borderId="46" xfId="10" applyNumberFormat="1" applyFont="1" applyFill="1" applyBorder="1" applyAlignment="1">
      <alignment horizontal="center" vertical="center" wrapText="1"/>
    </xf>
    <xf numFmtId="0" fontId="7" fillId="0" borderId="25" xfId="10" applyFont="1" applyBorder="1" applyAlignment="1">
      <alignment horizontal="center" vertical="center" wrapText="1"/>
    </xf>
    <xf numFmtId="0" fontId="7" fillId="0" borderId="4" xfId="10" applyFont="1" applyBorder="1" applyAlignment="1">
      <alignment horizontal="left" vertical="center" wrapText="1"/>
    </xf>
    <xf numFmtId="49" fontId="7" fillId="15" borderId="60" xfId="10" applyNumberFormat="1" applyFont="1" applyFill="1" applyBorder="1" applyAlignment="1">
      <alignment horizontal="center" vertical="center" wrapText="1"/>
    </xf>
    <xf numFmtId="0" fontId="7" fillId="0" borderId="17" xfId="10" applyFont="1" applyBorder="1" applyAlignment="1">
      <alignment horizontal="left" vertical="center" wrapText="1"/>
    </xf>
    <xf numFmtId="49" fontId="10" fillId="12" borderId="13" xfId="10" applyNumberFormat="1" applyFont="1" applyFill="1" applyBorder="1" applyAlignment="1">
      <alignment horizontal="center" vertical="top" wrapText="1"/>
    </xf>
    <xf numFmtId="0" fontId="7" fillId="0" borderId="65" xfId="10" applyFont="1" applyBorder="1" applyAlignment="1">
      <alignment horizontal="left" vertical="center" wrapText="1"/>
    </xf>
    <xf numFmtId="164" fontId="7" fillId="12" borderId="13" xfId="10" applyNumberFormat="1" applyFont="1" applyFill="1" applyBorder="1" applyAlignment="1">
      <alignment horizontal="center" vertical="center"/>
    </xf>
    <xf numFmtId="0" fontId="7" fillId="12" borderId="13" xfId="10" applyFont="1" applyFill="1" applyBorder="1" applyAlignment="1">
      <alignment horizontal="center" vertical="center"/>
    </xf>
    <xf numFmtId="49" fontId="7" fillId="15" borderId="66" xfId="10" applyNumberFormat="1" applyFont="1" applyFill="1" applyBorder="1" applyAlignment="1">
      <alignment horizontal="center" vertical="center" wrapText="1"/>
    </xf>
    <xf numFmtId="0" fontId="7" fillId="0" borderId="28" xfId="10" applyFont="1" applyBorder="1" applyAlignment="1">
      <alignment horizontal="left" vertical="center" wrapText="1"/>
    </xf>
    <xf numFmtId="0" fontId="7" fillId="0" borderId="22" xfId="10" applyFont="1" applyBorder="1" applyAlignment="1">
      <alignment horizontal="left" vertical="center" wrapText="1"/>
    </xf>
    <xf numFmtId="0" fontId="7" fillId="0" borderId="64" xfId="10" applyFont="1" applyBorder="1" applyAlignment="1">
      <alignment horizontal="center" vertical="top"/>
    </xf>
    <xf numFmtId="164" fontId="36" fillId="0" borderId="0" xfId="10" applyNumberFormat="1" applyFont="1" applyAlignment="1">
      <alignment horizontal="center" vertical="top"/>
    </xf>
    <xf numFmtId="49" fontId="7" fillId="0" borderId="60" xfId="10" applyNumberFormat="1" applyFont="1" applyBorder="1" applyAlignment="1">
      <alignment horizontal="center" vertical="center" wrapText="1"/>
    </xf>
    <xf numFmtId="0" fontId="7" fillId="0" borderId="64" xfId="10" applyFont="1" applyBorder="1" applyAlignment="1">
      <alignment horizontal="center" vertical="center"/>
    </xf>
    <xf numFmtId="49" fontId="7" fillId="0" borderId="40" xfId="10" applyNumberFormat="1" applyFont="1" applyBorder="1" applyAlignment="1">
      <alignment horizontal="center" vertical="center" wrapText="1"/>
    </xf>
    <xf numFmtId="0" fontId="7" fillId="0" borderId="41" xfId="10" applyFont="1" applyBorder="1" applyAlignment="1">
      <alignment horizontal="left" vertical="top" wrapText="1"/>
    </xf>
    <xf numFmtId="0" fontId="7" fillId="0" borderId="34" xfId="7" applyFont="1" applyBorder="1" applyAlignment="1">
      <alignment vertical="center" wrapText="1"/>
    </xf>
    <xf numFmtId="49" fontId="10" fillId="12" borderId="30" xfId="10" applyNumberFormat="1" applyFont="1" applyFill="1" applyBorder="1" applyAlignment="1">
      <alignment horizontal="center" vertical="top" wrapText="1"/>
    </xf>
    <xf numFmtId="49" fontId="7" fillId="15" borderId="2" xfId="10" applyNumberFormat="1" applyFont="1" applyFill="1" applyBorder="1" applyAlignment="1">
      <alignment vertical="center" wrapText="1"/>
    </xf>
    <xf numFmtId="0" fontId="7" fillId="0" borderId="25" xfId="10" applyFont="1" applyBorder="1" applyAlignment="1">
      <alignment horizontal="center" vertical="top"/>
    </xf>
    <xf numFmtId="0" fontId="5" fillId="0" borderId="47" xfId="10" applyBorder="1" applyAlignment="1">
      <alignment vertical="top" wrapText="1"/>
    </xf>
    <xf numFmtId="49" fontId="7" fillId="0" borderId="2" xfId="10" applyNumberFormat="1" applyFont="1" applyBorder="1" applyAlignment="1">
      <alignment horizontal="center" vertical="center"/>
    </xf>
    <xf numFmtId="0" fontId="7" fillId="13" borderId="2" xfId="7" applyFont="1" applyFill="1" applyBorder="1" applyAlignment="1">
      <alignment horizontal="left" vertical="center" wrapText="1"/>
    </xf>
    <xf numFmtId="49" fontId="10" fillId="13" borderId="1" xfId="10" applyNumberFormat="1" applyFont="1" applyFill="1" applyBorder="1" applyAlignment="1">
      <alignment horizontal="center" vertical="top"/>
    </xf>
    <xf numFmtId="49" fontId="7" fillId="15" borderId="18" xfId="10" applyNumberFormat="1" applyFont="1" applyFill="1" applyBorder="1" applyAlignment="1">
      <alignment vertical="center" wrapText="1"/>
    </xf>
    <xf numFmtId="0" fontId="7" fillId="0" borderId="58" xfId="10" applyFont="1" applyBorder="1" applyAlignment="1">
      <alignment horizontal="center" vertical="top"/>
    </xf>
    <xf numFmtId="0" fontId="5" fillId="0" borderId="52" xfId="10" applyBorder="1" applyAlignment="1">
      <alignment vertical="top" wrapText="1"/>
    </xf>
    <xf numFmtId="49" fontId="7" fillId="0" borderId="18" xfId="10" applyNumberFormat="1" applyFont="1" applyBorder="1" applyAlignment="1">
      <alignment horizontal="center" vertical="center"/>
    </xf>
    <xf numFmtId="49" fontId="10" fillId="13" borderId="13" xfId="10" applyNumberFormat="1" applyFont="1" applyFill="1" applyBorder="1" applyAlignment="1">
      <alignment horizontal="center" vertical="top"/>
    </xf>
    <xf numFmtId="49" fontId="7" fillId="15" borderId="34" xfId="10" applyNumberFormat="1" applyFont="1" applyFill="1" applyBorder="1" applyAlignment="1">
      <alignment vertical="center" wrapText="1"/>
    </xf>
    <xf numFmtId="0" fontId="7" fillId="0" borderId="50" xfId="10" applyFont="1" applyBorder="1" applyAlignment="1">
      <alignment horizontal="center" vertical="top"/>
    </xf>
    <xf numFmtId="0" fontId="5" fillId="0" borderId="49" xfId="10" applyBorder="1" applyAlignment="1">
      <alignment vertical="top" wrapText="1"/>
    </xf>
    <xf numFmtId="49" fontId="7" fillId="0" borderId="34" xfId="10" applyNumberFormat="1" applyFont="1" applyBorder="1" applyAlignment="1">
      <alignment horizontal="center" vertical="center"/>
    </xf>
    <xf numFmtId="49" fontId="10" fillId="13" borderId="29" xfId="10" applyNumberFormat="1" applyFont="1" applyFill="1" applyBorder="1" applyAlignment="1">
      <alignment horizontal="center" vertical="top"/>
    </xf>
    <xf numFmtId="0" fontId="5" fillId="0" borderId="26" xfId="10" applyBorder="1" applyAlignment="1">
      <alignment vertical="top" wrapText="1"/>
    </xf>
    <xf numFmtId="0" fontId="10" fillId="19" borderId="9" xfId="10" applyFont="1" applyFill="1" applyBorder="1" applyAlignment="1">
      <alignment horizontal="center" vertical="center"/>
    </xf>
    <xf numFmtId="0" fontId="5" fillId="0" borderId="53" xfId="10" applyBorder="1" applyAlignment="1">
      <alignment vertical="top" wrapText="1"/>
    </xf>
    <xf numFmtId="0" fontId="5" fillId="0" borderId="44" xfId="10" applyBorder="1" applyAlignment="1">
      <alignment vertical="top" wrapText="1"/>
    </xf>
    <xf numFmtId="164" fontId="7" fillId="0" borderId="29" xfId="10" applyNumberFormat="1" applyFont="1" applyBorder="1" applyAlignment="1">
      <alignment horizontal="center" vertical="center"/>
    </xf>
    <xf numFmtId="49" fontId="7" fillId="0" borderId="30" xfId="10" applyNumberFormat="1" applyFont="1" applyBorder="1" applyAlignment="1">
      <alignment horizontal="center" vertical="center"/>
    </xf>
    <xf numFmtId="0" fontId="7" fillId="0" borderId="52" xfId="10" applyFont="1" applyBorder="1" applyAlignment="1">
      <alignment horizontal="center" vertical="top"/>
    </xf>
    <xf numFmtId="164" fontId="10" fillId="12" borderId="30" xfId="10" applyNumberFormat="1" applyFont="1" applyFill="1" applyBorder="1" applyAlignment="1">
      <alignment horizontal="center" vertical="center"/>
    </xf>
    <xf numFmtId="49" fontId="7" fillId="0" borderId="51" xfId="10" applyNumberFormat="1" applyFont="1" applyBorder="1" applyAlignment="1">
      <alignment horizontal="center" vertical="center" wrapText="1"/>
    </xf>
    <xf numFmtId="0" fontId="7" fillId="0" borderId="53" xfId="10" applyFont="1" applyBorder="1" applyAlignment="1">
      <alignment vertical="top" wrapText="1"/>
    </xf>
    <xf numFmtId="0" fontId="7" fillId="0" borderId="13" xfId="7" applyFont="1" applyBorder="1" applyAlignment="1">
      <alignment vertical="center" wrapText="1"/>
    </xf>
    <xf numFmtId="0" fontId="7" fillId="12" borderId="30" xfId="10" applyFont="1" applyFill="1" applyBorder="1" applyAlignment="1">
      <alignment horizontal="center" vertical="center"/>
    </xf>
    <xf numFmtId="0" fontId="7" fillId="0" borderId="47" xfId="10" applyFont="1" applyBorder="1" applyAlignment="1">
      <alignment horizontal="center" vertical="top"/>
    </xf>
    <xf numFmtId="0" fontId="7" fillId="0" borderId="47" xfId="10" applyFont="1" applyBorder="1" applyAlignment="1">
      <alignment horizontal="left" vertical="top" wrapText="1"/>
    </xf>
    <xf numFmtId="164" fontId="10" fillId="11" borderId="9" xfId="10" applyNumberFormat="1" applyFont="1" applyFill="1" applyBorder="1" applyAlignment="1">
      <alignment horizontal="center" vertical="center"/>
    </xf>
    <xf numFmtId="49" fontId="10" fillId="13" borderId="3" xfId="10" applyNumberFormat="1" applyFont="1" applyFill="1" applyBorder="1" applyAlignment="1">
      <alignment vertical="top" wrapText="1"/>
    </xf>
    <xf numFmtId="49" fontId="7" fillId="15" borderId="66" xfId="10" applyNumberFormat="1" applyFont="1" applyFill="1" applyBorder="1" applyAlignment="1">
      <alignment vertical="center" wrapText="1"/>
    </xf>
    <xf numFmtId="0" fontId="7" fillId="0" borderId="52" xfId="10" applyFont="1" applyBorder="1" applyAlignment="1">
      <alignment horizontal="left" vertical="top" wrapText="1"/>
    </xf>
    <xf numFmtId="0" fontId="59" fillId="0" borderId="0" xfId="0" applyFont="1" applyAlignment="1">
      <alignment vertical="center"/>
    </xf>
    <xf numFmtId="0" fontId="7" fillId="0" borderId="54" xfId="10" applyFont="1" applyBorder="1" applyAlignment="1">
      <alignment horizontal="center" vertical="top"/>
    </xf>
    <xf numFmtId="0" fontId="7" fillId="0" borderId="54" xfId="10" applyFont="1" applyBorder="1" applyAlignment="1">
      <alignment horizontal="left" vertical="top" wrapText="1"/>
    </xf>
    <xf numFmtId="49" fontId="7" fillId="0" borderId="5" xfId="10" applyNumberFormat="1" applyFont="1" applyBorder="1" applyAlignment="1">
      <alignment horizontal="center" vertical="center"/>
    </xf>
    <xf numFmtId="0" fontId="7" fillId="0" borderId="49" xfId="10" applyFont="1" applyBorder="1" applyAlignment="1">
      <alignment horizontal="center" vertical="top"/>
    </xf>
    <xf numFmtId="0" fontId="7" fillId="0" borderId="49" xfId="10" applyFont="1" applyBorder="1" applyAlignment="1">
      <alignment horizontal="left" vertical="top" wrapText="1"/>
    </xf>
    <xf numFmtId="164" fontId="21" fillId="0" borderId="0" xfId="10" applyNumberFormat="1" applyFont="1" applyAlignment="1">
      <alignment horizontal="center"/>
    </xf>
    <xf numFmtId="0" fontId="21" fillId="0" borderId="0" xfId="10" applyFont="1" applyAlignment="1">
      <alignment horizontal="center"/>
    </xf>
    <xf numFmtId="49" fontId="7" fillId="0" borderId="15" xfId="10" applyNumberFormat="1" applyFont="1" applyBorder="1" applyAlignment="1">
      <alignment horizontal="center" vertical="center" wrapText="1"/>
    </xf>
    <xf numFmtId="164" fontId="21" fillId="0" borderId="0" xfId="10" applyNumberFormat="1" applyFont="1" applyAlignment="1">
      <alignment horizontal="center" vertical="top"/>
    </xf>
    <xf numFmtId="0" fontId="21" fillId="0" borderId="0" xfId="10" applyFont="1" applyAlignment="1">
      <alignment horizontal="center" vertical="top"/>
    </xf>
    <xf numFmtId="49" fontId="7" fillId="15" borderId="6" xfId="10" applyNumberFormat="1" applyFont="1" applyFill="1" applyBorder="1" applyAlignment="1">
      <alignment horizontal="center" vertical="center" wrapText="1"/>
    </xf>
    <xf numFmtId="0" fontId="7" fillId="0" borderId="29" xfId="7" applyFont="1" applyBorder="1" applyAlignment="1">
      <alignment vertical="center" wrapText="1"/>
    </xf>
    <xf numFmtId="0" fontId="7" fillId="0" borderId="46" xfId="10" applyFont="1" applyBorder="1" applyAlignment="1">
      <alignment horizontal="center" vertical="top" wrapText="1"/>
    </xf>
    <xf numFmtId="0" fontId="7" fillId="0" borderId="4" xfId="10" applyFont="1" applyBorder="1" applyAlignment="1">
      <alignment horizontal="justify" vertical="center"/>
    </xf>
    <xf numFmtId="0" fontId="5" fillId="0" borderId="3" xfId="10" applyBorder="1" applyAlignment="1">
      <alignment vertical="center" wrapText="1"/>
    </xf>
    <xf numFmtId="0" fontId="5" fillId="0" borderId="3" xfId="10" applyBorder="1" applyAlignment="1">
      <alignment horizontal="center" vertical="top" wrapText="1"/>
    </xf>
    <xf numFmtId="0" fontId="5" fillId="0" borderId="3" xfId="10" applyBorder="1" applyAlignment="1">
      <alignment vertical="top" textRotation="90" wrapText="1"/>
    </xf>
    <xf numFmtId="0" fontId="5" fillId="0" borderId="3" xfId="10" applyBorder="1" applyAlignment="1">
      <alignment vertical="top" wrapText="1"/>
    </xf>
    <xf numFmtId="49" fontId="10" fillId="0" borderId="3" xfId="10" applyNumberFormat="1" applyFont="1" applyBorder="1" applyAlignment="1">
      <alignment vertical="top" wrapText="1"/>
    </xf>
    <xf numFmtId="0" fontId="10" fillId="0" borderId="3" xfId="10" applyFont="1" applyBorder="1" applyAlignment="1">
      <alignment vertical="center"/>
    </xf>
    <xf numFmtId="0" fontId="10" fillId="0" borderId="4" xfId="10" applyFont="1" applyBorder="1" applyAlignment="1">
      <alignment vertical="center"/>
    </xf>
    <xf numFmtId="49" fontId="10" fillId="8" borderId="4" xfId="10" applyNumberFormat="1" applyFont="1" applyFill="1" applyBorder="1" applyAlignment="1">
      <alignment horizontal="center" vertical="top"/>
    </xf>
    <xf numFmtId="0" fontId="7" fillId="0" borderId="66" xfId="10" applyFont="1" applyBorder="1" applyAlignment="1">
      <alignment horizontal="center" vertical="top" wrapText="1"/>
    </xf>
    <xf numFmtId="0" fontId="5" fillId="0" borderId="0" xfId="10" applyAlignment="1">
      <alignment vertical="center" wrapText="1"/>
    </xf>
    <xf numFmtId="0" fontId="5" fillId="0" borderId="0" xfId="10" applyAlignment="1">
      <alignment horizontal="center" vertical="top" wrapText="1"/>
    </xf>
    <xf numFmtId="0" fontId="5" fillId="0" borderId="0" xfId="10" applyAlignment="1">
      <alignment vertical="top" textRotation="90" wrapText="1"/>
    </xf>
    <xf numFmtId="0" fontId="5" fillId="0" borderId="0" xfId="10" applyAlignment="1">
      <alignment vertical="top" wrapText="1"/>
    </xf>
    <xf numFmtId="49" fontId="10" fillId="0" borderId="0" xfId="10" applyNumberFormat="1" applyFont="1" applyAlignment="1">
      <alignment vertical="top" wrapText="1"/>
    </xf>
    <xf numFmtId="0" fontId="10" fillId="0" borderId="0" xfId="10" applyFont="1" applyAlignment="1">
      <alignment vertical="center"/>
    </xf>
    <xf numFmtId="0" fontId="10" fillId="0" borderId="19" xfId="10" applyFont="1" applyBorder="1" applyAlignment="1">
      <alignment vertical="center"/>
    </xf>
    <xf numFmtId="49" fontId="10" fillId="8" borderId="19" xfId="10" applyNumberFormat="1" applyFont="1" applyFill="1" applyBorder="1" applyAlignment="1">
      <alignment horizontal="center" vertical="top"/>
    </xf>
    <xf numFmtId="0" fontId="5" fillId="0" borderId="2" xfId="10" applyBorder="1" applyAlignment="1">
      <alignment vertical="center" wrapText="1"/>
    </xf>
    <xf numFmtId="0" fontId="7" fillId="0" borderId="0" xfId="0" applyFont="1" applyAlignment="1">
      <alignment horizontal="center" vertical="center" wrapText="1"/>
    </xf>
    <xf numFmtId="164" fontId="7" fillId="0" borderId="15" xfId="0" quotePrefix="1" applyNumberFormat="1" applyFont="1" applyBorder="1" applyAlignment="1">
      <alignment horizontal="center" vertical="center"/>
    </xf>
    <xf numFmtId="0" fontId="5" fillId="0" borderId="18" xfId="10" applyBorder="1" applyAlignment="1">
      <alignment vertical="center" wrapText="1"/>
    </xf>
    <xf numFmtId="0" fontId="7" fillId="4" borderId="60" xfId="10" applyFont="1" applyFill="1" applyBorder="1" applyAlignment="1">
      <alignment vertical="top" wrapText="1"/>
    </xf>
    <xf numFmtId="0" fontId="7" fillId="0" borderId="40" xfId="10" applyFont="1" applyBorder="1" applyAlignment="1">
      <alignment horizontal="center" vertical="top" wrapText="1"/>
    </xf>
    <xf numFmtId="0" fontId="7" fillId="0" borderId="8" xfId="10" applyFont="1" applyBorder="1" applyAlignment="1">
      <alignment horizontal="justify" vertical="center"/>
    </xf>
    <xf numFmtId="0" fontId="5" fillId="0" borderId="34" xfId="10" applyBorder="1" applyAlignment="1">
      <alignment vertical="center" wrapText="1"/>
    </xf>
    <xf numFmtId="0" fontId="5" fillId="0" borderId="23" xfId="10" applyBorder="1" applyAlignment="1">
      <alignment vertical="center" wrapText="1"/>
    </xf>
    <xf numFmtId="0" fontId="5" fillId="0" borderId="23" xfId="10" applyBorder="1" applyAlignment="1">
      <alignment horizontal="center" vertical="top" wrapText="1"/>
    </xf>
    <xf numFmtId="0" fontId="5" fillId="0" borderId="23" xfId="10" applyBorder="1" applyAlignment="1">
      <alignment vertical="top" textRotation="90" wrapText="1"/>
    </xf>
    <xf numFmtId="0" fontId="5" fillId="0" borderId="23" xfId="10" applyBorder="1" applyAlignment="1">
      <alignment vertical="top" wrapText="1"/>
    </xf>
    <xf numFmtId="49" fontId="10" fillId="0" borderId="23" xfId="10" applyNumberFormat="1" applyFont="1" applyBorder="1" applyAlignment="1">
      <alignment vertical="top" wrapText="1"/>
    </xf>
    <xf numFmtId="0" fontId="10" fillId="0" borderId="23" xfId="10" applyFont="1" applyBorder="1" applyAlignment="1">
      <alignment vertical="center"/>
    </xf>
    <xf numFmtId="0" fontId="10" fillId="0" borderId="35" xfId="10" applyFont="1" applyBorder="1" applyAlignment="1">
      <alignment vertical="center"/>
    </xf>
    <xf numFmtId="0" fontId="5" fillId="8" borderId="10" xfId="10" applyFill="1" applyBorder="1" applyAlignment="1">
      <alignment vertical="top" wrapText="1"/>
    </xf>
    <xf numFmtId="0" fontId="5" fillId="8" borderId="11" xfId="10" applyFill="1" applyBorder="1" applyAlignment="1">
      <alignment vertical="top" wrapText="1"/>
    </xf>
    <xf numFmtId="0" fontId="5" fillId="8" borderId="11" xfId="10" applyFill="1" applyBorder="1" applyAlignment="1">
      <alignment vertical="center" wrapText="1"/>
    </xf>
    <xf numFmtId="0" fontId="5" fillId="8" borderId="11" xfId="10" applyFill="1" applyBorder="1" applyAlignment="1">
      <alignment horizontal="center" vertical="top" wrapText="1"/>
    </xf>
    <xf numFmtId="0" fontId="5" fillId="8" borderId="11" xfId="10" applyFill="1" applyBorder="1" applyAlignment="1">
      <alignment vertical="top" textRotation="90" wrapText="1"/>
    </xf>
    <xf numFmtId="49" fontId="10" fillId="8" borderId="9" xfId="10" applyNumberFormat="1" applyFont="1" applyFill="1" applyBorder="1" applyAlignment="1">
      <alignment horizontal="center" vertical="top"/>
    </xf>
    <xf numFmtId="0" fontId="6" fillId="0" borderId="18" xfId="10" applyFont="1" applyBorder="1" applyAlignment="1">
      <alignment horizontal="center" vertical="top"/>
    </xf>
    <xf numFmtId="0" fontId="6" fillId="0" borderId="54" xfId="10" applyFont="1" applyBorder="1" applyAlignment="1">
      <alignment horizontal="center" vertical="center" wrapText="1"/>
    </xf>
    <xf numFmtId="0" fontId="6" fillId="0" borderId="80" xfId="0" applyFont="1" applyBorder="1" applyAlignment="1">
      <alignment vertical="center" wrapText="1"/>
    </xf>
    <xf numFmtId="0" fontId="14" fillId="0" borderId="2" xfId="10" applyFont="1" applyBorder="1" applyAlignment="1">
      <alignment horizontal="center" vertical="top"/>
    </xf>
    <xf numFmtId="0" fontId="14" fillId="0" borderId="3" xfId="10" applyFont="1" applyBorder="1" applyAlignment="1">
      <alignment horizontal="center" vertical="top"/>
    </xf>
    <xf numFmtId="0" fontId="14" fillId="0" borderId="4" xfId="10" applyFont="1" applyBorder="1" applyAlignment="1">
      <alignment horizontal="center" vertical="top"/>
    </xf>
    <xf numFmtId="49" fontId="10" fillId="10" borderId="24" xfId="10" applyNumberFormat="1" applyFont="1" applyFill="1" applyBorder="1" applyAlignment="1">
      <alignment horizontal="center" vertical="top" wrapText="1"/>
    </xf>
    <xf numFmtId="0" fontId="6" fillId="0" borderId="20" xfId="10" applyFont="1" applyBorder="1" applyAlignment="1">
      <alignment horizontal="center" vertical="top"/>
    </xf>
    <xf numFmtId="0" fontId="6" fillId="0" borderId="81" xfId="0" applyFont="1" applyBorder="1" applyAlignment="1">
      <alignment vertical="center" wrapText="1"/>
    </xf>
    <xf numFmtId="0" fontId="14" fillId="0" borderId="18" xfId="10" applyFont="1" applyBorder="1" applyAlignment="1">
      <alignment horizontal="center" vertical="top"/>
    </xf>
    <xf numFmtId="0" fontId="14" fillId="0" borderId="0" xfId="10" applyFont="1" applyAlignment="1">
      <alignment horizontal="center" vertical="top"/>
    </xf>
    <xf numFmtId="0" fontId="14" fillId="0" borderId="19" xfId="10" applyFont="1" applyBorder="1" applyAlignment="1">
      <alignment horizontal="center" vertical="top"/>
    </xf>
    <xf numFmtId="49" fontId="10" fillId="10" borderId="13" xfId="10" applyNumberFormat="1" applyFont="1" applyFill="1" applyBorder="1" applyAlignment="1">
      <alignment horizontal="center" vertical="top" wrapText="1"/>
    </xf>
    <xf numFmtId="0" fontId="6" fillId="0" borderId="40" xfId="10" applyFont="1" applyBorder="1" applyAlignment="1">
      <alignment horizontal="center" vertical="top"/>
    </xf>
    <xf numFmtId="0" fontId="6" fillId="0" borderId="32" xfId="10" applyFont="1" applyBorder="1" applyAlignment="1">
      <alignment horizontal="center" vertical="center" wrapText="1"/>
    </xf>
    <xf numFmtId="0" fontId="6" fillId="0" borderId="41" xfId="10" applyFont="1" applyBorder="1" applyAlignment="1">
      <alignment vertical="top" wrapText="1"/>
    </xf>
    <xf numFmtId="0" fontId="14" fillId="0" borderId="34" xfId="10" applyFont="1" applyBorder="1" applyAlignment="1">
      <alignment horizontal="center" vertical="top"/>
    </xf>
    <xf numFmtId="0" fontId="14" fillId="0" borderId="23" xfId="10" applyFont="1" applyBorder="1" applyAlignment="1">
      <alignment horizontal="center" vertical="top"/>
    </xf>
    <xf numFmtId="0" fontId="14" fillId="0" borderId="35" xfId="10" applyFont="1" applyBorder="1" applyAlignment="1">
      <alignment horizontal="center" vertical="top"/>
    </xf>
    <xf numFmtId="0" fontId="14" fillId="9" borderId="10" xfId="10" applyFont="1" applyFill="1" applyBorder="1" applyAlignment="1">
      <alignment horizontal="left" vertical="top"/>
    </xf>
    <xf numFmtId="0" fontId="15" fillId="10" borderId="11" xfId="10" applyFont="1" applyFill="1" applyBorder="1"/>
    <xf numFmtId="0" fontId="10" fillId="9" borderId="11" xfId="10" applyFont="1" applyFill="1" applyBorder="1" applyAlignment="1">
      <alignment horizontal="left" vertical="center"/>
    </xf>
    <xf numFmtId="0" fontId="14" fillId="9" borderId="11" xfId="10" applyFont="1" applyFill="1" applyBorder="1" applyAlignment="1">
      <alignment horizontal="left" vertical="center"/>
    </xf>
    <xf numFmtId="0" fontId="14" fillId="9" borderId="11" xfId="10" applyFont="1" applyFill="1" applyBorder="1" applyAlignment="1">
      <alignment horizontal="center" vertical="top"/>
    </xf>
    <xf numFmtId="0" fontId="14" fillId="9" borderId="11" xfId="10" applyFont="1" applyFill="1" applyBorder="1" applyAlignment="1">
      <alignment horizontal="left" vertical="top" textRotation="90"/>
    </xf>
    <xf numFmtId="0" fontId="6" fillId="9" borderId="11" xfId="10" applyFont="1" applyFill="1" applyBorder="1" applyAlignment="1">
      <alignment horizontal="left" vertical="top"/>
    </xf>
    <xf numFmtId="0" fontId="6" fillId="9" borderId="11" xfId="10" applyFont="1" applyFill="1" applyBorder="1" applyAlignment="1">
      <alignment horizontal="left" vertical="center"/>
    </xf>
    <xf numFmtId="0" fontId="14" fillId="9" borderId="11" xfId="10" applyFont="1" applyFill="1" applyBorder="1" applyAlignment="1">
      <alignment horizontal="left" vertical="top"/>
    </xf>
    <xf numFmtId="0" fontId="14" fillId="10" borderId="11" xfId="10" applyFont="1" applyFill="1" applyBorder="1" applyAlignment="1">
      <alignment horizontal="left" vertical="top"/>
    </xf>
    <xf numFmtId="0" fontId="14" fillId="10" borderId="12" xfId="10" applyFont="1" applyFill="1" applyBorder="1" applyAlignment="1">
      <alignment vertical="top"/>
    </xf>
    <xf numFmtId="49" fontId="10" fillId="10" borderId="30" xfId="10" applyNumberFormat="1" applyFont="1" applyFill="1" applyBorder="1" applyAlignment="1">
      <alignment horizontal="center" vertical="top" wrapText="1"/>
    </xf>
    <xf numFmtId="0" fontId="6" fillId="0" borderId="2" xfId="10" applyFont="1" applyBorder="1" applyAlignment="1">
      <alignment horizontal="center" vertical="center" textRotation="90"/>
    </xf>
    <xf numFmtId="0" fontId="6" fillId="0" borderId="25" xfId="10" applyFont="1" applyBorder="1" applyAlignment="1">
      <alignment horizontal="center" vertical="center" wrapText="1"/>
    </xf>
    <xf numFmtId="0" fontId="6" fillId="0" borderId="26" xfId="10" applyFont="1" applyBorder="1" applyAlignment="1">
      <alignment horizontal="center" vertical="center" wrapText="1"/>
    </xf>
    <xf numFmtId="0" fontId="6" fillId="0" borderId="24" xfId="4" applyFont="1" applyBorder="1" applyAlignment="1">
      <alignment horizontal="center" vertical="center" wrapText="1"/>
    </xf>
    <xf numFmtId="0" fontId="6" fillId="0" borderId="24" xfId="10" applyFont="1" applyBorder="1" applyAlignment="1">
      <alignment horizontal="center" vertical="center" textRotation="90" wrapText="1"/>
    </xf>
    <xf numFmtId="0" fontId="6" fillId="0" borderId="61" xfId="10" applyFont="1" applyBorder="1" applyAlignment="1">
      <alignment horizontal="center" vertical="top" textRotation="90" wrapText="1"/>
    </xf>
    <xf numFmtId="0" fontId="6" fillId="12" borderId="24" xfId="10" applyFont="1" applyFill="1" applyBorder="1" applyAlignment="1">
      <alignment horizontal="center" vertical="center" textRotation="90" wrapText="1"/>
    </xf>
    <xf numFmtId="0" fontId="6" fillId="0" borderId="2" xfId="10" applyFont="1" applyBorder="1" applyAlignment="1">
      <alignment horizontal="center" vertical="center" wrapText="1"/>
    </xf>
    <xf numFmtId="0" fontId="6" fillId="0" borderId="1" xfId="10" applyFont="1" applyBorder="1" applyAlignment="1">
      <alignment horizontal="center" vertical="center" textRotation="90" wrapText="1"/>
    </xf>
    <xf numFmtId="0" fontId="6" fillId="13" borderId="24" xfId="10" applyFont="1" applyFill="1" applyBorder="1" applyAlignment="1">
      <alignment horizontal="center" vertical="center" textRotation="90" wrapText="1"/>
    </xf>
    <xf numFmtId="0" fontId="6" fillId="12" borderId="61" xfId="10" applyFont="1" applyFill="1" applyBorder="1" applyAlignment="1">
      <alignment horizontal="center" vertical="center" textRotation="90" wrapText="1"/>
    </xf>
    <xf numFmtId="0" fontId="6" fillId="8" borderId="1" xfId="10" applyFont="1" applyFill="1" applyBorder="1" applyAlignment="1">
      <alignment horizontal="center" vertical="center" textRotation="90" wrapText="1"/>
    </xf>
    <xf numFmtId="0" fontId="6" fillId="10" borderId="1" xfId="10" applyFont="1" applyFill="1" applyBorder="1" applyAlignment="1">
      <alignment horizontal="center" vertical="center" textRotation="90" wrapText="1"/>
    </xf>
    <xf numFmtId="0" fontId="6" fillId="0" borderId="18" xfId="10" applyFont="1" applyBorder="1" applyAlignment="1">
      <alignment horizontal="center" vertical="center" textRotation="90"/>
    </xf>
    <xf numFmtId="0" fontId="6" fillId="0" borderId="50" xfId="10" applyFont="1" applyBorder="1" applyAlignment="1">
      <alignment horizontal="center" vertical="center" wrapText="1"/>
    </xf>
    <xf numFmtId="0" fontId="6" fillId="0" borderId="53" xfId="10" applyFont="1" applyBorder="1" applyAlignment="1">
      <alignment horizontal="center" vertical="center" wrapText="1"/>
    </xf>
    <xf numFmtId="0" fontId="6" fillId="0" borderId="13" xfId="10" applyFont="1" applyBorder="1" applyAlignment="1">
      <alignment horizontal="center" vertical="center" textRotation="90" wrapText="1"/>
    </xf>
    <xf numFmtId="0" fontId="6" fillId="0" borderId="16" xfId="10" applyFont="1" applyBorder="1" applyAlignment="1">
      <alignment horizontal="center" vertical="top" textRotation="90" wrapText="1"/>
    </xf>
    <xf numFmtId="0" fontId="6" fillId="12" borderId="13" xfId="10" applyFont="1" applyFill="1" applyBorder="1" applyAlignment="1">
      <alignment horizontal="center" vertical="center" textRotation="90" wrapText="1"/>
    </xf>
    <xf numFmtId="0" fontId="6" fillId="0" borderId="18" xfId="10" applyFont="1" applyBorder="1" applyAlignment="1">
      <alignment horizontal="center" vertical="center" wrapText="1"/>
    </xf>
    <xf numFmtId="0" fontId="6" fillId="0" borderId="14" xfId="10" applyFont="1" applyBorder="1" applyAlignment="1">
      <alignment horizontal="center" vertical="center" textRotation="90" wrapText="1"/>
    </xf>
    <xf numFmtId="0" fontId="6" fillId="13" borderId="13" xfId="10" applyFont="1" applyFill="1" applyBorder="1" applyAlignment="1">
      <alignment horizontal="center" vertical="center" textRotation="90" wrapText="1"/>
    </xf>
    <xf numFmtId="0" fontId="6" fillId="12" borderId="16" xfId="10" applyFont="1" applyFill="1" applyBorder="1" applyAlignment="1">
      <alignment horizontal="center" vertical="center" textRotation="90" wrapText="1"/>
    </xf>
    <xf numFmtId="0" fontId="6" fillId="8" borderId="14" xfId="10" applyFont="1" applyFill="1" applyBorder="1" applyAlignment="1">
      <alignment horizontal="center" vertical="center" textRotation="90" wrapText="1"/>
    </xf>
    <xf numFmtId="0" fontId="6" fillId="10" borderId="14" xfId="10" applyFont="1" applyFill="1" applyBorder="1" applyAlignment="1">
      <alignment horizontal="center" vertical="center" textRotation="90" wrapText="1"/>
    </xf>
    <xf numFmtId="0" fontId="6" fillId="0" borderId="30" xfId="10" applyFont="1" applyBorder="1" applyAlignment="1">
      <alignment horizontal="center" vertical="center" textRotation="90" wrapText="1"/>
    </xf>
    <xf numFmtId="0" fontId="6" fillId="0" borderId="7" xfId="10" applyFont="1" applyBorder="1" applyAlignment="1">
      <alignment horizontal="center" vertical="top" textRotation="90" wrapText="1"/>
    </xf>
    <xf numFmtId="0" fontId="6" fillId="12" borderId="30" xfId="10" applyFont="1" applyFill="1" applyBorder="1" applyAlignment="1">
      <alignment horizontal="center" vertical="center" textRotation="90" wrapText="1"/>
    </xf>
    <xf numFmtId="0" fontId="6" fillId="0" borderId="34" xfId="10" applyFont="1" applyBorder="1" applyAlignment="1">
      <alignment horizontal="center" vertical="center" wrapText="1"/>
    </xf>
    <xf numFmtId="0" fontId="6" fillId="0" borderId="29" xfId="10" applyFont="1" applyBorder="1" applyAlignment="1">
      <alignment horizontal="center" vertical="center" textRotation="90" wrapText="1"/>
    </xf>
    <xf numFmtId="0" fontId="6" fillId="13" borderId="30" xfId="10" applyFont="1" applyFill="1" applyBorder="1" applyAlignment="1">
      <alignment horizontal="center" vertical="center" textRotation="90" wrapText="1"/>
    </xf>
    <xf numFmtId="0" fontId="6" fillId="12" borderId="7" xfId="10" applyFont="1" applyFill="1" applyBorder="1" applyAlignment="1">
      <alignment horizontal="center" vertical="center" textRotation="90" wrapText="1"/>
    </xf>
    <xf numFmtId="0" fontId="6" fillId="8" borderId="29" xfId="10" applyFont="1" applyFill="1" applyBorder="1" applyAlignment="1">
      <alignment horizontal="center" vertical="center" textRotation="90" wrapText="1"/>
    </xf>
    <xf numFmtId="0" fontId="6" fillId="10" borderId="29" xfId="10" applyFont="1" applyFill="1" applyBorder="1" applyAlignment="1">
      <alignment horizontal="center" vertical="center" textRotation="90" wrapText="1"/>
    </xf>
    <xf numFmtId="0" fontId="6" fillId="0" borderId="3" xfId="10" applyFont="1" applyBorder="1" applyAlignment="1">
      <alignment horizontal="center"/>
    </xf>
    <xf numFmtId="0" fontId="14" fillId="0" borderId="3" xfId="10" applyFont="1" applyBorder="1" applyAlignment="1">
      <alignment horizontal="center" vertical="center"/>
    </xf>
    <xf numFmtId="0" fontId="32" fillId="0" borderId="0" xfId="10" applyFont="1" applyAlignment="1">
      <alignment horizontal="center" vertical="center"/>
    </xf>
    <xf numFmtId="0" fontId="32" fillId="0" borderId="0" xfId="10" applyFont="1" applyAlignment="1">
      <alignment horizontal="center" vertical="top"/>
    </xf>
    <xf numFmtId="0" fontId="32" fillId="0" borderId="0" xfId="10" applyFont="1" applyAlignment="1">
      <alignment horizontal="center" vertical="center" textRotation="90"/>
    </xf>
    <xf numFmtId="0" fontId="14" fillId="0" borderId="0" xfId="10" applyFont="1" applyAlignment="1">
      <alignment horizontal="center" vertical="center"/>
    </xf>
    <xf numFmtId="0" fontId="14" fillId="0" borderId="0" xfId="10" applyFont="1" applyAlignment="1">
      <alignment horizontal="center" vertical="top" wrapText="1"/>
    </xf>
    <xf numFmtId="0" fontId="14" fillId="0" borderId="0" xfId="10" applyFont="1" applyAlignment="1">
      <alignment horizontal="center" vertical="center" wrapText="1"/>
    </xf>
    <xf numFmtId="0" fontId="6" fillId="0" borderId="0" xfId="4" applyFont="1" applyAlignment="1">
      <alignment vertical="top" wrapText="1"/>
    </xf>
    <xf numFmtId="0" fontId="36" fillId="0" borderId="0" xfId="10" applyFont="1" applyAlignment="1">
      <alignment vertical="top"/>
    </xf>
    <xf numFmtId="0" fontId="10" fillId="0" borderId="0" xfId="10" applyFont="1" applyAlignment="1">
      <alignment horizontal="right" vertical="top" wrapText="1"/>
    </xf>
    <xf numFmtId="164" fontId="23" fillId="0" borderId="0" xfId="10" applyNumberFormat="1" applyFont="1" applyAlignment="1">
      <alignment vertical="top"/>
    </xf>
    <xf numFmtId="49" fontId="60" fillId="0" borderId="0" xfId="10" applyNumberFormat="1" applyFont="1" applyAlignment="1">
      <alignment vertical="top" wrapText="1"/>
    </xf>
    <xf numFmtId="0" fontId="27" fillId="0" borderId="2" xfId="10" applyFont="1" applyBorder="1" applyAlignment="1">
      <alignment horizontal="left" vertical="center" wrapText="1"/>
    </xf>
    <xf numFmtId="0" fontId="27" fillId="0" borderId="3" xfId="10" applyFont="1" applyBorder="1" applyAlignment="1">
      <alignment horizontal="left" vertical="center" wrapText="1"/>
    </xf>
    <xf numFmtId="0" fontId="27" fillId="0" borderId="4" xfId="10" applyFont="1" applyBorder="1" applyAlignment="1">
      <alignment horizontal="left" vertical="center" wrapText="1"/>
    </xf>
    <xf numFmtId="0" fontId="27" fillId="0" borderId="6" xfId="10" applyFont="1" applyBorder="1" applyAlignment="1">
      <alignment horizontal="left" vertical="center" wrapText="1"/>
    </xf>
    <xf numFmtId="0" fontId="27" fillId="0" borderId="7" xfId="10" applyFont="1" applyBorder="1" applyAlignment="1">
      <alignment horizontal="left" vertical="center" wrapText="1"/>
    </xf>
    <xf numFmtId="0" fontId="27" fillId="0" borderId="8" xfId="10" applyFont="1" applyBorder="1" applyAlignment="1">
      <alignment horizontal="left" vertical="center" wrapText="1"/>
    </xf>
    <xf numFmtId="0" fontId="38" fillId="3" borderId="10" xfId="10" applyFont="1" applyFill="1" applyBorder="1" applyAlignment="1">
      <alignment horizontal="left" vertical="center" wrapText="1"/>
    </xf>
    <xf numFmtId="0" fontId="38" fillId="3" borderId="11" xfId="10" applyFont="1" applyFill="1" applyBorder="1" applyAlignment="1">
      <alignment horizontal="left" vertical="center" wrapText="1"/>
    </xf>
    <xf numFmtId="0" fontId="38" fillId="3" borderId="12" xfId="10" applyFont="1" applyFill="1" applyBorder="1" applyAlignment="1">
      <alignment horizontal="left" vertical="center" wrapText="1"/>
    </xf>
    <xf numFmtId="0" fontId="7" fillId="4" borderId="2" xfId="10" applyFont="1" applyFill="1" applyBorder="1" applyAlignment="1">
      <alignment horizontal="left" vertical="top" wrapText="1"/>
    </xf>
    <xf numFmtId="0" fontId="7" fillId="4" borderId="3" xfId="10" applyFont="1" applyFill="1" applyBorder="1" applyAlignment="1">
      <alignment horizontal="left" vertical="top" wrapText="1"/>
    </xf>
    <xf numFmtId="0" fontId="7" fillId="4" borderId="4" xfId="10" applyFont="1" applyFill="1" applyBorder="1" applyAlignment="1">
      <alignment horizontal="left" vertical="top" wrapText="1"/>
    </xf>
    <xf numFmtId="0" fontId="7" fillId="4" borderId="15" xfId="10" applyFont="1" applyFill="1" applyBorder="1" applyAlignment="1">
      <alignment horizontal="left" vertical="top" wrapText="1"/>
    </xf>
    <xf numFmtId="0" fontId="7" fillId="4" borderId="16" xfId="10" applyFont="1" applyFill="1" applyBorder="1" applyAlignment="1">
      <alignment horizontal="left" vertical="top" wrapText="1"/>
    </xf>
    <xf numFmtId="0" fontId="7" fillId="4" borderId="17" xfId="10" applyFont="1" applyFill="1" applyBorder="1" applyAlignment="1">
      <alignment horizontal="left" vertical="top" wrapText="1"/>
    </xf>
    <xf numFmtId="0" fontId="7" fillId="4" borderId="15" xfId="10" applyFont="1" applyFill="1" applyBorder="1" applyAlignment="1">
      <alignment horizontal="left" vertical="center" wrapText="1"/>
    </xf>
    <xf numFmtId="0" fontId="7" fillId="4" borderId="16" xfId="10" applyFont="1" applyFill="1" applyBorder="1" applyAlignment="1">
      <alignment horizontal="left" vertical="center" wrapText="1"/>
    </xf>
    <xf numFmtId="0" fontId="7" fillId="4" borderId="17" xfId="10" applyFont="1" applyFill="1" applyBorder="1" applyAlignment="1">
      <alignment horizontal="left" vertical="center" wrapText="1"/>
    </xf>
    <xf numFmtId="0" fontId="7" fillId="4" borderId="18" xfId="10" applyFont="1" applyFill="1" applyBorder="1" applyAlignment="1">
      <alignment horizontal="left" vertical="center" wrapText="1"/>
    </xf>
    <xf numFmtId="0" fontId="7" fillId="4" borderId="0" xfId="10" applyFont="1" applyFill="1" applyAlignment="1">
      <alignment horizontal="left" vertical="center" wrapText="1"/>
    </xf>
    <xf numFmtId="0" fontId="7" fillId="4" borderId="19" xfId="10" applyFont="1" applyFill="1" applyBorder="1" applyAlignment="1">
      <alignment horizontal="left" vertical="center" wrapText="1"/>
    </xf>
    <xf numFmtId="0" fontId="38" fillId="5" borderId="10" xfId="10" applyFont="1" applyFill="1" applyBorder="1" applyAlignment="1">
      <alignment horizontal="left" vertical="center" wrapText="1"/>
    </xf>
    <xf numFmtId="0" fontId="38" fillId="5" borderId="11" xfId="10" applyFont="1" applyFill="1" applyBorder="1" applyAlignment="1">
      <alignment horizontal="left" vertical="center" wrapText="1"/>
    </xf>
    <xf numFmtId="0" fontId="38" fillId="5" borderId="12" xfId="10" applyFont="1" applyFill="1" applyBorder="1" applyAlignment="1">
      <alignment horizontal="left" vertical="center" wrapText="1"/>
    </xf>
    <xf numFmtId="0" fontId="7" fillId="0" borderId="18" xfId="10" applyFont="1" applyBorder="1" applyAlignment="1">
      <alignment horizontal="left" vertical="center" wrapText="1"/>
    </xf>
    <xf numFmtId="0" fontId="7" fillId="0" borderId="0" xfId="10" applyFont="1" applyAlignment="1">
      <alignment horizontal="left" vertical="center" wrapText="1"/>
    </xf>
    <xf numFmtId="0" fontId="7" fillId="0" borderId="19" xfId="10" applyFont="1" applyBorder="1" applyAlignment="1">
      <alignment horizontal="left" vertical="center" wrapText="1"/>
    </xf>
    <xf numFmtId="49" fontId="14" fillId="0" borderId="0" xfId="4" applyNumberFormat="1" applyFont="1" applyAlignment="1">
      <alignment vertical="top" wrapText="1"/>
    </xf>
    <xf numFmtId="49" fontId="6" fillId="0" borderId="23" xfId="10" applyNumberFormat="1" applyFont="1" applyBorder="1" applyAlignment="1">
      <alignment vertical="top"/>
    </xf>
    <xf numFmtId="49" fontId="7" fillId="0" borderId="23" xfId="10" applyNumberFormat="1" applyFont="1" applyBorder="1" applyAlignment="1">
      <alignment vertical="top" textRotation="90"/>
    </xf>
    <xf numFmtId="164" fontId="10" fillId="5" borderId="9" xfId="10" applyNumberFormat="1" applyFont="1" applyFill="1" applyBorder="1" applyAlignment="1">
      <alignment horizontal="center" vertical="top"/>
    </xf>
    <xf numFmtId="49" fontId="10" fillId="10" borderId="2" xfId="9" applyNumberFormat="1" applyFont="1" applyFill="1" applyBorder="1" applyAlignment="1">
      <alignment vertical="top"/>
    </xf>
    <xf numFmtId="49" fontId="10" fillId="10" borderId="3" xfId="9" applyNumberFormat="1" applyFont="1" applyFill="1" applyBorder="1" applyAlignment="1">
      <alignment vertical="top"/>
    </xf>
    <xf numFmtId="164" fontId="10" fillId="10" borderId="24" xfId="9" applyNumberFormat="1" applyFont="1" applyFill="1" applyBorder="1" applyAlignment="1">
      <alignment horizontal="center" vertical="top"/>
    </xf>
    <xf numFmtId="49" fontId="10" fillId="9" borderId="44" xfId="10" applyNumberFormat="1" applyFont="1" applyFill="1" applyBorder="1" applyAlignment="1">
      <alignment horizontal="center" vertical="top" wrapText="1"/>
    </xf>
    <xf numFmtId="0" fontId="7" fillId="8" borderId="12" xfId="10" applyFont="1" applyFill="1" applyBorder="1" applyAlignment="1">
      <alignment vertical="top"/>
    </xf>
    <xf numFmtId="164" fontId="10" fillId="8" borderId="9" xfId="10" applyNumberFormat="1" applyFont="1" applyFill="1" applyBorder="1" applyAlignment="1">
      <alignment horizontal="center" vertical="top"/>
    </xf>
    <xf numFmtId="0" fontId="10" fillId="8" borderId="9" xfId="10" applyFont="1" applyFill="1" applyBorder="1" applyAlignment="1">
      <alignment horizontal="center" vertical="top"/>
    </xf>
    <xf numFmtId="0" fontId="7" fillId="0" borderId="2" xfId="10" applyFont="1" applyBorder="1" applyAlignment="1">
      <alignment horizontal="center" vertical="top"/>
    </xf>
    <xf numFmtId="0" fontId="7" fillId="0" borderId="26" xfId="10" applyFont="1" applyBorder="1" applyAlignment="1">
      <alignment horizontal="center" vertical="top"/>
    </xf>
    <xf numFmtId="164" fontId="10" fillId="18" borderId="9" xfId="10" applyNumberFormat="1" applyFont="1" applyFill="1" applyBorder="1" applyAlignment="1">
      <alignment horizontal="center" vertical="top"/>
    </xf>
    <xf numFmtId="0" fontId="10" fillId="18" borderId="9" xfId="10" applyFont="1" applyFill="1" applyBorder="1" applyAlignment="1">
      <alignment horizontal="center" vertical="top"/>
    </xf>
    <xf numFmtId="0" fontId="7" fillId="0" borderId="24" xfId="10" applyFont="1" applyBorder="1" applyAlignment="1">
      <alignment horizontal="left" vertical="top" wrapText="1"/>
    </xf>
    <xf numFmtId="0" fontId="7" fillId="0" borderId="24" xfId="10" applyFont="1" applyBorder="1" applyAlignment="1">
      <alignment horizontal="center" vertical="top" wrapText="1"/>
    </xf>
    <xf numFmtId="49" fontId="7" fillId="0" borderId="3" xfId="10" applyNumberFormat="1" applyFont="1" applyBorder="1" applyAlignment="1">
      <alignment horizontal="center" vertical="center" textRotation="90" wrapText="1"/>
    </xf>
    <xf numFmtId="0" fontId="7" fillId="13" borderId="24" xfId="10" applyFont="1" applyFill="1" applyBorder="1" applyAlignment="1">
      <alignment vertical="top" wrapText="1"/>
    </xf>
    <xf numFmtId="0" fontId="10" fillId="0" borderId="3" xfId="10" applyFont="1" applyBorder="1" applyAlignment="1">
      <alignment horizontal="center" vertical="top" wrapText="1"/>
    </xf>
    <xf numFmtId="49" fontId="10" fillId="12" borderId="4" xfId="10" applyNumberFormat="1" applyFont="1" applyFill="1" applyBorder="1" applyAlignment="1">
      <alignment horizontal="center" vertical="top"/>
    </xf>
    <xf numFmtId="164" fontId="10" fillId="0" borderId="9" xfId="10" applyNumberFormat="1" applyFont="1" applyBorder="1" applyAlignment="1">
      <alignment horizontal="center" vertical="top"/>
    </xf>
    <xf numFmtId="0" fontId="7" fillId="0" borderId="8" xfId="10" applyFont="1" applyBorder="1" applyAlignment="1">
      <alignment horizontal="center" vertical="top"/>
    </xf>
    <xf numFmtId="0" fontId="7" fillId="0" borderId="13" xfId="10" applyFont="1" applyBorder="1" applyAlignment="1">
      <alignment horizontal="left" vertical="top" wrapText="1"/>
    </xf>
    <xf numFmtId="0" fontId="7" fillId="0" borderId="13" xfId="10" applyFont="1" applyBorder="1" applyAlignment="1">
      <alignment horizontal="center" vertical="top" wrapText="1"/>
    </xf>
    <xf numFmtId="49" fontId="7" fillId="0" borderId="0" xfId="10" applyNumberFormat="1" applyFont="1" applyAlignment="1">
      <alignment horizontal="center" vertical="center" textRotation="90" wrapText="1"/>
    </xf>
    <xf numFmtId="0" fontId="7" fillId="13" borderId="30" xfId="10" applyFont="1" applyFill="1" applyBorder="1" applyAlignment="1">
      <alignment vertical="top" wrapText="1"/>
    </xf>
    <xf numFmtId="0" fontId="10" fillId="0" borderId="23" xfId="10" applyFont="1" applyBorder="1" applyAlignment="1">
      <alignment horizontal="center" vertical="top" wrapText="1"/>
    </xf>
    <xf numFmtId="49" fontId="10" fillId="12" borderId="35" xfId="10" applyNumberFormat="1" applyFont="1" applyFill="1" applyBorder="1" applyAlignment="1">
      <alignment vertical="top"/>
    </xf>
    <xf numFmtId="164" fontId="10" fillId="12" borderId="9" xfId="10" applyNumberFormat="1" applyFont="1" applyFill="1" applyBorder="1" applyAlignment="1">
      <alignment horizontal="center" vertical="top"/>
    </xf>
    <xf numFmtId="0" fontId="10" fillId="12" borderId="1" xfId="10" applyFont="1" applyFill="1" applyBorder="1" applyAlignment="1">
      <alignment horizontal="center" vertical="top"/>
    </xf>
    <xf numFmtId="49" fontId="10" fillId="12" borderId="24" xfId="10" applyNumberFormat="1" applyFont="1" applyFill="1" applyBorder="1" applyAlignment="1">
      <alignment vertical="top"/>
    </xf>
    <xf numFmtId="49" fontId="10" fillId="14" borderId="24" xfId="10" applyNumberFormat="1" applyFont="1" applyFill="1" applyBorder="1" applyAlignment="1">
      <alignment vertical="top"/>
    </xf>
    <xf numFmtId="49" fontId="10" fillId="9" borderId="24" xfId="10" applyNumberFormat="1" applyFont="1" applyFill="1" applyBorder="1" applyAlignment="1">
      <alignment vertical="top"/>
    </xf>
    <xf numFmtId="0" fontId="7" fillId="12" borderId="19" xfId="10" applyFont="1" applyFill="1" applyBorder="1" applyAlignment="1">
      <alignment horizontal="center" vertical="top"/>
    </xf>
    <xf numFmtId="49" fontId="10" fillId="12" borderId="13" xfId="10" applyNumberFormat="1" applyFont="1" applyFill="1" applyBorder="1" applyAlignment="1">
      <alignment vertical="top"/>
    </xf>
    <xf numFmtId="49" fontId="10" fillId="14" borderId="13" xfId="10" applyNumberFormat="1" applyFont="1" applyFill="1" applyBorder="1" applyAlignment="1">
      <alignment vertical="top"/>
    </xf>
    <xf numFmtId="49" fontId="10" fillId="9" borderId="13" xfId="10" applyNumberFormat="1" applyFont="1" applyFill="1" applyBorder="1" applyAlignment="1">
      <alignment vertical="top"/>
    </xf>
    <xf numFmtId="0" fontId="61" fillId="0" borderId="0" xfId="10" applyFont="1"/>
    <xf numFmtId="0" fontId="7" fillId="0" borderId="10" xfId="10" applyFont="1" applyBorder="1" applyAlignment="1">
      <alignment horizontal="center" vertical="top"/>
    </xf>
    <xf numFmtId="0" fontId="7" fillId="0" borderId="68" xfId="10" applyFont="1" applyBorder="1" applyAlignment="1">
      <alignment horizontal="center" vertical="top"/>
    </xf>
    <xf numFmtId="0" fontId="7" fillId="0" borderId="62" xfId="10" applyFont="1" applyBorder="1" applyAlignment="1">
      <alignment horizontal="center" vertical="top"/>
    </xf>
    <xf numFmtId="0" fontId="7" fillId="12" borderId="29" xfId="10" applyFont="1" applyFill="1" applyBorder="1" applyAlignment="1">
      <alignment horizontal="center" vertical="top"/>
    </xf>
    <xf numFmtId="0" fontId="7" fillId="0" borderId="30" xfId="10" applyFont="1" applyBorder="1" applyAlignment="1">
      <alignment horizontal="left" vertical="top" wrapText="1"/>
    </xf>
    <xf numFmtId="0" fontId="7" fillId="0" borderId="30" xfId="10" applyFont="1" applyBorder="1" applyAlignment="1">
      <alignment horizontal="center" vertical="top" wrapText="1"/>
    </xf>
    <xf numFmtId="49" fontId="7" fillId="0" borderId="23" xfId="10" applyNumberFormat="1" applyFont="1" applyBorder="1" applyAlignment="1">
      <alignment horizontal="center" vertical="center" textRotation="90" wrapText="1"/>
    </xf>
    <xf numFmtId="49" fontId="10" fillId="12" borderId="30" xfId="10" applyNumberFormat="1" applyFont="1" applyFill="1" applyBorder="1" applyAlignment="1">
      <alignment vertical="top"/>
    </xf>
    <xf numFmtId="49" fontId="7" fillId="0" borderId="24" xfId="10" applyNumberFormat="1" applyFont="1" applyBorder="1" applyAlignment="1">
      <alignment horizontal="left" vertical="top" wrapText="1"/>
    </xf>
    <xf numFmtId="0" fontId="7" fillId="13" borderId="24" xfId="10" applyFont="1" applyFill="1" applyBorder="1" applyAlignment="1">
      <alignment horizontal="left" vertical="top" wrapText="1"/>
    </xf>
    <xf numFmtId="0" fontId="10" fillId="0" borderId="3" xfId="10" applyFont="1" applyBorder="1" applyAlignment="1">
      <alignment horizontal="center" vertical="top" wrapText="1"/>
    </xf>
    <xf numFmtId="49" fontId="10" fillId="12" borderId="24" xfId="10" applyNumberFormat="1" applyFont="1" applyFill="1" applyBorder="1" applyAlignment="1">
      <alignment horizontal="center" vertical="top"/>
    </xf>
    <xf numFmtId="0" fontId="7" fillId="0" borderId="65" xfId="10" applyFont="1" applyBorder="1" applyAlignment="1">
      <alignment horizontal="center" vertical="top"/>
    </xf>
    <xf numFmtId="164" fontId="7" fillId="0" borderId="44" xfId="10" applyNumberFormat="1" applyFont="1" applyBorder="1" applyAlignment="1">
      <alignment horizontal="center" vertical="top"/>
    </xf>
    <xf numFmtId="49" fontId="7" fillId="0" borderId="13" xfId="10" applyNumberFormat="1" applyFont="1" applyBorder="1" applyAlignment="1">
      <alignment horizontal="left" vertical="top" wrapText="1"/>
    </xf>
    <xf numFmtId="0" fontId="10" fillId="0" borderId="0" xfId="10" applyFont="1" applyAlignment="1">
      <alignment horizontal="center" vertical="top" wrapText="1"/>
    </xf>
    <xf numFmtId="49" fontId="10" fillId="12" borderId="30" xfId="10" applyNumberFormat="1" applyFont="1" applyFill="1" applyBorder="1" applyAlignment="1">
      <alignment horizontal="center" vertical="top"/>
    </xf>
    <xf numFmtId="164" fontId="10" fillId="12" borderId="24" xfId="10" applyNumberFormat="1" applyFont="1" applyFill="1" applyBorder="1" applyAlignment="1">
      <alignment horizontal="center" vertical="top"/>
    </xf>
    <xf numFmtId="0" fontId="10" fillId="12" borderId="2" xfId="9" applyFont="1" applyFill="1" applyBorder="1" applyAlignment="1">
      <alignment horizontal="center" vertical="top" wrapText="1"/>
    </xf>
    <xf numFmtId="0" fontId="10" fillId="12" borderId="3" xfId="9" applyFont="1" applyFill="1" applyBorder="1" applyAlignment="1">
      <alignment horizontal="center" vertical="top" wrapText="1"/>
    </xf>
    <xf numFmtId="0" fontId="10" fillId="12" borderId="4" xfId="9" applyFont="1" applyFill="1" applyBorder="1" applyAlignment="1">
      <alignment horizontal="center" vertical="top" wrapText="1"/>
    </xf>
    <xf numFmtId="164" fontId="10" fillId="12" borderId="45" xfId="10" applyNumberFormat="1" applyFont="1" applyFill="1" applyBorder="1" applyAlignment="1">
      <alignment horizontal="center" vertical="top"/>
    </xf>
    <xf numFmtId="0" fontId="10" fillId="12" borderId="18" xfId="9" applyFont="1" applyFill="1" applyBorder="1" applyAlignment="1">
      <alignment horizontal="center" vertical="top" wrapText="1"/>
    </xf>
    <xf numFmtId="0" fontId="10" fillId="12" borderId="0" xfId="9" applyFont="1" applyFill="1" applyAlignment="1">
      <alignment horizontal="center" vertical="top" wrapText="1"/>
    </xf>
    <xf numFmtId="0" fontId="10" fillId="12" borderId="19" xfId="9" applyFont="1" applyFill="1" applyBorder="1" applyAlignment="1">
      <alignment horizontal="center" vertical="top" wrapText="1"/>
    </xf>
    <xf numFmtId="49" fontId="10" fillId="12" borderId="13" xfId="10" applyNumberFormat="1" applyFont="1" applyFill="1" applyBorder="1" applyAlignment="1">
      <alignment horizontal="center" vertical="top"/>
    </xf>
    <xf numFmtId="164" fontId="7" fillId="0" borderId="41" xfId="9" applyNumberFormat="1" applyFont="1" applyBorder="1" applyAlignment="1">
      <alignment horizontal="center" vertical="center"/>
    </xf>
    <xf numFmtId="0" fontId="7" fillId="0" borderId="33" xfId="9" applyFont="1" applyBorder="1" applyAlignment="1">
      <alignment vertical="top" wrapText="1"/>
    </xf>
    <xf numFmtId="0" fontId="5" fillId="12" borderId="23" xfId="10" applyFill="1" applyBorder="1" applyAlignment="1">
      <alignment horizontal="center" vertical="center"/>
    </xf>
    <xf numFmtId="49" fontId="7" fillId="0" borderId="30" xfId="10" applyNumberFormat="1" applyFont="1" applyBorder="1" applyAlignment="1">
      <alignment horizontal="left" vertical="top" wrapText="1"/>
    </xf>
    <xf numFmtId="0" fontId="10" fillId="12" borderId="34" xfId="9" applyFont="1" applyFill="1" applyBorder="1" applyAlignment="1">
      <alignment horizontal="center" vertical="top" wrapText="1"/>
    </xf>
    <xf numFmtId="0" fontId="10" fillId="12" borderId="23" xfId="9" applyFont="1" applyFill="1" applyBorder="1" applyAlignment="1">
      <alignment horizontal="center" vertical="top" wrapText="1"/>
    </xf>
    <xf numFmtId="0" fontId="10" fillId="12" borderId="35" xfId="9" applyFont="1" applyFill="1" applyBorder="1" applyAlignment="1">
      <alignment horizontal="center" vertical="top" wrapText="1"/>
    </xf>
    <xf numFmtId="0" fontId="10" fillId="8" borderId="10" xfId="10" applyFont="1" applyFill="1" applyBorder="1" applyAlignment="1">
      <alignment horizontal="left" vertical="top" wrapText="1"/>
    </xf>
    <xf numFmtId="0" fontId="10" fillId="8" borderId="11" xfId="10" applyFont="1" applyFill="1" applyBorder="1" applyAlignment="1">
      <alignment horizontal="left" vertical="top" wrapText="1"/>
    </xf>
    <xf numFmtId="0" fontId="10" fillId="8" borderId="12" xfId="10" applyFont="1" applyFill="1" applyBorder="1" applyAlignment="1">
      <alignment horizontal="left" vertical="top" wrapText="1"/>
    </xf>
    <xf numFmtId="49" fontId="10" fillId="14" borderId="12" xfId="10" applyNumberFormat="1" applyFont="1" applyFill="1" applyBorder="1" applyAlignment="1">
      <alignment horizontal="center" vertical="top"/>
    </xf>
    <xf numFmtId="0" fontId="6" fillId="8" borderId="10" xfId="10" applyFont="1" applyFill="1" applyBorder="1" applyAlignment="1">
      <alignment vertical="top"/>
    </xf>
    <xf numFmtId="0" fontId="6" fillId="8" borderId="11" xfId="10" applyFont="1" applyFill="1" applyBorder="1" applyAlignment="1">
      <alignment vertical="top"/>
    </xf>
    <xf numFmtId="0" fontId="6" fillId="8" borderId="12" xfId="10" applyFont="1" applyFill="1" applyBorder="1" applyAlignment="1">
      <alignment vertical="top"/>
    </xf>
    <xf numFmtId="164" fontId="14" fillId="8" borderId="9" xfId="10" applyNumberFormat="1" applyFont="1" applyFill="1" applyBorder="1" applyAlignment="1">
      <alignment horizontal="center" vertical="top"/>
    </xf>
    <xf numFmtId="0" fontId="14" fillId="8" borderId="9" xfId="10" applyFont="1" applyFill="1" applyBorder="1" applyAlignment="1">
      <alignment horizontal="center" vertical="top"/>
    </xf>
    <xf numFmtId="0" fontId="14" fillId="8" borderId="10" xfId="10" applyFont="1" applyFill="1" applyBorder="1" applyAlignment="1">
      <alignment horizontal="right" vertical="top" wrapText="1"/>
    </xf>
    <xf numFmtId="0" fontId="14" fillId="8" borderId="11" xfId="10" applyFont="1" applyFill="1" applyBorder="1" applyAlignment="1">
      <alignment horizontal="right" vertical="top" wrapText="1"/>
    </xf>
    <xf numFmtId="0" fontId="14" fillId="8" borderId="12" xfId="10" applyFont="1" applyFill="1" applyBorder="1" applyAlignment="1">
      <alignment horizontal="right" vertical="top" wrapText="1"/>
    </xf>
    <xf numFmtId="49" fontId="14" fillId="14" borderId="9" xfId="10" applyNumberFormat="1" applyFont="1" applyFill="1" applyBorder="1" applyAlignment="1">
      <alignment horizontal="center" vertical="top"/>
    </xf>
    <xf numFmtId="49" fontId="14" fillId="9" borderId="12" xfId="10" applyNumberFormat="1" applyFont="1" applyFill="1" applyBorder="1" applyAlignment="1">
      <alignment horizontal="center" vertical="top"/>
    </xf>
    <xf numFmtId="0" fontId="7" fillId="4" borderId="2" xfId="10" applyFont="1" applyFill="1" applyBorder="1" applyAlignment="1">
      <alignment horizontal="center" vertical="center"/>
    </xf>
    <xf numFmtId="0" fontId="7" fillId="4" borderId="25" xfId="10" applyFont="1" applyFill="1" applyBorder="1" applyAlignment="1">
      <alignment horizontal="center" vertical="center" wrapText="1"/>
    </xf>
    <xf numFmtId="0" fontId="7" fillId="4" borderId="4" xfId="10" applyFont="1" applyFill="1" applyBorder="1" applyAlignment="1">
      <alignment horizontal="left" vertical="top" wrapText="1"/>
    </xf>
    <xf numFmtId="164" fontId="14" fillId="18" borderId="24" xfId="10" applyNumberFormat="1" applyFont="1" applyFill="1" applyBorder="1" applyAlignment="1">
      <alignment horizontal="center" vertical="top"/>
    </xf>
    <xf numFmtId="0" fontId="14" fillId="18" borderId="9" xfId="10" applyFont="1" applyFill="1" applyBorder="1" applyAlignment="1">
      <alignment horizontal="center" vertical="top"/>
    </xf>
    <xf numFmtId="49" fontId="6" fillId="0" borderId="2" xfId="10" applyNumberFormat="1" applyFont="1" applyBorder="1" applyAlignment="1">
      <alignment horizontal="center" vertical="top"/>
    </xf>
    <xf numFmtId="49" fontId="7" fillId="0" borderId="24" xfId="10" applyNumberFormat="1" applyFont="1" applyBorder="1" applyAlignment="1">
      <alignment horizontal="center" vertical="center" textRotation="90" wrapText="1"/>
    </xf>
    <xf numFmtId="49" fontId="14" fillId="4" borderId="24" xfId="10" applyNumberFormat="1" applyFont="1" applyFill="1" applyBorder="1" applyAlignment="1">
      <alignment horizontal="center" vertical="top" wrapText="1"/>
    </xf>
    <xf numFmtId="49" fontId="14" fillId="13" borderId="24" xfId="10" applyNumberFormat="1" applyFont="1" applyFill="1" applyBorder="1" applyAlignment="1">
      <alignment horizontal="center" vertical="top" wrapText="1"/>
    </xf>
    <xf numFmtId="49" fontId="14" fillId="12" borderId="24" xfId="10" applyNumberFormat="1" applyFont="1" applyFill="1" applyBorder="1" applyAlignment="1">
      <alignment horizontal="center" vertical="top" wrapText="1"/>
    </xf>
    <xf numFmtId="49" fontId="14" fillId="14" borderId="24" xfId="10" applyNumberFormat="1" applyFont="1" applyFill="1" applyBorder="1" applyAlignment="1">
      <alignment horizontal="center" vertical="top"/>
    </xf>
    <xf numFmtId="49" fontId="14" fillId="9" borderId="24" xfId="10" applyNumberFormat="1" applyFont="1" applyFill="1" applyBorder="1" applyAlignment="1">
      <alignment horizontal="center" vertical="top"/>
    </xf>
    <xf numFmtId="0" fontId="7" fillId="0" borderId="18" xfId="10" applyFont="1" applyBorder="1" applyAlignment="1">
      <alignment horizontal="center" vertical="top"/>
    </xf>
    <xf numFmtId="164" fontId="7" fillId="15" borderId="58" xfId="10" applyNumberFormat="1" applyFont="1" applyFill="1" applyBorder="1" applyAlignment="1">
      <alignment horizontal="center" vertical="top" wrapText="1"/>
    </xf>
    <xf numFmtId="0" fontId="7" fillId="4" borderId="19" xfId="10" applyFont="1" applyFill="1" applyBorder="1" applyAlignment="1">
      <alignment horizontal="left" vertical="top" wrapText="1"/>
    </xf>
    <xf numFmtId="2" fontId="14" fillId="0" borderId="24" xfId="10" applyNumberFormat="1" applyFont="1" applyBorder="1" applyAlignment="1">
      <alignment horizontal="center" vertical="top"/>
    </xf>
    <xf numFmtId="0" fontId="14" fillId="0" borderId="9" xfId="10" applyFont="1" applyBorder="1" applyAlignment="1">
      <alignment horizontal="center" vertical="top"/>
    </xf>
    <xf numFmtId="49" fontId="6" fillId="0" borderId="18" xfId="10" applyNumberFormat="1" applyFont="1" applyBorder="1" applyAlignment="1">
      <alignment horizontal="center" vertical="top"/>
    </xf>
    <xf numFmtId="49" fontId="7" fillId="0" borderId="13" xfId="10" applyNumberFormat="1" applyFont="1" applyBorder="1" applyAlignment="1">
      <alignment horizontal="center" vertical="center" textRotation="90" wrapText="1"/>
    </xf>
    <xf numFmtId="49" fontId="14" fillId="4" borderId="13" xfId="10" applyNumberFormat="1" applyFont="1" applyFill="1" applyBorder="1" applyAlignment="1">
      <alignment horizontal="center" vertical="top" wrapText="1"/>
    </xf>
    <xf numFmtId="49" fontId="14" fillId="13" borderId="13" xfId="10" applyNumberFormat="1" applyFont="1" applyFill="1" applyBorder="1" applyAlignment="1">
      <alignment horizontal="center" vertical="top" wrapText="1"/>
    </xf>
    <xf numFmtId="49" fontId="14" fillId="12" borderId="13" xfId="10" applyNumberFormat="1" applyFont="1" applyFill="1" applyBorder="1" applyAlignment="1">
      <alignment horizontal="center" vertical="top" wrapText="1"/>
    </xf>
    <xf numFmtId="49" fontId="14" fillId="14" borderId="13" xfId="10" applyNumberFormat="1" applyFont="1" applyFill="1" applyBorder="1" applyAlignment="1">
      <alignment horizontal="center" vertical="top"/>
    </xf>
    <xf numFmtId="49" fontId="14" fillId="9" borderId="13" xfId="10" applyNumberFormat="1" applyFont="1" applyFill="1" applyBorder="1" applyAlignment="1">
      <alignment horizontal="center" vertical="top"/>
    </xf>
    <xf numFmtId="0" fontId="7" fillId="0" borderId="60" xfId="10" applyFont="1" applyBorder="1" applyAlignment="1">
      <alignment horizontal="center" vertical="center"/>
    </xf>
    <xf numFmtId="164" fontId="7" fillId="15" borderId="32" xfId="10" applyNumberFormat="1" applyFont="1" applyFill="1" applyBorder="1" applyAlignment="1">
      <alignment horizontal="center" vertical="top" wrapText="1"/>
    </xf>
    <xf numFmtId="164" fontId="14" fillId="0" borderId="24" xfId="10" applyNumberFormat="1" applyFont="1" applyBorder="1" applyAlignment="1">
      <alignment horizontal="center" vertical="top"/>
    </xf>
    <xf numFmtId="49" fontId="14" fillId="4" borderId="30" xfId="10" applyNumberFormat="1" applyFont="1" applyFill="1" applyBorder="1" applyAlignment="1">
      <alignment horizontal="center" vertical="top" wrapText="1"/>
    </xf>
    <xf numFmtId="49" fontId="14" fillId="13" borderId="30" xfId="10" applyNumberFormat="1" applyFont="1" applyFill="1" applyBorder="1" applyAlignment="1">
      <alignment horizontal="center" vertical="top" wrapText="1"/>
    </xf>
    <xf numFmtId="49" fontId="14" fillId="12" borderId="30" xfId="10" applyNumberFormat="1" applyFont="1" applyFill="1" applyBorder="1" applyAlignment="1">
      <alignment horizontal="center" vertical="top" wrapText="1"/>
    </xf>
    <xf numFmtId="49" fontId="14" fillId="14" borderId="30" xfId="10" applyNumberFormat="1" applyFont="1" applyFill="1" applyBorder="1" applyAlignment="1">
      <alignment horizontal="center" vertical="top"/>
    </xf>
    <xf numFmtId="49" fontId="14" fillId="9" borderId="30" xfId="10" applyNumberFormat="1" applyFont="1" applyFill="1" applyBorder="1" applyAlignment="1">
      <alignment horizontal="center" vertical="top"/>
    </xf>
    <xf numFmtId="0" fontId="36" fillId="4" borderId="2" xfId="10" applyFont="1" applyFill="1" applyBorder="1" applyAlignment="1">
      <alignment horizontal="center" vertical="center"/>
    </xf>
    <xf numFmtId="0" fontId="36" fillId="4" borderId="25" xfId="10" applyFont="1" applyFill="1" applyBorder="1" applyAlignment="1">
      <alignment horizontal="center" vertical="center" wrapText="1"/>
    </xf>
    <xf numFmtId="0" fontId="36" fillId="0" borderId="18" xfId="10" applyFont="1" applyBorder="1" applyAlignment="1">
      <alignment horizontal="center" vertical="top"/>
    </xf>
    <xf numFmtId="0" fontId="36" fillId="0" borderId="58" xfId="10" applyFont="1" applyBorder="1" applyAlignment="1">
      <alignment horizontal="center" vertical="top"/>
    </xf>
    <xf numFmtId="0" fontId="6" fillId="0" borderId="30" xfId="10" applyFont="1" applyBorder="1" applyAlignment="1">
      <alignment horizontal="center" vertical="top"/>
    </xf>
    <xf numFmtId="0" fontId="6" fillId="0" borderId="0" xfId="7" applyFont="1" applyAlignment="1">
      <alignment horizontal="left" vertical="top" wrapText="1"/>
    </xf>
    <xf numFmtId="0" fontId="7" fillId="0" borderId="32" xfId="10" applyFont="1" applyBorder="1" applyAlignment="1">
      <alignment horizontal="center" vertical="top"/>
    </xf>
    <xf numFmtId="0" fontId="6" fillId="0" borderId="29" xfId="10" applyFont="1" applyBorder="1" applyAlignment="1">
      <alignment horizontal="center" vertical="top"/>
    </xf>
    <xf numFmtId="0" fontId="7" fillId="4" borderId="55" xfId="10" applyFont="1" applyFill="1" applyBorder="1" applyAlignment="1">
      <alignment horizontal="center" vertical="center"/>
    </xf>
    <xf numFmtId="0" fontId="7" fillId="4" borderId="56" xfId="10" applyFont="1" applyFill="1" applyBorder="1" applyAlignment="1">
      <alignment horizontal="center" vertical="center" wrapText="1"/>
    </xf>
    <xf numFmtId="164" fontId="14" fillId="12" borderId="24" xfId="10" applyNumberFormat="1" applyFont="1" applyFill="1" applyBorder="1" applyAlignment="1">
      <alignment horizontal="center" vertical="top"/>
    </xf>
    <xf numFmtId="0" fontId="14" fillId="12" borderId="9" xfId="10" applyFont="1" applyFill="1" applyBorder="1" applyAlignment="1">
      <alignment horizontal="center" vertical="top"/>
    </xf>
    <xf numFmtId="0" fontId="14" fillId="12" borderId="18" xfId="10" applyFont="1" applyFill="1" applyBorder="1" applyAlignment="1">
      <alignment horizontal="center" vertical="top" wrapText="1"/>
    </xf>
    <xf numFmtId="0" fontId="14" fillId="12" borderId="0" xfId="10" applyFont="1" applyFill="1" applyAlignment="1">
      <alignment horizontal="center" vertical="top" wrapText="1"/>
    </xf>
    <xf numFmtId="49" fontId="14" fillId="12" borderId="19" xfId="10" applyNumberFormat="1" applyFont="1" applyFill="1" applyBorder="1" applyAlignment="1">
      <alignment horizontal="center" vertical="top" wrapText="1"/>
    </xf>
    <xf numFmtId="0" fontId="7" fillId="4" borderId="18" xfId="10" applyFont="1" applyFill="1" applyBorder="1" applyAlignment="1">
      <alignment horizontal="center" vertical="center"/>
    </xf>
    <xf numFmtId="0" fontId="7" fillId="4" borderId="58" xfId="10" applyFont="1" applyFill="1" applyBorder="1" applyAlignment="1">
      <alignment horizontal="center" vertical="center" wrapText="1"/>
    </xf>
    <xf numFmtId="2" fontId="14" fillId="12" borderId="24" xfId="10" applyNumberFormat="1" applyFont="1" applyFill="1" applyBorder="1" applyAlignment="1">
      <alignment horizontal="center" vertical="top"/>
    </xf>
    <xf numFmtId="0" fontId="7" fillId="4" borderId="6" xfId="10" applyFont="1" applyFill="1" applyBorder="1" applyAlignment="1">
      <alignment horizontal="center" vertical="center"/>
    </xf>
    <xf numFmtId="0" fontId="7" fillId="4" borderId="32" xfId="10" applyFont="1" applyFill="1" applyBorder="1" applyAlignment="1">
      <alignment horizontal="center" vertical="center" wrapText="1"/>
    </xf>
    <xf numFmtId="49" fontId="6" fillId="0" borderId="34" xfId="10" applyNumberFormat="1" applyFont="1" applyBorder="1" applyAlignment="1">
      <alignment horizontal="center" vertical="top"/>
    </xf>
    <xf numFmtId="49" fontId="7" fillId="0" borderId="30" xfId="10" applyNumberFormat="1" applyFont="1" applyBorder="1" applyAlignment="1">
      <alignment horizontal="center" vertical="center" textRotation="90" wrapText="1"/>
    </xf>
    <xf numFmtId="0" fontId="14" fillId="12" borderId="34" xfId="10" applyFont="1" applyFill="1" applyBorder="1" applyAlignment="1">
      <alignment horizontal="center" vertical="top" wrapText="1"/>
    </xf>
    <xf numFmtId="0" fontId="14" fillId="12" borderId="23" xfId="10" applyFont="1" applyFill="1" applyBorder="1" applyAlignment="1">
      <alignment horizontal="center" vertical="top" wrapText="1"/>
    </xf>
    <xf numFmtId="49" fontId="14" fillId="12" borderId="35" xfId="10" applyNumberFormat="1" applyFont="1" applyFill="1" applyBorder="1" applyAlignment="1">
      <alignment horizontal="center" vertical="top" wrapText="1"/>
    </xf>
    <xf numFmtId="49" fontId="6" fillId="0" borderId="24" xfId="10" applyNumberFormat="1" applyFont="1" applyBorder="1" applyAlignment="1">
      <alignment horizontal="center" vertical="top"/>
    </xf>
    <xf numFmtId="49" fontId="14" fillId="13" borderId="3" xfId="10" applyNumberFormat="1" applyFont="1" applyFill="1" applyBorder="1" applyAlignment="1">
      <alignment horizontal="center" vertical="top" wrapText="1"/>
    </xf>
    <xf numFmtId="0" fontId="7" fillId="4" borderId="15" xfId="10" applyFont="1" applyFill="1" applyBorder="1" applyAlignment="1">
      <alignment horizontal="center" vertical="center"/>
    </xf>
    <xf numFmtId="0" fontId="7" fillId="4" borderId="57" xfId="10" applyFont="1" applyFill="1" applyBorder="1" applyAlignment="1">
      <alignment horizontal="center" vertical="center" wrapText="1"/>
    </xf>
    <xf numFmtId="0" fontId="7" fillId="4" borderId="17" xfId="10" applyFont="1" applyFill="1" applyBorder="1" applyAlignment="1">
      <alignment horizontal="left" vertical="top" wrapText="1"/>
    </xf>
    <xf numFmtId="164" fontId="6" fillId="0" borderId="24" xfId="10" applyNumberFormat="1" applyFont="1" applyBorder="1" applyAlignment="1">
      <alignment horizontal="center" vertical="top"/>
    </xf>
    <xf numFmtId="0" fontId="6" fillId="0" borderId="8" xfId="10" applyFont="1" applyBorder="1" applyAlignment="1">
      <alignment horizontal="center" vertical="top"/>
    </xf>
    <xf numFmtId="49" fontId="6" fillId="0" borderId="13" xfId="10" applyNumberFormat="1" applyFont="1" applyBorder="1" applyAlignment="1">
      <alignment horizontal="center" vertical="top"/>
    </xf>
    <xf numFmtId="49" fontId="14" fillId="13" borderId="23" xfId="10" applyNumberFormat="1" applyFont="1" applyFill="1" applyBorder="1" applyAlignment="1">
      <alignment horizontal="center" vertical="top" wrapText="1"/>
    </xf>
    <xf numFmtId="164" fontId="14" fillId="12" borderId="1" xfId="10" applyNumberFormat="1" applyFont="1" applyFill="1" applyBorder="1" applyAlignment="1">
      <alignment horizontal="center" vertical="top"/>
    </xf>
    <xf numFmtId="0" fontId="14" fillId="12" borderId="39" xfId="10" applyFont="1" applyFill="1" applyBorder="1" applyAlignment="1">
      <alignment horizontal="center" vertical="top"/>
    </xf>
    <xf numFmtId="0" fontId="14" fillId="12" borderId="2" xfId="10" applyFont="1" applyFill="1" applyBorder="1" applyAlignment="1">
      <alignment horizontal="center" vertical="top" wrapText="1"/>
    </xf>
    <xf numFmtId="0" fontId="14" fillId="12" borderId="3" xfId="10" applyFont="1" applyFill="1" applyBorder="1" applyAlignment="1">
      <alignment horizontal="center" vertical="top" wrapText="1"/>
    </xf>
    <xf numFmtId="0" fontId="14" fillId="12" borderId="4" xfId="10" applyFont="1" applyFill="1" applyBorder="1" applyAlignment="1">
      <alignment horizontal="center" vertical="top" wrapText="1"/>
    </xf>
    <xf numFmtId="164" fontId="7" fillId="4" borderId="57" xfId="10" applyNumberFormat="1" applyFont="1" applyFill="1" applyBorder="1" applyAlignment="1">
      <alignment horizontal="center" vertical="center" wrapText="1"/>
    </xf>
    <xf numFmtId="0" fontId="7" fillId="4" borderId="17" xfId="10" applyFont="1" applyFill="1" applyBorder="1" applyAlignment="1">
      <alignment vertical="center" wrapText="1"/>
    </xf>
    <xf numFmtId="164" fontId="6" fillId="12" borderId="31" xfId="10" applyNumberFormat="1" applyFont="1" applyFill="1" applyBorder="1" applyAlignment="1">
      <alignment horizontal="center" vertical="top"/>
    </xf>
    <xf numFmtId="0" fontId="6" fillId="12" borderId="71" xfId="10" applyFont="1" applyFill="1" applyBorder="1" applyAlignment="1">
      <alignment horizontal="center" vertical="top"/>
    </xf>
    <xf numFmtId="0" fontId="14" fillId="12" borderId="19" xfId="10" applyFont="1" applyFill="1" applyBorder="1" applyAlignment="1">
      <alignment horizontal="center" vertical="top" wrapText="1"/>
    </xf>
    <xf numFmtId="49" fontId="7" fillId="4" borderId="20" xfId="10" applyNumberFormat="1" applyFont="1" applyFill="1" applyBorder="1" applyAlignment="1">
      <alignment horizontal="center" vertical="center" wrapText="1"/>
    </xf>
    <xf numFmtId="164" fontId="7" fillId="4" borderId="27" xfId="10" applyNumberFormat="1" applyFont="1" applyFill="1" applyBorder="1" applyAlignment="1">
      <alignment horizontal="left" vertical="center" wrapText="1"/>
    </xf>
    <xf numFmtId="0" fontId="7" fillId="4" borderId="22" xfId="10" applyFont="1" applyFill="1" applyBorder="1" applyAlignment="1">
      <alignment horizontal="left" vertical="top" wrapText="1"/>
    </xf>
    <xf numFmtId="164" fontId="6" fillId="12" borderId="5" xfId="10" applyNumberFormat="1" applyFont="1" applyFill="1" applyBorder="1" applyAlignment="1">
      <alignment horizontal="center" vertical="top"/>
    </xf>
    <xf numFmtId="0" fontId="6" fillId="12" borderId="5" xfId="10" applyFont="1" applyFill="1" applyBorder="1" applyAlignment="1">
      <alignment horizontal="center" vertical="top"/>
    </xf>
    <xf numFmtId="49" fontId="7" fillId="4" borderId="15" xfId="10" applyNumberFormat="1" applyFont="1" applyFill="1" applyBorder="1" applyAlignment="1">
      <alignment horizontal="center" vertical="center"/>
    </xf>
    <xf numFmtId="164" fontId="6" fillId="12" borderId="14" xfId="10" applyNumberFormat="1" applyFont="1" applyFill="1" applyBorder="1" applyAlignment="1">
      <alignment horizontal="center" vertical="top"/>
    </xf>
    <xf numFmtId="0" fontId="6" fillId="12" borderId="14" xfId="10" applyFont="1" applyFill="1" applyBorder="1" applyAlignment="1">
      <alignment horizontal="center" vertical="top"/>
    </xf>
    <xf numFmtId="0" fontId="7" fillId="4" borderId="20" xfId="10" applyFont="1" applyFill="1" applyBorder="1" applyAlignment="1">
      <alignment horizontal="center" vertical="center"/>
    </xf>
    <xf numFmtId="0" fontId="7" fillId="4" borderId="22" xfId="10" applyFont="1" applyFill="1" applyBorder="1" applyAlignment="1">
      <alignment horizontal="justify" vertical="center"/>
    </xf>
    <xf numFmtId="0" fontId="7" fillId="4" borderId="6" xfId="10" applyFont="1" applyFill="1" applyBorder="1" applyAlignment="1">
      <alignment horizontal="center" vertical="center" wrapText="1"/>
    </xf>
    <xf numFmtId="0" fontId="7" fillId="4" borderId="8" xfId="10" applyFont="1" applyFill="1" applyBorder="1" applyAlignment="1">
      <alignment horizontal="justify" vertical="center"/>
    </xf>
    <xf numFmtId="164" fontId="6" fillId="12" borderId="13" xfId="10" applyNumberFormat="1" applyFont="1" applyFill="1" applyBorder="1" applyAlignment="1">
      <alignment horizontal="center" vertical="top"/>
    </xf>
    <xf numFmtId="0" fontId="6" fillId="12" borderId="29" xfId="10" applyFont="1" applyFill="1" applyBorder="1" applyAlignment="1">
      <alignment horizontal="center" vertical="top"/>
    </xf>
    <xf numFmtId="49" fontId="6" fillId="0" borderId="30" xfId="10" applyNumberFormat="1" applyFont="1" applyBorder="1" applyAlignment="1">
      <alignment horizontal="center" vertical="top"/>
    </xf>
    <xf numFmtId="0" fontId="14" fillId="12" borderId="35" xfId="10" applyFont="1" applyFill="1" applyBorder="1" applyAlignment="1">
      <alignment horizontal="center" vertical="top" wrapText="1"/>
    </xf>
    <xf numFmtId="0" fontId="7" fillId="0" borderId="18" xfId="10" applyFont="1" applyBorder="1" applyAlignment="1">
      <alignment horizontal="center" vertical="center" wrapText="1"/>
    </xf>
    <xf numFmtId="164" fontId="7" fillId="15" borderId="52" xfId="10" applyNumberFormat="1" applyFont="1" applyFill="1" applyBorder="1" applyAlignment="1">
      <alignment horizontal="center" vertical="center" wrapText="1"/>
    </xf>
    <xf numFmtId="0" fontId="62" fillId="0" borderId="0" xfId="10" applyFont="1" applyAlignment="1">
      <alignment vertical="center"/>
    </xf>
    <xf numFmtId="2" fontId="7" fillId="19" borderId="24" xfId="10" applyNumberFormat="1" applyFont="1" applyFill="1" applyBorder="1" applyAlignment="1">
      <alignment horizontal="center" vertical="top"/>
    </xf>
    <xf numFmtId="49" fontId="7" fillId="4" borderId="24" xfId="10" applyNumberFormat="1" applyFont="1" applyFill="1" applyBorder="1" applyAlignment="1">
      <alignment horizontal="center" vertical="center" textRotation="90"/>
    </xf>
    <xf numFmtId="49" fontId="10" fillId="13" borderId="13" xfId="10" applyNumberFormat="1" applyFont="1" applyFill="1" applyBorder="1" applyAlignment="1">
      <alignment horizontal="center" vertical="top" wrapText="1"/>
    </xf>
    <xf numFmtId="2" fontId="7" fillId="0" borderId="9" xfId="10" applyNumberFormat="1" applyFont="1" applyBorder="1" applyAlignment="1">
      <alignment horizontal="center" vertical="top"/>
    </xf>
    <xf numFmtId="0" fontId="7" fillId="0" borderId="30" xfId="10" applyFont="1" applyBorder="1" applyAlignment="1">
      <alignment horizontal="center" vertical="top"/>
    </xf>
    <xf numFmtId="49" fontId="7" fillId="4" borderId="13" xfId="10" applyNumberFormat="1" applyFont="1" applyFill="1" applyBorder="1" applyAlignment="1">
      <alignment horizontal="center" vertical="center" textRotation="90"/>
    </xf>
    <xf numFmtId="0" fontId="7" fillId="0" borderId="42" xfId="10" applyFont="1" applyBorder="1" applyAlignment="1">
      <alignment horizontal="center" vertical="center" wrapText="1"/>
    </xf>
    <xf numFmtId="164" fontId="7" fillId="15" borderId="43" xfId="10" applyNumberFormat="1" applyFont="1" applyFill="1" applyBorder="1" applyAlignment="1">
      <alignment horizontal="center" vertical="center" wrapText="1"/>
    </xf>
    <xf numFmtId="0" fontId="7" fillId="0" borderId="45" xfId="10" applyFont="1" applyBorder="1" applyAlignment="1">
      <alignment vertical="center" wrapText="1"/>
    </xf>
    <xf numFmtId="2" fontId="7" fillId="19" borderId="9" xfId="10" applyNumberFormat="1" applyFont="1" applyFill="1" applyBorder="1" applyAlignment="1">
      <alignment horizontal="center" vertical="top"/>
    </xf>
    <xf numFmtId="49" fontId="10" fillId="13" borderId="24" xfId="10" applyNumberFormat="1" applyFont="1" applyFill="1" applyBorder="1" applyAlignment="1">
      <alignment horizontal="center" vertical="top" wrapText="1"/>
    </xf>
    <xf numFmtId="164" fontId="7" fillId="15" borderId="41" xfId="10" applyNumberFormat="1" applyFont="1" applyFill="1" applyBorder="1" applyAlignment="1">
      <alignment horizontal="center" vertical="center" wrapText="1"/>
    </xf>
    <xf numFmtId="2" fontId="7" fillId="0" borderId="30" xfId="10" applyNumberFormat="1" applyFont="1" applyBorder="1" applyAlignment="1">
      <alignment horizontal="center" vertical="top"/>
    </xf>
    <xf numFmtId="49" fontId="10" fillId="4" borderId="30" xfId="10" applyNumberFormat="1" applyFont="1" applyFill="1" applyBorder="1" applyAlignment="1">
      <alignment vertical="top" wrapText="1"/>
    </xf>
    <xf numFmtId="0" fontId="7" fillId="0" borderId="36" xfId="10" applyFont="1" applyBorder="1" applyAlignment="1">
      <alignment horizontal="center" vertical="center" wrapText="1"/>
    </xf>
    <xf numFmtId="164" fontId="7" fillId="15" borderId="37" xfId="10" applyNumberFormat="1" applyFont="1" applyFill="1" applyBorder="1" applyAlignment="1">
      <alignment horizontal="center" vertical="center" wrapText="1"/>
    </xf>
    <xf numFmtId="0" fontId="7" fillId="0" borderId="38" xfId="10" applyFont="1" applyBorder="1" applyAlignment="1">
      <alignment vertical="center" wrapText="1"/>
    </xf>
    <xf numFmtId="164" fontId="7" fillId="19" borderId="9" xfId="10" applyNumberFormat="1" applyFont="1" applyFill="1" applyBorder="1" applyAlignment="1">
      <alignment horizontal="center" vertical="top"/>
    </xf>
    <xf numFmtId="164" fontId="7" fillId="15" borderId="54" xfId="10" applyNumberFormat="1" applyFont="1" applyFill="1" applyBorder="1" applyAlignment="1">
      <alignment horizontal="center" vertical="center" wrapText="1"/>
    </xf>
    <xf numFmtId="164" fontId="7" fillId="0" borderId="30" xfId="10" applyNumberFormat="1" applyFont="1" applyBorder="1" applyAlignment="1">
      <alignment horizontal="center" vertical="top"/>
    </xf>
    <xf numFmtId="164" fontId="7" fillId="15" borderId="57" xfId="10" applyNumberFormat="1" applyFont="1" applyFill="1" applyBorder="1" applyAlignment="1">
      <alignment horizontal="center" vertical="center" wrapText="1"/>
    </xf>
    <xf numFmtId="49" fontId="10" fillId="13" borderId="5" xfId="10" applyNumberFormat="1" applyFont="1" applyFill="1" applyBorder="1" applyAlignment="1">
      <alignment horizontal="center" vertical="top" wrapText="1"/>
    </xf>
    <xf numFmtId="49" fontId="10" fillId="12" borderId="5" xfId="10" applyNumberFormat="1" applyFont="1" applyFill="1" applyBorder="1" applyAlignment="1">
      <alignment horizontal="center" vertical="top" wrapText="1"/>
    </xf>
    <xf numFmtId="49" fontId="10" fillId="14" borderId="5" xfId="10" applyNumberFormat="1" applyFont="1" applyFill="1" applyBorder="1" applyAlignment="1">
      <alignment horizontal="center" vertical="top"/>
    </xf>
    <xf numFmtId="49" fontId="10" fillId="9" borderId="5" xfId="10" applyNumberFormat="1" applyFont="1" applyFill="1" applyBorder="1" applyAlignment="1">
      <alignment horizontal="center" vertical="top"/>
    </xf>
    <xf numFmtId="0" fontId="7" fillId="0" borderId="42" xfId="9" applyFont="1" applyBorder="1" applyAlignment="1">
      <alignment horizontal="center" vertical="center"/>
    </xf>
    <xf numFmtId="164" fontId="7" fillId="15" borderId="43" xfId="9" applyNumberFormat="1" applyFont="1" applyFill="1" applyBorder="1" applyAlignment="1">
      <alignment horizontal="center" vertical="center" wrapText="1"/>
    </xf>
    <xf numFmtId="0" fontId="7" fillId="0" borderId="45" xfId="9" applyFont="1" applyBorder="1" applyAlignment="1">
      <alignment vertical="center" wrapText="1"/>
    </xf>
    <xf numFmtId="164" fontId="7" fillId="19" borderId="13" xfId="10" applyNumberFormat="1" applyFont="1" applyFill="1" applyBorder="1" applyAlignment="1">
      <alignment horizontal="center" vertical="top"/>
    </xf>
    <xf numFmtId="0" fontId="10" fillId="18" borderId="13" xfId="10" applyFont="1" applyFill="1" applyBorder="1" applyAlignment="1">
      <alignment horizontal="center" vertical="top"/>
    </xf>
    <xf numFmtId="0" fontId="7" fillId="0" borderId="67" xfId="10" applyFont="1" applyBorder="1" applyAlignment="1">
      <alignment horizontal="center" vertical="center" wrapText="1"/>
    </xf>
    <xf numFmtId="164" fontId="7" fillId="15" borderId="68" xfId="10" applyNumberFormat="1" applyFont="1" applyFill="1" applyBorder="1" applyAlignment="1">
      <alignment horizontal="center" vertical="center" wrapText="1"/>
    </xf>
    <xf numFmtId="0" fontId="7" fillId="0" borderId="62" xfId="10" applyFont="1" applyBorder="1" applyAlignment="1">
      <alignment vertical="center" wrapText="1"/>
    </xf>
    <xf numFmtId="164" fontId="36" fillId="0" borderId="9" xfId="10" applyNumberFormat="1" applyFont="1" applyBorder="1" applyAlignment="1">
      <alignment horizontal="center" vertical="top"/>
    </xf>
    <xf numFmtId="0" fontId="7" fillId="0" borderId="9" xfId="10" applyFont="1" applyBorder="1" applyAlignment="1">
      <alignment horizontal="center" vertical="top"/>
    </xf>
    <xf numFmtId="164" fontId="7" fillId="15" borderId="56" xfId="10" applyNumberFormat="1" applyFont="1" applyFill="1" applyBorder="1" applyAlignment="1">
      <alignment horizontal="center" vertical="center" wrapText="1"/>
    </xf>
    <xf numFmtId="2" fontId="7" fillId="0" borderId="31" xfId="10" applyNumberFormat="1" applyFont="1" applyBorder="1" applyAlignment="1">
      <alignment horizontal="center" vertical="top"/>
    </xf>
    <xf numFmtId="0" fontId="7" fillId="0" borderId="31" xfId="10" applyFont="1" applyBorder="1" applyAlignment="1">
      <alignment horizontal="center" vertical="top"/>
    </xf>
    <xf numFmtId="0" fontId="7" fillId="0" borderId="48" xfId="10" applyFont="1" applyBorder="1" applyAlignment="1">
      <alignment horizontal="center" vertical="center" wrapText="1"/>
    </xf>
    <xf numFmtId="164" fontId="7" fillId="15" borderId="49" xfId="10" applyNumberFormat="1" applyFont="1" applyFill="1" applyBorder="1" applyAlignment="1">
      <alignment horizontal="center" vertical="center" wrapText="1"/>
    </xf>
    <xf numFmtId="0" fontId="7" fillId="0" borderId="44" xfId="10" applyFont="1" applyBorder="1" applyAlignment="1">
      <alignment vertical="center" wrapText="1"/>
    </xf>
    <xf numFmtId="2" fontId="36" fillId="0" borderId="29" xfId="10" applyNumberFormat="1" applyFont="1" applyBorder="1" applyAlignment="1">
      <alignment horizontal="center" vertical="top"/>
    </xf>
    <xf numFmtId="0" fontId="7" fillId="0" borderId="29" xfId="10" applyFont="1" applyBorder="1" applyAlignment="1">
      <alignment horizontal="center" vertical="top"/>
    </xf>
    <xf numFmtId="0" fontId="7" fillId="0" borderId="67" xfId="9" applyFont="1" applyBorder="1" applyAlignment="1">
      <alignment horizontal="center" vertical="center" wrapText="1"/>
    </xf>
    <xf numFmtId="164" fontId="7" fillId="15" borderId="68" xfId="9" applyNumberFormat="1" applyFont="1" applyFill="1" applyBorder="1" applyAlignment="1">
      <alignment horizontal="center" vertical="center" wrapText="1"/>
    </xf>
    <xf numFmtId="0" fontId="7" fillId="0" borderId="62" xfId="9" applyFont="1" applyBorder="1" applyAlignment="1">
      <alignment vertical="center" wrapText="1"/>
    </xf>
    <xf numFmtId="0" fontId="10" fillId="19" borderId="9" xfId="10" applyFont="1" applyFill="1" applyBorder="1" applyAlignment="1">
      <alignment horizontal="center" vertical="top"/>
    </xf>
    <xf numFmtId="0" fontId="7" fillId="13" borderId="24" xfId="7" applyFont="1" applyFill="1" applyBorder="1" applyAlignment="1">
      <alignment horizontal="left" vertical="top" wrapText="1"/>
    </xf>
    <xf numFmtId="0" fontId="7" fillId="0" borderId="36" xfId="10" applyFont="1" applyBorder="1" applyAlignment="1">
      <alignment horizontal="center" vertical="center"/>
    </xf>
    <xf numFmtId="164" fontId="7" fillId="15" borderId="64" xfId="9" applyNumberFormat="1" applyFont="1" applyFill="1" applyBorder="1" applyAlignment="1">
      <alignment horizontal="center" vertical="center" wrapText="1"/>
    </xf>
    <xf numFmtId="0" fontId="7" fillId="0" borderId="65" xfId="9" applyFont="1" applyBorder="1" applyAlignment="1">
      <alignment vertical="center" wrapText="1"/>
    </xf>
    <xf numFmtId="0" fontId="7" fillId="13" borderId="13" xfId="7" applyFont="1" applyFill="1" applyBorder="1" applyAlignment="1">
      <alignment horizontal="left" vertical="top" wrapText="1"/>
    </xf>
    <xf numFmtId="0" fontId="56" fillId="0" borderId="0" xfId="10" applyFont="1" applyAlignment="1">
      <alignment horizontal="right"/>
    </xf>
    <xf numFmtId="0" fontId="7" fillId="0" borderId="33" xfId="10" applyFont="1" applyBorder="1" applyAlignment="1">
      <alignment vertical="center"/>
    </xf>
    <xf numFmtId="0" fontId="7" fillId="13" borderId="30" xfId="7" applyFont="1" applyFill="1" applyBorder="1" applyAlignment="1">
      <alignment horizontal="left" vertical="top" wrapText="1"/>
    </xf>
    <xf numFmtId="2" fontId="10" fillId="12" borderId="9" xfId="10" applyNumberFormat="1" applyFont="1" applyFill="1" applyBorder="1" applyAlignment="1">
      <alignment horizontal="center" vertical="top"/>
    </xf>
    <xf numFmtId="0" fontId="10" fillId="12" borderId="12" xfId="10" applyFont="1" applyFill="1" applyBorder="1" applyAlignment="1">
      <alignment horizontal="center" vertical="top"/>
    </xf>
    <xf numFmtId="0" fontId="5" fillId="0" borderId="2" xfId="10" applyBorder="1"/>
    <xf numFmtId="0" fontId="5" fillId="0" borderId="25" xfId="10" applyBorder="1"/>
    <xf numFmtId="0" fontId="5" fillId="0" borderId="4" xfId="10" applyBorder="1"/>
    <xf numFmtId="164" fontId="7" fillId="12" borderId="13" xfId="10" applyNumberFormat="1" applyFont="1" applyFill="1" applyBorder="1" applyAlignment="1">
      <alignment horizontal="center" vertical="top"/>
    </xf>
    <xf numFmtId="0" fontId="7" fillId="12" borderId="31" xfId="10" applyFont="1" applyFill="1" applyBorder="1" applyAlignment="1">
      <alignment horizontal="center" vertical="top"/>
    </xf>
    <xf numFmtId="2" fontId="7" fillId="12" borderId="5" xfId="10" applyNumberFormat="1" applyFont="1" applyFill="1" applyBorder="1" applyAlignment="1">
      <alignment horizontal="center" vertical="top"/>
    </xf>
    <xf numFmtId="0" fontId="7" fillId="12" borderId="5" xfId="10" applyFont="1" applyFill="1" applyBorder="1" applyAlignment="1">
      <alignment horizontal="center" vertical="top"/>
    </xf>
    <xf numFmtId="0" fontId="7" fillId="4" borderId="33" xfId="10" applyFont="1" applyFill="1" applyBorder="1" applyAlignment="1">
      <alignment vertical="center" wrapText="1"/>
    </xf>
    <xf numFmtId="164" fontId="7" fillId="12" borderId="29" xfId="10" applyNumberFormat="1" applyFont="1" applyFill="1" applyBorder="1" applyAlignment="1">
      <alignment horizontal="center" vertical="top"/>
    </xf>
    <xf numFmtId="49" fontId="7" fillId="4" borderId="30" xfId="10" applyNumberFormat="1" applyFont="1" applyFill="1" applyBorder="1" applyAlignment="1">
      <alignment horizontal="center" vertical="center" textRotation="90"/>
    </xf>
    <xf numFmtId="0" fontId="7" fillId="4" borderId="18" xfId="10" applyFont="1" applyFill="1" applyBorder="1" applyAlignment="1">
      <alignment horizontal="center" vertical="center" wrapText="1"/>
    </xf>
    <xf numFmtId="0" fontId="7" fillId="4" borderId="19" xfId="10" applyFont="1" applyFill="1" applyBorder="1" applyAlignment="1">
      <alignment wrapText="1"/>
    </xf>
    <xf numFmtId="0" fontId="10" fillId="0" borderId="3" xfId="10" applyFont="1" applyBorder="1" applyAlignment="1">
      <alignment vertical="top"/>
    </xf>
    <xf numFmtId="0" fontId="10" fillId="0" borderId="3" xfId="10" applyFont="1" applyBorder="1" applyAlignment="1">
      <alignment horizontal="center" vertical="top"/>
    </xf>
    <xf numFmtId="0" fontId="10" fillId="0" borderId="3" xfId="10" applyFont="1" applyBorder="1" applyAlignment="1">
      <alignment vertical="top" textRotation="90"/>
    </xf>
    <xf numFmtId="0" fontId="10" fillId="0" borderId="4" xfId="10" applyFont="1" applyBorder="1" applyAlignment="1">
      <alignment vertical="top"/>
    </xf>
    <xf numFmtId="0" fontId="7" fillId="4" borderId="8" xfId="10" applyFont="1" applyFill="1" applyBorder="1" applyAlignment="1">
      <alignment wrapText="1"/>
    </xf>
    <xf numFmtId="0" fontId="10" fillId="0" borderId="23" xfId="10" applyFont="1" applyBorder="1" applyAlignment="1">
      <alignment vertical="top"/>
    </xf>
    <xf numFmtId="0" fontId="10" fillId="0" borderId="23" xfId="10" applyFont="1" applyBorder="1" applyAlignment="1">
      <alignment vertical="top" textRotation="90"/>
    </xf>
    <xf numFmtId="0" fontId="10" fillId="0" borderId="35" xfId="10" applyFont="1" applyBorder="1" applyAlignment="1">
      <alignment vertical="top"/>
    </xf>
    <xf numFmtId="0" fontId="10" fillId="8" borderId="10" xfId="10" applyFont="1" applyFill="1" applyBorder="1" applyAlignment="1">
      <alignment vertical="top"/>
    </xf>
    <xf numFmtId="0" fontId="10" fillId="8" borderId="11" xfId="10" applyFont="1" applyFill="1" applyBorder="1" applyAlignment="1">
      <alignment vertical="top" textRotation="90"/>
    </xf>
    <xf numFmtId="1" fontId="7" fillId="0" borderId="2" xfId="10" applyNumberFormat="1" applyFont="1" applyBorder="1" applyAlignment="1">
      <alignment horizontal="center" vertical="center"/>
    </xf>
    <xf numFmtId="164" fontId="7" fillId="15" borderId="3" xfId="10" applyNumberFormat="1" applyFont="1" applyFill="1" applyBorder="1" applyAlignment="1">
      <alignment horizontal="center" vertical="center" wrapText="1"/>
    </xf>
    <xf numFmtId="164" fontId="7" fillId="19" borderId="10" xfId="10" applyNumberFormat="1" applyFont="1" applyFill="1" applyBorder="1" applyAlignment="1">
      <alignment horizontal="center" vertical="top"/>
    </xf>
    <xf numFmtId="0" fontId="10" fillId="18" borderId="10" xfId="10" applyFont="1" applyFill="1" applyBorder="1" applyAlignment="1">
      <alignment horizontal="center" vertical="top"/>
    </xf>
    <xf numFmtId="0" fontId="5" fillId="0" borderId="24" xfId="10" applyBorder="1" applyAlignment="1">
      <alignment horizontal="left" vertical="top" wrapText="1"/>
    </xf>
    <xf numFmtId="49" fontId="10" fillId="4" borderId="0" xfId="10" applyNumberFormat="1" applyFont="1" applyFill="1" applyAlignment="1">
      <alignment horizontal="center" vertical="top" wrapText="1"/>
    </xf>
    <xf numFmtId="1" fontId="7" fillId="0" borderId="66" xfId="10" applyNumberFormat="1" applyFont="1" applyBorder="1" applyAlignment="1">
      <alignment horizontal="center" vertical="center"/>
    </xf>
    <xf numFmtId="164" fontId="27" fillId="0" borderId="27" xfId="10" applyNumberFormat="1" applyFont="1" applyBorder="1" applyAlignment="1">
      <alignment horizontal="center" vertical="center" wrapText="1"/>
    </xf>
    <xf numFmtId="0" fontId="7" fillId="0" borderId="28" xfId="10" applyFont="1" applyBorder="1" applyAlignment="1">
      <alignment horizontal="justify" vertical="center"/>
    </xf>
    <xf numFmtId="164" fontId="7" fillId="0" borderId="10" xfId="10" applyNumberFormat="1" applyFont="1" applyBorder="1" applyAlignment="1">
      <alignment horizontal="center" vertical="top"/>
    </xf>
    <xf numFmtId="0" fontId="5" fillId="0" borderId="13" xfId="10" applyBorder="1" applyAlignment="1">
      <alignment horizontal="left" vertical="top" wrapText="1"/>
    </xf>
    <xf numFmtId="49" fontId="10" fillId="13" borderId="30" xfId="10" applyNumberFormat="1" applyFont="1" applyFill="1" applyBorder="1" applyAlignment="1">
      <alignment horizontal="center" vertical="top" wrapText="1"/>
    </xf>
    <xf numFmtId="49" fontId="10" fillId="12" borderId="23" xfId="10" applyNumberFormat="1" applyFont="1" applyFill="1" applyBorder="1" applyAlignment="1">
      <alignment vertical="top" wrapText="1"/>
    </xf>
    <xf numFmtId="1" fontId="7" fillId="0" borderId="60" xfId="10" applyNumberFormat="1" applyFont="1" applyBorder="1" applyAlignment="1">
      <alignment horizontal="center" vertical="center"/>
    </xf>
    <xf numFmtId="164" fontId="7" fillId="15" borderId="64" xfId="10" applyNumberFormat="1" applyFont="1" applyFill="1" applyBorder="1" applyAlignment="1">
      <alignment horizontal="center" vertical="center" wrapText="1"/>
    </xf>
    <xf numFmtId="0" fontId="7" fillId="0" borderId="65" xfId="10" applyFont="1" applyBorder="1" applyAlignment="1">
      <alignment horizontal="justify" vertical="center"/>
    </xf>
    <xf numFmtId="0" fontId="7" fillId="0" borderId="64" xfId="10" applyFont="1" applyBorder="1" applyAlignment="1">
      <alignment horizontal="center" vertical="center" wrapText="1"/>
    </xf>
    <xf numFmtId="164" fontId="7" fillId="0" borderId="0" xfId="10" applyNumberFormat="1" applyFont="1" applyAlignment="1">
      <alignment horizontal="center" vertical="top"/>
    </xf>
    <xf numFmtId="1" fontId="36" fillId="0" borderId="36" xfId="10" applyNumberFormat="1" applyFont="1" applyBorder="1" applyAlignment="1">
      <alignment horizontal="center" vertical="center"/>
    </xf>
    <xf numFmtId="164" fontId="36" fillId="15" borderId="37" xfId="10" applyNumberFormat="1" applyFont="1" applyFill="1" applyBorder="1" applyAlignment="1">
      <alignment horizontal="center" vertical="center" wrapText="1"/>
    </xf>
    <xf numFmtId="0" fontId="36" fillId="0" borderId="53" xfId="10" applyFont="1" applyBorder="1" applyAlignment="1">
      <alignment horizontal="justify" vertical="center"/>
    </xf>
    <xf numFmtId="1" fontId="27" fillId="0" borderId="36" xfId="10" applyNumberFormat="1" applyFont="1" applyBorder="1" applyAlignment="1">
      <alignment horizontal="center" vertical="center"/>
    </xf>
    <xf numFmtId="164" fontId="27" fillId="15" borderId="37" xfId="10" applyNumberFormat="1" applyFont="1" applyFill="1" applyBorder="1" applyAlignment="1">
      <alignment horizontal="center" vertical="center" wrapText="1"/>
    </xf>
    <xf numFmtId="0" fontId="27" fillId="0" borderId="65" xfId="10" applyFont="1" applyBorder="1" applyAlignment="1">
      <alignment horizontal="justify" vertical="center"/>
    </xf>
    <xf numFmtId="0" fontId="27" fillId="0" borderId="60" xfId="10" applyFont="1" applyBorder="1" applyAlignment="1">
      <alignment horizontal="center" vertical="center"/>
    </xf>
    <xf numFmtId="0" fontId="27" fillId="0" borderId="57" xfId="10" applyFont="1" applyBorder="1" applyAlignment="1">
      <alignment horizontal="center" vertical="center"/>
    </xf>
    <xf numFmtId="0" fontId="27" fillId="0" borderId="65" xfId="10" applyFont="1" applyBorder="1" applyAlignment="1">
      <alignment wrapText="1"/>
    </xf>
    <xf numFmtId="0" fontId="27" fillId="0" borderId="38" xfId="10" applyFont="1" applyBorder="1" applyAlignment="1">
      <alignment horizontal="justify" vertical="center"/>
    </xf>
    <xf numFmtId="0" fontId="36" fillId="0" borderId="65" xfId="10" applyFont="1" applyBorder="1" applyAlignment="1">
      <alignment horizontal="justify" vertical="center"/>
    </xf>
    <xf numFmtId="0" fontId="27" fillId="0" borderId="49" xfId="10" applyFont="1" applyBorder="1" applyAlignment="1">
      <alignment horizontal="center" vertical="center" wrapText="1"/>
    </xf>
    <xf numFmtId="0" fontId="27" fillId="0" borderId="33" xfId="10" applyFont="1" applyBorder="1" applyAlignment="1">
      <alignment vertical="center" wrapText="1"/>
    </xf>
    <xf numFmtId="0" fontId="7" fillId="0" borderId="66" xfId="10" applyFont="1" applyBorder="1" applyAlignment="1">
      <alignment horizontal="center" vertical="center"/>
    </xf>
    <xf numFmtId="0" fontId="27" fillId="0" borderId="54" xfId="10" applyFont="1" applyBorder="1" applyAlignment="1">
      <alignment horizontal="center" vertical="center"/>
    </xf>
    <xf numFmtId="0" fontId="27" fillId="0" borderId="28" xfId="10" applyFont="1" applyBorder="1" applyAlignment="1">
      <alignment wrapText="1"/>
    </xf>
    <xf numFmtId="1" fontId="36" fillId="0" borderId="60" xfId="10" applyNumberFormat="1" applyFont="1" applyBorder="1" applyAlignment="1">
      <alignment horizontal="center" vertical="center"/>
    </xf>
    <xf numFmtId="164" fontId="36" fillId="15" borderId="64" xfId="10" applyNumberFormat="1" applyFont="1" applyFill="1" applyBorder="1" applyAlignment="1">
      <alignment horizontal="center" vertical="center" wrapText="1"/>
    </xf>
    <xf numFmtId="0" fontId="36" fillId="0" borderId="28" xfId="10" applyFont="1" applyBorder="1" applyAlignment="1">
      <alignment horizontal="justify" vertical="center"/>
    </xf>
    <xf numFmtId="0" fontId="10" fillId="19" borderId="10" xfId="10" applyFont="1" applyFill="1" applyBorder="1" applyAlignment="1">
      <alignment horizontal="center" vertical="top"/>
    </xf>
    <xf numFmtId="0" fontId="7" fillId="13" borderId="5" xfId="7" applyFont="1" applyFill="1" applyBorder="1" applyAlignment="1">
      <alignment horizontal="left" vertical="top" wrapText="1"/>
    </xf>
    <xf numFmtId="49" fontId="10" fillId="4" borderId="5" xfId="10" applyNumberFormat="1" applyFont="1" applyFill="1" applyBorder="1" applyAlignment="1">
      <alignment horizontal="center" vertical="top" wrapText="1"/>
    </xf>
    <xf numFmtId="49" fontId="10" fillId="13" borderId="5" xfId="10" applyNumberFormat="1" applyFont="1" applyFill="1" applyBorder="1" applyAlignment="1">
      <alignment horizontal="center" vertical="top" wrapText="1"/>
    </xf>
    <xf numFmtId="49" fontId="10" fillId="12" borderId="21" xfId="10" applyNumberFormat="1" applyFont="1" applyFill="1" applyBorder="1" applyAlignment="1">
      <alignment vertical="top" wrapText="1"/>
    </xf>
    <xf numFmtId="1" fontId="7" fillId="0" borderId="48" xfId="10" applyNumberFormat="1" applyFont="1" applyBorder="1" applyAlignment="1">
      <alignment horizontal="center" vertical="center"/>
    </xf>
    <xf numFmtId="0" fontId="7" fillId="0" borderId="33" xfId="10" applyFont="1" applyBorder="1" applyAlignment="1">
      <alignment horizontal="justify" vertical="center"/>
    </xf>
    <xf numFmtId="164" fontId="7" fillId="0" borderId="23" xfId="10" applyNumberFormat="1" applyFont="1" applyBorder="1" applyAlignment="1">
      <alignment horizontal="center" vertical="top"/>
    </xf>
    <xf numFmtId="0" fontId="7" fillId="0" borderId="34" xfId="10" applyFont="1" applyBorder="1" applyAlignment="1">
      <alignment horizontal="center" vertical="top"/>
    </xf>
    <xf numFmtId="49" fontId="10" fillId="12" borderId="79" xfId="10" applyNumberFormat="1" applyFont="1" applyFill="1" applyBorder="1" applyAlignment="1">
      <alignment vertical="top" wrapText="1"/>
    </xf>
    <xf numFmtId="49" fontId="10" fillId="9" borderId="31" xfId="10" applyNumberFormat="1" applyFont="1" applyFill="1" applyBorder="1" applyAlignment="1">
      <alignment horizontal="center" vertical="top"/>
    </xf>
    <xf numFmtId="1" fontId="7" fillId="0" borderId="42" xfId="10" applyNumberFormat="1" applyFont="1" applyBorder="1" applyAlignment="1">
      <alignment horizontal="center" vertical="center"/>
    </xf>
    <xf numFmtId="0" fontId="7" fillId="0" borderId="26" xfId="10" applyFont="1" applyBorder="1" applyAlignment="1">
      <alignment horizontal="justify" vertical="center"/>
    </xf>
    <xf numFmtId="164" fontId="10" fillId="12" borderId="55" xfId="10" applyNumberFormat="1" applyFont="1" applyFill="1" applyBorder="1" applyAlignment="1">
      <alignment horizontal="center" vertical="top"/>
    </xf>
    <xf numFmtId="0" fontId="10" fillId="12" borderId="24" xfId="10" applyFont="1" applyFill="1" applyBorder="1" applyAlignment="1">
      <alignment horizontal="center" vertical="top"/>
    </xf>
    <xf numFmtId="164" fontId="7" fillId="12" borderId="15" xfId="10" applyNumberFormat="1" applyFont="1" applyFill="1" applyBorder="1" applyAlignment="1">
      <alignment horizontal="center" vertical="top"/>
    </xf>
    <xf numFmtId="0" fontId="7" fillId="12" borderId="14" xfId="10" applyFont="1" applyFill="1" applyBorder="1" applyAlignment="1">
      <alignment horizontal="center" vertical="top"/>
    </xf>
    <xf numFmtId="0" fontId="7" fillId="0" borderId="65" xfId="10" applyFont="1" applyBorder="1" applyAlignment="1">
      <alignment wrapText="1"/>
    </xf>
    <xf numFmtId="0" fontId="7" fillId="0" borderId="49" xfId="10" applyFont="1" applyBorder="1" applyAlignment="1">
      <alignment horizontal="center" vertical="center" wrapText="1"/>
    </xf>
    <xf numFmtId="164" fontId="7" fillId="12" borderId="6" xfId="10" applyNumberFormat="1" applyFont="1" applyFill="1" applyBorder="1" applyAlignment="1">
      <alignment horizontal="center" vertical="top"/>
    </xf>
    <xf numFmtId="9" fontId="7" fillId="0" borderId="46" xfId="10" applyNumberFormat="1" applyFont="1" applyBorder="1" applyAlignment="1">
      <alignment horizontal="left" vertical="top"/>
    </xf>
    <xf numFmtId="0" fontId="7" fillId="0" borderId="26" xfId="10" applyFont="1" applyBorder="1" applyAlignment="1">
      <alignment horizontal="left" vertical="top"/>
    </xf>
    <xf numFmtId="164" fontId="10" fillId="18" borderId="10" xfId="10" applyNumberFormat="1" applyFont="1" applyFill="1" applyBorder="1" applyAlignment="1">
      <alignment horizontal="center" vertical="top"/>
    </xf>
    <xf numFmtId="0" fontId="10" fillId="12" borderId="24" xfId="10" applyFont="1" applyFill="1" applyBorder="1" applyAlignment="1">
      <alignment horizontal="center" vertical="center" textRotation="90" wrapText="1"/>
    </xf>
    <xf numFmtId="0" fontId="5" fillId="4" borderId="3" xfId="10" applyFill="1" applyBorder="1" applyAlignment="1">
      <alignment horizontal="center" vertical="top" wrapText="1"/>
    </xf>
    <xf numFmtId="9" fontId="7" fillId="0" borderId="51" xfId="10" applyNumberFormat="1" applyFont="1" applyBorder="1" applyAlignment="1">
      <alignment horizontal="left" vertical="top"/>
    </xf>
    <xf numFmtId="0" fontId="7" fillId="0" borderId="53" xfId="10" applyFont="1" applyBorder="1" applyAlignment="1">
      <alignment horizontal="left" vertical="top"/>
    </xf>
    <xf numFmtId="164" fontId="7" fillId="0" borderId="34" xfId="10" applyNumberFormat="1" applyFont="1" applyBorder="1" applyAlignment="1">
      <alignment horizontal="center" vertical="top"/>
    </xf>
    <xf numFmtId="0" fontId="10" fillId="12" borderId="13" xfId="10" applyFont="1" applyFill="1" applyBorder="1" applyAlignment="1">
      <alignment horizontal="center" vertical="center" textRotation="90" wrapText="1"/>
    </xf>
    <xf numFmtId="0" fontId="5" fillId="4" borderId="0" xfId="10" applyFill="1" applyAlignment="1">
      <alignment horizontal="center" vertical="top" wrapText="1"/>
    </xf>
    <xf numFmtId="9" fontId="7" fillId="0" borderId="48" xfId="10" applyNumberFormat="1" applyFont="1" applyBorder="1" applyAlignment="1">
      <alignment horizontal="left" vertical="top"/>
    </xf>
    <xf numFmtId="0" fontId="7" fillId="0" borderId="49" xfId="10" applyFont="1" applyBorder="1" applyAlignment="1">
      <alignment horizontal="left" vertical="top"/>
    </xf>
    <xf numFmtId="0" fontId="7" fillId="0" borderId="44" xfId="10" applyFont="1" applyBorder="1" applyAlignment="1">
      <alignment horizontal="left" vertical="top"/>
    </xf>
    <xf numFmtId="0" fontId="10" fillId="12" borderId="30" xfId="10" applyFont="1" applyFill="1" applyBorder="1" applyAlignment="1">
      <alignment horizontal="center" vertical="center" textRotation="90" wrapText="1"/>
    </xf>
    <xf numFmtId="0" fontId="5" fillId="4" borderId="23" xfId="10" applyFill="1" applyBorder="1" applyAlignment="1">
      <alignment horizontal="center" vertical="top" wrapText="1"/>
    </xf>
    <xf numFmtId="9" fontId="7" fillId="0" borderId="42" xfId="10" applyNumberFormat="1" applyFont="1" applyBorder="1" applyAlignment="1">
      <alignment horizontal="left" vertical="top"/>
    </xf>
    <xf numFmtId="0" fontId="7" fillId="0" borderId="43" xfId="10" applyFont="1" applyBorder="1" applyAlignment="1">
      <alignment horizontal="left" vertical="top"/>
    </xf>
    <xf numFmtId="0" fontId="7" fillId="0" borderId="45" xfId="10" applyFont="1" applyBorder="1" applyAlignment="1">
      <alignment horizontal="left" vertical="top"/>
    </xf>
    <xf numFmtId="0" fontId="10" fillId="12" borderId="9" xfId="10" applyFont="1" applyFill="1" applyBorder="1" applyAlignment="1">
      <alignment horizontal="center" vertical="top"/>
    </xf>
    <xf numFmtId="0" fontId="26" fillId="12" borderId="24" xfId="10" applyFont="1" applyFill="1" applyBorder="1" applyAlignment="1">
      <alignment wrapText="1"/>
    </xf>
    <xf numFmtId="0" fontId="5" fillId="12" borderId="3" xfId="10" applyFill="1" applyBorder="1" applyAlignment="1">
      <alignment vertical="top" wrapText="1"/>
    </xf>
    <xf numFmtId="0" fontId="26" fillId="12" borderId="13" xfId="10" applyFont="1" applyFill="1" applyBorder="1" applyAlignment="1">
      <alignment wrapText="1"/>
    </xf>
    <xf numFmtId="164" fontId="7" fillId="15" borderId="32" xfId="10" applyNumberFormat="1" applyFont="1" applyFill="1" applyBorder="1" applyAlignment="1">
      <alignment horizontal="center" vertical="center" wrapText="1"/>
    </xf>
    <xf numFmtId="0" fontId="7" fillId="12" borderId="8" xfId="10" applyFont="1" applyFill="1" applyBorder="1" applyAlignment="1">
      <alignment horizontal="center" vertical="top"/>
    </xf>
    <xf numFmtId="0" fontId="10" fillId="12" borderId="30" xfId="10" applyFont="1" applyFill="1" applyBorder="1" applyAlignment="1">
      <alignment vertical="top" wrapText="1"/>
    </xf>
    <xf numFmtId="49" fontId="10" fillId="4" borderId="30" xfId="10" applyNumberFormat="1" applyFont="1" applyFill="1" applyBorder="1" applyAlignment="1">
      <alignment horizontal="center" vertical="top" wrapText="1"/>
    </xf>
    <xf numFmtId="49" fontId="10" fillId="10" borderId="19" xfId="10" applyNumberFormat="1" applyFont="1" applyFill="1" applyBorder="1" applyAlignment="1">
      <alignment horizontal="center" vertical="top"/>
    </xf>
    <xf numFmtId="164" fontId="10" fillId="0" borderId="30" xfId="10" applyNumberFormat="1" applyFont="1" applyBorder="1" applyAlignment="1">
      <alignment horizontal="center" vertical="top"/>
    </xf>
    <xf numFmtId="0" fontId="5" fillId="12" borderId="3" xfId="10" applyFill="1" applyBorder="1" applyAlignment="1">
      <alignment horizontal="center" vertical="top" wrapText="1"/>
    </xf>
    <xf numFmtId="49" fontId="10" fillId="10" borderId="39" xfId="10" applyNumberFormat="1" applyFont="1" applyFill="1" applyBorder="1" applyAlignment="1">
      <alignment horizontal="center" vertical="top"/>
    </xf>
    <xf numFmtId="164" fontId="7" fillId="0" borderId="57" xfId="10" applyNumberFormat="1" applyFont="1" applyBorder="1" applyAlignment="1">
      <alignment horizontal="center" vertical="center" wrapText="1"/>
    </xf>
    <xf numFmtId="49" fontId="10" fillId="12" borderId="0" xfId="10" applyNumberFormat="1" applyFont="1" applyFill="1" applyAlignment="1">
      <alignment horizontal="center" vertical="top" wrapText="1"/>
    </xf>
    <xf numFmtId="49" fontId="10" fillId="10" borderId="19" xfId="10" applyNumberFormat="1" applyFont="1" applyFill="1" applyBorder="1" applyAlignment="1">
      <alignment horizontal="center" vertical="top"/>
    </xf>
    <xf numFmtId="164" fontId="7" fillId="12" borderId="5" xfId="10" applyNumberFormat="1" applyFont="1" applyFill="1" applyBorder="1" applyAlignment="1">
      <alignment horizontal="center" vertical="top"/>
    </xf>
    <xf numFmtId="164" fontId="7" fillId="0" borderId="32" xfId="10" applyNumberFormat="1" applyFont="1" applyBorder="1" applyAlignment="1">
      <alignment horizontal="center" vertical="center" wrapText="1"/>
    </xf>
    <xf numFmtId="0" fontId="10" fillId="12" borderId="13" xfId="10" applyFont="1" applyFill="1" applyBorder="1" applyAlignment="1">
      <alignment vertical="top" wrapText="1"/>
    </xf>
    <xf numFmtId="49" fontId="10" fillId="10" borderId="8" xfId="10" applyNumberFormat="1" applyFont="1" applyFill="1" applyBorder="1" applyAlignment="1">
      <alignment horizontal="center" vertical="top"/>
    </xf>
    <xf numFmtId="0" fontId="7" fillId="0" borderId="48" xfId="9" applyFont="1" applyBorder="1" applyAlignment="1">
      <alignment horizontal="center" vertical="center" wrapText="1"/>
    </xf>
    <xf numFmtId="0" fontId="7" fillId="0" borderId="50" xfId="9" applyFont="1" applyBorder="1" applyAlignment="1">
      <alignment horizontal="center" vertical="center" wrapText="1"/>
    </xf>
    <xf numFmtId="0" fontId="7" fillId="0" borderId="44" xfId="9" applyFont="1" applyBorder="1" applyAlignment="1">
      <alignment horizontal="justify" vertical="center"/>
    </xf>
    <xf numFmtId="0" fontId="26" fillId="0" borderId="10" xfId="10" applyFont="1" applyBorder="1" applyAlignment="1">
      <alignment vertical="top" wrapText="1"/>
    </xf>
    <xf numFmtId="0" fontId="26" fillId="0" borderId="11" xfId="10" applyFont="1" applyBorder="1" applyAlignment="1">
      <alignment vertical="top" wrapText="1"/>
    </xf>
    <xf numFmtId="0" fontId="26" fillId="0" borderId="11" xfId="10" applyFont="1" applyBorder="1" applyAlignment="1">
      <alignment vertical="top" textRotation="90" wrapText="1"/>
    </xf>
    <xf numFmtId="49" fontId="10" fillId="0" borderId="11" xfId="10" applyNumberFormat="1" applyFont="1" applyBorder="1" applyAlignment="1">
      <alignment vertical="top" wrapText="1"/>
    </xf>
    <xf numFmtId="0" fontId="10" fillId="0" borderId="11" xfId="10" applyFont="1" applyBorder="1" applyAlignment="1">
      <alignment vertical="top"/>
    </xf>
    <xf numFmtId="0" fontId="10" fillId="0" borderId="12" xfId="10" applyFont="1" applyBorder="1" applyAlignment="1">
      <alignment vertical="top"/>
    </xf>
    <xf numFmtId="49" fontId="10" fillId="8" borderId="13" xfId="10" applyNumberFormat="1" applyFont="1" applyFill="1" applyBorder="1" applyAlignment="1">
      <alignment horizontal="center" vertical="top"/>
    </xf>
    <xf numFmtId="0" fontId="10" fillId="8" borderId="10" xfId="9" applyFont="1" applyFill="1" applyBorder="1" applyAlignment="1">
      <alignment horizontal="left" vertical="top"/>
    </xf>
    <xf numFmtId="0" fontId="10" fillId="8" borderId="11" xfId="9" applyFont="1" applyFill="1" applyBorder="1" applyAlignment="1">
      <alignment horizontal="left" vertical="top"/>
    </xf>
    <xf numFmtId="0" fontId="10" fillId="8" borderId="12" xfId="9" applyFont="1" applyFill="1" applyBorder="1" applyAlignment="1">
      <alignment horizontal="left" vertical="top"/>
    </xf>
    <xf numFmtId="49" fontId="10" fillId="10" borderId="9" xfId="10" applyNumberFormat="1" applyFont="1" applyFill="1" applyBorder="1" applyAlignment="1">
      <alignment horizontal="center" vertical="top"/>
    </xf>
    <xf numFmtId="0" fontId="48" fillId="0" borderId="0" xfId="10" applyFont="1" applyAlignment="1">
      <alignment horizontal="center" vertical="center" wrapText="1"/>
    </xf>
    <xf numFmtId="0" fontId="7" fillId="0" borderId="2" xfId="10" applyFont="1" applyBorder="1" applyAlignment="1">
      <alignment horizontal="center" vertical="top" wrapText="1"/>
    </xf>
    <xf numFmtId="0" fontId="7" fillId="0" borderId="56" xfId="10" applyFont="1" applyBorder="1" applyAlignment="1">
      <alignment horizontal="center" vertical="center" wrapText="1"/>
    </xf>
    <xf numFmtId="0" fontId="7" fillId="0" borderId="45" xfId="10" applyFont="1" applyBorder="1" applyAlignment="1">
      <alignment horizontal="justify" vertical="center"/>
    </xf>
    <xf numFmtId="0" fontId="26" fillId="0" borderId="0" xfId="10" applyFont="1" applyAlignment="1">
      <alignment vertical="top" wrapText="1"/>
    </xf>
    <xf numFmtId="0" fontId="26" fillId="0" borderId="0" xfId="10" applyFont="1" applyAlignment="1">
      <alignment vertical="top" textRotation="90" wrapText="1"/>
    </xf>
    <xf numFmtId="0" fontId="10" fillId="0" borderId="0" xfId="10" applyFont="1" applyAlignment="1">
      <alignment vertical="top"/>
    </xf>
    <xf numFmtId="0" fontId="10" fillId="0" borderId="19" xfId="10" applyFont="1" applyBorder="1" applyAlignment="1">
      <alignment vertical="top"/>
    </xf>
    <xf numFmtId="49" fontId="10" fillId="10" borderId="13" xfId="10" applyNumberFormat="1" applyFont="1" applyFill="1" applyBorder="1" applyAlignment="1">
      <alignment horizontal="center" vertical="top"/>
    </xf>
    <xf numFmtId="0" fontId="5" fillId="0" borderId="15" xfId="10" applyBorder="1" applyAlignment="1">
      <alignment horizontal="center" vertical="top" wrapText="1"/>
    </xf>
    <xf numFmtId="0" fontId="7" fillId="0" borderId="22" xfId="10" applyFont="1" applyBorder="1" applyAlignment="1">
      <alignment horizontal="justify" vertical="center"/>
    </xf>
    <xf numFmtId="0" fontId="5" fillId="0" borderId="6" xfId="10" applyBorder="1" applyAlignment="1">
      <alignment horizontal="center" vertical="top" wrapText="1"/>
    </xf>
    <xf numFmtId="0" fontId="26" fillId="0" borderId="23" xfId="10" applyFont="1" applyBorder="1" applyAlignment="1">
      <alignment vertical="top" wrapText="1"/>
    </xf>
    <xf numFmtId="0" fontId="26" fillId="0" borderId="23" xfId="10" applyFont="1" applyBorder="1" applyAlignment="1">
      <alignment vertical="top" textRotation="90" wrapText="1"/>
    </xf>
    <xf numFmtId="49" fontId="10" fillId="9" borderId="30" xfId="10" applyNumberFormat="1" applyFont="1" applyFill="1" applyBorder="1" applyAlignment="1">
      <alignment horizontal="center" vertical="top"/>
    </xf>
    <xf numFmtId="0" fontId="10" fillId="9" borderId="10" xfId="10" applyFont="1" applyFill="1" applyBorder="1" applyAlignment="1">
      <alignment horizontal="left" vertical="top"/>
    </xf>
    <xf numFmtId="0" fontId="5" fillId="10" borderId="11" xfId="10" applyFill="1" applyBorder="1"/>
    <xf numFmtId="0" fontId="10" fillId="10" borderId="11" xfId="10" applyFont="1" applyFill="1" applyBorder="1" applyAlignment="1">
      <alignment horizontal="left" vertical="top"/>
    </xf>
    <xf numFmtId="0" fontId="10" fillId="10" borderId="11" xfId="10" applyFont="1" applyFill="1" applyBorder="1" applyAlignment="1">
      <alignment horizontal="left" vertical="top" textRotation="90"/>
    </xf>
    <xf numFmtId="0" fontId="10" fillId="10" borderId="11" xfId="10" applyFont="1" applyFill="1" applyBorder="1"/>
    <xf numFmtId="49" fontId="10" fillId="10" borderId="9" xfId="10" applyNumberFormat="1" applyFont="1" applyFill="1" applyBorder="1" applyAlignment="1">
      <alignment horizontal="center" vertical="top" wrapText="1"/>
    </xf>
    <xf numFmtId="0" fontId="7" fillId="0" borderId="2" xfId="10" applyFont="1" applyBorder="1" applyAlignment="1">
      <alignment horizontal="center" vertical="center" textRotation="90"/>
    </xf>
    <xf numFmtId="0" fontId="6" fillId="0" borderId="61" xfId="10" applyFont="1" applyBorder="1" applyAlignment="1">
      <alignment horizontal="center" vertical="center" textRotation="90" wrapText="1"/>
    </xf>
    <xf numFmtId="0" fontId="7" fillId="0" borderId="18" xfId="10" applyFont="1" applyBorder="1" applyAlignment="1">
      <alignment horizontal="center" vertical="center" textRotation="90"/>
    </xf>
    <xf numFmtId="0" fontId="6" fillId="0" borderId="16" xfId="10" applyFont="1" applyBorder="1" applyAlignment="1">
      <alignment horizontal="center" vertical="center" textRotation="90" wrapText="1"/>
    </xf>
    <xf numFmtId="0" fontId="6" fillId="0" borderId="7" xfId="10" applyFont="1" applyBorder="1" applyAlignment="1">
      <alignment horizontal="center" vertical="center" textRotation="90" wrapText="1"/>
    </xf>
    <xf numFmtId="0" fontId="7" fillId="0" borderId="3" xfId="10" applyFont="1" applyBorder="1"/>
    <xf numFmtId="0" fontId="32" fillId="0" borderId="3" xfId="10" applyFont="1" applyBorder="1" applyAlignment="1">
      <alignment horizontal="center" vertical="center"/>
    </xf>
    <xf numFmtId="0" fontId="10" fillId="0" borderId="0" xfId="10" applyFont="1" applyAlignment="1">
      <alignment horizontal="center" vertical="center" textRotation="90"/>
    </xf>
    <xf numFmtId="0" fontId="31" fillId="0" borderId="0" xfId="10" applyFont="1" applyAlignment="1">
      <alignment horizontal="center" vertical="top" wrapText="1"/>
    </xf>
    <xf numFmtId="0" fontId="31" fillId="0" borderId="0" xfId="10" applyFont="1" applyAlignment="1">
      <alignment horizontal="center" vertical="center" wrapText="1"/>
    </xf>
    <xf numFmtId="0" fontId="63" fillId="0" borderId="0" xfId="12"/>
    <xf numFmtId="0" fontId="5" fillId="0" borderId="0" xfId="12" applyFont="1"/>
    <xf numFmtId="164" fontId="10" fillId="0" borderId="0" xfId="12" applyNumberFormat="1" applyFont="1" applyAlignment="1">
      <alignment vertical="top" wrapText="1"/>
    </xf>
    <xf numFmtId="164" fontId="7" fillId="0" borderId="0" xfId="12" applyNumberFormat="1" applyFont="1" applyAlignment="1">
      <alignment vertical="top" wrapText="1"/>
    </xf>
    <xf numFmtId="0" fontId="52" fillId="0" borderId="0" xfId="12" applyFont="1" applyAlignment="1">
      <alignment vertical="top"/>
    </xf>
    <xf numFmtId="0" fontId="30" fillId="0" borderId="0" xfId="12" applyFont="1" applyAlignment="1">
      <alignment vertical="top"/>
    </xf>
    <xf numFmtId="0" fontId="7" fillId="0" borderId="0" xfId="12" applyFont="1" applyAlignment="1">
      <alignment vertical="top"/>
    </xf>
    <xf numFmtId="164" fontId="22" fillId="0" borderId="0" xfId="12" applyNumberFormat="1" applyFont="1" applyAlignment="1">
      <alignment horizontal="right" vertical="top" wrapText="1"/>
    </xf>
    <xf numFmtId="164" fontId="7" fillId="0" borderId="0" xfId="5" applyNumberFormat="1" applyFont="1" applyAlignment="1">
      <alignment vertical="top" wrapText="1"/>
    </xf>
    <xf numFmtId="0" fontId="64" fillId="0" borderId="0" xfId="12" applyFont="1" applyAlignment="1">
      <alignment vertical="center" wrapText="1"/>
    </xf>
    <xf numFmtId="0" fontId="10" fillId="0" borderId="0" xfId="4" applyFont="1" applyAlignment="1">
      <alignment horizontal="center" vertical="center" wrapText="1"/>
    </xf>
    <xf numFmtId="49" fontId="60" fillId="0" borderId="0" xfId="12" applyNumberFormat="1" applyFont="1" applyAlignment="1">
      <alignment vertical="top" wrapText="1"/>
    </xf>
    <xf numFmtId="0" fontId="21" fillId="0" borderId="0" xfId="12" applyFont="1" applyAlignment="1">
      <alignment horizontal="center" vertical="top"/>
    </xf>
    <xf numFmtId="49" fontId="19" fillId="0" borderId="0" xfId="12" applyNumberFormat="1" applyFont="1" applyAlignment="1">
      <alignment vertical="top"/>
    </xf>
    <xf numFmtId="49" fontId="7" fillId="0" borderId="0" xfId="12" applyNumberFormat="1" applyFont="1" applyAlignment="1">
      <alignment vertical="top"/>
    </xf>
    <xf numFmtId="0" fontId="36" fillId="0" borderId="0" xfId="12" applyFont="1" applyAlignment="1">
      <alignment horizontal="center" vertical="top"/>
    </xf>
    <xf numFmtId="0" fontId="7" fillId="0" borderId="2" xfId="12" applyFont="1" applyBorder="1" applyAlignment="1">
      <alignment horizontal="left" vertical="center" wrapText="1"/>
    </xf>
    <xf numFmtId="0" fontId="7" fillId="0" borderId="3" xfId="12" applyFont="1" applyBorder="1" applyAlignment="1">
      <alignment horizontal="left" vertical="center" wrapText="1"/>
    </xf>
    <xf numFmtId="0" fontId="7" fillId="0" borderId="4" xfId="12" applyFont="1" applyBorder="1" applyAlignment="1">
      <alignment horizontal="left" vertical="center" wrapText="1"/>
    </xf>
    <xf numFmtId="0" fontId="7" fillId="0" borderId="6" xfId="12" applyFont="1" applyBorder="1" applyAlignment="1">
      <alignment horizontal="left" vertical="center" wrapText="1"/>
    </xf>
    <xf numFmtId="0" fontId="7" fillId="0" borderId="7" xfId="12" applyFont="1" applyBorder="1" applyAlignment="1">
      <alignment horizontal="left" vertical="center" wrapText="1"/>
    </xf>
    <xf numFmtId="0" fontId="7" fillId="0" borderId="8" xfId="12" applyFont="1" applyBorder="1" applyAlignment="1">
      <alignment horizontal="left" vertical="center" wrapText="1"/>
    </xf>
    <xf numFmtId="164" fontId="17" fillId="3" borderId="24" xfId="4" applyNumberFormat="1" applyFont="1" applyFill="1" applyBorder="1" applyAlignment="1">
      <alignment horizontal="center" vertical="top" wrapText="1"/>
    </xf>
    <xf numFmtId="0" fontId="10" fillId="3" borderId="10" xfId="12" applyFont="1" applyFill="1" applyBorder="1" applyAlignment="1">
      <alignment horizontal="left" vertical="center" wrapText="1"/>
    </xf>
    <xf numFmtId="0" fontId="10" fillId="3" borderId="11" xfId="12" applyFont="1" applyFill="1" applyBorder="1" applyAlignment="1">
      <alignment horizontal="left" vertical="center" wrapText="1"/>
    </xf>
    <xf numFmtId="0" fontId="10" fillId="3" borderId="12" xfId="12" applyFont="1" applyFill="1" applyBorder="1" applyAlignment="1">
      <alignment horizontal="left" vertical="center" wrapText="1"/>
    </xf>
    <xf numFmtId="0" fontId="7" fillId="4" borderId="2" xfId="12" applyFont="1" applyFill="1" applyBorder="1" applyAlignment="1">
      <alignment horizontal="left" vertical="top" wrapText="1"/>
    </xf>
    <xf numFmtId="0" fontId="7" fillId="4" borderId="3" xfId="12" applyFont="1" applyFill="1" applyBorder="1" applyAlignment="1">
      <alignment horizontal="left" vertical="top" wrapText="1"/>
    </xf>
    <xf numFmtId="0" fontId="7" fillId="4" borderId="4" xfId="12" applyFont="1" applyFill="1" applyBorder="1" applyAlignment="1">
      <alignment horizontal="left" vertical="top" wrapText="1"/>
    </xf>
    <xf numFmtId="0" fontId="7" fillId="4" borderId="15" xfId="12" applyFont="1" applyFill="1" applyBorder="1" applyAlignment="1">
      <alignment horizontal="left" vertical="top" wrapText="1"/>
    </xf>
    <xf numFmtId="0" fontId="7" fillId="4" borderId="16" xfId="12" applyFont="1" applyFill="1" applyBorder="1" applyAlignment="1">
      <alignment horizontal="left" vertical="top" wrapText="1"/>
    </xf>
    <xf numFmtId="0" fontId="7" fillId="4" borderId="17" xfId="12" applyFont="1" applyFill="1" applyBorder="1" applyAlignment="1">
      <alignment horizontal="left" vertical="top" wrapText="1"/>
    </xf>
    <xf numFmtId="0" fontId="7" fillId="4" borderId="15" xfId="12" applyFont="1" applyFill="1" applyBorder="1" applyAlignment="1">
      <alignment horizontal="left" vertical="center" wrapText="1"/>
    </xf>
    <xf numFmtId="0" fontId="7" fillId="4" borderId="16" xfId="12" applyFont="1" applyFill="1" applyBorder="1" applyAlignment="1">
      <alignment horizontal="left" vertical="center" wrapText="1"/>
    </xf>
    <xf numFmtId="0" fontId="7" fillId="4" borderId="17" xfId="12" applyFont="1" applyFill="1" applyBorder="1" applyAlignment="1">
      <alignment horizontal="left" vertical="center" wrapText="1"/>
    </xf>
    <xf numFmtId="0" fontId="7" fillId="4" borderId="18" xfId="12" applyFont="1" applyFill="1" applyBorder="1" applyAlignment="1">
      <alignment horizontal="left" vertical="center" wrapText="1"/>
    </xf>
    <xf numFmtId="0" fontId="7" fillId="4" borderId="0" xfId="12" applyFont="1" applyFill="1" applyAlignment="1">
      <alignment horizontal="left" vertical="center" wrapText="1"/>
    </xf>
    <xf numFmtId="0" fontId="7" fillId="4" borderId="19" xfId="12" applyFont="1" applyFill="1" applyBorder="1" applyAlignment="1">
      <alignment horizontal="left" vertical="center" wrapText="1"/>
    </xf>
    <xf numFmtId="0" fontId="10" fillId="5" borderId="10" xfId="12" applyFont="1" applyFill="1" applyBorder="1" applyAlignment="1">
      <alignment horizontal="left" vertical="center" wrapText="1"/>
    </xf>
    <xf numFmtId="0" fontId="10" fillId="5" borderId="11" xfId="12" applyFont="1" applyFill="1" applyBorder="1" applyAlignment="1">
      <alignment horizontal="left" vertical="center" wrapText="1"/>
    </xf>
    <xf numFmtId="0" fontId="10" fillId="5" borderId="12" xfId="12" applyFont="1" applyFill="1" applyBorder="1" applyAlignment="1">
      <alignment horizontal="left" vertical="center" wrapText="1"/>
    </xf>
    <xf numFmtId="0" fontId="7" fillId="0" borderId="18" xfId="12" applyFont="1" applyBorder="1" applyAlignment="1">
      <alignment horizontal="left" vertical="center" wrapText="1"/>
    </xf>
    <xf numFmtId="0" fontId="7" fillId="0" borderId="0" xfId="12" applyFont="1" applyAlignment="1">
      <alignment horizontal="left" vertical="center" wrapText="1"/>
    </xf>
    <xf numFmtId="0" fontId="7" fillId="0" borderId="19" xfId="12" applyFont="1" applyBorder="1" applyAlignment="1">
      <alignment horizontal="left" vertical="center" wrapText="1"/>
    </xf>
    <xf numFmtId="164" fontId="17" fillId="5" borderId="29" xfId="4" applyNumberFormat="1" applyFont="1" applyFill="1" applyBorder="1" applyAlignment="1">
      <alignment horizontal="center" vertical="top" wrapText="1"/>
    </xf>
    <xf numFmtId="49" fontId="7" fillId="0" borderId="23" xfId="12" applyNumberFormat="1" applyFont="1" applyBorder="1" applyAlignment="1">
      <alignment vertical="top"/>
    </xf>
    <xf numFmtId="49" fontId="7" fillId="0" borderId="23" xfId="12" applyNumberFormat="1" applyFont="1" applyBorder="1" applyAlignment="1">
      <alignment vertical="top" textRotation="90"/>
    </xf>
    <xf numFmtId="0" fontId="7" fillId="5" borderId="10" xfId="12" applyFont="1" applyFill="1" applyBorder="1" applyAlignment="1">
      <alignment vertical="top"/>
    </xf>
    <xf numFmtId="0" fontId="7" fillId="5" borderId="11" xfId="12" applyFont="1" applyFill="1" applyBorder="1" applyAlignment="1">
      <alignment vertical="top"/>
    </xf>
    <xf numFmtId="0" fontId="7" fillId="5" borderId="12" xfId="12" applyFont="1" applyFill="1" applyBorder="1" applyAlignment="1">
      <alignment vertical="top"/>
    </xf>
    <xf numFmtId="164" fontId="17" fillId="5" borderId="9" xfId="12" applyNumberFormat="1" applyFont="1" applyFill="1" applyBorder="1" applyAlignment="1">
      <alignment horizontal="center" vertical="top"/>
    </xf>
    <xf numFmtId="49" fontId="10" fillId="5" borderId="10" xfId="12" applyNumberFormat="1" applyFont="1" applyFill="1" applyBorder="1" applyAlignment="1">
      <alignment horizontal="right" vertical="top"/>
    </xf>
    <xf numFmtId="49" fontId="10" fillId="5" borderId="11" xfId="12" applyNumberFormat="1" applyFont="1" applyFill="1" applyBorder="1" applyAlignment="1">
      <alignment horizontal="right" vertical="top"/>
    </xf>
    <xf numFmtId="49" fontId="10" fillId="5" borderId="12" xfId="12" applyNumberFormat="1" applyFont="1" applyFill="1" applyBorder="1" applyAlignment="1">
      <alignment horizontal="right" vertical="top"/>
    </xf>
    <xf numFmtId="49" fontId="10" fillId="10" borderId="4" xfId="9" applyNumberFormat="1" applyFont="1" applyFill="1" applyBorder="1" applyAlignment="1">
      <alignment vertical="top"/>
    </xf>
    <xf numFmtId="164" fontId="17" fillId="10" borderId="24" xfId="9" applyNumberFormat="1" applyFont="1" applyFill="1" applyBorder="1" applyAlignment="1">
      <alignment horizontal="center" vertical="top"/>
    </xf>
    <xf numFmtId="49" fontId="10" fillId="9" borderId="44" xfId="12" applyNumberFormat="1" applyFont="1" applyFill="1" applyBorder="1" applyAlignment="1">
      <alignment horizontal="center" vertical="top" wrapText="1"/>
    </xf>
    <xf numFmtId="0" fontId="7" fillId="8" borderId="10" xfId="12" applyFont="1" applyFill="1" applyBorder="1" applyAlignment="1">
      <alignment vertical="top"/>
    </xf>
    <xf numFmtId="0" fontId="7" fillId="8" borderId="11" xfId="12" applyFont="1" applyFill="1" applyBorder="1" applyAlignment="1">
      <alignment vertical="top"/>
    </xf>
    <xf numFmtId="0" fontId="7" fillId="8" borderId="12" xfId="12" applyFont="1" applyFill="1" applyBorder="1" applyAlignment="1">
      <alignment vertical="top"/>
    </xf>
    <xf numFmtId="164" fontId="10" fillId="8" borderId="9" xfId="12" applyNumberFormat="1" applyFont="1" applyFill="1" applyBorder="1" applyAlignment="1">
      <alignment horizontal="center" vertical="top"/>
    </xf>
    <xf numFmtId="0" fontId="10" fillId="8" borderId="9" xfId="12" applyFont="1" applyFill="1" applyBorder="1" applyAlignment="1">
      <alignment horizontal="center" vertical="top"/>
    </xf>
    <xf numFmtId="0" fontId="10" fillId="8" borderId="10" xfId="12" applyFont="1" applyFill="1" applyBorder="1" applyAlignment="1">
      <alignment horizontal="right" vertical="top" wrapText="1"/>
    </xf>
    <xf numFmtId="0" fontId="10" fillId="8" borderId="3" xfId="12" applyFont="1" applyFill="1" applyBorder="1" applyAlignment="1">
      <alignment horizontal="right" vertical="top" wrapText="1"/>
    </xf>
    <xf numFmtId="0" fontId="10" fillId="8" borderId="11" xfId="12" applyFont="1" applyFill="1" applyBorder="1" applyAlignment="1">
      <alignment horizontal="right" vertical="top" wrapText="1"/>
    </xf>
    <xf numFmtId="0" fontId="10" fillId="8" borderId="12" xfId="12" applyFont="1" applyFill="1" applyBorder="1" applyAlignment="1">
      <alignment horizontal="right" vertical="top" wrapText="1"/>
    </xf>
    <xf numFmtId="49" fontId="10" fillId="14" borderId="9" xfId="12" applyNumberFormat="1" applyFont="1" applyFill="1" applyBorder="1" applyAlignment="1">
      <alignment horizontal="center" vertical="top"/>
    </xf>
    <xf numFmtId="49" fontId="10" fillId="9" borderId="12" xfId="12" applyNumberFormat="1" applyFont="1" applyFill="1" applyBorder="1" applyAlignment="1">
      <alignment horizontal="center" vertical="top"/>
    </xf>
    <xf numFmtId="49" fontId="7" fillId="15" borderId="60" xfId="12" applyNumberFormat="1" applyFont="1" applyFill="1" applyBorder="1" applyAlignment="1">
      <alignment horizontal="center" vertical="center" wrapText="1"/>
    </xf>
    <xf numFmtId="0" fontId="7" fillId="4" borderId="57" xfId="12" applyFont="1" applyFill="1" applyBorder="1" applyAlignment="1">
      <alignment horizontal="center" vertical="center"/>
    </xf>
    <xf numFmtId="0" fontId="7" fillId="4" borderId="64" xfId="12" applyFont="1" applyFill="1" applyBorder="1" applyAlignment="1">
      <alignment vertical="center" wrapText="1"/>
    </xf>
    <xf numFmtId="164" fontId="10" fillId="21" borderId="1" xfId="12" applyNumberFormat="1" applyFont="1" applyFill="1" applyBorder="1" applyAlignment="1">
      <alignment horizontal="center" vertical="top"/>
    </xf>
    <xf numFmtId="0" fontId="10" fillId="18" borderId="4" xfId="12" applyFont="1" applyFill="1" applyBorder="1" applyAlignment="1">
      <alignment horizontal="center" vertical="top"/>
    </xf>
    <xf numFmtId="49" fontId="7" fillId="0" borderId="24" xfId="12" applyNumberFormat="1" applyFont="1" applyBorder="1" applyAlignment="1">
      <alignment horizontal="center" vertical="top" wrapText="1"/>
    </xf>
    <xf numFmtId="49" fontId="7" fillId="0" borderId="13" xfId="12" applyNumberFormat="1" applyFont="1" applyBorder="1" applyAlignment="1">
      <alignment horizontal="center" vertical="center" textRotation="90"/>
    </xf>
    <xf numFmtId="0" fontId="10" fillId="12" borderId="24" xfId="12" applyFont="1" applyFill="1" applyBorder="1" applyAlignment="1">
      <alignment horizontal="center" vertical="center" textRotation="90" wrapText="1"/>
    </xf>
    <xf numFmtId="0" fontId="65" fillId="13" borderId="2" xfId="7" applyFont="1" applyFill="1" applyBorder="1" applyAlignment="1">
      <alignment horizontal="left" vertical="top" wrapText="1"/>
    </xf>
    <xf numFmtId="0" fontId="5" fillId="4" borderId="24" xfId="12" applyFont="1" applyFill="1" applyBorder="1" applyAlignment="1">
      <alignment horizontal="center" vertical="top" wrapText="1"/>
    </xf>
    <xf numFmtId="49" fontId="10" fillId="13" borderId="24" xfId="12" applyNumberFormat="1" applyFont="1" applyFill="1" applyBorder="1" applyAlignment="1">
      <alignment horizontal="center" vertical="top" wrapText="1"/>
    </xf>
    <xf numFmtId="0" fontId="5" fillId="12" borderId="3" xfId="12" applyFont="1" applyFill="1" applyBorder="1" applyAlignment="1">
      <alignment horizontal="center" vertical="top" wrapText="1"/>
    </xf>
    <xf numFmtId="49" fontId="10" fillId="8" borderId="24" xfId="12" applyNumberFormat="1" applyFont="1" applyFill="1" applyBorder="1" applyAlignment="1">
      <alignment horizontal="center" vertical="top"/>
    </xf>
    <xf numFmtId="49" fontId="10" fillId="9" borderId="24" xfId="12" applyNumberFormat="1" applyFont="1" applyFill="1" applyBorder="1" applyAlignment="1">
      <alignment horizontal="center" vertical="top"/>
    </xf>
    <xf numFmtId="164" fontId="56" fillId="0" borderId="0" xfId="12" applyNumberFormat="1" applyFont="1"/>
    <xf numFmtId="0" fontId="5" fillId="8" borderId="0" xfId="12" applyFont="1" applyFill="1"/>
    <xf numFmtId="0" fontId="56" fillId="8" borderId="0" xfId="12" applyFont="1" applyFill="1"/>
    <xf numFmtId="0" fontId="7" fillId="0" borderId="2" xfId="6" applyFont="1" applyBorder="1" applyAlignment="1">
      <alignment horizontal="center" vertical="top"/>
    </xf>
    <xf numFmtId="0" fontId="7" fillId="0" borderId="43" xfId="12" applyFont="1" applyBorder="1" applyAlignment="1">
      <alignment horizontal="center" vertical="top" wrapText="1"/>
    </xf>
    <xf numFmtId="0" fontId="7" fillId="0" borderId="45" xfId="12" applyFont="1" applyBorder="1" applyAlignment="1">
      <alignment horizontal="left" vertical="top" wrapText="1"/>
    </xf>
    <xf numFmtId="164" fontId="7" fillId="0" borderId="13" xfId="12" applyNumberFormat="1" applyFont="1" applyBorder="1" applyAlignment="1">
      <alignment horizontal="center" vertical="top"/>
    </xf>
    <xf numFmtId="0" fontId="7" fillId="0" borderId="22" xfId="12" applyFont="1" applyBorder="1" applyAlignment="1">
      <alignment horizontal="center" vertical="top"/>
    </xf>
    <xf numFmtId="0" fontId="7" fillId="0" borderId="15" xfId="7" applyFont="1" applyBorder="1" applyAlignment="1">
      <alignment vertical="top" wrapText="1"/>
    </xf>
    <xf numFmtId="49" fontId="7" fillId="0" borderId="13" xfId="12" applyNumberFormat="1" applyFont="1" applyBorder="1" applyAlignment="1">
      <alignment horizontal="center" vertical="top" wrapText="1"/>
    </xf>
    <xf numFmtId="0" fontId="10" fillId="12" borderId="13" xfId="12" applyFont="1" applyFill="1" applyBorder="1" applyAlignment="1">
      <alignment horizontal="center" vertical="center" textRotation="90" wrapText="1"/>
    </xf>
    <xf numFmtId="0" fontId="65" fillId="13" borderId="18" xfId="7" applyFont="1" applyFill="1" applyBorder="1" applyAlignment="1">
      <alignment horizontal="left" vertical="top" wrapText="1"/>
    </xf>
    <xf numFmtId="0" fontId="5" fillId="4" borderId="13" xfId="12" applyFont="1" applyFill="1" applyBorder="1" applyAlignment="1">
      <alignment horizontal="center" vertical="top" wrapText="1"/>
    </xf>
    <xf numFmtId="49" fontId="10" fillId="13" borderId="13" xfId="12" applyNumberFormat="1" applyFont="1" applyFill="1" applyBorder="1" applyAlignment="1">
      <alignment horizontal="center" vertical="top" wrapText="1"/>
    </xf>
    <xf numFmtId="49" fontId="10" fillId="12" borderId="0" xfId="12" applyNumberFormat="1" applyFont="1" applyFill="1" applyAlignment="1">
      <alignment horizontal="center" vertical="top" wrapText="1"/>
    </xf>
    <xf numFmtId="49" fontId="10" fillId="8" borderId="13" xfId="12" applyNumberFormat="1" applyFont="1" applyFill="1" applyBorder="1" applyAlignment="1">
      <alignment horizontal="center" vertical="top"/>
    </xf>
    <xf numFmtId="49" fontId="10" fillId="9" borderId="13" xfId="12" applyNumberFormat="1" applyFont="1" applyFill="1" applyBorder="1" applyAlignment="1">
      <alignment horizontal="center" vertical="top"/>
    </xf>
    <xf numFmtId="0" fontId="56" fillId="0" borderId="0" xfId="12" applyFont="1"/>
    <xf numFmtId="0" fontId="7" fillId="0" borderId="60" xfId="12" applyFont="1" applyBorder="1" applyAlignment="1">
      <alignment horizontal="center" vertical="center"/>
    </xf>
    <xf numFmtId="0" fontId="7" fillId="0" borderId="57" xfId="12" applyFont="1" applyBorder="1" applyAlignment="1">
      <alignment horizontal="center" vertical="center"/>
    </xf>
    <xf numFmtId="0" fontId="7" fillId="0" borderId="64" xfId="12" applyFont="1" applyBorder="1" applyAlignment="1">
      <alignment vertical="center" wrapText="1"/>
    </xf>
    <xf numFmtId="164" fontId="7" fillId="0" borderId="29" xfId="12" applyNumberFormat="1" applyFont="1" applyBorder="1" applyAlignment="1">
      <alignment horizontal="center" vertical="top"/>
    </xf>
    <xf numFmtId="0" fontId="7" fillId="0" borderId="29" xfId="12" applyFont="1" applyBorder="1" applyAlignment="1">
      <alignment horizontal="center" vertical="top"/>
    </xf>
    <xf numFmtId="0" fontId="36" fillId="0" borderId="6" xfId="7" applyFont="1" applyBorder="1" applyAlignment="1">
      <alignment vertical="top" wrapText="1"/>
    </xf>
    <xf numFmtId="49" fontId="7" fillId="0" borderId="30" xfId="12" applyNumberFormat="1" applyFont="1" applyBorder="1" applyAlignment="1">
      <alignment horizontal="center" vertical="top" wrapText="1"/>
    </xf>
    <xf numFmtId="0" fontId="65" fillId="13" borderId="34" xfId="7" applyFont="1" applyFill="1" applyBorder="1" applyAlignment="1">
      <alignment horizontal="left" vertical="top" wrapText="1"/>
    </xf>
    <xf numFmtId="49" fontId="10" fillId="13" borderId="30" xfId="12" applyNumberFormat="1" applyFont="1" applyFill="1" applyBorder="1" applyAlignment="1">
      <alignment horizontal="center" vertical="top" wrapText="1"/>
    </xf>
    <xf numFmtId="49" fontId="10" fillId="8" borderId="30" xfId="12" applyNumberFormat="1" applyFont="1" applyFill="1" applyBorder="1" applyAlignment="1">
      <alignment horizontal="center" vertical="top"/>
    </xf>
    <xf numFmtId="49" fontId="10" fillId="9" borderId="30" xfId="12" applyNumberFormat="1" applyFont="1" applyFill="1" applyBorder="1" applyAlignment="1">
      <alignment horizontal="center" vertical="top"/>
    </xf>
    <xf numFmtId="49" fontId="7" fillId="0" borderId="60" xfId="12" applyNumberFormat="1" applyFont="1" applyBorder="1" applyAlignment="1">
      <alignment horizontal="center" vertical="center" wrapText="1"/>
    </xf>
    <xf numFmtId="0" fontId="7" fillId="4" borderId="65" xfId="12" applyFont="1" applyFill="1" applyBorder="1" applyAlignment="1">
      <alignment vertical="center" wrapText="1"/>
    </xf>
    <xf numFmtId="164" fontId="10" fillId="21" borderId="39" xfId="12" applyNumberFormat="1" applyFont="1" applyFill="1" applyBorder="1" applyAlignment="1">
      <alignment horizontal="center" vertical="top"/>
    </xf>
    <xf numFmtId="49" fontId="7" fillId="0" borderId="3" xfId="12" applyNumberFormat="1" applyFont="1" applyBorder="1" applyAlignment="1">
      <alignment vertical="top" wrapText="1"/>
    </xf>
    <xf numFmtId="0" fontId="5" fillId="12" borderId="24" xfId="12" applyFont="1" applyFill="1" applyBorder="1" applyAlignment="1">
      <alignment horizontal="center" vertical="top" wrapText="1"/>
    </xf>
    <xf numFmtId="0" fontId="7" fillId="0" borderId="66" xfId="12" applyFont="1" applyBorder="1" applyAlignment="1">
      <alignment horizontal="center" vertical="top"/>
    </xf>
    <xf numFmtId="0" fontId="7" fillId="0" borderId="27" xfId="12" applyFont="1" applyBorder="1" applyAlignment="1">
      <alignment horizontal="center" vertical="top"/>
    </xf>
    <xf numFmtId="0" fontId="7" fillId="0" borderId="28" xfId="12" applyFont="1" applyBorder="1" applyAlignment="1">
      <alignment vertical="top" wrapText="1"/>
    </xf>
    <xf numFmtId="164" fontId="7" fillId="0" borderId="17" xfId="12" applyNumberFormat="1" applyFont="1" applyBorder="1" applyAlignment="1">
      <alignment horizontal="center" vertical="top"/>
    </xf>
    <xf numFmtId="49" fontId="7" fillId="0" borderId="0" xfId="12" applyNumberFormat="1" applyFont="1" applyAlignment="1">
      <alignment vertical="top" wrapText="1"/>
    </xf>
    <xf numFmtId="49" fontId="10" fillId="12" borderId="13" xfId="12" applyNumberFormat="1" applyFont="1" applyFill="1" applyBorder="1" applyAlignment="1">
      <alignment horizontal="center" vertical="top" wrapText="1"/>
    </xf>
    <xf numFmtId="49" fontId="7" fillId="15" borderId="40" xfId="12" applyNumberFormat="1" applyFont="1" applyFill="1" applyBorder="1" applyAlignment="1">
      <alignment horizontal="center" vertical="center" wrapText="1"/>
    </xf>
    <xf numFmtId="0" fontId="7" fillId="4" borderId="32" xfId="12" applyFont="1" applyFill="1" applyBorder="1" applyAlignment="1">
      <alignment horizontal="center" vertical="center"/>
    </xf>
    <xf numFmtId="0" fontId="7" fillId="4" borderId="33" xfId="12" applyFont="1" applyFill="1" applyBorder="1" applyAlignment="1">
      <alignment vertical="center" wrapText="1"/>
    </xf>
    <xf numFmtId="164" fontId="7" fillId="0" borderId="8" xfId="12" applyNumberFormat="1" applyFont="1" applyBorder="1" applyAlignment="1">
      <alignment horizontal="center" vertical="top"/>
    </xf>
    <xf numFmtId="0" fontId="5" fillId="4" borderId="30" xfId="12" applyFont="1" applyFill="1" applyBorder="1" applyAlignment="1">
      <alignment horizontal="center" vertical="top" wrapText="1"/>
    </xf>
    <xf numFmtId="49" fontId="10" fillId="12" borderId="30" xfId="12" applyNumberFormat="1" applyFont="1" applyFill="1" applyBorder="1" applyAlignment="1">
      <alignment horizontal="center" vertical="top" wrapText="1"/>
    </xf>
    <xf numFmtId="164" fontId="7" fillId="0" borderId="0" xfId="12" applyNumberFormat="1" applyFont="1" applyAlignment="1">
      <alignment horizontal="center" vertical="top"/>
    </xf>
    <xf numFmtId="0" fontId="10" fillId="0" borderId="0" xfId="12" applyFont="1" applyAlignment="1">
      <alignment horizontal="center" vertical="top"/>
    </xf>
    <xf numFmtId="0" fontId="7" fillId="0" borderId="46" xfId="12" applyFont="1" applyBorder="1" applyAlignment="1">
      <alignment vertical="center"/>
    </xf>
    <xf numFmtId="0" fontId="7" fillId="0" borderId="25" xfId="12" applyFont="1" applyBorder="1" applyAlignment="1">
      <alignment vertical="center"/>
    </xf>
    <xf numFmtId="0" fontId="7" fillId="0" borderId="26" xfId="12" applyFont="1" applyBorder="1" applyAlignment="1">
      <alignment vertical="center" wrapText="1"/>
    </xf>
    <xf numFmtId="164" fontId="10" fillId="12" borderId="24" xfId="12" applyNumberFormat="1" applyFont="1" applyFill="1" applyBorder="1" applyAlignment="1">
      <alignment horizontal="center" vertical="top"/>
    </xf>
    <xf numFmtId="0" fontId="10" fillId="12" borderId="39" xfId="12" applyFont="1" applyFill="1" applyBorder="1" applyAlignment="1">
      <alignment horizontal="center" vertical="top"/>
    </xf>
    <xf numFmtId="49" fontId="7" fillId="0" borderId="24" xfId="12" applyNumberFormat="1" applyFont="1" applyBorder="1" applyAlignment="1">
      <alignment vertical="top" wrapText="1"/>
    </xf>
    <xf numFmtId="0" fontId="10" fillId="12" borderId="2" xfId="12" applyFont="1" applyFill="1" applyBorder="1" applyAlignment="1">
      <alignment horizontal="left" vertical="top" wrapText="1"/>
    </xf>
    <xf numFmtId="0" fontId="10" fillId="12" borderId="3" xfId="12" applyFont="1" applyFill="1" applyBorder="1" applyAlignment="1">
      <alignment horizontal="left" vertical="top" wrapText="1"/>
    </xf>
    <xf numFmtId="49" fontId="10" fillId="12" borderId="0" xfId="12" applyNumberFormat="1" applyFont="1" applyFill="1" applyAlignment="1">
      <alignment vertical="top" wrapText="1"/>
    </xf>
    <xf numFmtId="49" fontId="10" fillId="14" borderId="24" xfId="12" applyNumberFormat="1" applyFont="1" applyFill="1" applyBorder="1" applyAlignment="1">
      <alignment horizontal="center" vertical="top"/>
    </xf>
    <xf numFmtId="0" fontId="7" fillId="0" borderId="0" xfId="12" applyFont="1" applyAlignment="1">
      <alignment horizontal="center" vertical="top"/>
    </xf>
    <xf numFmtId="0" fontId="7" fillId="0" borderId="48" xfId="12" applyFont="1" applyBorder="1" applyAlignment="1">
      <alignment vertical="center"/>
    </xf>
    <xf numFmtId="0" fontId="7" fillId="0" borderId="50" xfId="12" applyFont="1" applyBorder="1" applyAlignment="1">
      <alignment vertical="center"/>
    </xf>
    <xf numFmtId="0" fontId="7" fillId="0" borderId="44" xfId="12" applyFont="1" applyBorder="1" applyAlignment="1">
      <alignment vertical="center" wrapText="1"/>
    </xf>
    <xf numFmtId="164" fontId="7" fillId="12" borderId="29" xfId="12" applyNumberFormat="1" applyFont="1" applyFill="1" applyBorder="1" applyAlignment="1">
      <alignment horizontal="center" vertical="top"/>
    </xf>
    <xf numFmtId="0" fontId="7" fillId="12" borderId="29" xfId="12" applyFont="1" applyFill="1" applyBorder="1" applyAlignment="1">
      <alignment horizontal="center" vertical="top"/>
    </xf>
    <xf numFmtId="49" fontId="7" fillId="0" borderId="34" xfId="12" applyNumberFormat="1" applyFont="1" applyBorder="1" applyAlignment="1">
      <alignment vertical="top" wrapText="1"/>
    </xf>
    <xf numFmtId="49" fontId="7" fillId="0" borderId="30" xfId="12" applyNumberFormat="1" applyFont="1" applyBorder="1" applyAlignment="1">
      <alignment vertical="top" wrapText="1"/>
    </xf>
    <xf numFmtId="0" fontId="10" fillId="12" borderId="18" xfId="12" applyFont="1" applyFill="1" applyBorder="1" applyAlignment="1">
      <alignment horizontal="left" vertical="top" wrapText="1"/>
    </xf>
    <xf numFmtId="0" fontId="10" fillId="12" borderId="0" xfId="12" applyFont="1" applyFill="1" applyAlignment="1">
      <alignment horizontal="left" vertical="top" wrapText="1"/>
    </xf>
    <xf numFmtId="49" fontId="10" fillId="14" borderId="13" xfId="12" applyNumberFormat="1" applyFont="1" applyFill="1" applyBorder="1" applyAlignment="1">
      <alignment horizontal="center" vertical="top"/>
    </xf>
    <xf numFmtId="0" fontId="7" fillId="0" borderId="36" xfId="12" applyFont="1" applyBorder="1" applyAlignment="1">
      <alignment horizontal="center" vertical="center"/>
    </xf>
    <xf numFmtId="0" fontId="7" fillId="0" borderId="70" xfId="12" applyFont="1" applyBorder="1" applyAlignment="1">
      <alignment vertical="center"/>
    </xf>
    <xf numFmtId="0" fontId="7" fillId="0" borderId="38" xfId="12" applyFont="1" applyBorder="1" applyAlignment="1">
      <alignment vertical="center" wrapText="1"/>
    </xf>
    <xf numFmtId="164" fontId="7" fillId="12" borderId="13" xfId="12" applyNumberFormat="1" applyFont="1" applyFill="1" applyBorder="1" applyAlignment="1">
      <alignment horizontal="center" vertical="top"/>
    </xf>
    <xf numFmtId="0" fontId="7" fillId="12" borderId="19" xfId="12" applyFont="1" applyFill="1" applyBorder="1" applyAlignment="1">
      <alignment horizontal="center" vertical="top"/>
    </xf>
    <xf numFmtId="0" fontId="7" fillId="0" borderId="31" xfId="7" applyFont="1" applyBorder="1" applyAlignment="1">
      <alignment vertical="top" wrapText="1"/>
    </xf>
    <xf numFmtId="0" fontId="7" fillId="0" borderId="40" xfId="12" applyFont="1" applyBorder="1" applyAlignment="1">
      <alignment horizontal="center" vertical="center"/>
    </xf>
    <xf numFmtId="0" fontId="7" fillId="0" borderId="32" xfId="12" applyFont="1" applyBorder="1" applyAlignment="1">
      <alignment horizontal="center" vertical="center"/>
    </xf>
    <xf numFmtId="0" fontId="7" fillId="0" borderId="33" xfId="12" applyFont="1" applyBorder="1" applyAlignment="1">
      <alignment vertical="center" wrapText="1"/>
    </xf>
    <xf numFmtId="0" fontId="36" fillId="0" borderId="29" xfId="7" applyFont="1" applyBorder="1" applyAlignment="1">
      <alignment vertical="top" wrapText="1"/>
    </xf>
    <xf numFmtId="49" fontId="7" fillId="0" borderId="30" xfId="12" applyNumberFormat="1" applyFont="1" applyBorder="1" applyAlignment="1">
      <alignment horizontal="center" vertical="center" textRotation="90"/>
    </xf>
    <xf numFmtId="0" fontId="10" fillId="12" borderId="30" xfId="12" applyFont="1" applyFill="1" applyBorder="1" applyAlignment="1">
      <alignment horizontal="center" vertical="center" textRotation="90" wrapText="1"/>
    </xf>
    <xf numFmtId="0" fontId="10" fillId="12" borderId="34" xfId="12" applyFont="1" applyFill="1" applyBorder="1" applyAlignment="1">
      <alignment horizontal="left" vertical="top" wrapText="1"/>
    </xf>
    <xf numFmtId="0" fontId="10" fillId="12" borderId="23" xfId="12" applyFont="1" applyFill="1" applyBorder="1" applyAlignment="1">
      <alignment horizontal="left" vertical="top" wrapText="1"/>
    </xf>
    <xf numFmtId="49" fontId="10" fillId="12" borderId="23" xfId="12" applyNumberFormat="1" applyFont="1" applyFill="1" applyBorder="1" applyAlignment="1">
      <alignment vertical="top" wrapText="1"/>
    </xf>
    <xf numFmtId="49" fontId="10" fillId="14" borderId="30" xfId="12" applyNumberFormat="1" applyFont="1" applyFill="1" applyBorder="1" applyAlignment="1">
      <alignment horizontal="center" vertical="top"/>
    </xf>
    <xf numFmtId="0" fontId="7" fillId="0" borderId="46" xfId="12" applyFont="1" applyBorder="1" applyAlignment="1">
      <alignment horizontal="center" vertical="center" wrapText="1"/>
    </xf>
    <xf numFmtId="0" fontId="7" fillId="0" borderId="69" xfId="12" applyFont="1" applyBorder="1" applyAlignment="1">
      <alignment horizontal="center" vertical="center"/>
    </xf>
    <xf numFmtId="0" fontId="7" fillId="0" borderId="62" xfId="12" applyFont="1" applyBorder="1" applyAlignment="1">
      <alignment horizontal="justify" vertical="center"/>
    </xf>
    <xf numFmtId="0" fontId="26" fillId="0" borderId="11" xfId="12" applyFont="1" applyBorder="1" applyAlignment="1">
      <alignment vertical="top" wrapText="1"/>
    </xf>
    <xf numFmtId="49" fontId="10" fillId="0" borderId="11" xfId="12" applyNumberFormat="1" applyFont="1" applyBorder="1" applyAlignment="1">
      <alignment vertical="top" wrapText="1"/>
    </xf>
    <xf numFmtId="0" fontId="10" fillId="0" borderId="11" xfId="12" applyFont="1" applyBorder="1" applyAlignment="1">
      <alignment vertical="top"/>
    </xf>
    <xf numFmtId="0" fontId="10" fillId="0" borderId="12" xfId="12" applyFont="1" applyBorder="1" applyAlignment="1">
      <alignment vertical="top"/>
    </xf>
    <xf numFmtId="49" fontId="10" fillId="14" borderId="30" xfId="12" applyNumberFormat="1" applyFont="1" applyFill="1" applyBorder="1" applyAlignment="1">
      <alignment horizontal="center" vertical="top"/>
    </xf>
    <xf numFmtId="49" fontId="10" fillId="9" borderId="35" xfId="12" applyNumberFormat="1" applyFont="1" applyFill="1" applyBorder="1" applyAlignment="1">
      <alignment horizontal="center" vertical="top"/>
    </xf>
    <xf numFmtId="0" fontId="26" fillId="8" borderId="10" xfId="12" applyFont="1" applyFill="1" applyBorder="1" applyAlignment="1">
      <alignment vertical="top" wrapText="1"/>
    </xf>
    <xf numFmtId="0" fontId="26" fillId="8" borderId="11" xfId="12" applyFont="1" applyFill="1" applyBorder="1" applyAlignment="1">
      <alignment vertical="top" wrapText="1"/>
    </xf>
    <xf numFmtId="49" fontId="10" fillId="8" borderId="11" xfId="12" applyNumberFormat="1" applyFont="1" applyFill="1" applyBorder="1" applyAlignment="1">
      <alignment vertical="top" wrapText="1"/>
    </xf>
    <xf numFmtId="0" fontId="10" fillId="8" borderId="11" xfId="12" applyFont="1" applyFill="1" applyBorder="1" applyAlignment="1">
      <alignment vertical="top"/>
    </xf>
    <xf numFmtId="0" fontId="10" fillId="8" borderId="12" xfId="12" applyFont="1" applyFill="1" applyBorder="1" applyAlignment="1">
      <alignment vertical="top"/>
    </xf>
    <xf numFmtId="9" fontId="7" fillId="8" borderId="10" xfId="12" applyNumberFormat="1" applyFont="1" applyFill="1" applyBorder="1" applyAlignment="1">
      <alignment horizontal="center" vertical="top"/>
    </xf>
    <xf numFmtId="0" fontId="7" fillId="8" borderId="11" xfId="12" applyFont="1" applyFill="1" applyBorder="1" applyAlignment="1">
      <alignment horizontal="left" vertical="top"/>
    </xf>
    <xf numFmtId="0" fontId="7" fillId="8" borderId="12" xfId="12" applyFont="1" applyFill="1" applyBorder="1" applyAlignment="1">
      <alignment horizontal="left" vertical="top"/>
    </xf>
    <xf numFmtId="0" fontId="7" fillId="0" borderId="2" xfId="12" applyFont="1" applyBorder="1" applyAlignment="1">
      <alignment horizontal="center" vertical="center" wrapText="1"/>
    </xf>
    <xf numFmtId="0" fontId="7" fillId="0" borderId="25" xfId="12" applyFont="1" applyBorder="1" applyAlignment="1">
      <alignment horizontal="center" vertical="center"/>
    </xf>
    <xf numFmtId="164" fontId="10" fillId="18" borderId="9" xfId="12" applyNumberFormat="1" applyFont="1" applyFill="1" applyBorder="1" applyAlignment="1">
      <alignment horizontal="center" vertical="top"/>
    </xf>
    <xf numFmtId="0" fontId="10" fillId="18" borderId="1" xfId="12" applyFont="1" applyFill="1" applyBorder="1" applyAlignment="1">
      <alignment horizontal="center" vertical="top"/>
    </xf>
    <xf numFmtId="49" fontId="7" fillId="0" borderId="24" xfId="12" applyNumberFormat="1" applyFont="1" applyBorder="1" applyAlignment="1">
      <alignment horizontal="center" vertical="top"/>
    </xf>
    <xf numFmtId="0" fontId="7" fillId="13" borderId="24" xfId="12" applyFont="1" applyFill="1" applyBorder="1" applyAlignment="1">
      <alignment horizontal="left" vertical="top" wrapText="1"/>
    </xf>
    <xf numFmtId="49" fontId="10" fillId="4" borderId="0" xfId="12" applyNumberFormat="1" applyFont="1" applyFill="1" applyAlignment="1">
      <alignment horizontal="center" vertical="top" wrapText="1"/>
    </xf>
    <xf numFmtId="49" fontId="10" fillId="12" borderId="3" xfId="12" applyNumberFormat="1" applyFont="1" applyFill="1" applyBorder="1" applyAlignment="1">
      <alignment vertical="top" wrapText="1"/>
    </xf>
    <xf numFmtId="49" fontId="10" fillId="14" borderId="24" xfId="12" applyNumberFormat="1" applyFont="1" applyFill="1" applyBorder="1" applyAlignment="1">
      <alignment vertical="top"/>
    </xf>
    <xf numFmtId="49" fontId="10" fillId="9" borderId="24" xfId="12" applyNumberFormat="1" applyFont="1" applyFill="1" applyBorder="1" applyAlignment="1">
      <alignment vertical="top"/>
    </xf>
    <xf numFmtId="164" fontId="10" fillId="0" borderId="9" xfId="12" applyNumberFormat="1" applyFont="1" applyBorder="1" applyAlignment="1">
      <alignment horizontal="center" vertical="top"/>
    </xf>
    <xf numFmtId="0" fontId="5" fillId="0" borderId="0" xfId="12" applyFont="1" applyAlignment="1">
      <alignment horizontal="center" vertical="center"/>
    </xf>
    <xf numFmtId="49" fontId="7" fillId="0" borderId="30" xfId="12" applyNumberFormat="1" applyFont="1" applyBorder="1" applyAlignment="1">
      <alignment horizontal="center" vertical="top"/>
    </xf>
    <xf numFmtId="0" fontId="7" fillId="13" borderId="30" xfId="12" applyFont="1" applyFill="1" applyBorder="1" applyAlignment="1">
      <alignment horizontal="left" vertical="top" wrapText="1"/>
    </xf>
    <xf numFmtId="49" fontId="10" fillId="14" borderId="30" xfId="12" applyNumberFormat="1" applyFont="1" applyFill="1" applyBorder="1" applyAlignment="1">
      <alignment vertical="top"/>
    </xf>
    <xf numFmtId="49" fontId="10" fillId="9" borderId="30" xfId="12" applyNumberFormat="1" applyFont="1" applyFill="1" applyBorder="1" applyAlignment="1">
      <alignment vertical="top"/>
    </xf>
    <xf numFmtId="49" fontId="7" fillId="0" borderId="24" xfId="12" applyNumberFormat="1" applyFont="1" applyBorder="1" applyAlignment="1">
      <alignment horizontal="center" vertical="top"/>
    </xf>
    <xf numFmtId="0" fontId="65" fillId="13" borderId="24" xfId="7" applyFont="1" applyFill="1" applyBorder="1" applyAlignment="1">
      <alignment horizontal="left" vertical="top" wrapText="1"/>
    </xf>
    <xf numFmtId="49" fontId="10" fillId="4" borderId="13" xfId="12" applyNumberFormat="1" applyFont="1" applyFill="1" applyBorder="1" applyAlignment="1">
      <alignment horizontal="center" vertical="top" wrapText="1"/>
    </xf>
    <xf numFmtId="0" fontId="7" fillId="0" borderId="48" xfId="12" applyFont="1" applyBorder="1" applyAlignment="1">
      <alignment horizontal="center" vertical="center" wrapText="1"/>
    </xf>
    <xf numFmtId="0" fontId="7" fillId="0" borderId="50" xfId="12" applyFont="1" applyBorder="1" applyAlignment="1">
      <alignment horizontal="center" vertical="center"/>
    </xf>
    <xf numFmtId="49" fontId="7" fillId="0" borderId="30" xfId="12" applyNumberFormat="1" applyFont="1" applyBorder="1" applyAlignment="1">
      <alignment horizontal="center" vertical="top"/>
    </xf>
    <xf numFmtId="0" fontId="65" fillId="13" borderId="30" xfId="7" applyFont="1" applyFill="1" applyBorder="1" applyAlignment="1">
      <alignment horizontal="left" vertical="top" wrapText="1"/>
    </xf>
    <xf numFmtId="49" fontId="7" fillId="0" borderId="3" xfId="12" applyNumberFormat="1" applyFont="1" applyBorder="1" applyAlignment="1">
      <alignment vertical="top"/>
    </xf>
    <xf numFmtId="0" fontId="7" fillId="0" borderId="51" xfId="12" applyFont="1" applyBorder="1" applyAlignment="1">
      <alignment horizontal="center" vertical="center" wrapText="1"/>
    </xf>
    <xf numFmtId="0" fontId="7" fillId="0" borderId="58" xfId="12" applyFont="1" applyBorder="1" applyAlignment="1">
      <alignment horizontal="center" vertical="center"/>
    </xf>
    <xf numFmtId="0" fontId="7" fillId="0" borderId="52" xfId="12" applyFont="1" applyBorder="1" applyAlignment="1">
      <alignment vertical="center" wrapText="1"/>
    </xf>
    <xf numFmtId="164" fontId="7" fillId="0" borderId="24" xfId="12" applyNumberFormat="1" applyFont="1" applyBorder="1" applyAlignment="1">
      <alignment horizontal="center" vertical="top"/>
    </xf>
    <xf numFmtId="0" fontId="7" fillId="0" borderId="17" xfId="12" applyFont="1" applyBorder="1" applyAlignment="1">
      <alignment horizontal="center" vertical="top"/>
    </xf>
    <xf numFmtId="49" fontId="7" fillId="0" borderId="13" xfId="12" applyNumberFormat="1" applyFont="1" applyBorder="1" applyAlignment="1">
      <alignment horizontal="center" vertical="top"/>
    </xf>
    <xf numFmtId="0" fontId="65" fillId="13" borderId="13" xfId="7" applyFont="1" applyFill="1" applyBorder="1" applyAlignment="1">
      <alignment horizontal="left" vertical="top" wrapText="1"/>
    </xf>
    <xf numFmtId="49" fontId="10" fillId="14" borderId="13" xfId="12" applyNumberFormat="1" applyFont="1" applyFill="1" applyBorder="1" applyAlignment="1">
      <alignment vertical="top"/>
    </xf>
    <xf numFmtId="49" fontId="10" fillId="9" borderId="13" xfId="12" applyNumberFormat="1" applyFont="1" applyFill="1" applyBorder="1" applyAlignment="1">
      <alignment vertical="top"/>
    </xf>
    <xf numFmtId="164" fontId="7" fillId="0" borderId="14" xfId="12" applyNumberFormat="1" applyFont="1" applyBorder="1" applyAlignment="1">
      <alignment horizontal="center" vertical="top"/>
    </xf>
    <xf numFmtId="0" fontId="7" fillId="0" borderId="0" xfId="7" applyFont="1" applyAlignment="1">
      <alignment vertical="top" wrapText="1"/>
    </xf>
    <xf numFmtId="0" fontId="7" fillId="0" borderId="49" xfId="12" applyFont="1" applyBorder="1" applyAlignment="1">
      <alignment vertical="center" wrapText="1"/>
    </xf>
    <xf numFmtId="0" fontId="7" fillId="0" borderId="8" xfId="12" applyFont="1" applyBorder="1" applyAlignment="1">
      <alignment horizontal="center" vertical="top"/>
    </xf>
    <xf numFmtId="0" fontId="7" fillId="0" borderId="16" xfId="7" applyFont="1" applyBorder="1" applyAlignment="1">
      <alignment vertical="top" wrapText="1"/>
    </xf>
    <xf numFmtId="0" fontId="7" fillId="0" borderId="46" xfId="12" applyFont="1" applyBorder="1" applyAlignment="1">
      <alignment vertical="center" wrapText="1"/>
    </xf>
    <xf numFmtId="164" fontId="7" fillId="15" borderId="47" xfId="12" applyNumberFormat="1" applyFont="1" applyFill="1" applyBorder="1" applyAlignment="1">
      <alignment vertical="center" wrapText="1"/>
    </xf>
    <xf numFmtId="0" fontId="7" fillId="0" borderId="45" xfId="12" applyFont="1" applyBorder="1" applyAlignment="1">
      <alignment vertical="top" wrapText="1"/>
    </xf>
    <xf numFmtId="0" fontId="10" fillId="18" borderId="11" xfId="12" applyFont="1" applyFill="1" applyBorder="1" applyAlignment="1">
      <alignment horizontal="center" vertical="top"/>
    </xf>
    <xf numFmtId="0" fontId="56" fillId="0" borderId="0" xfId="12" applyFont="1" applyAlignment="1">
      <alignment horizontal="right"/>
    </xf>
    <xf numFmtId="0" fontId="7" fillId="0" borderId="60" xfId="12" applyFont="1" applyBorder="1" applyAlignment="1">
      <alignment horizontal="center" vertical="center" wrapText="1"/>
    </xf>
    <xf numFmtId="164" fontId="7" fillId="15" borderId="57" xfId="12" applyNumberFormat="1" applyFont="1" applyFill="1" applyBorder="1" applyAlignment="1">
      <alignment horizontal="center" vertical="center" wrapText="1"/>
    </xf>
    <xf numFmtId="0" fontId="7" fillId="0" borderId="65" xfId="12" applyFont="1" applyBorder="1" applyAlignment="1">
      <alignment vertical="top" wrapText="1"/>
    </xf>
    <xf numFmtId="164" fontId="7" fillId="0" borderId="4" xfId="12" applyNumberFormat="1" applyFont="1" applyBorder="1" applyAlignment="1">
      <alignment horizontal="center" vertical="top"/>
    </xf>
    <xf numFmtId="0" fontId="7" fillId="0" borderId="1" xfId="12" applyFont="1" applyBorder="1" applyAlignment="1">
      <alignment horizontal="center" vertical="top"/>
    </xf>
    <xf numFmtId="49" fontId="7" fillId="0" borderId="13" xfId="12" applyNumberFormat="1" applyFont="1" applyBorder="1" applyAlignment="1">
      <alignment horizontal="center" vertical="top"/>
    </xf>
    <xf numFmtId="0" fontId="7" fillId="0" borderId="65" xfId="12" applyFont="1" applyBorder="1" applyAlignment="1">
      <alignment vertical="center" wrapText="1"/>
    </xf>
    <xf numFmtId="0" fontId="7" fillId="0" borderId="5" xfId="12" applyFont="1" applyBorder="1" applyAlignment="1">
      <alignment horizontal="center" vertical="top"/>
    </xf>
    <xf numFmtId="0" fontId="7" fillId="0" borderId="40" xfId="12" applyFont="1" applyBorder="1" applyAlignment="1">
      <alignment horizontal="center" vertical="center" wrapText="1"/>
    </xf>
    <xf numFmtId="164" fontId="7" fillId="15" borderId="32" xfId="12" applyNumberFormat="1" applyFont="1" applyFill="1" applyBorder="1" applyAlignment="1">
      <alignment horizontal="center" vertical="center" wrapText="1"/>
    </xf>
    <xf numFmtId="0" fontId="7" fillId="0" borderId="33" xfId="12" applyFont="1" applyBorder="1" applyAlignment="1">
      <alignment vertical="top" wrapText="1"/>
    </xf>
    <xf numFmtId="164" fontId="10" fillId="0" borderId="0" xfId="12" applyNumberFormat="1" applyFont="1" applyAlignment="1">
      <alignment horizontal="center" vertical="top"/>
    </xf>
    <xf numFmtId="0" fontId="7" fillId="0" borderId="51" xfId="12" applyFont="1" applyBorder="1" applyAlignment="1">
      <alignment horizontal="center" vertical="center" wrapText="1"/>
    </xf>
    <xf numFmtId="164" fontId="7" fillId="15" borderId="58" xfId="12" applyNumberFormat="1" applyFont="1" applyFill="1" applyBorder="1" applyAlignment="1">
      <alignment horizontal="center" vertical="center" wrapText="1"/>
    </xf>
    <xf numFmtId="0" fontId="7" fillId="0" borderId="26" xfId="12" applyFont="1" applyBorder="1" applyAlignment="1">
      <alignment horizontal="left" vertical="top" wrapText="1"/>
    </xf>
    <xf numFmtId="164" fontId="10" fillId="12" borderId="1" xfId="12" applyNumberFormat="1" applyFont="1" applyFill="1" applyBorder="1" applyAlignment="1">
      <alignment horizontal="center" vertical="top"/>
    </xf>
    <xf numFmtId="0" fontId="10" fillId="12" borderId="1" xfId="12" applyFont="1" applyFill="1" applyBorder="1" applyAlignment="1">
      <alignment horizontal="center" vertical="top"/>
    </xf>
    <xf numFmtId="0" fontId="10" fillId="12" borderId="2" xfId="12" applyFont="1" applyFill="1" applyBorder="1" applyAlignment="1">
      <alignment horizontal="center" vertical="top" wrapText="1"/>
    </xf>
    <xf numFmtId="0" fontId="10" fillId="12" borderId="3" xfId="12" applyFont="1" applyFill="1" applyBorder="1" applyAlignment="1">
      <alignment horizontal="center" vertical="top" wrapText="1"/>
    </xf>
    <xf numFmtId="0" fontId="7" fillId="0" borderId="53" xfId="12" applyFont="1" applyBorder="1" applyAlignment="1">
      <alignment horizontal="left" vertical="top" wrapText="1"/>
    </xf>
    <xf numFmtId="164" fontId="7" fillId="12" borderId="14" xfId="12" applyNumberFormat="1" applyFont="1" applyFill="1" applyBorder="1" applyAlignment="1">
      <alignment horizontal="center" vertical="top"/>
    </xf>
    <xf numFmtId="0" fontId="7" fillId="12" borderId="14" xfId="12" applyFont="1" applyFill="1" applyBorder="1" applyAlignment="1">
      <alignment horizontal="center" vertical="top"/>
    </xf>
    <xf numFmtId="49" fontId="7" fillId="0" borderId="13" xfId="12" applyNumberFormat="1" applyFont="1" applyBorder="1" applyAlignment="1">
      <alignment vertical="top" wrapText="1"/>
    </xf>
    <xf numFmtId="0" fontId="10" fillId="12" borderId="18" xfId="12" applyFont="1" applyFill="1" applyBorder="1" applyAlignment="1">
      <alignment horizontal="center" vertical="top" wrapText="1"/>
    </xf>
    <xf numFmtId="0" fontId="10" fillId="12" borderId="0" xfId="12" applyFont="1" applyFill="1" applyAlignment="1">
      <alignment horizontal="center" vertical="top" wrapText="1"/>
    </xf>
    <xf numFmtId="0" fontId="7" fillId="12" borderId="5" xfId="12" applyFont="1" applyFill="1" applyBorder="1" applyAlignment="1">
      <alignment horizontal="center" vertical="top"/>
    </xf>
    <xf numFmtId="0" fontId="7" fillId="0" borderId="36" xfId="12" applyFont="1" applyBorder="1" applyAlignment="1">
      <alignment horizontal="center" vertical="center" wrapText="1"/>
    </xf>
    <xf numFmtId="164" fontId="7" fillId="15" borderId="70" xfId="12" applyNumberFormat="1" applyFont="1" applyFill="1" applyBorder="1" applyAlignment="1">
      <alignment horizontal="center" vertical="center" wrapText="1"/>
    </xf>
    <xf numFmtId="0" fontId="7" fillId="0" borderId="44" xfId="12" applyFont="1" applyBorder="1" applyAlignment="1">
      <alignment horizontal="left" vertical="top" wrapText="1"/>
    </xf>
    <xf numFmtId="0" fontId="7" fillId="0" borderId="6" xfId="7" applyFont="1" applyBorder="1" applyAlignment="1">
      <alignment vertical="top" wrapText="1"/>
    </xf>
    <xf numFmtId="0" fontId="10" fillId="12" borderId="34" xfId="12" applyFont="1" applyFill="1" applyBorder="1" applyAlignment="1">
      <alignment horizontal="center" vertical="top" wrapText="1"/>
    </xf>
    <xf numFmtId="0" fontId="10" fillId="12" borderId="23" xfId="12" applyFont="1" applyFill="1" applyBorder="1" applyAlignment="1">
      <alignment horizontal="center" vertical="top" wrapText="1"/>
    </xf>
    <xf numFmtId="49" fontId="7" fillId="0" borderId="42" xfId="12" applyNumberFormat="1" applyFont="1" applyBorder="1" applyAlignment="1">
      <alignment horizontal="center" vertical="center" wrapText="1"/>
    </xf>
    <xf numFmtId="0" fontId="7" fillId="4" borderId="56" xfId="12" applyFont="1" applyFill="1" applyBorder="1" applyAlignment="1">
      <alignment horizontal="center" vertical="center"/>
    </xf>
    <xf numFmtId="0" fontId="7" fillId="4" borderId="45" xfId="12" applyFont="1" applyFill="1" applyBorder="1" applyAlignment="1">
      <alignment vertical="center" wrapText="1"/>
    </xf>
    <xf numFmtId="164" fontId="10" fillId="21" borderId="22" xfId="12" applyNumberFormat="1" applyFont="1" applyFill="1" applyBorder="1" applyAlignment="1">
      <alignment horizontal="center" vertical="top"/>
    </xf>
    <xf numFmtId="49" fontId="7" fillId="0" borderId="2" xfId="12" applyNumberFormat="1" applyFont="1" applyBorder="1" applyAlignment="1">
      <alignment vertical="top" wrapText="1"/>
    </xf>
    <xf numFmtId="49" fontId="7" fillId="0" borderId="24" xfId="12" applyNumberFormat="1" applyFont="1" applyBorder="1" applyAlignment="1">
      <alignment horizontal="center" vertical="center" textRotation="90"/>
    </xf>
    <xf numFmtId="0" fontId="65" fillId="13" borderId="2" xfId="7" applyFont="1" applyFill="1" applyBorder="1" applyAlignment="1">
      <alignment horizontal="left" vertical="top"/>
    </xf>
    <xf numFmtId="0" fontId="5" fillId="4" borderId="24" xfId="12" applyFont="1" applyFill="1" applyBorder="1" applyAlignment="1">
      <alignment horizontal="center" vertical="top" wrapText="1"/>
    </xf>
    <xf numFmtId="49" fontId="7" fillId="0" borderId="48" xfId="12" applyNumberFormat="1" applyFont="1" applyBorder="1" applyAlignment="1">
      <alignment horizontal="center" vertical="center" wrapText="1"/>
    </xf>
    <xf numFmtId="0" fontId="7" fillId="4" borderId="50" xfId="12" applyFont="1" applyFill="1" applyBorder="1" applyAlignment="1">
      <alignment horizontal="center" vertical="center"/>
    </xf>
    <xf numFmtId="0" fontId="7" fillId="4" borderId="44" xfId="12" applyFont="1" applyFill="1" applyBorder="1" applyAlignment="1">
      <alignment vertical="center" wrapText="1"/>
    </xf>
    <xf numFmtId="164" fontId="7" fillId="0" borderId="9" xfId="12" applyNumberFormat="1" applyFont="1" applyBorder="1" applyAlignment="1">
      <alignment horizontal="center" vertical="top"/>
    </xf>
    <xf numFmtId="0" fontId="65" fillId="13" borderId="34" xfId="7" applyFont="1" applyFill="1" applyBorder="1" applyAlignment="1">
      <alignment horizontal="left" vertical="top"/>
    </xf>
    <xf numFmtId="0" fontId="5" fillId="4" borderId="30" xfId="12" applyFont="1" applyFill="1" applyBorder="1" applyAlignment="1">
      <alignment horizontal="center" vertical="top" wrapText="1"/>
    </xf>
    <xf numFmtId="164" fontId="10" fillId="21" borderId="71" xfId="12" applyNumberFormat="1" applyFont="1" applyFill="1" applyBorder="1" applyAlignment="1">
      <alignment horizontal="center" vertical="top"/>
    </xf>
    <xf numFmtId="49" fontId="36" fillId="0" borderId="2" xfId="12" applyNumberFormat="1" applyFont="1" applyBorder="1" applyAlignment="1">
      <alignment vertical="top" wrapText="1"/>
    </xf>
    <xf numFmtId="164" fontId="7" fillId="0" borderId="22" xfId="12" applyNumberFormat="1" applyFont="1" applyBorder="1" applyAlignment="1">
      <alignment horizontal="center" vertical="top"/>
    </xf>
    <xf numFmtId="49" fontId="7" fillId="0" borderId="51" xfId="12" applyNumberFormat="1" applyFont="1" applyBorder="1" applyAlignment="1">
      <alignment horizontal="center" vertical="center" wrapText="1"/>
    </xf>
    <xf numFmtId="0" fontId="7" fillId="4" borderId="58" xfId="12" applyFont="1" applyFill="1" applyBorder="1" applyAlignment="1">
      <alignment horizontal="center" vertical="center"/>
    </xf>
    <xf numFmtId="0" fontId="7" fillId="4" borderId="53" xfId="12" applyFont="1" applyFill="1" applyBorder="1" applyAlignment="1">
      <alignment vertical="center" wrapText="1"/>
    </xf>
    <xf numFmtId="164" fontId="10" fillId="21" borderId="24" xfId="12" applyNumberFormat="1" applyFont="1" applyFill="1" applyBorder="1" applyAlignment="1">
      <alignment horizontal="center" vertical="top"/>
    </xf>
    <xf numFmtId="0" fontId="7" fillId="4" borderId="57" xfId="12" applyFont="1" applyFill="1" applyBorder="1" applyAlignment="1">
      <alignment vertical="top"/>
    </xf>
    <xf numFmtId="0" fontId="65" fillId="13" borderId="24" xfId="7" applyFont="1" applyFill="1" applyBorder="1" applyAlignment="1">
      <alignment horizontal="left" vertical="top"/>
    </xf>
    <xf numFmtId="0" fontId="5" fillId="4" borderId="13" xfId="12" applyFont="1" applyFill="1" applyBorder="1" applyAlignment="1">
      <alignment horizontal="center" vertical="top" wrapText="1"/>
    </xf>
    <xf numFmtId="49" fontId="7" fillId="0" borderId="66" xfId="12" applyNumberFormat="1" applyFont="1" applyBorder="1" applyAlignment="1">
      <alignment horizontal="center" vertical="center" wrapText="1"/>
    </xf>
    <xf numFmtId="0" fontId="7" fillId="4" borderId="27" xfId="12" applyFont="1" applyFill="1" applyBorder="1" applyAlignment="1">
      <alignment horizontal="center" vertical="center"/>
    </xf>
    <xf numFmtId="0" fontId="65" fillId="13" borderId="30" xfId="7" applyFont="1" applyFill="1" applyBorder="1" applyAlignment="1">
      <alignment horizontal="left" vertical="top"/>
    </xf>
    <xf numFmtId="0" fontId="7" fillId="0" borderId="66" xfId="12" applyFont="1" applyBorder="1" applyAlignment="1">
      <alignment horizontal="center" vertical="center"/>
    </xf>
    <xf numFmtId="164" fontId="7" fillId="15" borderId="27" xfId="12" applyNumberFormat="1" applyFont="1" applyFill="1" applyBorder="1" applyAlignment="1">
      <alignment horizontal="center" vertical="center" wrapText="1"/>
    </xf>
    <xf numFmtId="0" fontId="7" fillId="0" borderId="28" xfId="12" applyFont="1" applyBorder="1" applyAlignment="1">
      <alignment horizontal="justify" vertical="center"/>
    </xf>
    <xf numFmtId="49" fontId="7" fillId="0" borderId="19" xfId="12" applyNumberFormat="1" applyFont="1" applyBorder="1" applyAlignment="1">
      <alignment horizontal="center" vertical="center" textRotation="90"/>
    </xf>
    <xf numFmtId="0" fontId="7" fillId="0" borderId="48" xfId="12" applyFont="1" applyBorder="1" applyAlignment="1">
      <alignment horizontal="center" vertical="center"/>
    </xf>
    <xf numFmtId="164" fontId="7" fillId="15" borderId="50" xfId="12" applyNumberFormat="1" applyFont="1" applyFill="1" applyBorder="1" applyAlignment="1">
      <alignment horizontal="center" vertical="center" wrapText="1"/>
    </xf>
    <xf numFmtId="0" fontId="7" fillId="0" borderId="44" xfId="12" applyFont="1" applyBorder="1" applyAlignment="1">
      <alignment horizontal="justify" vertical="center"/>
    </xf>
    <xf numFmtId="164" fontId="7" fillId="0" borderId="19" xfId="12" applyNumberFormat="1" applyFont="1" applyBorder="1" applyAlignment="1">
      <alignment horizontal="center" vertical="top"/>
    </xf>
    <xf numFmtId="0" fontId="65" fillId="13" borderId="18" xfId="7" applyFont="1" applyFill="1" applyBorder="1" applyAlignment="1">
      <alignment horizontal="left" vertical="top"/>
    </xf>
    <xf numFmtId="0" fontId="66" fillId="13" borderId="2" xfId="7" applyFont="1" applyFill="1" applyBorder="1" applyAlignment="1">
      <alignment horizontal="left" vertical="top"/>
    </xf>
    <xf numFmtId="0" fontId="66" fillId="13" borderId="18" xfId="7" applyFont="1" applyFill="1" applyBorder="1" applyAlignment="1">
      <alignment horizontal="left" vertical="top"/>
    </xf>
    <xf numFmtId="164" fontId="36" fillId="0" borderId="17" xfId="12" applyNumberFormat="1" applyFont="1" applyBorder="1" applyAlignment="1">
      <alignment horizontal="center" vertical="top"/>
    </xf>
    <xf numFmtId="0" fontId="7" fillId="0" borderId="14" xfId="12" applyFont="1" applyBorder="1" applyAlignment="1">
      <alignment horizontal="center" vertical="top"/>
    </xf>
    <xf numFmtId="49" fontId="7" fillId="15" borderId="48" xfId="12" applyNumberFormat="1" applyFont="1" applyFill="1" applyBorder="1" applyAlignment="1">
      <alignment horizontal="center" vertical="center" wrapText="1"/>
    </xf>
    <xf numFmtId="49" fontId="7" fillId="0" borderId="35" xfId="12" applyNumberFormat="1" applyFont="1" applyBorder="1" applyAlignment="1">
      <alignment horizontal="center" vertical="center" textRotation="90"/>
    </xf>
    <xf numFmtId="0" fontId="66" fillId="13" borderId="34" xfId="7" applyFont="1" applyFill="1" applyBorder="1" applyAlignment="1">
      <alignment horizontal="left" vertical="top"/>
    </xf>
    <xf numFmtId="164" fontId="17" fillId="0" borderId="0" xfId="12" applyNumberFormat="1" applyFont="1" applyAlignment="1">
      <alignment horizontal="center" vertical="top"/>
    </xf>
    <xf numFmtId="0" fontId="7" fillId="4" borderId="46" xfId="12" applyFont="1" applyFill="1" applyBorder="1" applyAlignment="1">
      <alignment horizontal="center" vertical="center"/>
    </xf>
    <xf numFmtId="164" fontId="7" fillId="15" borderId="25" xfId="12" applyNumberFormat="1" applyFont="1" applyFill="1" applyBorder="1" applyAlignment="1">
      <alignment horizontal="center" vertical="center" wrapText="1"/>
    </xf>
    <xf numFmtId="49" fontId="7" fillId="0" borderId="4" xfId="12" applyNumberFormat="1" applyFont="1" applyBorder="1" applyAlignment="1">
      <alignment horizontal="center" vertical="center" textRotation="90"/>
    </xf>
    <xf numFmtId="49" fontId="10" fillId="12" borderId="24" xfId="12" applyNumberFormat="1" applyFont="1" applyFill="1" applyBorder="1" applyAlignment="1">
      <alignment vertical="top" wrapText="1"/>
    </xf>
    <xf numFmtId="164" fontId="7" fillId="0" borderId="0" xfId="12" applyNumberFormat="1" applyFont="1" applyAlignment="1">
      <alignment horizontal="center" vertical="top"/>
    </xf>
    <xf numFmtId="0" fontId="7" fillId="0" borderId="0" xfId="12" applyFont="1" applyAlignment="1">
      <alignment horizontal="center" vertical="top"/>
    </xf>
    <xf numFmtId="0" fontId="7" fillId="4" borderId="36" xfId="12" applyFont="1" applyFill="1" applyBorder="1" applyAlignment="1">
      <alignment horizontal="center" vertical="center"/>
    </xf>
    <xf numFmtId="0" fontId="7" fillId="0" borderId="38" xfId="12" applyFont="1" applyBorder="1" applyAlignment="1">
      <alignment horizontal="left" vertical="top" wrapText="1"/>
    </xf>
    <xf numFmtId="164" fontId="7" fillId="12" borderId="5" xfId="12" applyNumberFormat="1" applyFont="1" applyFill="1" applyBorder="1" applyAlignment="1">
      <alignment horizontal="center" vertical="top"/>
    </xf>
    <xf numFmtId="0" fontId="7" fillId="12" borderId="5" xfId="12" applyFont="1" applyFill="1" applyBorder="1" applyAlignment="1">
      <alignment horizontal="center" vertical="top"/>
    </xf>
    <xf numFmtId="49" fontId="10" fillId="12" borderId="13" xfId="12" applyNumberFormat="1" applyFont="1" applyFill="1" applyBorder="1" applyAlignment="1">
      <alignment vertical="top" wrapText="1"/>
    </xf>
    <xf numFmtId="0" fontId="7" fillId="4" borderId="40" xfId="12" applyFont="1" applyFill="1" applyBorder="1" applyAlignment="1">
      <alignment horizontal="center" vertical="center" wrapText="1"/>
    </xf>
    <xf numFmtId="0" fontId="7" fillId="0" borderId="33" xfId="12" applyFont="1" applyBorder="1" applyAlignment="1">
      <alignment horizontal="justify" vertical="center"/>
    </xf>
    <xf numFmtId="164" fontId="7" fillId="12" borderId="30" xfId="12" applyNumberFormat="1" applyFont="1" applyFill="1" applyBorder="1" applyAlignment="1">
      <alignment horizontal="center" vertical="top"/>
    </xf>
    <xf numFmtId="0" fontId="7" fillId="12" borderId="30" xfId="12" applyFont="1" applyFill="1" applyBorder="1" applyAlignment="1">
      <alignment horizontal="center" vertical="top"/>
    </xf>
    <xf numFmtId="49" fontId="7" fillId="0" borderId="23" xfId="12" applyNumberFormat="1" applyFont="1" applyBorder="1" applyAlignment="1">
      <alignment vertical="top" wrapText="1"/>
    </xf>
    <xf numFmtId="164" fontId="36" fillId="0" borderId="0" xfId="12" applyNumberFormat="1" applyFont="1" applyAlignment="1">
      <alignment horizontal="center" vertical="top"/>
    </xf>
    <xf numFmtId="0" fontId="7" fillId="0" borderId="53" xfId="12" applyFont="1" applyBorder="1" applyAlignment="1">
      <alignment horizontal="justify" vertical="center"/>
    </xf>
    <xf numFmtId="164" fontId="36" fillId="12" borderId="13" xfId="12" applyNumberFormat="1" applyFont="1" applyFill="1" applyBorder="1" applyAlignment="1">
      <alignment horizontal="center" vertical="top"/>
    </xf>
    <xf numFmtId="0" fontId="7" fillId="12" borderId="13" xfId="12" applyFont="1" applyFill="1" applyBorder="1" applyAlignment="1">
      <alignment horizontal="center" vertical="top"/>
    </xf>
    <xf numFmtId="0" fontId="7" fillId="0" borderId="67" xfId="12" applyFont="1" applyBorder="1" applyAlignment="1">
      <alignment horizontal="center" vertical="center" wrapText="1"/>
    </xf>
    <xf numFmtId="164" fontId="7" fillId="12" borderId="9" xfId="12" applyNumberFormat="1" applyFont="1" applyFill="1" applyBorder="1" applyAlignment="1">
      <alignment horizontal="center" vertical="top"/>
    </xf>
    <xf numFmtId="0" fontId="7" fillId="12" borderId="9" xfId="12" applyFont="1" applyFill="1" applyBorder="1" applyAlignment="1">
      <alignment horizontal="center" vertical="top"/>
    </xf>
    <xf numFmtId="0" fontId="7" fillId="0" borderId="12" xfId="7" applyFont="1" applyBorder="1" applyAlignment="1">
      <alignment vertical="top" wrapText="1"/>
    </xf>
    <xf numFmtId="49" fontId="10" fillId="12" borderId="30" xfId="12" applyNumberFormat="1" applyFont="1" applyFill="1" applyBorder="1" applyAlignment="1">
      <alignment vertical="top" wrapText="1"/>
    </xf>
    <xf numFmtId="0" fontId="7" fillId="0" borderId="51" xfId="12" applyFont="1" applyBorder="1" applyAlignment="1">
      <alignment horizontal="left" vertical="top" wrapText="1"/>
    </xf>
    <xf numFmtId="0" fontId="7" fillId="0" borderId="53" xfId="12" applyFont="1" applyBorder="1" applyAlignment="1">
      <alignment vertical="center" wrapText="1"/>
    </xf>
    <xf numFmtId="164" fontId="10" fillId="19" borderId="13" xfId="12" applyNumberFormat="1" applyFont="1" applyFill="1" applyBorder="1" applyAlignment="1">
      <alignment horizontal="center" vertical="top"/>
    </xf>
    <xf numFmtId="0" fontId="10" fillId="19" borderId="4" xfId="12" applyFont="1" applyFill="1" applyBorder="1" applyAlignment="1">
      <alignment horizontal="center" vertical="top"/>
    </xf>
    <xf numFmtId="0" fontId="7" fillId="13" borderId="24" xfId="12" applyFont="1" applyFill="1" applyBorder="1" applyAlignment="1">
      <alignment vertical="top" wrapText="1"/>
    </xf>
    <xf numFmtId="49" fontId="10" fillId="14" borderId="1" xfId="12" applyNumberFormat="1" applyFont="1" applyFill="1" applyBorder="1" applyAlignment="1">
      <alignment horizontal="center" vertical="top"/>
    </xf>
    <xf numFmtId="49" fontId="10" fillId="9" borderId="39" xfId="12" applyNumberFormat="1" applyFont="1" applyFill="1" applyBorder="1" applyAlignment="1">
      <alignment horizontal="center" vertical="top"/>
    </xf>
    <xf numFmtId="0" fontId="7" fillId="13" borderId="13" xfId="12" applyFont="1" applyFill="1" applyBorder="1" applyAlignment="1">
      <alignment vertical="top" wrapText="1"/>
    </xf>
    <xf numFmtId="49" fontId="10" fillId="9" borderId="19" xfId="12" applyNumberFormat="1" applyFont="1" applyFill="1" applyBorder="1" applyAlignment="1">
      <alignment horizontal="center" vertical="top"/>
    </xf>
    <xf numFmtId="0" fontId="7" fillId="13" borderId="30" xfId="12" applyFont="1" applyFill="1" applyBorder="1" applyAlignment="1">
      <alignment vertical="top" wrapText="1"/>
    </xf>
    <xf numFmtId="49" fontId="10" fillId="12" borderId="23" xfId="12" applyNumberFormat="1" applyFont="1" applyFill="1" applyBorder="1" applyAlignment="1">
      <alignment horizontal="center" vertical="top" wrapText="1"/>
    </xf>
    <xf numFmtId="49" fontId="10" fillId="14" borderId="29" xfId="12" applyNumberFormat="1" applyFont="1" applyFill="1" applyBorder="1" applyAlignment="1">
      <alignment horizontal="center" vertical="top"/>
    </xf>
    <xf numFmtId="49" fontId="10" fillId="9" borderId="8" xfId="12" applyNumberFormat="1" applyFont="1" applyFill="1" applyBorder="1" applyAlignment="1">
      <alignment horizontal="center" vertical="top"/>
    </xf>
    <xf numFmtId="0" fontId="7" fillId="0" borderId="46" xfId="12" applyFont="1" applyBorder="1" applyAlignment="1">
      <alignment horizontal="center" vertical="center" wrapText="1"/>
    </xf>
    <xf numFmtId="0" fontId="7" fillId="0" borderId="25" xfId="12" applyFont="1" applyBorder="1" applyAlignment="1">
      <alignment horizontal="center" vertical="center"/>
    </xf>
    <xf numFmtId="0" fontId="7" fillId="0" borderId="26" xfId="12" applyFont="1" applyBorder="1" applyAlignment="1">
      <alignment vertical="center" wrapText="1"/>
    </xf>
    <xf numFmtId="0" fontId="10" fillId="12" borderId="4" xfId="12" applyFont="1" applyFill="1" applyBorder="1" applyAlignment="1">
      <alignment horizontal="center" vertical="top" wrapText="1"/>
    </xf>
    <xf numFmtId="0" fontId="7" fillId="0" borderId="58" xfId="12" applyFont="1" applyBorder="1" applyAlignment="1">
      <alignment horizontal="center" vertical="center"/>
    </xf>
    <xf numFmtId="0" fontId="7" fillId="0" borderId="53" xfId="12" applyFont="1" applyBorder="1" applyAlignment="1">
      <alignment vertical="center" wrapText="1"/>
    </xf>
    <xf numFmtId="0" fontId="10" fillId="12" borderId="19" xfId="12" applyFont="1" applyFill="1" applyBorder="1" applyAlignment="1">
      <alignment horizontal="center" vertical="top" wrapText="1"/>
    </xf>
    <xf numFmtId="0" fontId="7" fillId="0" borderId="70" xfId="12" applyFont="1" applyBorder="1" applyAlignment="1">
      <alignment horizontal="center" vertical="center"/>
    </xf>
    <xf numFmtId="0" fontId="7" fillId="0" borderId="38" xfId="12" applyFont="1" applyBorder="1" applyAlignment="1">
      <alignment vertical="center" wrapText="1"/>
    </xf>
    <xf numFmtId="0" fontId="7" fillId="0" borderId="40" xfId="12" applyFont="1" applyBorder="1" applyAlignment="1">
      <alignment horizontal="center" vertical="top" wrapText="1"/>
    </xf>
    <xf numFmtId="0" fontId="10" fillId="12" borderId="35" xfId="12" applyFont="1" applyFill="1" applyBorder="1" applyAlignment="1">
      <alignment horizontal="center" vertical="top" wrapText="1"/>
    </xf>
    <xf numFmtId="0" fontId="7" fillId="0" borderId="52" xfId="12" applyFont="1" applyBorder="1" applyAlignment="1">
      <alignment horizontal="justify" vertical="center"/>
    </xf>
    <xf numFmtId="164" fontId="10" fillId="21" borderId="18" xfId="12" applyNumberFormat="1" applyFont="1" applyFill="1" applyBorder="1" applyAlignment="1">
      <alignment horizontal="center" vertical="top"/>
    </xf>
    <xf numFmtId="0" fontId="10" fillId="19" borderId="24" xfId="12" applyFont="1" applyFill="1" applyBorder="1" applyAlignment="1">
      <alignment horizontal="center" vertical="top"/>
    </xf>
    <xf numFmtId="49" fontId="7" fillId="0" borderId="39" xfId="12" applyNumberFormat="1" applyFont="1" applyBorder="1" applyAlignment="1">
      <alignment horizontal="center" vertical="center" textRotation="90"/>
    </xf>
    <xf numFmtId="0" fontId="5" fillId="4" borderId="0" xfId="12" applyFont="1" applyFill="1" applyAlignment="1">
      <alignment horizontal="center" vertical="top" wrapText="1"/>
    </xf>
    <xf numFmtId="164" fontId="10" fillId="0" borderId="14" xfId="12" applyNumberFormat="1" applyFont="1" applyBorder="1" applyAlignment="1">
      <alignment horizontal="center" vertical="top"/>
    </xf>
    <xf numFmtId="0" fontId="65" fillId="13" borderId="13" xfId="7" applyFont="1" applyFill="1" applyBorder="1" applyAlignment="1">
      <alignment horizontal="left" vertical="top"/>
    </xf>
    <xf numFmtId="0" fontId="7" fillId="4" borderId="33" xfId="12" applyFont="1" applyFill="1" applyBorder="1" applyAlignment="1">
      <alignment vertical="top"/>
    </xf>
    <xf numFmtId="164" fontId="10" fillId="0" borderId="29" xfId="12" applyNumberFormat="1" applyFont="1" applyBorder="1" applyAlignment="1">
      <alignment horizontal="center" vertical="top"/>
    </xf>
    <xf numFmtId="49" fontId="7" fillId="0" borderId="22" xfId="12" applyNumberFormat="1" applyFont="1" applyBorder="1" applyAlignment="1">
      <alignment horizontal="center" vertical="center" textRotation="90"/>
    </xf>
    <xf numFmtId="49" fontId="7" fillId="0" borderId="46" xfId="12" applyNumberFormat="1" applyFont="1" applyBorder="1" applyAlignment="1">
      <alignment horizontal="center" vertical="center" wrapText="1"/>
    </xf>
    <xf numFmtId="0" fontId="7" fillId="0" borderId="47" xfId="12" applyFont="1" applyBorder="1" applyAlignment="1">
      <alignment horizontal="justify" vertical="center"/>
    </xf>
    <xf numFmtId="164" fontId="10" fillId="21" borderId="2" xfId="12" applyNumberFormat="1" applyFont="1" applyFill="1" applyBorder="1" applyAlignment="1">
      <alignment horizontal="center" vertical="top"/>
    </xf>
    <xf numFmtId="49" fontId="7" fillId="0" borderId="51" xfId="12" applyNumberFormat="1" applyFont="1" applyBorder="1" applyAlignment="1">
      <alignment horizontal="center" vertical="center" wrapText="1"/>
    </xf>
    <xf numFmtId="0" fontId="7" fillId="0" borderId="52" xfId="12" applyFont="1" applyBorder="1" applyAlignment="1">
      <alignment horizontal="justify" vertical="center"/>
    </xf>
    <xf numFmtId="164" fontId="7" fillId="0" borderId="15" xfId="12" applyNumberFormat="1" applyFont="1" applyBorder="1" applyAlignment="1">
      <alignment horizontal="center" vertical="top"/>
    </xf>
    <xf numFmtId="164" fontId="5" fillId="0" borderId="0" xfId="12" applyNumberFormat="1" applyFont="1"/>
    <xf numFmtId="164" fontId="7" fillId="0" borderId="20" xfId="12" applyNumberFormat="1" applyFont="1" applyBorder="1" applyAlignment="1">
      <alignment horizontal="center" vertical="top"/>
    </xf>
    <xf numFmtId="49" fontId="7" fillId="0" borderId="36" xfId="12" applyNumberFormat="1" applyFont="1" applyBorder="1" applyAlignment="1">
      <alignment horizontal="center" vertical="center" wrapText="1"/>
    </xf>
    <xf numFmtId="0" fontId="7" fillId="0" borderId="37" xfId="12" applyFont="1" applyBorder="1" applyAlignment="1">
      <alignment horizontal="justify" vertical="center"/>
    </xf>
    <xf numFmtId="164" fontId="7" fillId="0" borderId="6" xfId="12" applyNumberFormat="1" applyFont="1" applyBorder="1" applyAlignment="1">
      <alignment horizontal="center" vertical="top"/>
    </xf>
    <xf numFmtId="0" fontId="27" fillId="0" borderId="2" xfId="12" applyFont="1" applyBorder="1" applyAlignment="1">
      <alignment horizontal="center" vertical="top" wrapText="1"/>
    </xf>
    <xf numFmtId="0" fontId="27" fillId="0" borderId="47" xfId="12" applyFont="1" applyBorder="1" applyAlignment="1">
      <alignment horizontal="center" vertical="top" wrapText="1"/>
    </xf>
    <xf numFmtId="0" fontId="36" fillId="0" borderId="26" xfId="12" applyFont="1" applyBorder="1" applyAlignment="1">
      <alignment horizontal="justify" vertical="center"/>
    </xf>
    <xf numFmtId="0" fontId="66" fillId="13" borderId="2" xfId="7" applyFont="1" applyFill="1" applyBorder="1" applyAlignment="1">
      <alignment horizontal="left" vertical="top" wrapText="1"/>
    </xf>
    <xf numFmtId="49" fontId="7" fillId="15" borderId="15" xfId="12" applyNumberFormat="1" applyFont="1" applyFill="1" applyBorder="1" applyAlignment="1">
      <alignment horizontal="center" vertical="center" wrapText="1"/>
    </xf>
    <xf numFmtId="0" fontId="7" fillId="4" borderId="64" xfId="12" applyFont="1" applyFill="1" applyBorder="1" applyAlignment="1">
      <alignment horizontal="center" vertical="center"/>
    </xf>
    <xf numFmtId="0" fontId="66" fillId="13" borderId="18" xfId="7" applyFont="1" applyFill="1" applyBorder="1" applyAlignment="1">
      <alignment horizontal="left" vertical="top" wrapText="1"/>
    </xf>
    <xf numFmtId="49" fontId="7" fillId="15" borderId="34" xfId="12" applyNumberFormat="1" applyFont="1" applyFill="1" applyBorder="1" applyAlignment="1">
      <alignment horizontal="center" vertical="center" wrapText="1"/>
    </xf>
    <xf numFmtId="0" fontId="7" fillId="4" borderId="49" xfId="12" applyFont="1" applyFill="1" applyBorder="1" applyAlignment="1">
      <alignment horizontal="center" vertical="center"/>
    </xf>
    <xf numFmtId="0" fontId="7" fillId="0" borderId="30" xfId="12" applyFont="1" applyBorder="1" applyAlignment="1">
      <alignment horizontal="center"/>
    </xf>
    <xf numFmtId="0" fontId="66" fillId="13" borderId="34" xfId="7" applyFont="1" applyFill="1" applyBorder="1" applyAlignment="1">
      <alignment horizontal="left" vertical="top" wrapText="1"/>
    </xf>
    <xf numFmtId="0" fontId="7" fillId="0" borderId="26" xfId="12" applyFont="1" applyBorder="1" applyAlignment="1">
      <alignment horizontal="justify" vertical="center"/>
    </xf>
    <xf numFmtId="0" fontId="10" fillId="12" borderId="9" xfId="12" applyFont="1" applyFill="1" applyBorder="1" applyAlignment="1">
      <alignment horizontal="center" vertical="top"/>
    </xf>
    <xf numFmtId="164" fontId="7" fillId="12" borderId="24" xfId="12" applyNumberFormat="1" applyFont="1" applyFill="1" applyBorder="1" applyAlignment="1">
      <alignment horizontal="center" vertical="top"/>
    </xf>
    <xf numFmtId="0" fontId="7" fillId="12" borderId="1" xfId="12" applyFont="1" applyFill="1" applyBorder="1" applyAlignment="1">
      <alignment horizontal="center" vertical="top"/>
    </xf>
    <xf numFmtId="49" fontId="7" fillId="0" borderId="18" xfId="12" applyNumberFormat="1" applyFont="1" applyBorder="1" applyAlignment="1">
      <alignment vertical="top"/>
    </xf>
    <xf numFmtId="49" fontId="7" fillId="0" borderId="36" xfId="12" applyNumberFormat="1" applyFont="1" applyBorder="1" applyAlignment="1">
      <alignment horizontal="center" vertical="center" wrapText="1"/>
    </xf>
    <xf numFmtId="0" fontId="7" fillId="0" borderId="70" xfId="12" applyFont="1" applyBorder="1" applyAlignment="1">
      <alignment horizontal="center" vertical="center"/>
    </xf>
    <xf numFmtId="164" fontId="7" fillId="12" borderId="60" xfId="12" applyNumberFormat="1" applyFont="1" applyFill="1" applyBorder="1" applyAlignment="1">
      <alignment horizontal="center" vertical="top"/>
    </xf>
    <xf numFmtId="0" fontId="7" fillId="0" borderId="54" xfId="12" applyFont="1" applyBorder="1" applyAlignment="1">
      <alignment horizontal="justify" vertical="center"/>
    </xf>
    <xf numFmtId="164" fontId="7" fillId="12" borderId="5" xfId="12" applyNumberFormat="1" applyFont="1" applyFill="1" applyBorder="1" applyAlignment="1">
      <alignment horizontal="center" vertical="top"/>
    </xf>
    <xf numFmtId="49" fontId="19" fillId="0" borderId="0" xfId="12" applyNumberFormat="1" applyFont="1" applyAlignment="1">
      <alignment horizontal="center" vertical="center" wrapText="1"/>
    </xf>
    <xf numFmtId="0" fontId="7" fillId="0" borderId="27" xfId="12" applyFont="1" applyBorder="1" applyAlignment="1">
      <alignment horizontal="center" vertical="center"/>
    </xf>
    <xf numFmtId="0" fontId="7" fillId="0" borderId="54" xfId="12" applyFont="1" applyBorder="1" applyAlignment="1">
      <alignment vertical="center" wrapText="1"/>
    </xf>
    <xf numFmtId="49" fontId="7" fillId="0" borderId="8" xfId="12" applyNumberFormat="1" applyFont="1" applyBorder="1" applyAlignment="1">
      <alignment horizontal="center" vertical="center" textRotation="90"/>
    </xf>
    <xf numFmtId="0" fontId="7" fillId="0" borderId="0" xfId="12" applyFont="1" applyAlignment="1">
      <alignment horizontal="center" vertical="center"/>
    </xf>
    <xf numFmtId="164" fontId="7" fillId="0" borderId="0" xfId="12" applyNumberFormat="1" applyFont="1" applyAlignment="1">
      <alignment vertical="center" textRotation="90"/>
    </xf>
    <xf numFmtId="0" fontId="7" fillId="15" borderId="0" xfId="12" applyFont="1" applyFill="1" applyAlignment="1">
      <alignment horizontal="center" vertical="top" wrapText="1"/>
    </xf>
    <xf numFmtId="49" fontId="7" fillId="0" borderId="46" xfId="12" applyNumberFormat="1" applyFont="1" applyBorder="1" applyAlignment="1">
      <alignment vertical="center" wrapText="1"/>
    </xf>
    <xf numFmtId="164" fontId="10" fillId="21" borderId="31" xfId="12" applyNumberFormat="1" applyFont="1" applyFill="1" applyBorder="1" applyAlignment="1">
      <alignment horizontal="center" vertical="top"/>
    </xf>
    <xf numFmtId="0" fontId="10" fillId="18" borderId="19" xfId="12" applyFont="1" applyFill="1" applyBorder="1" applyAlignment="1">
      <alignment horizontal="center" vertical="top"/>
    </xf>
    <xf numFmtId="49" fontId="7" fillId="0" borderId="39" xfId="12" applyNumberFormat="1" applyFont="1" applyBorder="1" applyAlignment="1">
      <alignment horizontal="center" vertical="top" textRotation="90"/>
    </xf>
    <xf numFmtId="0" fontId="28" fillId="0" borderId="0" xfId="12" applyFont="1" applyAlignment="1">
      <alignment vertical="center"/>
    </xf>
    <xf numFmtId="49" fontId="7" fillId="0" borderId="51" xfId="12" applyNumberFormat="1" applyFont="1" applyBorder="1" applyAlignment="1">
      <alignment vertical="center" wrapText="1"/>
    </xf>
    <xf numFmtId="0" fontId="7" fillId="0" borderId="58" xfId="12" applyFont="1" applyBorder="1" applyAlignment="1">
      <alignment vertical="center"/>
    </xf>
    <xf numFmtId="49" fontId="7" fillId="0" borderId="19" xfId="12" applyNumberFormat="1" applyFont="1" applyBorder="1" applyAlignment="1">
      <alignment horizontal="center" vertical="top" textRotation="90"/>
    </xf>
    <xf numFmtId="0" fontId="36" fillId="0" borderId="0" xfId="12" applyFont="1" applyAlignment="1">
      <alignment horizontal="center" vertical="center"/>
    </xf>
    <xf numFmtId="0" fontId="7" fillId="0" borderId="48" xfId="13" applyNumberFormat="1" applyFont="1" applyFill="1" applyBorder="1" applyAlignment="1">
      <alignment horizontal="center" vertical="center" wrapText="1"/>
    </xf>
    <xf numFmtId="164" fontId="7" fillId="0" borderId="5" xfId="12" applyNumberFormat="1" applyFont="1" applyBorder="1" applyAlignment="1">
      <alignment horizontal="center" vertical="top"/>
    </xf>
    <xf numFmtId="0" fontId="7" fillId="0" borderId="13" xfId="12" applyFont="1" applyBorder="1" applyAlignment="1">
      <alignment horizontal="center"/>
    </xf>
    <xf numFmtId="49" fontId="7" fillId="0" borderId="22" xfId="12" applyNumberFormat="1" applyFont="1" applyBorder="1" applyAlignment="1">
      <alignment horizontal="center" vertical="top" textRotation="90"/>
    </xf>
    <xf numFmtId="49" fontId="7" fillId="0" borderId="0" xfId="12" applyNumberFormat="1" applyFont="1" applyAlignment="1">
      <alignment horizontal="center" vertical="center" wrapText="1"/>
    </xf>
    <xf numFmtId="49" fontId="7" fillId="0" borderId="72" xfId="12" applyNumberFormat="1" applyFont="1" applyBorder="1" applyAlignment="1">
      <alignment horizontal="center" vertical="center" wrapText="1"/>
    </xf>
    <xf numFmtId="0" fontId="7" fillId="4" borderId="25" xfId="12" applyFont="1" applyFill="1" applyBorder="1" applyAlignment="1">
      <alignment horizontal="center" vertical="center"/>
    </xf>
    <xf numFmtId="0" fontId="7" fillId="4" borderId="26" xfId="12" applyFont="1" applyFill="1" applyBorder="1" applyAlignment="1">
      <alignment horizontal="left" vertical="center" wrapText="1"/>
    </xf>
    <xf numFmtId="49" fontId="7" fillId="0" borderId="73" xfId="12" applyNumberFormat="1" applyFont="1" applyBorder="1" applyAlignment="1">
      <alignment horizontal="center" vertical="center" wrapText="1"/>
    </xf>
    <xf numFmtId="0" fontId="7" fillId="4" borderId="58" xfId="12" applyFont="1" applyFill="1" applyBorder="1" applyAlignment="1">
      <alignment horizontal="center" vertical="center"/>
    </xf>
    <xf numFmtId="0" fontId="7" fillId="4" borderId="53" xfId="12" applyFont="1" applyFill="1" applyBorder="1" applyAlignment="1">
      <alignment horizontal="left" vertical="center" wrapText="1"/>
    </xf>
    <xf numFmtId="49" fontId="7" fillId="0" borderId="74" xfId="12" applyNumberFormat="1" applyFont="1" applyBorder="1" applyAlignment="1">
      <alignment horizontal="center" vertical="center" wrapText="1"/>
    </xf>
    <xf numFmtId="49" fontId="7" fillId="0" borderId="48" xfId="12" applyNumberFormat="1" applyFont="1" applyBorder="1" applyAlignment="1">
      <alignment horizontal="center" vertical="center" wrapText="1"/>
    </xf>
    <xf numFmtId="0" fontId="7" fillId="4" borderId="50" xfId="12" applyFont="1" applyFill="1" applyBorder="1" applyAlignment="1">
      <alignment horizontal="center" vertical="center"/>
    </xf>
    <xf numFmtId="0" fontId="7" fillId="4" borderId="44" xfId="12" applyFont="1" applyFill="1" applyBorder="1" applyAlignment="1">
      <alignment horizontal="left" vertical="center" wrapText="1"/>
    </xf>
    <xf numFmtId="0" fontId="7" fillId="0" borderId="7" xfId="7" applyFont="1" applyBorder="1" applyAlignment="1">
      <alignment vertical="top" wrapText="1"/>
    </xf>
    <xf numFmtId="49" fontId="7" fillId="0" borderId="8" xfId="12" applyNumberFormat="1" applyFont="1" applyBorder="1" applyAlignment="1">
      <alignment horizontal="center" vertical="top" textRotation="90"/>
    </xf>
    <xf numFmtId="164" fontId="7" fillId="4" borderId="29" xfId="12" applyNumberFormat="1" applyFont="1" applyFill="1" applyBorder="1" applyAlignment="1">
      <alignment horizontal="center" vertical="top"/>
    </xf>
    <xf numFmtId="49" fontId="19" fillId="15" borderId="0" xfId="12" applyNumberFormat="1" applyFont="1" applyFill="1" applyAlignment="1">
      <alignment horizontal="center" vertical="center" wrapText="1"/>
    </xf>
    <xf numFmtId="164" fontId="36" fillId="0" borderId="29" xfId="12" applyNumberFormat="1" applyFont="1" applyBorder="1" applyAlignment="1">
      <alignment horizontal="center" vertical="top"/>
    </xf>
    <xf numFmtId="49" fontId="7" fillId="15" borderId="0" xfId="12" applyNumberFormat="1" applyFont="1" applyFill="1" applyAlignment="1">
      <alignment vertical="center" wrapText="1"/>
    </xf>
    <xf numFmtId="49" fontId="7" fillId="15" borderId="72" xfId="12" applyNumberFormat="1" applyFont="1" applyFill="1" applyBorder="1" applyAlignment="1">
      <alignment horizontal="center" vertical="center" wrapText="1"/>
    </xf>
    <xf numFmtId="49" fontId="7" fillId="15" borderId="46" xfId="12" applyNumberFormat="1" applyFont="1" applyFill="1" applyBorder="1" applyAlignment="1">
      <alignment horizontal="center" vertical="center" wrapText="1"/>
    </xf>
    <xf numFmtId="49" fontId="7" fillId="15" borderId="73" xfId="12" applyNumberFormat="1" applyFont="1" applyFill="1" applyBorder="1" applyAlignment="1">
      <alignment horizontal="center" vertical="center" wrapText="1"/>
    </xf>
    <xf numFmtId="49" fontId="7" fillId="15" borderId="51" xfId="12" applyNumberFormat="1" applyFont="1" applyFill="1" applyBorder="1" applyAlignment="1">
      <alignment horizontal="center" vertical="center" wrapText="1"/>
    </xf>
    <xf numFmtId="164" fontId="7" fillId="4" borderId="5" xfId="12" applyNumberFormat="1" applyFont="1" applyFill="1" applyBorder="1" applyAlignment="1">
      <alignment horizontal="center" vertical="top"/>
    </xf>
    <xf numFmtId="0" fontId="7" fillId="0" borderId="13" xfId="12" applyFont="1" applyBorder="1" applyAlignment="1">
      <alignment horizontal="center" vertical="top"/>
    </xf>
    <xf numFmtId="49" fontId="7" fillId="15" borderId="74" xfId="12" applyNumberFormat="1" applyFont="1" applyFill="1" applyBorder="1" applyAlignment="1">
      <alignment horizontal="center" vertical="center" wrapText="1"/>
    </xf>
    <xf numFmtId="49" fontId="7" fillId="15" borderId="48" xfId="12" applyNumberFormat="1" applyFont="1" applyFill="1" applyBorder="1" applyAlignment="1">
      <alignment horizontal="center" vertical="center" wrapText="1"/>
    </xf>
    <xf numFmtId="0" fontId="7" fillId="4" borderId="26" xfId="12" applyFont="1" applyFill="1" applyBorder="1" applyAlignment="1">
      <alignment vertical="center" wrapText="1"/>
    </xf>
    <xf numFmtId="0" fontId="10" fillId="12" borderId="4" xfId="12" applyFont="1" applyFill="1" applyBorder="1" applyAlignment="1">
      <alignment horizontal="center" vertical="top"/>
    </xf>
    <xf numFmtId="49" fontId="7" fillId="0" borderId="13" xfId="12" applyNumberFormat="1" applyFont="1" applyBorder="1" applyAlignment="1">
      <alignment vertical="top" wrapText="1"/>
    </xf>
    <xf numFmtId="0" fontId="7" fillId="4" borderId="53" xfId="12" applyFont="1" applyFill="1" applyBorder="1" applyAlignment="1">
      <alignment vertical="center" wrapText="1"/>
    </xf>
    <xf numFmtId="49" fontId="7" fillId="0" borderId="30" xfId="12" applyNumberFormat="1" applyFont="1" applyBorder="1" applyAlignment="1">
      <alignment vertical="top" wrapText="1"/>
    </xf>
    <xf numFmtId="49" fontId="10" fillId="14" borderId="5" xfId="12" applyNumberFormat="1" applyFont="1" applyFill="1" applyBorder="1" applyAlignment="1">
      <alignment horizontal="center" vertical="top"/>
    </xf>
    <xf numFmtId="49" fontId="10" fillId="9" borderId="22" xfId="12" applyNumberFormat="1" applyFont="1" applyFill="1" applyBorder="1" applyAlignment="1">
      <alignment horizontal="center" vertical="top"/>
    </xf>
    <xf numFmtId="49" fontId="7" fillId="15" borderId="46" xfId="12" applyNumberFormat="1" applyFont="1" applyFill="1" applyBorder="1" applyAlignment="1">
      <alignment vertical="center" wrapText="1"/>
    </xf>
    <xf numFmtId="0" fontId="7" fillId="4" borderId="25" xfId="12" applyFont="1" applyFill="1" applyBorder="1" applyAlignment="1">
      <alignment vertical="center"/>
    </xf>
    <xf numFmtId="0" fontId="7" fillId="0" borderId="20" xfId="7" applyFont="1" applyBorder="1" applyAlignment="1">
      <alignment vertical="top" wrapText="1"/>
    </xf>
    <xf numFmtId="0" fontId="5" fillId="4" borderId="4" xfId="12" applyFont="1" applyFill="1" applyBorder="1" applyAlignment="1">
      <alignment horizontal="center" vertical="top" wrapText="1"/>
    </xf>
    <xf numFmtId="49" fontId="10" fillId="12" borderId="24" xfId="12" applyNumberFormat="1" applyFont="1" applyFill="1" applyBorder="1" applyAlignment="1">
      <alignment horizontal="center" vertical="top" wrapText="1"/>
    </xf>
    <xf numFmtId="49" fontId="7" fillId="15" borderId="51" xfId="12" applyNumberFormat="1" applyFont="1" applyFill="1" applyBorder="1" applyAlignment="1">
      <alignment vertical="center" wrapText="1"/>
    </xf>
    <xf numFmtId="0" fontId="7" fillId="4" borderId="58" xfId="12" applyFont="1" applyFill="1" applyBorder="1" applyAlignment="1">
      <alignment vertical="center"/>
    </xf>
    <xf numFmtId="164" fontId="17" fillId="0" borderId="20" xfId="12" applyNumberFormat="1" applyFont="1" applyBorder="1" applyAlignment="1">
      <alignment horizontal="center" vertical="top"/>
    </xf>
    <xf numFmtId="0" fontId="7" fillId="4" borderId="5" xfId="12" applyFont="1" applyFill="1" applyBorder="1" applyAlignment="1">
      <alignment horizontal="center" vertical="top"/>
    </xf>
    <xf numFmtId="0" fontId="7" fillId="0" borderId="5" xfId="7" applyFont="1" applyBorder="1" applyAlignment="1">
      <alignment vertical="top" wrapText="1"/>
    </xf>
    <xf numFmtId="49" fontId="7" fillId="0" borderId="19" xfId="12" applyNumberFormat="1" applyFont="1" applyBorder="1" applyAlignment="1">
      <alignment horizontal="center" vertical="top" wrapText="1"/>
    </xf>
    <xf numFmtId="0" fontId="5" fillId="4" borderId="19" xfId="12" applyFont="1" applyFill="1" applyBorder="1" applyAlignment="1">
      <alignment horizontal="center" vertical="top" wrapText="1"/>
    </xf>
    <xf numFmtId="0" fontId="7" fillId="4" borderId="29" xfId="12" applyFont="1" applyFill="1" applyBorder="1" applyAlignment="1">
      <alignment horizontal="center" vertical="top"/>
    </xf>
    <xf numFmtId="0" fontId="7" fillId="0" borderId="35" xfId="7" applyFont="1" applyBorder="1" applyAlignment="1">
      <alignment vertical="top" wrapText="1"/>
    </xf>
    <xf numFmtId="0" fontId="5" fillId="4" borderId="35" xfId="12" applyFont="1" applyFill="1" applyBorder="1" applyAlignment="1">
      <alignment horizontal="center" vertical="top" wrapText="1"/>
    </xf>
    <xf numFmtId="2" fontId="7" fillId="15" borderId="0" xfId="12" applyNumberFormat="1" applyFont="1" applyFill="1" applyAlignment="1">
      <alignment horizontal="center" vertical="center" wrapText="1"/>
    </xf>
    <xf numFmtId="0" fontId="7" fillId="4" borderId="32" xfId="12" applyFont="1" applyFill="1" applyBorder="1" applyAlignment="1">
      <alignment vertical="center"/>
    </xf>
    <xf numFmtId="0" fontId="7" fillId="4" borderId="35" xfId="12" applyFont="1" applyFill="1" applyBorder="1" applyAlignment="1">
      <alignment vertical="center" wrapText="1"/>
    </xf>
    <xf numFmtId="49" fontId="7" fillId="0" borderId="67" xfId="12" applyNumberFormat="1" applyFont="1" applyBorder="1" applyAlignment="1">
      <alignment horizontal="center" vertical="center" wrapText="1"/>
    </xf>
    <xf numFmtId="0" fontId="7" fillId="4" borderId="69" xfId="12" applyFont="1" applyFill="1" applyBorder="1" applyAlignment="1">
      <alignment horizontal="center" vertical="center"/>
    </xf>
    <xf numFmtId="0" fontId="7" fillId="4" borderId="12" xfId="12" applyFont="1" applyFill="1" applyBorder="1" applyAlignment="1">
      <alignment vertical="center" wrapText="1"/>
    </xf>
    <xf numFmtId="0" fontId="7" fillId="4" borderId="22" xfId="12" applyFont="1" applyFill="1" applyBorder="1" applyAlignment="1">
      <alignment horizontal="center" vertical="top"/>
    </xf>
    <xf numFmtId="2" fontId="7" fillId="15" borderId="0" xfId="12" applyNumberFormat="1" applyFont="1" applyFill="1" applyAlignment="1">
      <alignment vertical="center" wrapText="1"/>
    </xf>
    <xf numFmtId="0" fontId="10" fillId="18" borderId="24" xfId="12" applyFont="1" applyFill="1" applyBorder="1" applyAlignment="1">
      <alignment horizontal="center" vertical="top"/>
    </xf>
    <xf numFmtId="49" fontId="7" fillId="0" borderId="60" xfId="12" applyNumberFormat="1" applyFont="1" applyBorder="1" applyAlignment="1">
      <alignment vertical="center" wrapText="1"/>
    </xf>
    <xf numFmtId="0" fontId="7" fillId="0" borderId="22" xfId="7" applyFont="1" applyBorder="1" applyAlignment="1">
      <alignment vertical="top" wrapText="1"/>
    </xf>
    <xf numFmtId="49" fontId="7" fillId="0" borderId="40" xfId="12" applyNumberFormat="1" applyFont="1" applyBorder="1" applyAlignment="1">
      <alignment horizontal="center" vertical="center" wrapText="1"/>
    </xf>
    <xf numFmtId="0" fontId="7" fillId="4" borderId="41" xfId="12" applyFont="1" applyFill="1" applyBorder="1" applyAlignment="1">
      <alignment horizontal="center" vertical="center"/>
    </xf>
    <xf numFmtId="0" fontId="7" fillId="0" borderId="33" xfId="6" applyFont="1" applyBorder="1" applyAlignment="1">
      <alignment vertical="top" wrapText="1"/>
    </xf>
    <xf numFmtId="164" fontId="7" fillId="0" borderId="30" xfId="12" applyNumberFormat="1" applyFont="1" applyBorder="1" applyAlignment="1">
      <alignment horizontal="center" vertical="top"/>
    </xf>
    <xf numFmtId="49" fontId="7" fillId="0" borderId="35" xfId="12" applyNumberFormat="1" applyFont="1" applyBorder="1" applyAlignment="1">
      <alignment horizontal="center" vertical="top" wrapText="1"/>
    </xf>
    <xf numFmtId="49" fontId="7" fillId="0" borderId="18" xfId="12" applyNumberFormat="1" applyFont="1" applyBorder="1" applyAlignment="1">
      <alignment vertical="top" wrapText="1"/>
    </xf>
    <xf numFmtId="0" fontId="7" fillId="4" borderId="44" xfId="12" applyFont="1" applyFill="1" applyBorder="1" applyAlignment="1">
      <alignment vertical="center" wrapText="1"/>
    </xf>
    <xf numFmtId="0" fontId="7" fillId="0" borderId="39" xfId="12" applyFont="1" applyBorder="1" applyAlignment="1">
      <alignment horizontal="center" vertical="top"/>
    </xf>
    <xf numFmtId="0" fontId="7" fillId="4" borderId="17" xfId="12" applyFont="1" applyFill="1" applyBorder="1" applyAlignment="1">
      <alignment horizontal="center" vertical="top"/>
    </xf>
    <xf numFmtId="0" fontId="7" fillId="4" borderId="26" xfId="12" applyFont="1" applyFill="1" applyBorder="1" applyAlignment="1">
      <alignment vertical="center" wrapText="1"/>
    </xf>
    <xf numFmtId="0" fontId="7" fillId="4" borderId="54" xfId="12" applyFont="1" applyFill="1" applyBorder="1" applyAlignment="1">
      <alignment vertical="center"/>
    </xf>
    <xf numFmtId="0" fontId="7" fillId="0" borderId="26" xfId="6" applyFont="1" applyBorder="1" applyAlignment="1">
      <alignment vertical="top" wrapText="1"/>
    </xf>
    <xf numFmtId="49" fontId="10" fillId="13" borderId="2" xfId="12" applyNumberFormat="1" applyFont="1" applyFill="1" applyBorder="1" applyAlignment="1">
      <alignment horizontal="center" vertical="top" wrapText="1"/>
    </xf>
    <xf numFmtId="0" fontId="7" fillId="4" borderId="41" xfId="12" applyFont="1" applyFill="1" applyBorder="1" applyAlignment="1">
      <alignment vertical="center"/>
    </xf>
    <xf numFmtId="0" fontId="7" fillId="4" borderId="8" xfId="12" applyFont="1" applyFill="1" applyBorder="1" applyAlignment="1">
      <alignment horizontal="center" vertical="top"/>
    </xf>
    <xf numFmtId="49" fontId="10" fillId="13" borderId="34" xfId="12" applyNumberFormat="1" applyFont="1" applyFill="1" applyBorder="1" applyAlignment="1">
      <alignment horizontal="center" vertical="top" wrapText="1"/>
    </xf>
    <xf numFmtId="0" fontId="7" fillId="4" borderId="52" xfId="12" applyFont="1" applyFill="1" applyBorder="1" applyAlignment="1">
      <alignment vertical="center" wrapText="1"/>
    </xf>
    <xf numFmtId="164" fontId="10" fillId="12" borderId="13" xfId="12" applyNumberFormat="1" applyFont="1" applyFill="1" applyBorder="1" applyAlignment="1">
      <alignment horizontal="center" vertical="top"/>
    </xf>
    <xf numFmtId="0" fontId="10" fillId="12" borderId="24" xfId="12" applyFont="1" applyFill="1" applyBorder="1" applyAlignment="1">
      <alignment horizontal="center" vertical="top"/>
    </xf>
    <xf numFmtId="0" fontId="5" fillId="12" borderId="0" xfId="12" applyFont="1" applyFill="1" applyAlignment="1">
      <alignment vertical="top" wrapText="1"/>
    </xf>
    <xf numFmtId="49" fontId="10" fillId="12" borderId="24" xfId="12" applyNumberFormat="1" applyFont="1" applyFill="1" applyBorder="1" applyAlignment="1">
      <alignment horizontal="center" vertical="top"/>
    </xf>
    <xf numFmtId="164" fontId="36" fillId="12" borderId="24" xfId="12" applyNumberFormat="1" applyFont="1" applyFill="1" applyBorder="1" applyAlignment="1">
      <alignment horizontal="center" vertical="top"/>
    </xf>
    <xf numFmtId="49" fontId="10" fillId="12" borderId="13" xfId="12" applyNumberFormat="1" applyFont="1" applyFill="1" applyBorder="1" applyAlignment="1">
      <alignment horizontal="center" vertical="top"/>
    </xf>
    <xf numFmtId="0" fontId="7" fillId="4" borderId="49" xfId="12" applyFont="1" applyFill="1" applyBorder="1" applyAlignment="1">
      <alignment vertical="center" wrapText="1"/>
    </xf>
    <xf numFmtId="49" fontId="10" fillId="12" borderId="30" xfId="12" applyNumberFormat="1" applyFont="1" applyFill="1" applyBorder="1" applyAlignment="1">
      <alignment horizontal="center" vertical="top"/>
    </xf>
    <xf numFmtId="0" fontId="7" fillId="0" borderId="62" xfId="12" applyFont="1" applyBorder="1" applyAlignment="1">
      <alignment vertical="center" wrapText="1"/>
    </xf>
    <xf numFmtId="0" fontId="10" fillId="0" borderId="3" xfId="12" applyFont="1" applyBorder="1" applyAlignment="1">
      <alignment vertical="center"/>
    </xf>
    <xf numFmtId="0" fontId="10" fillId="0" borderId="4" xfId="12" applyFont="1" applyBorder="1" applyAlignment="1">
      <alignment vertical="center"/>
    </xf>
    <xf numFmtId="49" fontId="10" fillId="8" borderId="13" xfId="12" applyNumberFormat="1" applyFont="1" applyFill="1" applyBorder="1" applyAlignment="1">
      <alignment horizontal="center" vertical="top"/>
    </xf>
    <xf numFmtId="49" fontId="10" fillId="9" borderId="24" xfId="12" applyNumberFormat="1" applyFont="1" applyFill="1" applyBorder="1" applyAlignment="1">
      <alignment horizontal="center" vertical="top"/>
    </xf>
    <xf numFmtId="0" fontId="10" fillId="8" borderId="10" xfId="12" applyFont="1" applyFill="1" applyBorder="1" applyAlignment="1">
      <alignment vertical="center"/>
    </xf>
    <xf numFmtId="0" fontId="10" fillId="8" borderId="11" xfId="12" applyFont="1" applyFill="1" applyBorder="1" applyAlignment="1">
      <alignment vertical="center"/>
    </xf>
    <xf numFmtId="49" fontId="10" fillId="8" borderId="24" xfId="12" applyNumberFormat="1" applyFont="1" applyFill="1" applyBorder="1" applyAlignment="1">
      <alignment horizontal="center" vertical="top"/>
    </xf>
    <xf numFmtId="0" fontId="7" fillId="4" borderId="10" xfId="12" applyFont="1" applyFill="1" applyBorder="1" applyAlignment="1">
      <alignment horizontal="center" vertical="top"/>
    </xf>
    <xf numFmtId="0" fontId="28" fillId="0" borderId="62" xfId="12" applyFont="1" applyBorder="1" applyAlignment="1">
      <alignment horizontal="justify" vertical="center"/>
    </xf>
    <xf numFmtId="0" fontId="10" fillId="0" borderId="11" xfId="12" applyFont="1" applyBorder="1" applyAlignment="1">
      <alignment horizontal="left" vertical="top"/>
    </xf>
    <xf numFmtId="0" fontId="7" fillId="0" borderId="11" xfId="12" applyFont="1" applyBorder="1" applyAlignment="1">
      <alignment horizontal="left" vertical="top"/>
    </xf>
    <xf numFmtId="49" fontId="10" fillId="10" borderId="24" xfId="12" applyNumberFormat="1" applyFont="1" applyFill="1" applyBorder="1" applyAlignment="1">
      <alignment horizontal="center" vertical="top" wrapText="1"/>
    </xf>
    <xf numFmtId="0" fontId="10" fillId="9" borderId="10" xfId="12" applyFont="1" applyFill="1" applyBorder="1" applyAlignment="1">
      <alignment horizontal="left" vertical="top"/>
    </xf>
    <xf numFmtId="0" fontId="5" fillId="10" borderId="11" xfId="12" applyFont="1" applyFill="1" applyBorder="1"/>
    <xf numFmtId="0" fontId="7" fillId="10" borderId="11" xfId="12" applyFont="1" applyFill="1" applyBorder="1"/>
    <xf numFmtId="0" fontId="10" fillId="9" borderId="23" xfId="12" applyFont="1" applyFill="1" applyBorder="1" applyAlignment="1">
      <alignment horizontal="left" vertical="top"/>
    </xf>
    <xf numFmtId="0" fontId="10" fillId="10" borderId="23" xfId="12" applyFont="1" applyFill="1" applyBorder="1" applyAlignment="1">
      <alignment horizontal="left" vertical="top"/>
    </xf>
    <xf numFmtId="0" fontId="10" fillId="10" borderId="23" xfId="12" applyFont="1" applyFill="1" applyBorder="1"/>
    <xf numFmtId="49" fontId="10" fillId="10" borderId="9" xfId="12" applyNumberFormat="1" applyFont="1" applyFill="1" applyBorder="1" applyAlignment="1">
      <alignment horizontal="center" vertical="top" wrapText="1"/>
    </xf>
    <xf numFmtId="0" fontId="7" fillId="0" borderId="2" xfId="12" applyFont="1" applyBorder="1" applyAlignment="1">
      <alignment horizontal="center" vertical="center" textRotation="90"/>
    </xf>
    <xf numFmtId="0" fontId="6" fillId="0" borderId="25" xfId="12" applyFont="1" applyBorder="1" applyAlignment="1">
      <alignment horizontal="center" vertical="center" wrapText="1"/>
    </xf>
    <xf numFmtId="0" fontId="6" fillId="0" borderId="26" xfId="12" applyFont="1" applyBorder="1" applyAlignment="1">
      <alignment horizontal="center" vertical="center" wrapText="1"/>
    </xf>
    <xf numFmtId="0" fontId="6" fillId="0" borderId="24" xfId="12" applyFont="1" applyBorder="1" applyAlignment="1">
      <alignment horizontal="center" vertical="center" textRotation="90" wrapText="1"/>
    </xf>
    <xf numFmtId="0" fontId="6" fillId="0" borderId="61" xfId="12" applyFont="1" applyBorder="1" applyAlignment="1">
      <alignment horizontal="center" vertical="center" textRotation="90" wrapText="1"/>
    </xf>
    <xf numFmtId="0" fontId="6" fillId="12" borderId="24" xfId="12" applyFont="1" applyFill="1" applyBorder="1" applyAlignment="1">
      <alignment horizontal="center" vertical="center" textRotation="90" wrapText="1"/>
    </xf>
    <xf numFmtId="0" fontId="6" fillId="0" borderId="2" xfId="12" applyFont="1" applyBorder="1" applyAlignment="1">
      <alignment horizontal="center" vertical="center" wrapText="1"/>
    </xf>
    <xf numFmtId="0" fontId="6" fillId="0" borderId="1" xfId="12" applyFont="1" applyBorder="1" applyAlignment="1">
      <alignment horizontal="center" vertical="center" textRotation="90" wrapText="1"/>
    </xf>
    <xf numFmtId="0" fontId="6" fillId="13" borderId="24" xfId="12" applyFont="1" applyFill="1" applyBorder="1" applyAlignment="1">
      <alignment horizontal="center" vertical="center" textRotation="90" wrapText="1"/>
    </xf>
    <xf numFmtId="0" fontId="6" fillId="12" borderId="61" xfId="12" applyFont="1" applyFill="1" applyBorder="1" applyAlignment="1">
      <alignment horizontal="center" vertical="center" textRotation="90" wrapText="1"/>
    </xf>
    <xf numFmtId="0" fontId="6" fillId="8" borderId="1" xfId="12" applyFont="1" applyFill="1" applyBorder="1" applyAlignment="1">
      <alignment horizontal="center" vertical="center" textRotation="90" wrapText="1"/>
    </xf>
    <xf numFmtId="0" fontId="6" fillId="10" borderId="1" xfId="12" applyFont="1" applyFill="1" applyBorder="1" applyAlignment="1">
      <alignment horizontal="center" vertical="center" textRotation="90" wrapText="1"/>
    </xf>
    <xf numFmtId="0" fontId="7" fillId="0" borderId="18" xfId="12" applyFont="1" applyBorder="1" applyAlignment="1">
      <alignment horizontal="center" vertical="center" textRotation="90"/>
    </xf>
    <xf numFmtId="0" fontId="6" fillId="0" borderId="50" xfId="12" applyFont="1" applyBorder="1" applyAlignment="1">
      <alignment horizontal="center" vertical="center" wrapText="1"/>
    </xf>
    <xf numFmtId="0" fontId="6" fillId="0" borderId="53" xfId="12" applyFont="1" applyBorder="1" applyAlignment="1">
      <alignment horizontal="center" vertical="center" wrapText="1"/>
    </xf>
    <xf numFmtId="0" fontId="6" fillId="0" borderId="13" xfId="12" applyFont="1" applyBorder="1" applyAlignment="1">
      <alignment horizontal="center" vertical="center" textRotation="90" wrapText="1"/>
    </xf>
    <xf numFmtId="0" fontId="6" fillId="0" borderId="16" xfId="12" applyFont="1" applyBorder="1" applyAlignment="1">
      <alignment horizontal="center" vertical="center" textRotation="90" wrapText="1"/>
    </xf>
    <xf numFmtId="0" fontId="6" fillId="12" borderId="13" xfId="12" applyFont="1" applyFill="1" applyBorder="1" applyAlignment="1">
      <alignment horizontal="center" vertical="center" textRotation="90" wrapText="1"/>
    </xf>
    <xf numFmtId="0" fontId="6" fillId="0" borderId="18" xfId="12" applyFont="1" applyBorder="1" applyAlignment="1">
      <alignment horizontal="center" vertical="center" wrapText="1"/>
    </xf>
    <xf numFmtId="0" fontId="6" fillId="0" borderId="14" xfId="12" applyFont="1" applyBorder="1" applyAlignment="1">
      <alignment horizontal="center" vertical="center" textRotation="90" wrapText="1"/>
    </xf>
    <xf numFmtId="0" fontId="6" fillId="13" borderId="13" xfId="12" applyFont="1" applyFill="1" applyBorder="1" applyAlignment="1">
      <alignment horizontal="center" vertical="center" textRotation="90" wrapText="1"/>
    </xf>
    <xf numFmtId="0" fontId="6" fillId="12" borderId="16" xfId="12" applyFont="1" applyFill="1" applyBorder="1" applyAlignment="1">
      <alignment horizontal="center" vertical="center" textRotation="90" wrapText="1"/>
    </xf>
    <xf numFmtId="0" fontId="6" fillId="8" borderId="14" xfId="12" applyFont="1" applyFill="1" applyBorder="1" applyAlignment="1">
      <alignment horizontal="center" vertical="center" textRotation="90" wrapText="1"/>
    </xf>
    <xf numFmtId="0" fontId="6" fillId="10" borderId="14" xfId="12" applyFont="1" applyFill="1" applyBorder="1" applyAlignment="1">
      <alignment horizontal="center" vertical="center" textRotation="90" wrapText="1"/>
    </xf>
    <xf numFmtId="0" fontId="6" fillId="0" borderId="30" xfId="12" applyFont="1" applyBorder="1" applyAlignment="1">
      <alignment horizontal="center" vertical="center" textRotation="90" wrapText="1"/>
    </xf>
    <xf numFmtId="0" fontId="6" fillId="0" borderId="7" xfId="12" applyFont="1" applyBorder="1" applyAlignment="1">
      <alignment horizontal="center" vertical="center" textRotation="90" wrapText="1"/>
    </xf>
    <xf numFmtId="0" fontId="6" fillId="12" borderId="30" xfId="12" applyFont="1" applyFill="1" applyBorder="1" applyAlignment="1">
      <alignment horizontal="center" vertical="center" textRotation="90" wrapText="1"/>
    </xf>
    <xf numFmtId="0" fontId="6" fillId="0" borderId="34" xfId="12" applyFont="1" applyBorder="1" applyAlignment="1">
      <alignment horizontal="center" vertical="center" wrapText="1"/>
    </xf>
    <xf numFmtId="0" fontId="6" fillId="0" borderId="29" xfId="12" applyFont="1" applyBorder="1" applyAlignment="1">
      <alignment horizontal="center" vertical="center" textRotation="90" wrapText="1"/>
    </xf>
    <xf numFmtId="0" fontId="6" fillId="13" borderId="30" xfId="12" applyFont="1" applyFill="1" applyBorder="1" applyAlignment="1">
      <alignment horizontal="center" vertical="center" textRotation="90" wrapText="1"/>
    </xf>
    <xf numFmtId="0" fontId="6" fillId="12" borderId="7" xfId="12" applyFont="1" applyFill="1" applyBorder="1" applyAlignment="1">
      <alignment horizontal="center" vertical="center" textRotation="90" wrapText="1"/>
    </xf>
    <xf numFmtId="0" fontId="6" fillId="8" borderId="29" xfId="12" applyFont="1" applyFill="1" applyBorder="1" applyAlignment="1">
      <alignment horizontal="center" vertical="center" textRotation="90" wrapText="1"/>
    </xf>
    <xf numFmtId="0" fontId="6" fillId="10" borderId="29" xfId="12" applyFont="1" applyFill="1" applyBorder="1" applyAlignment="1">
      <alignment horizontal="center" vertical="center" textRotation="90" wrapText="1"/>
    </xf>
    <xf numFmtId="0" fontId="7" fillId="0" borderId="3" xfId="12" applyFont="1" applyBorder="1" applyAlignment="1">
      <alignment horizontal="center"/>
    </xf>
    <xf numFmtId="0" fontId="32" fillId="0" borderId="3" xfId="12" applyFont="1" applyBorder="1" applyAlignment="1">
      <alignment horizontal="center" vertical="center"/>
    </xf>
    <xf numFmtId="0" fontId="32" fillId="0" borderId="0" xfId="12" applyFont="1" applyAlignment="1">
      <alignment horizontal="center" vertical="center"/>
    </xf>
    <xf numFmtId="0" fontId="10" fillId="0" borderId="0" xfId="12" applyFont="1" applyAlignment="1">
      <alignment horizontal="center" vertical="center"/>
    </xf>
    <xf numFmtId="0" fontId="14" fillId="0" borderId="0" xfId="12" applyFont="1" applyAlignment="1">
      <alignment horizontal="center" vertical="center"/>
    </xf>
    <xf numFmtId="0" fontId="31" fillId="0" borderId="0" xfId="12" applyFont="1" applyAlignment="1">
      <alignment horizontal="center" vertical="top" wrapText="1"/>
    </xf>
    <xf numFmtId="0" fontId="31" fillId="0" borderId="0" xfId="12" applyFont="1" applyAlignment="1">
      <alignment horizontal="center" vertical="center" wrapText="1"/>
    </xf>
    <xf numFmtId="0" fontId="63" fillId="0" borderId="0" xfId="12" applyAlignment="1">
      <alignment textRotation="90"/>
    </xf>
    <xf numFmtId="0" fontId="23" fillId="0" borderId="0" xfId="12" applyFont="1" applyAlignment="1">
      <alignment vertical="top"/>
    </xf>
    <xf numFmtId="164" fontId="23" fillId="0" borderId="0" xfId="12" applyNumberFormat="1" applyFont="1" applyAlignment="1">
      <alignment vertical="top"/>
    </xf>
    <xf numFmtId="0" fontId="53" fillId="0" borderId="0" xfId="12" applyFont="1" applyAlignment="1">
      <alignment vertical="top"/>
    </xf>
    <xf numFmtId="0" fontId="10" fillId="0" borderId="0" xfId="12" applyFont="1" applyAlignment="1">
      <alignment horizontal="right" vertical="top" wrapText="1"/>
    </xf>
    <xf numFmtId="164" fontId="7" fillId="0" borderId="0" xfId="12" applyNumberFormat="1" applyFont="1" applyAlignment="1">
      <alignment vertical="top"/>
    </xf>
    <xf numFmtId="0" fontId="36" fillId="0" borderId="0" xfId="12" applyFont="1" applyAlignment="1">
      <alignment vertical="top"/>
    </xf>
    <xf numFmtId="164" fontId="36" fillId="0" borderId="0" xfId="12" applyNumberFormat="1" applyFont="1" applyAlignment="1">
      <alignment vertical="top"/>
    </xf>
    <xf numFmtId="49" fontId="10" fillId="0" borderId="0" xfId="12" applyNumberFormat="1" applyFont="1" applyAlignment="1">
      <alignment vertical="top" wrapText="1"/>
    </xf>
    <xf numFmtId="49" fontId="7" fillId="0" borderId="0" xfId="12" applyNumberFormat="1" applyFont="1" applyAlignment="1">
      <alignment vertical="top" textRotation="90"/>
    </xf>
    <xf numFmtId="164" fontId="7" fillId="0" borderId="29" xfId="4" applyNumberFormat="1" applyFont="1" applyBorder="1" applyAlignment="1">
      <alignment horizontal="center" vertical="top" wrapText="1"/>
    </xf>
    <xf numFmtId="0" fontId="7" fillId="0" borderId="7" xfId="4" applyFont="1" applyBorder="1" applyAlignment="1">
      <alignment horizontal="left" vertical="top" wrapText="1"/>
    </xf>
    <xf numFmtId="0" fontId="7" fillId="0" borderId="8" xfId="4" applyFont="1" applyBorder="1" applyAlignment="1">
      <alignment horizontal="left" vertical="top" wrapText="1"/>
    </xf>
    <xf numFmtId="0" fontId="7" fillId="0" borderId="15" xfId="12" applyFont="1" applyBorder="1" applyAlignment="1">
      <alignment horizontal="left" vertical="center" wrapText="1"/>
    </xf>
    <xf numFmtId="0" fontId="7" fillId="0" borderId="16" xfId="12" applyFont="1" applyBorder="1" applyAlignment="1">
      <alignment horizontal="left" vertical="center" wrapText="1"/>
    </xf>
    <xf numFmtId="0" fontId="7" fillId="0" borderId="17" xfId="12" applyFont="1" applyBorder="1" applyAlignment="1">
      <alignment horizontal="left" vertical="center" wrapText="1"/>
    </xf>
    <xf numFmtId="0" fontId="7" fillId="0" borderId="15" xfId="14" applyFont="1" applyBorder="1" applyAlignment="1">
      <alignment horizontal="left" vertical="top" wrapText="1"/>
    </xf>
    <xf numFmtId="0" fontId="7" fillId="0" borderId="16" xfId="14" applyFont="1" applyBorder="1" applyAlignment="1">
      <alignment horizontal="left" vertical="top" wrapText="1"/>
    </xf>
    <xf numFmtId="0" fontId="7" fillId="0" borderId="17" xfId="14" applyFont="1" applyBorder="1" applyAlignment="1">
      <alignment horizontal="left" vertical="top" wrapText="1"/>
    </xf>
    <xf numFmtId="164" fontId="10" fillId="5" borderId="9" xfId="12" applyNumberFormat="1" applyFont="1" applyFill="1" applyBorder="1" applyAlignment="1">
      <alignment horizontal="center" vertical="top"/>
    </xf>
    <xf numFmtId="164" fontId="10" fillId="10" borderId="9" xfId="9" applyNumberFormat="1" applyFont="1" applyFill="1" applyBorder="1" applyAlignment="1">
      <alignment horizontal="center" vertical="top"/>
    </xf>
    <xf numFmtId="49" fontId="10" fillId="9" borderId="62" xfId="12" applyNumberFormat="1" applyFont="1" applyFill="1" applyBorder="1" applyAlignment="1">
      <alignment horizontal="center" vertical="top" wrapText="1"/>
    </xf>
    <xf numFmtId="0" fontId="7" fillId="8" borderId="2" xfId="12" applyFont="1" applyFill="1" applyBorder="1" applyAlignment="1">
      <alignment vertical="top"/>
    </xf>
    <xf numFmtId="0" fontId="7" fillId="8" borderId="3" xfId="12" applyFont="1" applyFill="1" applyBorder="1" applyAlignment="1">
      <alignment vertical="top"/>
    </xf>
    <xf numFmtId="0" fontId="7" fillId="8" borderId="4" xfId="12" applyFont="1" applyFill="1" applyBorder="1" applyAlignment="1">
      <alignment vertical="top"/>
    </xf>
    <xf numFmtId="164" fontId="10" fillId="8" borderId="12" xfId="12" applyNumberFormat="1" applyFont="1" applyFill="1" applyBorder="1" applyAlignment="1">
      <alignment horizontal="center" vertical="top"/>
    </xf>
    <xf numFmtId="9" fontId="7" fillId="0" borderId="60" xfId="12" applyNumberFormat="1" applyFont="1" applyBorder="1" applyAlignment="1">
      <alignment horizontal="center" vertical="top"/>
    </xf>
    <xf numFmtId="0" fontId="7" fillId="0" borderId="57" xfId="12" applyFont="1" applyBorder="1" applyAlignment="1">
      <alignment horizontal="left" vertical="top"/>
    </xf>
    <xf numFmtId="49" fontId="7" fillId="0" borderId="65" xfId="12" applyNumberFormat="1" applyFont="1" applyBorder="1" applyAlignment="1">
      <alignment horizontal="left" vertical="top" wrapText="1" shrinkToFit="1"/>
    </xf>
    <xf numFmtId="164" fontId="10" fillId="19" borderId="3" xfId="12" applyNumberFormat="1" applyFont="1" applyFill="1" applyBorder="1" applyAlignment="1">
      <alignment horizontal="center" vertical="top"/>
    </xf>
    <xf numFmtId="0" fontId="10" fillId="19" borderId="9" xfId="12" applyFont="1" applyFill="1" applyBorder="1" applyAlignment="1">
      <alignment horizontal="center" vertical="top"/>
    </xf>
    <xf numFmtId="0" fontId="7" fillId="0" borderId="2" xfId="7" applyFont="1" applyBorder="1" applyAlignment="1">
      <alignment horizontal="center" vertical="top" wrapText="1"/>
    </xf>
    <xf numFmtId="0" fontId="36" fillId="13" borderId="24" xfId="12" applyFont="1" applyFill="1" applyBorder="1" applyAlignment="1">
      <alignment horizontal="left" vertical="top" wrapText="1"/>
    </xf>
    <xf numFmtId="49" fontId="10" fillId="4" borderId="4" xfId="12" applyNumberFormat="1" applyFont="1" applyFill="1" applyBorder="1" applyAlignment="1">
      <alignment horizontal="center" vertical="top" wrapText="1"/>
    </xf>
    <xf numFmtId="49" fontId="17" fillId="13" borderId="24" xfId="12" applyNumberFormat="1" applyFont="1" applyFill="1" applyBorder="1" applyAlignment="1">
      <alignment horizontal="center" vertical="top" wrapText="1"/>
    </xf>
    <xf numFmtId="164" fontId="10" fillId="0" borderId="3" xfId="12" applyNumberFormat="1" applyFont="1" applyBorder="1" applyAlignment="1">
      <alignment horizontal="center" vertical="top"/>
    </xf>
    <xf numFmtId="0" fontId="7" fillId="0" borderId="18" xfId="7" applyFont="1" applyBorder="1" applyAlignment="1">
      <alignment horizontal="center" vertical="top" wrapText="1"/>
    </xf>
    <xf numFmtId="0" fontId="36" fillId="13" borderId="13" xfId="12" applyFont="1" applyFill="1" applyBorder="1" applyAlignment="1">
      <alignment horizontal="left" vertical="top" wrapText="1"/>
    </xf>
    <xf numFmtId="49" fontId="10" fillId="4" borderId="19" xfId="12" applyNumberFormat="1" applyFont="1" applyFill="1" applyBorder="1" applyAlignment="1">
      <alignment horizontal="center" vertical="top" wrapText="1"/>
    </xf>
    <xf numFmtId="49" fontId="17" fillId="13" borderId="13" xfId="12" applyNumberFormat="1" applyFont="1" applyFill="1" applyBorder="1" applyAlignment="1">
      <alignment horizontal="center" vertical="top" wrapText="1"/>
    </xf>
    <xf numFmtId="164" fontId="10" fillId="0" borderId="15" xfId="12" applyNumberFormat="1" applyFont="1" applyBorder="1" applyAlignment="1">
      <alignment horizontal="center" vertical="top"/>
    </xf>
    <xf numFmtId="0" fontId="36" fillId="0" borderId="60" xfId="12" applyFont="1" applyBorder="1" applyAlignment="1">
      <alignment horizontal="center" vertical="top"/>
    </xf>
    <xf numFmtId="0" fontId="36" fillId="0" borderId="57" xfId="12" applyFont="1" applyBorder="1" applyAlignment="1">
      <alignment horizontal="center" vertical="top"/>
    </xf>
    <xf numFmtId="49" fontId="36" fillId="0" borderId="65" xfId="12" applyNumberFormat="1" applyFont="1" applyBorder="1" applyAlignment="1">
      <alignment horizontal="left" vertical="top" wrapText="1" shrinkToFit="1"/>
    </xf>
    <xf numFmtId="164" fontId="10" fillId="0" borderId="6" xfId="12" applyNumberFormat="1" applyFont="1" applyBorder="1" applyAlignment="1">
      <alignment horizontal="center" vertical="top"/>
    </xf>
    <xf numFmtId="0" fontId="36" fillId="13" borderId="30" xfId="12" applyFont="1" applyFill="1" applyBorder="1" applyAlignment="1">
      <alignment horizontal="left" vertical="top" wrapText="1"/>
    </xf>
    <xf numFmtId="49" fontId="10" fillId="4" borderId="35" xfId="12" applyNumberFormat="1" applyFont="1" applyFill="1" applyBorder="1" applyAlignment="1">
      <alignment horizontal="center" vertical="top" wrapText="1"/>
    </xf>
    <xf numFmtId="49" fontId="17" fillId="13" borderId="30" xfId="12" applyNumberFormat="1" applyFont="1" applyFill="1" applyBorder="1" applyAlignment="1">
      <alignment horizontal="center" vertical="top" wrapText="1"/>
    </xf>
    <xf numFmtId="0" fontId="7" fillId="0" borderId="5" xfId="7" applyFont="1" applyBorder="1" applyAlignment="1">
      <alignment horizontal="left" vertical="top" wrapText="1"/>
    </xf>
    <xf numFmtId="0" fontId="7" fillId="13" borderId="2" xfId="12" applyFont="1" applyFill="1" applyBorder="1" applyAlignment="1">
      <alignment horizontal="left" vertical="top" wrapText="1"/>
    </xf>
    <xf numFmtId="49" fontId="10" fillId="4" borderId="24" xfId="12" applyNumberFormat="1" applyFont="1" applyFill="1" applyBorder="1" applyAlignment="1">
      <alignment horizontal="center" vertical="top" wrapText="1"/>
    </xf>
    <xf numFmtId="0" fontId="7" fillId="13" borderId="18" xfId="12" applyFont="1" applyFill="1" applyBorder="1" applyAlignment="1">
      <alignment horizontal="left" vertical="top" wrapText="1"/>
    </xf>
    <xf numFmtId="49" fontId="10" fillId="4" borderId="13" xfId="12" applyNumberFormat="1" applyFont="1" applyFill="1" applyBorder="1" applyAlignment="1">
      <alignment horizontal="center" vertical="top" wrapText="1"/>
    </xf>
    <xf numFmtId="164" fontId="10" fillId="0" borderId="16" xfId="12" applyNumberFormat="1" applyFont="1" applyBorder="1" applyAlignment="1">
      <alignment horizontal="center" vertical="top"/>
    </xf>
    <xf numFmtId="164" fontId="10" fillId="0" borderId="17" xfId="12" applyNumberFormat="1" applyFont="1" applyBorder="1" applyAlignment="1">
      <alignment horizontal="center" vertical="top"/>
    </xf>
    <xf numFmtId="164" fontId="10" fillId="0" borderId="8" xfId="12" applyNumberFormat="1" applyFont="1" applyBorder="1" applyAlignment="1">
      <alignment horizontal="center" vertical="top"/>
    </xf>
    <xf numFmtId="0" fontId="7" fillId="13" borderId="34" xfId="12" applyFont="1" applyFill="1" applyBorder="1" applyAlignment="1">
      <alignment horizontal="left" vertical="top" wrapText="1"/>
    </xf>
    <xf numFmtId="49" fontId="10" fillId="4" borderId="30" xfId="12" applyNumberFormat="1" applyFont="1" applyFill="1" applyBorder="1" applyAlignment="1">
      <alignment horizontal="center" vertical="top" wrapText="1"/>
    </xf>
    <xf numFmtId="164" fontId="10" fillId="12" borderId="3" xfId="12" applyNumberFormat="1" applyFont="1" applyFill="1" applyBorder="1" applyAlignment="1">
      <alignment horizontal="center" vertical="top"/>
    </xf>
    <xf numFmtId="49" fontId="10" fillId="13" borderId="3" xfId="12" applyNumberFormat="1" applyFont="1" applyFill="1" applyBorder="1" applyAlignment="1">
      <alignment horizontal="center" vertical="top" wrapText="1"/>
    </xf>
    <xf numFmtId="49" fontId="10" fillId="13" borderId="0" xfId="12" applyNumberFormat="1" applyFont="1" applyFill="1" applyAlignment="1">
      <alignment horizontal="center" vertical="top" wrapText="1"/>
    </xf>
    <xf numFmtId="0" fontId="46" fillId="0" borderId="0" xfId="12" applyFont="1"/>
    <xf numFmtId="0" fontId="7" fillId="0" borderId="60" xfId="12" applyFont="1" applyBorder="1" applyAlignment="1">
      <alignment horizontal="center" vertical="top"/>
    </xf>
    <xf numFmtId="0" fontId="7" fillId="0" borderId="57" xfId="12" applyFont="1" applyBorder="1" applyAlignment="1">
      <alignment horizontal="center" vertical="top"/>
    </xf>
    <xf numFmtId="49" fontId="10" fillId="13" borderId="23" xfId="12" applyNumberFormat="1" applyFont="1" applyFill="1" applyBorder="1" applyAlignment="1">
      <alignment horizontal="center" vertical="top" wrapText="1"/>
    </xf>
    <xf numFmtId="9" fontId="7" fillId="0" borderId="36" xfId="12" applyNumberFormat="1" applyFont="1" applyBorder="1" applyAlignment="1">
      <alignment horizontal="center" vertical="top"/>
    </xf>
    <xf numFmtId="0" fontId="7" fillId="0" borderId="70" xfId="12" applyFont="1" applyBorder="1" applyAlignment="1">
      <alignment horizontal="left" vertical="top"/>
    </xf>
    <xf numFmtId="49" fontId="7" fillId="0" borderId="38" xfId="12" applyNumberFormat="1" applyFont="1" applyBorder="1" applyAlignment="1">
      <alignment horizontal="left" vertical="top" wrapText="1" shrinkToFit="1"/>
    </xf>
    <xf numFmtId="164" fontId="10" fillId="18" borderId="3" xfId="12" applyNumberFormat="1" applyFont="1" applyFill="1" applyBorder="1" applyAlignment="1">
      <alignment horizontal="center" vertical="top"/>
    </xf>
    <xf numFmtId="0" fontId="10" fillId="18" borderId="9" xfId="12" applyFont="1" applyFill="1" applyBorder="1" applyAlignment="1">
      <alignment horizontal="center" vertical="top"/>
    </xf>
    <xf numFmtId="0" fontId="10" fillId="12" borderId="4" xfId="12" applyFont="1" applyFill="1" applyBorder="1" applyAlignment="1">
      <alignment horizontal="center" vertical="center" textRotation="90" wrapText="1"/>
    </xf>
    <xf numFmtId="49" fontId="10" fillId="4" borderId="24" xfId="12" applyNumberFormat="1" applyFont="1" applyFill="1" applyBorder="1" applyAlignment="1">
      <alignment vertical="top" wrapText="1"/>
    </xf>
    <xf numFmtId="164" fontId="7" fillId="0" borderId="3" xfId="12" applyNumberFormat="1" applyFont="1" applyBorder="1" applyAlignment="1">
      <alignment horizontal="center" vertical="top"/>
    </xf>
    <xf numFmtId="0" fontId="7" fillId="0" borderId="31" xfId="12" applyFont="1" applyBorder="1" applyAlignment="1">
      <alignment horizontal="center" vertical="top"/>
    </xf>
    <xf numFmtId="0" fontId="10" fillId="12" borderId="19" xfId="12" applyFont="1" applyFill="1" applyBorder="1" applyAlignment="1">
      <alignment horizontal="center" vertical="center" textRotation="90" wrapText="1"/>
    </xf>
    <xf numFmtId="0" fontId="7" fillId="13" borderId="13" xfId="12" applyFont="1" applyFill="1" applyBorder="1" applyAlignment="1">
      <alignment horizontal="left" vertical="top" wrapText="1"/>
    </xf>
    <xf numFmtId="49" fontId="10" fillId="4" borderId="13" xfId="12" applyNumberFormat="1" applyFont="1" applyFill="1" applyBorder="1" applyAlignment="1">
      <alignment vertical="top" wrapText="1"/>
    </xf>
    <xf numFmtId="9" fontId="7" fillId="0" borderId="40" xfId="12" applyNumberFormat="1" applyFont="1" applyBorder="1" applyAlignment="1">
      <alignment horizontal="center" vertical="top"/>
    </xf>
    <xf numFmtId="0" fontId="7" fillId="0" borderId="32" xfId="12" applyFont="1" applyBorder="1" applyAlignment="1">
      <alignment horizontal="left" vertical="top"/>
    </xf>
    <xf numFmtId="49" fontId="7" fillId="0" borderId="33" xfId="12" applyNumberFormat="1" applyFont="1" applyBorder="1" applyAlignment="1">
      <alignment horizontal="left" vertical="top" wrapText="1" shrinkToFit="1"/>
    </xf>
    <xf numFmtId="49" fontId="10" fillId="4" borderId="30" xfId="12" applyNumberFormat="1" applyFont="1" applyFill="1" applyBorder="1" applyAlignment="1">
      <alignment vertical="top" wrapText="1"/>
    </xf>
    <xf numFmtId="9" fontId="7" fillId="0" borderId="42" xfId="12" applyNumberFormat="1" applyFont="1" applyBorder="1" applyAlignment="1">
      <alignment horizontal="center" vertical="top"/>
    </xf>
    <xf numFmtId="0" fontId="7" fillId="0" borderId="56" xfId="12" applyFont="1" applyBorder="1" applyAlignment="1">
      <alignment horizontal="left" vertical="top"/>
    </xf>
    <xf numFmtId="49" fontId="7" fillId="0" borderId="39" xfId="12" applyNumberFormat="1" applyFont="1" applyBorder="1" applyAlignment="1">
      <alignment horizontal="left" vertical="top" wrapText="1" shrinkToFit="1"/>
    </xf>
    <xf numFmtId="164" fontId="10" fillId="12" borderId="61" xfId="12" applyNumberFormat="1" applyFont="1" applyFill="1" applyBorder="1" applyAlignment="1">
      <alignment horizontal="center" vertical="top"/>
    </xf>
    <xf numFmtId="0" fontId="10" fillId="12" borderId="13" xfId="12" applyFont="1" applyFill="1" applyBorder="1" applyAlignment="1">
      <alignment horizontal="left" vertical="top" wrapText="1"/>
    </xf>
    <xf numFmtId="0" fontId="5" fillId="13" borderId="0" xfId="12" applyFont="1" applyFill="1" applyAlignment="1">
      <alignment horizontal="center" vertical="top" wrapText="1"/>
    </xf>
    <xf numFmtId="0" fontId="5" fillId="12" borderId="13" xfId="12" applyFont="1" applyFill="1" applyBorder="1" applyAlignment="1">
      <alignment vertical="top" wrapText="1"/>
    </xf>
    <xf numFmtId="0" fontId="5" fillId="0" borderId="40" xfId="12" applyFont="1" applyBorder="1"/>
    <xf numFmtId="0" fontId="5" fillId="0" borderId="32" xfId="12" applyFont="1" applyBorder="1"/>
    <xf numFmtId="0" fontId="5" fillId="0" borderId="33" xfId="12" applyFont="1" applyBorder="1"/>
    <xf numFmtId="2" fontId="10" fillId="12" borderId="7" xfId="12" applyNumberFormat="1" applyFont="1" applyFill="1" applyBorder="1" applyAlignment="1">
      <alignment horizontal="center" vertical="top"/>
    </xf>
    <xf numFmtId="49" fontId="10" fillId="13" borderId="0" xfId="12" applyNumberFormat="1" applyFont="1" applyFill="1" applyAlignment="1">
      <alignment horizontal="center" vertical="top" wrapText="1"/>
    </xf>
    <xf numFmtId="0" fontId="56" fillId="0" borderId="0" xfId="12" applyFont="1" applyAlignment="1">
      <alignment horizontal="center" vertical="center" wrapText="1"/>
    </xf>
    <xf numFmtId="0" fontId="36" fillId="0" borderId="46" xfId="12" applyFont="1" applyBorder="1" applyAlignment="1">
      <alignment horizontal="center" vertical="top"/>
    </xf>
    <xf numFmtId="0" fontId="7" fillId="0" borderId="25" xfId="12" applyFont="1" applyBorder="1" applyAlignment="1">
      <alignment horizontal="center" vertical="top" wrapText="1"/>
    </xf>
    <xf numFmtId="49" fontId="7" fillId="0" borderId="4" xfId="12" applyNumberFormat="1" applyFont="1" applyBorder="1" applyAlignment="1">
      <alignment horizontal="center" vertical="top" wrapText="1" shrinkToFit="1"/>
    </xf>
    <xf numFmtId="0" fontId="36" fillId="0" borderId="60" xfId="12" applyFont="1" applyBorder="1" applyAlignment="1">
      <alignment horizontal="center" vertical="top" wrapText="1"/>
    </xf>
    <xf numFmtId="49" fontId="7" fillId="0" borderId="17" xfId="12" applyNumberFormat="1" applyFont="1" applyBorder="1" applyAlignment="1">
      <alignment horizontal="left" vertical="top" wrapText="1" shrinkToFit="1"/>
    </xf>
    <xf numFmtId="164" fontId="10" fillId="12" borderId="16" xfId="12" applyNumberFormat="1" applyFont="1" applyFill="1" applyBorder="1" applyAlignment="1">
      <alignment horizontal="center" vertical="top"/>
    </xf>
    <xf numFmtId="0" fontId="36" fillId="0" borderId="40" xfId="12" applyFont="1" applyBorder="1" applyAlignment="1">
      <alignment horizontal="center" vertical="center" wrapText="1"/>
    </xf>
    <xf numFmtId="49" fontId="7" fillId="0" borderId="8" xfId="12" applyNumberFormat="1" applyFont="1" applyBorder="1" applyAlignment="1">
      <alignment horizontal="left" wrapText="1" shrinkToFit="1"/>
    </xf>
    <xf numFmtId="164" fontId="10" fillId="12" borderId="7" xfId="12" applyNumberFormat="1" applyFont="1" applyFill="1" applyBorder="1" applyAlignment="1">
      <alignment horizontal="center" vertical="top"/>
    </xf>
    <xf numFmtId="0" fontId="10" fillId="12" borderId="35" xfId="12" applyFont="1" applyFill="1" applyBorder="1" applyAlignment="1">
      <alignment horizontal="center" vertical="center" textRotation="90" wrapText="1"/>
    </xf>
    <xf numFmtId="0" fontId="10" fillId="12" borderId="30" xfId="12" applyFont="1" applyFill="1" applyBorder="1" applyAlignment="1">
      <alignment horizontal="left" vertical="top" wrapText="1"/>
    </xf>
    <xf numFmtId="164" fontId="7" fillId="15" borderId="58" xfId="12" applyNumberFormat="1" applyFont="1" applyFill="1" applyBorder="1" applyAlignment="1">
      <alignment horizontal="center" vertical="center" wrapText="1"/>
    </xf>
    <xf numFmtId="0" fontId="7" fillId="0" borderId="19" xfId="12" applyFont="1" applyBorder="1" applyAlignment="1">
      <alignment horizontal="justify" vertical="center"/>
    </xf>
    <xf numFmtId="164" fontId="10" fillId="18" borderId="12" xfId="12" applyNumberFormat="1" applyFont="1" applyFill="1" applyBorder="1" applyAlignment="1">
      <alignment horizontal="center" vertical="top"/>
    </xf>
    <xf numFmtId="0" fontId="5" fillId="13" borderId="24" xfId="12" applyFont="1" applyFill="1" applyBorder="1" applyAlignment="1">
      <alignment horizontal="center" vertical="top" wrapText="1"/>
    </xf>
    <xf numFmtId="0" fontId="5" fillId="0" borderId="24" xfId="12" applyFont="1" applyBorder="1" applyAlignment="1">
      <alignment horizontal="center" vertical="top" wrapText="1"/>
    </xf>
    <xf numFmtId="0" fontId="7" fillId="0" borderId="17" xfId="12" applyFont="1" applyBorder="1" applyAlignment="1">
      <alignment horizontal="justify" vertical="center"/>
    </xf>
    <xf numFmtId="0" fontId="7" fillId="0" borderId="30" xfId="12" applyFont="1" applyBorder="1" applyAlignment="1">
      <alignment horizontal="center" vertical="top"/>
    </xf>
    <xf numFmtId="49" fontId="26" fillId="12" borderId="30" xfId="12" applyNumberFormat="1" applyFont="1" applyFill="1" applyBorder="1" applyAlignment="1">
      <alignment horizontal="center" vertical="top" wrapText="1"/>
    </xf>
    <xf numFmtId="49" fontId="10" fillId="14" borderId="30" xfId="12" applyNumberFormat="1" applyFont="1" applyFill="1" applyBorder="1" applyAlignment="1">
      <alignment horizontal="center" vertical="top" wrapText="1"/>
    </xf>
    <xf numFmtId="49" fontId="10" fillId="9" borderId="30" xfId="12" applyNumberFormat="1" applyFont="1" applyFill="1" applyBorder="1" applyAlignment="1">
      <alignment horizontal="center" vertical="top" wrapText="1"/>
    </xf>
    <xf numFmtId="0" fontId="7" fillId="0" borderId="65" xfId="12" applyFont="1" applyBorder="1" applyAlignment="1">
      <alignment horizontal="justify" vertical="center"/>
    </xf>
    <xf numFmtId="0" fontId="17" fillId="12" borderId="24" xfId="12" applyFont="1" applyFill="1" applyBorder="1" applyAlignment="1">
      <alignment horizontal="left" vertical="top" wrapText="1"/>
    </xf>
    <xf numFmtId="0" fontId="5" fillId="13" borderId="2" xfId="12" applyFont="1" applyFill="1" applyBorder="1" applyAlignment="1">
      <alignment horizontal="center" vertical="top" wrapText="1"/>
    </xf>
    <xf numFmtId="0" fontId="17" fillId="12" borderId="30" xfId="12" applyFont="1" applyFill="1" applyBorder="1" applyAlignment="1">
      <alignment horizontal="left" vertical="top" wrapText="1"/>
    </xf>
    <xf numFmtId="49" fontId="26" fillId="13" borderId="34" xfId="12" applyNumberFormat="1" applyFont="1" applyFill="1" applyBorder="1" applyAlignment="1">
      <alignment horizontal="center" vertical="top" wrapText="1"/>
    </xf>
    <xf numFmtId="0" fontId="27" fillId="0" borderId="26" xfId="12" applyFont="1" applyBorder="1" applyAlignment="1">
      <alignment vertical="top" wrapText="1"/>
    </xf>
    <xf numFmtId="0" fontId="10" fillId="0" borderId="0" xfId="12" applyFont="1" applyAlignment="1">
      <alignment vertical="center"/>
    </xf>
    <xf numFmtId="0" fontId="10" fillId="0" borderId="0" xfId="12" applyFont="1" applyAlignment="1">
      <alignment vertical="center" textRotation="90"/>
    </xf>
    <xf numFmtId="0" fontId="10" fillId="0" borderId="19" xfId="12" applyFont="1" applyBorder="1" applyAlignment="1">
      <alignment vertical="center"/>
    </xf>
    <xf numFmtId="0" fontId="7" fillId="0" borderId="15" xfId="6" applyFont="1" applyBorder="1" applyAlignment="1">
      <alignment horizontal="center" vertical="top"/>
    </xf>
    <xf numFmtId="0" fontId="27" fillId="0" borderId="64" xfId="12" applyFont="1" applyBorder="1" applyAlignment="1">
      <alignment horizontal="center" vertical="top" wrapText="1"/>
    </xf>
    <xf numFmtId="0" fontId="7" fillId="0" borderId="65" xfId="6" applyFont="1" applyBorder="1" applyAlignment="1">
      <alignment horizontal="left" vertical="top" wrapText="1"/>
    </xf>
    <xf numFmtId="0" fontId="7" fillId="0" borderId="6" xfId="12" applyFont="1" applyBorder="1" applyAlignment="1">
      <alignment horizontal="center" vertical="top" wrapText="1"/>
    </xf>
    <xf numFmtId="0" fontId="7" fillId="0" borderId="41" xfId="12" applyFont="1" applyBorder="1" applyAlignment="1">
      <alignment horizontal="center" vertical="top" wrapText="1"/>
    </xf>
    <xf numFmtId="0" fontId="7" fillId="4" borderId="33" xfId="12" applyFont="1" applyFill="1" applyBorder="1" applyAlignment="1">
      <alignment vertical="top" wrapText="1"/>
    </xf>
    <xf numFmtId="0" fontId="10" fillId="0" borderId="23" xfId="12" applyFont="1" applyBorder="1" applyAlignment="1">
      <alignment vertical="center"/>
    </xf>
    <xf numFmtId="0" fontId="10" fillId="0" borderId="23" xfId="12" applyFont="1" applyBorder="1" applyAlignment="1">
      <alignment vertical="center" textRotation="90"/>
    </xf>
    <xf numFmtId="0" fontId="10" fillId="0" borderId="35" xfId="12" applyFont="1" applyBorder="1" applyAlignment="1">
      <alignment vertical="center"/>
    </xf>
    <xf numFmtId="0" fontId="5" fillId="8" borderId="10" xfId="12" applyFont="1" applyFill="1" applyBorder="1" applyAlignment="1">
      <alignment vertical="top" wrapText="1"/>
    </xf>
    <xf numFmtId="0" fontId="5" fillId="8" borderId="11" xfId="12" applyFont="1" applyFill="1" applyBorder="1" applyAlignment="1">
      <alignment vertical="top" wrapText="1"/>
    </xf>
    <xf numFmtId="0" fontId="5" fillId="8" borderId="11" xfId="12" applyFont="1" applyFill="1" applyBorder="1" applyAlignment="1">
      <alignment vertical="top" textRotation="90" wrapText="1"/>
    </xf>
    <xf numFmtId="0" fontId="7" fillId="8" borderId="11" xfId="12" applyFont="1" applyFill="1" applyBorder="1" applyAlignment="1">
      <alignment vertical="top" wrapText="1"/>
    </xf>
    <xf numFmtId="0" fontId="7" fillId="0" borderId="42" xfId="12" applyFont="1" applyBorder="1" applyAlignment="1">
      <alignment horizontal="center" vertical="center"/>
    </xf>
    <xf numFmtId="0" fontId="7" fillId="0" borderId="4" xfId="12" applyFont="1" applyBorder="1" applyAlignment="1">
      <alignment wrapText="1"/>
    </xf>
    <xf numFmtId="0" fontId="10" fillId="0" borderId="3" xfId="12" applyFont="1" applyBorder="1" applyAlignment="1">
      <alignment horizontal="left" vertical="top"/>
    </xf>
    <xf numFmtId="0" fontId="10" fillId="0" borderId="3" xfId="12" applyFont="1" applyBorder="1" applyAlignment="1">
      <alignment horizontal="left" vertical="top" textRotation="90"/>
    </xf>
    <xf numFmtId="0" fontId="7" fillId="0" borderId="3" xfId="12" applyFont="1" applyBorder="1" applyAlignment="1">
      <alignment horizontal="left" vertical="top"/>
    </xf>
    <xf numFmtId="0" fontId="10" fillId="0" borderId="4" xfId="12" applyFont="1" applyBorder="1" applyAlignment="1">
      <alignment vertical="top"/>
    </xf>
    <xf numFmtId="49" fontId="10" fillId="10" borderId="24" xfId="12" applyNumberFormat="1" applyFont="1" applyFill="1" applyBorder="1" applyAlignment="1">
      <alignment horizontal="center" vertical="top" wrapText="1"/>
    </xf>
    <xf numFmtId="0" fontId="7" fillId="0" borderId="40" xfId="12" applyFont="1" applyBorder="1" applyAlignment="1">
      <alignment horizontal="center" vertical="top"/>
    </xf>
    <xf numFmtId="0" fontId="10" fillId="0" borderId="23" xfId="12" applyFont="1" applyBorder="1" applyAlignment="1">
      <alignment horizontal="left" vertical="top"/>
    </xf>
    <xf numFmtId="0" fontId="10" fillId="0" borderId="23" xfId="12" applyFont="1" applyBorder="1" applyAlignment="1">
      <alignment horizontal="left" vertical="top" textRotation="90"/>
    </xf>
    <xf numFmtId="0" fontId="7" fillId="0" borderId="23" xfId="12" applyFont="1" applyBorder="1" applyAlignment="1">
      <alignment horizontal="left" vertical="top"/>
    </xf>
    <xf numFmtId="0" fontId="10" fillId="0" borderId="35" xfId="12" applyFont="1" applyBorder="1" applyAlignment="1">
      <alignment vertical="top"/>
    </xf>
    <xf numFmtId="49" fontId="10" fillId="10" borderId="30" xfId="12" applyNumberFormat="1" applyFont="1" applyFill="1" applyBorder="1" applyAlignment="1">
      <alignment horizontal="center" vertical="top" wrapText="1"/>
    </xf>
    <xf numFmtId="0" fontId="10" fillId="9" borderId="11" xfId="12" applyFont="1" applyFill="1" applyBorder="1" applyAlignment="1">
      <alignment horizontal="left" vertical="top"/>
    </xf>
    <xf numFmtId="0" fontId="10" fillId="9" borderId="11" xfId="12" applyFont="1" applyFill="1" applyBorder="1" applyAlignment="1">
      <alignment horizontal="left" vertical="top" textRotation="90"/>
    </xf>
    <xf numFmtId="0" fontId="10" fillId="10" borderId="11" xfId="12" applyFont="1" applyFill="1" applyBorder="1" applyAlignment="1">
      <alignment horizontal="left" vertical="top"/>
    </xf>
    <xf numFmtId="0" fontId="10" fillId="10" borderId="12" xfId="12" applyFont="1" applyFill="1" applyBorder="1" applyAlignment="1">
      <alignment vertical="top"/>
    </xf>
    <xf numFmtId="0" fontId="7" fillId="0" borderId="25" xfId="12" applyFont="1" applyBorder="1" applyAlignment="1">
      <alignment horizontal="center" vertical="center" wrapText="1"/>
    </xf>
    <xf numFmtId="0" fontId="7" fillId="0" borderId="26" xfId="12" applyFont="1" applyBorder="1" applyAlignment="1">
      <alignment horizontal="center" vertical="center" wrapText="1"/>
    </xf>
    <xf numFmtId="0" fontId="7" fillId="0" borderId="24" xfId="12" applyFont="1" applyBorder="1" applyAlignment="1">
      <alignment horizontal="center" vertical="center" textRotation="90" wrapText="1"/>
    </xf>
    <xf numFmtId="0" fontId="7" fillId="0" borderId="61" xfId="12" applyFont="1" applyBorder="1" applyAlignment="1">
      <alignment horizontal="center" vertical="center" textRotation="90" wrapText="1"/>
    </xf>
    <xf numFmtId="0" fontId="7" fillId="0" borderId="2" xfId="12" applyFont="1" applyBorder="1" applyAlignment="1">
      <alignment horizontal="center" vertical="center" wrapText="1"/>
    </xf>
    <xf numFmtId="0" fontId="7" fillId="0" borderId="1" xfId="12" applyFont="1" applyBorder="1" applyAlignment="1">
      <alignment horizontal="center" vertical="center" textRotation="90" wrapText="1"/>
    </xf>
    <xf numFmtId="0" fontId="7" fillId="0" borderId="50" xfId="12" applyFont="1" applyBorder="1" applyAlignment="1">
      <alignment horizontal="center" vertical="center" wrapText="1"/>
    </xf>
    <xf numFmtId="0" fontId="7" fillId="0" borderId="53" xfId="12" applyFont="1" applyBorder="1" applyAlignment="1">
      <alignment horizontal="center" vertical="center" wrapText="1"/>
    </xf>
    <xf numFmtId="0" fontId="7" fillId="0" borderId="13" xfId="12" applyFont="1" applyBorder="1" applyAlignment="1">
      <alignment horizontal="center" vertical="center" textRotation="90" wrapText="1"/>
    </xf>
    <xf numFmtId="0" fontId="7" fillId="0" borderId="16" xfId="12" applyFont="1" applyBorder="1" applyAlignment="1">
      <alignment horizontal="center" vertical="center" textRotation="90" wrapText="1"/>
    </xf>
    <xf numFmtId="0" fontId="7" fillId="0" borderId="18" xfId="12" applyFont="1" applyBorder="1" applyAlignment="1">
      <alignment horizontal="center" vertical="center" wrapText="1"/>
    </xf>
    <xf numFmtId="0" fontId="7" fillId="0" borderId="14" xfId="12" applyFont="1" applyBorder="1" applyAlignment="1">
      <alignment horizontal="center" vertical="center" textRotation="90" wrapText="1"/>
    </xf>
    <xf numFmtId="0" fontId="7" fillId="0" borderId="30" xfId="12" applyFont="1" applyBorder="1" applyAlignment="1">
      <alignment horizontal="center" vertical="center" textRotation="90" wrapText="1"/>
    </xf>
    <xf numFmtId="0" fontId="7" fillId="0" borderId="7" xfId="12" applyFont="1" applyBorder="1" applyAlignment="1">
      <alignment horizontal="center" vertical="center" textRotation="90" wrapText="1"/>
    </xf>
    <xf numFmtId="0" fontId="7" fillId="0" borderId="34" xfId="12" applyFont="1" applyBorder="1" applyAlignment="1">
      <alignment horizontal="center" vertical="center" wrapText="1"/>
    </xf>
    <xf numFmtId="0" fontId="7" fillId="0" borderId="29" xfId="12" applyFont="1" applyBorder="1" applyAlignment="1">
      <alignment horizontal="center" vertical="center" textRotation="90" wrapText="1"/>
    </xf>
    <xf numFmtId="0" fontId="7" fillId="0" borderId="3" xfId="12" applyFont="1" applyBorder="1"/>
    <xf numFmtId="0" fontId="32" fillId="0" borderId="0" xfId="12" applyFont="1" applyAlignment="1">
      <alignment horizontal="center" vertical="center" textRotation="90"/>
    </xf>
    <xf numFmtId="0" fontId="33" fillId="0" borderId="0" xfId="12" applyFont="1" applyAlignment="1">
      <alignment vertical="top" wrapText="1"/>
    </xf>
    <xf numFmtId="0" fontId="33" fillId="0" borderId="0" xfId="0" applyFont="1" applyAlignment="1">
      <alignment vertical="top" wrapText="1"/>
    </xf>
  </cellXfs>
  <cellStyles count="15">
    <cellStyle name="Geras" xfId="3" builtinId="26"/>
    <cellStyle name="Įprastas" xfId="0" builtinId="0"/>
    <cellStyle name="Įprastas 2" xfId="10" xr:uid="{445E74B8-B65D-41A1-9D5B-4564E1D86E91}"/>
    <cellStyle name="Įprastas 2 2" xfId="7" xr:uid="{462BE4DE-5280-4CB7-8D4C-B9C5AD140CA1}"/>
    <cellStyle name="Įprastas 2 2 2 2" xfId="8" xr:uid="{28FA6AB2-3DCA-4179-988E-1C072569F58D}"/>
    <cellStyle name="Įprastas 3" xfId="9" xr:uid="{E219340D-0A63-4F54-94A9-75A0EDEC4F96}"/>
    <cellStyle name="Įprastas 4" xfId="4" xr:uid="{135C6889-F65B-4F12-B8AF-6BA3C49C47A1}"/>
    <cellStyle name="Įprastas 4 2" xfId="14" xr:uid="{90DCA194-9C76-49B6-BE74-D0D450404339}"/>
    <cellStyle name="Įprastas 5" xfId="5" xr:uid="{F427D09E-8028-47C6-993E-2E5C79D1F6E4}"/>
    <cellStyle name="Įprastas 6" xfId="6" xr:uid="{3C01DD32-83D0-4E34-BA48-4EE82857E3E6}"/>
    <cellStyle name="Įprastas 7" xfId="12" xr:uid="{FE62EB52-4CB7-4B94-BB72-636A453F03EF}"/>
    <cellStyle name="Kablelis" xfId="1" builtinId="3"/>
    <cellStyle name="Normal_Kopija 13 programos Excel" xfId="11" xr:uid="{17B67B0A-342F-4C63-A4F7-08169BB1C969}"/>
    <cellStyle name="Procentai" xfId="2" builtinId="5"/>
    <cellStyle name="Valiuta 2" xfId="13" xr:uid="{728DF8D4-CF0E-423E-B9E1-BC0A147C43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7DDA7-07DD-4762-83B1-01547D87B80D}">
  <sheetPr>
    <pageSetUpPr fitToPage="1"/>
  </sheetPr>
  <dimension ref="A1:W146"/>
  <sheetViews>
    <sheetView zoomScale="90" zoomScaleNormal="90" zoomScaleSheetLayoutView="100" workbookViewId="0">
      <selection activeCell="T10" sqref="T10"/>
    </sheetView>
  </sheetViews>
  <sheetFormatPr defaultRowHeight="15" x14ac:dyDescent="0.25"/>
  <cols>
    <col min="1" max="1" width="2.7109375" style="2" customWidth="1"/>
    <col min="2" max="4" width="3.140625" customWidth="1"/>
    <col min="5" max="5" width="3.5703125" customWidth="1"/>
    <col min="6" max="6" width="38.28515625" customWidth="1"/>
    <col min="7" max="7" width="4.7109375" customWidth="1"/>
    <col min="8" max="8" width="4.28515625" customWidth="1"/>
    <col min="9" max="9" width="6.140625" customWidth="1"/>
    <col min="10" max="10" width="29.85546875" style="1" customWidth="1"/>
    <col min="11" max="11" width="7.7109375" customWidth="1"/>
    <col min="12" max="12" width="12" customWidth="1"/>
    <col min="13" max="13" width="41.85546875" customWidth="1"/>
    <col min="14" max="14" width="11.5703125" customWidth="1"/>
    <col min="15" max="15" width="20.28515625" customWidth="1"/>
  </cols>
  <sheetData>
    <row r="1" spans="1:16" ht="42.75" customHeight="1" x14ac:dyDescent="0.25">
      <c r="L1" s="591"/>
      <c r="M1" s="591"/>
      <c r="N1" s="590" t="s">
        <v>191</v>
      </c>
      <c r="O1" s="590"/>
      <c r="P1" s="592"/>
    </row>
    <row r="2" spans="1:16" ht="24.75" customHeight="1" x14ac:dyDescent="0.25">
      <c r="L2" s="591"/>
      <c r="M2" s="591"/>
      <c r="N2" s="590"/>
      <c r="O2" s="590"/>
    </row>
    <row r="3" spans="1:16" ht="15" customHeight="1" x14ac:dyDescent="0.25">
      <c r="A3" s="589" t="s">
        <v>190</v>
      </c>
      <c r="B3" s="589"/>
      <c r="C3" s="589"/>
      <c r="D3" s="589"/>
      <c r="E3" s="589"/>
      <c r="F3" s="589"/>
      <c r="G3" s="589"/>
      <c r="H3" s="589"/>
      <c r="I3" s="589"/>
      <c r="J3" s="589"/>
      <c r="K3" s="589"/>
      <c r="L3" s="589"/>
      <c r="M3" s="589"/>
      <c r="N3" s="589"/>
      <c r="O3" s="589"/>
    </row>
    <row r="4" spans="1:16" x14ac:dyDescent="0.25">
      <c r="A4" s="588" t="s">
        <v>189</v>
      </c>
      <c r="B4" s="588"/>
      <c r="C4" s="588"/>
      <c r="D4" s="588"/>
      <c r="E4" s="588"/>
      <c r="F4" s="588"/>
      <c r="G4" s="588"/>
      <c r="H4" s="588"/>
      <c r="I4" s="588"/>
      <c r="J4" s="588"/>
      <c r="K4" s="588"/>
      <c r="L4" s="588"/>
      <c r="M4" s="588"/>
      <c r="N4" s="588"/>
      <c r="O4" s="588"/>
    </row>
    <row r="5" spans="1:16" x14ac:dyDescent="0.25">
      <c r="A5" s="588" t="s">
        <v>188</v>
      </c>
      <c r="B5" s="588"/>
      <c r="C5" s="588"/>
      <c r="D5" s="588"/>
      <c r="E5" s="588"/>
      <c r="F5" s="588"/>
      <c r="G5" s="588"/>
      <c r="H5" s="588"/>
      <c r="I5" s="588"/>
      <c r="J5" s="588"/>
      <c r="K5" s="588"/>
      <c r="L5" s="588"/>
      <c r="M5" s="588"/>
      <c r="N5" s="588"/>
      <c r="O5" s="588"/>
    </row>
    <row r="6" spans="1:16" ht="16.5" thickBot="1" x14ac:dyDescent="0.3">
      <c r="A6" s="587"/>
      <c r="B6" s="585"/>
      <c r="C6" s="585"/>
      <c r="D6" s="585"/>
      <c r="E6" s="585"/>
      <c r="F6" s="585"/>
      <c r="G6" s="585"/>
      <c r="H6" s="585"/>
      <c r="I6" s="585"/>
      <c r="J6" s="586"/>
      <c r="K6" s="585"/>
      <c r="L6" s="585"/>
      <c r="M6" s="584"/>
      <c r="N6" s="583" t="s">
        <v>30</v>
      </c>
      <c r="O6" s="583"/>
    </row>
    <row r="7" spans="1:16" ht="29.25" customHeight="1" thickBot="1" x14ac:dyDescent="0.3">
      <c r="A7" s="582" t="s">
        <v>187</v>
      </c>
      <c r="B7" s="581" t="s">
        <v>186</v>
      </c>
      <c r="C7" s="580" t="s">
        <v>182</v>
      </c>
      <c r="D7" s="579" t="s">
        <v>185</v>
      </c>
      <c r="E7" s="578" t="s">
        <v>184</v>
      </c>
      <c r="F7" s="577" t="s">
        <v>183</v>
      </c>
      <c r="G7" s="576" t="s">
        <v>182</v>
      </c>
      <c r="H7" s="573" t="s">
        <v>181</v>
      </c>
      <c r="I7" s="575" t="s">
        <v>180</v>
      </c>
      <c r="J7" s="574" t="s">
        <v>179</v>
      </c>
      <c r="K7" s="573" t="s">
        <v>178</v>
      </c>
      <c r="L7" s="572" t="s">
        <v>177</v>
      </c>
      <c r="M7" s="571" t="s">
        <v>176</v>
      </c>
      <c r="N7" s="570"/>
      <c r="O7" s="569"/>
    </row>
    <row r="8" spans="1:16" x14ac:dyDescent="0.25">
      <c r="A8" s="568"/>
      <c r="B8" s="567"/>
      <c r="C8" s="566"/>
      <c r="D8" s="565"/>
      <c r="E8" s="564"/>
      <c r="F8" s="563"/>
      <c r="G8" s="562"/>
      <c r="H8" s="560"/>
      <c r="I8" s="561"/>
      <c r="J8" s="547"/>
      <c r="K8" s="560"/>
      <c r="L8" s="559"/>
      <c r="M8" s="558" t="s">
        <v>175</v>
      </c>
      <c r="N8" s="557" t="s">
        <v>174</v>
      </c>
      <c r="O8" s="556" t="s">
        <v>173</v>
      </c>
    </row>
    <row r="9" spans="1:16" ht="125.25" customHeight="1" thickBot="1" x14ac:dyDescent="0.3">
      <c r="A9" s="555"/>
      <c r="B9" s="554"/>
      <c r="C9" s="553"/>
      <c r="D9" s="552"/>
      <c r="E9" s="551"/>
      <c r="F9" s="550"/>
      <c r="G9" s="549"/>
      <c r="H9" s="546"/>
      <c r="I9" s="548"/>
      <c r="J9" s="547"/>
      <c r="K9" s="546"/>
      <c r="L9" s="545"/>
      <c r="M9" s="544"/>
      <c r="N9" s="543"/>
      <c r="O9" s="542"/>
    </row>
    <row r="10" spans="1:16" ht="17.25" customHeight="1" thickBot="1" x14ac:dyDescent="0.3">
      <c r="A10" s="541" t="s">
        <v>37</v>
      </c>
      <c r="B10" s="540" t="s">
        <v>172</v>
      </c>
      <c r="C10" s="539"/>
      <c r="D10" s="539"/>
      <c r="E10" s="539"/>
      <c r="F10" s="539"/>
      <c r="G10" s="539"/>
      <c r="H10" s="539"/>
      <c r="I10" s="539"/>
      <c r="J10" s="539"/>
      <c r="K10" s="538"/>
      <c r="L10" s="537"/>
      <c r="M10" s="536"/>
      <c r="N10" s="536"/>
      <c r="O10" s="535"/>
    </row>
    <row r="11" spans="1:16" ht="39.75" customHeight="1" thickBot="1" x14ac:dyDescent="0.3">
      <c r="A11" s="534"/>
      <c r="B11" s="533"/>
      <c r="C11" s="530"/>
      <c r="D11" s="530"/>
      <c r="E11" s="530"/>
      <c r="F11" s="532"/>
      <c r="G11" s="532"/>
      <c r="H11" s="530"/>
      <c r="I11" s="530"/>
      <c r="J11" s="531"/>
      <c r="K11" s="530"/>
      <c r="L11" s="529"/>
      <c r="M11" s="528" t="s">
        <v>171</v>
      </c>
      <c r="N11" s="527" t="s">
        <v>170</v>
      </c>
      <c r="O11" s="526" t="s">
        <v>169</v>
      </c>
    </row>
    <row r="12" spans="1:16" ht="16.5" customHeight="1" thickBot="1" x14ac:dyDescent="0.3">
      <c r="A12" s="311" t="s">
        <v>37</v>
      </c>
      <c r="B12" s="310" t="s">
        <v>37</v>
      </c>
      <c r="C12" s="525" t="s">
        <v>168</v>
      </c>
      <c r="D12" s="524"/>
      <c r="E12" s="524"/>
      <c r="F12" s="524"/>
      <c r="G12" s="524"/>
      <c r="H12" s="524"/>
      <c r="I12" s="524"/>
      <c r="J12" s="524"/>
      <c r="K12" s="524"/>
      <c r="L12" s="524"/>
      <c r="M12" s="524"/>
      <c r="N12" s="524"/>
      <c r="O12" s="523"/>
    </row>
    <row r="13" spans="1:16" ht="39" thickBot="1" x14ac:dyDescent="0.3">
      <c r="A13" s="258"/>
      <c r="B13" s="522"/>
      <c r="C13" s="521"/>
      <c r="D13" s="520"/>
      <c r="E13" s="520"/>
      <c r="F13" s="520"/>
      <c r="G13" s="520"/>
      <c r="H13" s="520"/>
      <c r="I13" s="520"/>
      <c r="J13" s="520"/>
      <c r="K13" s="520"/>
      <c r="L13" s="519"/>
      <c r="M13" s="514" t="s">
        <v>167</v>
      </c>
      <c r="N13" s="513" t="s">
        <v>166</v>
      </c>
      <c r="O13" s="512">
        <v>60</v>
      </c>
    </row>
    <row r="14" spans="1:16" ht="30.75" customHeight="1" thickBot="1" x14ac:dyDescent="0.3">
      <c r="A14" s="258"/>
      <c r="B14" s="518"/>
      <c r="C14" s="517"/>
      <c r="D14" s="516"/>
      <c r="E14" s="516"/>
      <c r="F14" s="516"/>
      <c r="G14" s="516"/>
      <c r="H14" s="516"/>
      <c r="I14" s="516"/>
      <c r="J14" s="516"/>
      <c r="K14" s="516"/>
      <c r="L14" s="515"/>
      <c r="M14" s="514" t="s">
        <v>165</v>
      </c>
      <c r="N14" s="513" t="s">
        <v>66</v>
      </c>
      <c r="O14" s="512">
        <v>58</v>
      </c>
    </row>
    <row r="15" spans="1:16" ht="22.5" customHeight="1" x14ac:dyDescent="0.25">
      <c r="A15" s="185" t="s">
        <v>37</v>
      </c>
      <c r="B15" s="184" t="s">
        <v>37</v>
      </c>
      <c r="C15" s="228" t="s">
        <v>37</v>
      </c>
      <c r="D15" s="161" t="s">
        <v>164</v>
      </c>
      <c r="E15" s="160"/>
      <c r="F15" s="159"/>
      <c r="G15" s="158" t="s">
        <v>163</v>
      </c>
      <c r="H15" s="157" t="s">
        <v>44</v>
      </c>
      <c r="I15" s="156" t="s">
        <v>43</v>
      </c>
      <c r="J15" s="155" t="s">
        <v>42</v>
      </c>
      <c r="K15" s="154" t="s">
        <v>124</v>
      </c>
      <c r="L15" s="511">
        <f>L22+L26+L27+L29+L30</f>
        <v>8805.5</v>
      </c>
      <c r="M15" s="439" t="s">
        <v>162</v>
      </c>
      <c r="N15" s="339" t="s">
        <v>80</v>
      </c>
      <c r="O15" s="180">
        <v>130</v>
      </c>
    </row>
    <row r="16" spans="1:16" ht="18.75" customHeight="1" x14ac:dyDescent="0.25">
      <c r="A16" s="504"/>
      <c r="B16" s="144"/>
      <c r="C16" s="503"/>
      <c r="D16" s="500"/>
      <c r="E16" s="499"/>
      <c r="F16" s="498"/>
      <c r="G16" s="139"/>
      <c r="H16" s="138"/>
      <c r="I16" s="137"/>
      <c r="J16" s="136"/>
      <c r="K16" s="438" t="s">
        <v>161</v>
      </c>
      <c r="L16" s="437"/>
      <c r="M16" s="510" t="s">
        <v>160</v>
      </c>
      <c r="N16" s="326" t="s">
        <v>119</v>
      </c>
      <c r="O16" s="501">
        <v>16</v>
      </c>
    </row>
    <row r="17" spans="1:21" ht="25.5" x14ac:dyDescent="0.25">
      <c r="A17" s="504"/>
      <c r="B17" s="144"/>
      <c r="C17" s="503"/>
      <c r="D17" s="500"/>
      <c r="E17" s="499"/>
      <c r="F17" s="498"/>
      <c r="G17" s="139"/>
      <c r="H17" s="138"/>
      <c r="I17" s="137"/>
      <c r="J17" s="136"/>
      <c r="K17" s="438" t="s">
        <v>140</v>
      </c>
      <c r="L17" s="509">
        <f>L23</f>
        <v>82.4</v>
      </c>
      <c r="M17" s="502" t="s">
        <v>159</v>
      </c>
      <c r="N17" s="326" t="s">
        <v>80</v>
      </c>
      <c r="O17" s="505">
        <v>153</v>
      </c>
      <c r="R17" s="168"/>
      <c r="T17" s="168"/>
    </row>
    <row r="18" spans="1:21" ht="33.75" customHeight="1" thickBot="1" x14ac:dyDescent="0.3">
      <c r="A18" s="504"/>
      <c r="B18" s="144"/>
      <c r="C18" s="503"/>
      <c r="D18" s="500"/>
      <c r="E18" s="499"/>
      <c r="F18" s="498"/>
      <c r="G18" s="139"/>
      <c r="H18" s="138"/>
      <c r="I18" s="137"/>
      <c r="J18" s="136"/>
      <c r="K18" s="438" t="s">
        <v>141</v>
      </c>
      <c r="L18" s="506">
        <f>L25</f>
        <v>0</v>
      </c>
      <c r="M18" s="508" t="s">
        <v>158</v>
      </c>
      <c r="N18" s="353" t="s">
        <v>119</v>
      </c>
      <c r="O18" s="507">
        <v>4</v>
      </c>
    </row>
    <row r="19" spans="1:21" ht="29.25" customHeight="1" x14ac:dyDescent="0.25">
      <c r="A19" s="504"/>
      <c r="B19" s="144"/>
      <c r="C19" s="503"/>
      <c r="D19" s="500"/>
      <c r="E19" s="499"/>
      <c r="F19" s="498"/>
      <c r="G19" s="139"/>
      <c r="H19" s="138"/>
      <c r="I19" s="137"/>
      <c r="J19" s="136"/>
      <c r="K19" s="438" t="s">
        <v>40</v>
      </c>
      <c r="L19" s="506">
        <f>L24</f>
        <v>24.6</v>
      </c>
      <c r="M19" s="502" t="s">
        <v>157</v>
      </c>
      <c r="N19" s="326" t="s">
        <v>80</v>
      </c>
      <c r="O19" s="505">
        <v>173</v>
      </c>
    </row>
    <row r="20" spans="1:21" ht="32.25" customHeight="1" x14ac:dyDescent="0.25">
      <c r="A20" s="504"/>
      <c r="B20" s="144"/>
      <c r="C20" s="503"/>
      <c r="D20" s="500"/>
      <c r="E20" s="499"/>
      <c r="F20" s="498"/>
      <c r="G20" s="139"/>
      <c r="H20" s="138"/>
      <c r="I20" s="137"/>
      <c r="J20" s="136"/>
      <c r="K20" s="438"/>
      <c r="L20" s="437"/>
      <c r="M20" s="502" t="s">
        <v>156</v>
      </c>
      <c r="N20" s="326" t="s">
        <v>119</v>
      </c>
      <c r="O20" s="501">
        <v>71</v>
      </c>
    </row>
    <row r="21" spans="1:21" ht="16.5" customHeight="1" thickBot="1" x14ac:dyDescent="0.3">
      <c r="A21" s="179"/>
      <c r="B21" s="178"/>
      <c r="C21" s="221"/>
      <c r="D21" s="500"/>
      <c r="E21" s="499"/>
      <c r="F21" s="498"/>
      <c r="G21" s="139"/>
      <c r="H21" s="123"/>
      <c r="I21" s="122"/>
      <c r="J21" s="121"/>
      <c r="K21" s="497" t="s">
        <v>33</v>
      </c>
      <c r="L21" s="146">
        <f>SUM(L15:L20)</f>
        <v>8912.5</v>
      </c>
      <c r="M21" s="443"/>
      <c r="N21" s="117"/>
      <c r="O21" s="442"/>
      <c r="P21" s="168"/>
      <c r="R21" s="168"/>
    </row>
    <row r="22" spans="1:21" ht="15" customHeight="1" x14ac:dyDescent="0.25">
      <c r="A22" s="164" t="s">
        <v>37</v>
      </c>
      <c r="B22" s="463" t="s">
        <v>37</v>
      </c>
      <c r="C22" s="172" t="s">
        <v>37</v>
      </c>
      <c r="D22" s="496"/>
      <c r="E22" s="293" t="s">
        <v>37</v>
      </c>
      <c r="F22" s="495" t="s">
        <v>155</v>
      </c>
      <c r="G22" s="139"/>
      <c r="H22" s="494"/>
      <c r="I22" s="264"/>
      <c r="J22" s="208"/>
      <c r="K22" s="135" t="s">
        <v>124</v>
      </c>
      <c r="L22" s="493">
        <v>8715.2000000000007</v>
      </c>
      <c r="M22" s="477"/>
      <c r="N22" s="476"/>
      <c r="O22" s="475"/>
      <c r="P22" s="206"/>
      <c r="Q22" s="206"/>
      <c r="R22" s="206"/>
      <c r="S22" s="206"/>
      <c r="T22" s="168"/>
      <c r="U22" s="168"/>
    </row>
    <row r="23" spans="1:21" ht="15" customHeight="1" x14ac:dyDescent="0.25">
      <c r="A23" s="145"/>
      <c r="B23" s="490"/>
      <c r="C23" s="256"/>
      <c r="D23" s="462"/>
      <c r="E23" s="489"/>
      <c r="F23" s="485"/>
      <c r="G23" s="139"/>
      <c r="H23" s="471"/>
      <c r="I23" s="252"/>
      <c r="J23" s="488"/>
      <c r="K23" s="492" t="s">
        <v>140</v>
      </c>
      <c r="L23" s="491">
        <v>82.4</v>
      </c>
      <c r="M23" s="467"/>
      <c r="N23" s="466"/>
      <c r="O23" s="465"/>
      <c r="P23" s="206"/>
      <c r="Q23" s="168"/>
      <c r="R23" s="168"/>
      <c r="S23" s="168"/>
      <c r="T23" s="168"/>
      <c r="U23" s="206"/>
    </row>
    <row r="24" spans="1:21" ht="13.5" customHeight="1" x14ac:dyDescent="0.25">
      <c r="A24" s="145"/>
      <c r="B24" s="490"/>
      <c r="C24" s="256"/>
      <c r="D24" s="462"/>
      <c r="E24" s="489"/>
      <c r="F24" s="485"/>
      <c r="G24" s="139"/>
      <c r="H24" s="471"/>
      <c r="I24" s="252"/>
      <c r="J24" s="488"/>
      <c r="K24" s="487" t="s">
        <v>40</v>
      </c>
      <c r="L24" s="486">
        <v>24.6</v>
      </c>
      <c r="M24" s="467"/>
      <c r="N24" s="466"/>
      <c r="O24" s="465"/>
      <c r="P24" s="168"/>
      <c r="Q24" s="168"/>
      <c r="S24" s="168"/>
      <c r="U24" s="168"/>
    </row>
    <row r="25" spans="1:21" ht="15" customHeight="1" thickBot="1" x14ac:dyDescent="0.3">
      <c r="A25" s="130"/>
      <c r="B25" s="450"/>
      <c r="C25" s="167"/>
      <c r="D25" s="462"/>
      <c r="E25" s="290"/>
      <c r="F25" s="485"/>
      <c r="G25" s="139"/>
      <c r="H25" s="446"/>
      <c r="I25" s="242"/>
      <c r="J25" s="484"/>
      <c r="K25" s="483" t="s">
        <v>141</v>
      </c>
      <c r="L25" s="482"/>
      <c r="M25" s="481"/>
      <c r="N25" s="117"/>
      <c r="O25" s="442"/>
      <c r="Q25" s="168"/>
      <c r="R25" s="168"/>
    </row>
    <row r="26" spans="1:21" ht="15.75" thickBot="1" x14ac:dyDescent="0.3">
      <c r="A26" s="297" t="s">
        <v>37</v>
      </c>
      <c r="B26" s="474" t="s">
        <v>37</v>
      </c>
      <c r="C26" s="331" t="s">
        <v>37</v>
      </c>
      <c r="D26" s="462"/>
      <c r="E26" s="473" t="s">
        <v>39</v>
      </c>
      <c r="F26" s="472" t="s">
        <v>154</v>
      </c>
      <c r="G26" s="139"/>
      <c r="H26" s="471"/>
      <c r="I26" s="252"/>
      <c r="J26" s="470"/>
      <c r="K26" s="480" t="s">
        <v>124</v>
      </c>
      <c r="L26" s="479">
        <v>1.8</v>
      </c>
      <c r="M26" s="477"/>
      <c r="N26" s="476"/>
      <c r="O26" s="475"/>
      <c r="Q26" s="168"/>
    </row>
    <row r="27" spans="1:21" ht="19.5" hidden="1" customHeight="1" thickBot="1" x14ac:dyDescent="0.3">
      <c r="A27" s="297" t="s">
        <v>37</v>
      </c>
      <c r="B27" s="474" t="s">
        <v>37</v>
      </c>
      <c r="C27" s="331" t="s">
        <v>37</v>
      </c>
      <c r="D27" s="462"/>
      <c r="E27" s="473" t="s">
        <v>109</v>
      </c>
      <c r="F27" s="472" t="s">
        <v>153</v>
      </c>
      <c r="G27" s="139"/>
      <c r="H27" s="471"/>
      <c r="I27" s="252"/>
      <c r="J27" s="470"/>
      <c r="K27" s="478" t="s">
        <v>124</v>
      </c>
      <c r="L27" s="468"/>
      <c r="M27" s="467"/>
      <c r="N27" s="466"/>
      <c r="O27" s="465"/>
    </row>
    <row r="28" spans="1:21" ht="15.75" thickBot="1" x14ac:dyDescent="0.3">
      <c r="A28" s="297" t="s">
        <v>37</v>
      </c>
      <c r="B28" s="474" t="s">
        <v>37</v>
      </c>
      <c r="C28" s="331" t="s">
        <v>37</v>
      </c>
      <c r="D28" s="462"/>
      <c r="E28" s="473" t="s">
        <v>107</v>
      </c>
      <c r="F28" s="472" t="s">
        <v>152</v>
      </c>
      <c r="G28" s="139"/>
      <c r="H28" s="471"/>
      <c r="I28" s="252"/>
      <c r="J28" s="470"/>
      <c r="K28" s="480" t="s">
        <v>124</v>
      </c>
      <c r="L28" s="479"/>
      <c r="M28" s="467"/>
      <c r="N28" s="466"/>
      <c r="O28" s="465"/>
    </row>
    <row r="29" spans="1:21" ht="15.75" thickBot="1" x14ac:dyDescent="0.3">
      <c r="A29" s="297" t="s">
        <v>37</v>
      </c>
      <c r="B29" s="474" t="s">
        <v>37</v>
      </c>
      <c r="C29" s="331" t="s">
        <v>37</v>
      </c>
      <c r="D29" s="462"/>
      <c r="E29" s="473" t="s">
        <v>102</v>
      </c>
      <c r="F29" s="472" t="s">
        <v>151</v>
      </c>
      <c r="G29" s="139"/>
      <c r="H29" s="471"/>
      <c r="I29" s="252"/>
      <c r="J29" s="470"/>
      <c r="K29" s="478" t="s">
        <v>124</v>
      </c>
      <c r="L29" s="468">
        <v>29.5</v>
      </c>
      <c r="M29" s="477"/>
      <c r="N29" s="476"/>
      <c r="O29" s="475"/>
    </row>
    <row r="30" spans="1:21" ht="15.75" thickBot="1" x14ac:dyDescent="0.3">
      <c r="A30" s="297" t="s">
        <v>37</v>
      </c>
      <c r="B30" s="474" t="s">
        <v>37</v>
      </c>
      <c r="C30" s="331" t="s">
        <v>37</v>
      </c>
      <c r="D30" s="462"/>
      <c r="E30" s="473" t="s">
        <v>96</v>
      </c>
      <c r="F30" s="472" t="s">
        <v>150</v>
      </c>
      <c r="G30" s="139"/>
      <c r="H30" s="471"/>
      <c r="I30" s="252"/>
      <c r="J30" s="470"/>
      <c r="K30" s="469" t="s">
        <v>124</v>
      </c>
      <c r="L30" s="468">
        <v>59</v>
      </c>
      <c r="M30" s="467"/>
      <c r="N30" s="466"/>
      <c r="O30" s="465"/>
    </row>
    <row r="31" spans="1:21" ht="28.5" hidden="1" customHeight="1" thickBot="1" x14ac:dyDescent="0.3">
      <c r="A31" s="464" t="s">
        <v>37</v>
      </c>
      <c r="B31" s="463" t="s">
        <v>37</v>
      </c>
      <c r="C31" s="172" t="s">
        <v>37</v>
      </c>
      <c r="D31" s="462"/>
      <c r="E31" s="461" t="s">
        <v>92</v>
      </c>
      <c r="F31" s="460" t="s">
        <v>149</v>
      </c>
      <c r="G31" s="139"/>
      <c r="H31" s="459"/>
      <c r="I31" s="458"/>
      <c r="J31" s="457"/>
      <c r="K31" s="456" t="s">
        <v>124</v>
      </c>
      <c r="L31" s="455">
        <v>0</v>
      </c>
      <c r="M31" s="454"/>
      <c r="N31" s="453"/>
      <c r="O31" s="452"/>
    </row>
    <row r="32" spans="1:21" ht="15.75" thickBot="1" x14ac:dyDescent="0.3">
      <c r="A32" s="451"/>
      <c r="B32" s="450"/>
      <c r="C32" s="167"/>
      <c r="D32" s="449"/>
      <c r="E32" s="448"/>
      <c r="F32" s="447"/>
      <c r="G32" s="124"/>
      <c r="H32" s="446"/>
      <c r="I32" s="242"/>
      <c r="J32" s="205"/>
      <c r="K32" s="445" t="s">
        <v>33</v>
      </c>
      <c r="L32" s="444">
        <f>SUM(L22:L31)</f>
        <v>8912.5</v>
      </c>
      <c r="M32" s="443"/>
      <c r="N32" s="117"/>
      <c r="O32" s="442"/>
    </row>
    <row r="33" spans="1:19" ht="21.75" customHeight="1" x14ac:dyDescent="0.25">
      <c r="A33" s="164" t="s">
        <v>37</v>
      </c>
      <c r="B33" s="144" t="s">
        <v>37</v>
      </c>
      <c r="C33" s="411" t="s">
        <v>39</v>
      </c>
      <c r="D33" s="441" t="s">
        <v>148</v>
      </c>
      <c r="E33" s="440"/>
      <c r="F33" s="226"/>
      <c r="G33" s="158" t="s">
        <v>147</v>
      </c>
      <c r="H33" s="157" t="s">
        <v>44</v>
      </c>
      <c r="I33" s="156" t="s">
        <v>43</v>
      </c>
      <c r="J33" s="155" t="s">
        <v>42</v>
      </c>
      <c r="K33" s="154" t="s">
        <v>124</v>
      </c>
      <c r="L33" s="183">
        <f>+L38+L39+L40+L43</f>
        <v>1226.0999999999999</v>
      </c>
      <c r="M33" s="439" t="s">
        <v>146</v>
      </c>
      <c r="N33" s="339" t="s">
        <v>80</v>
      </c>
      <c r="O33" s="338">
        <v>27</v>
      </c>
      <c r="R33" s="168"/>
    </row>
    <row r="34" spans="1:19" ht="21" customHeight="1" x14ac:dyDescent="0.25">
      <c r="A34" s="145"/>
      <c r="B34" s="144"/>
      <c r="C34" s="411"/>
      <c r="D34" s="430"/>
      <c r="E34" s="429"/>
      <c r="F34" s="428"/>
      <c r="G34" s="139"/>
      <c r="H34" s="138"/>
      <c r="I34" s="137"/>
      <c r="J34" s="136"/>
      <c r="K34" s="438" t="s">
        <v>141</v>
      </c>
      <c r="L34" s="437">
        <f>L41</f>
        <v>0</v>
      </c>
      <c r="M34" s="432"/>
      <c r="N34" s="370"/>
      <c r="O34" s="332"/>
    </row>
    <row r="35" spans="1:19" ht="29.25" customHeight="1" x14ac:dyDescent="0.25">
      <c r="A35" s="145"/>
      <c r="B35" s="144"/>
      <c r="C35" s="411"/>
      <c r="D35" s="430"/>
      <c r="E35" s="429"/>
      <c r="F35" s="428"/>
      <c r="G35" s="139"/>
      <c r="H35" s="138"/>
      <c r="I35" s="137"/>
      <c r="J35" s="136"/>
      <c r="K35" s="438" t="s">
        <v>140</v>
      </c>
      <c r="L35" s="437">
        <f>L42</f>
        <v>0</v>
      </c>
      <c r="M35" s="423" t="s">
        <v>145</v>
      </c>
      <c r="N35" s="436" t="s">
        <v>80</v>
      </c>
      <c r="O35" s="435">
        <v>6</v>
      </c>
    </row>
    <row r="36" spans="1:19" ht="20.25" customHeight="1" x14ac:dyDescent="0.25">
      <c r="A36" s="145"/>
      <c r="B36" s="144"/>
      <c r="C36" s="411"/>
      <c r="D36" s="430"/>
      <c r="E36" s="429"/>
      <c r="F36" s="428"/>
      <c r="G36" s="139"/>
      <c r="H36" s="138"/>
      <c r="I36" s="137"/>
      <c r="J36" s="136"/>
      <c r="K36" s="434"/>
      <c r="L36" s="433"/>
      <c r="M36" s="432"/>
      <c r="N36" s="326"/>
      <c r="O36" s="332"/>
    </row>
    <row r="37" spans="1:19" ht="22.5" customHeight="1" thickBot="1" x14ac:dyDescent="0.3">
      <c r="A37" s="130"/>
      <c r="B37" s="129"/>
      <c r="C37" s="431"/>
      <c r="D37" s="430"/>
      <c r="E37" s="429"/>
      <c r="F37" s="428"/>
      <c r="G37" s="139"/>
      <c r="H37" s="138"/>
      <c r="I37" s="137"/>
      <c r="J37" s="136"/>
      <c r="K37" s="147" t="s">
        <v>33</v>
      </c>
      <c r="L37" s="176">
        <f>SUM(L33:L35)</f>
        <v>1226.0999999999999</v>
      </c>
      <c r="M37" s="423"/>
      <c r="N37" s="427"/>
      <c r="O37" s="426"/>
      <c r="P37" s="168"/>
      <c r="R37" s="168"/>
    </row>
    <row r="38" spans="1:19" ht="16.5" customHeight="1" thickBot="1" x14ac:dyDescent="0.3">
      <c r="A38" s="408" t="s">
        <v>37</v>
      </c>
      <c r="B38" s="407" t="s">
        <v>37</v>
      </c>
      <c r="C38" s="420" t="s">
        <v>39</v>
      </c>
      <c r="D38" s="425"/>
      <c r="E38" s="419" t="s">
        <v>39</v>
      </c>
      <c r="F38" s="418" t="s">
        <v>144</v>
      </c>
      <c r="G38" s="139"/>
      <c r="H38" s="138"/>
      <c r="I38" s="137"/>
      <c r="J38" s="136"/>
      <c r="K38" s="424" t="s">
        <v>124</v>
      </c>
      <c r="L38" s="170">
        <v>20</v>
      </c>
      <c r="M38" s="423"/>
      <c r="N38" s="422"/>
      <c r="O38" s="421"/>
    </row>
    <row r="39" spans="1:19" ht="16.5" customHeight="1" thickBot="1" x14ac:dyDescent="0.3">
      <c r="A39" s="408" t="s">
        <v>37</v>
      </c>
      <c r="B39" s="407" t="s">
        <v>37</v>
      </c>
      <c r="C39" s="420" t="s">
        <v>39</v>
      </c>
      <c r="D39" s="405"/>
      <c r="E39" s="419" t="s">
        <v>109</v>
      </c>
      <c r="F39" s="418" t="s">
        <v>143</v>
      </c>
      <c r="G39" s="139"/>
      <c r="H39" s="138"/>
      <c r="I39" s="137"/>
      <c r="J39" s="136"/>
      <c r="K39" s="403" t="s">
        <v>124</v>
      </c>
      <c r="L39" s="134">
        <v>267</v>
      </c>
      <c r="M39" s="402"/>
      <c r="N39" s="401"/>
      <c r="O39" s="400"/>
      <c r="R39" s="168"/>
    </row>
    <row r="40" spans="1:19" ht="16.5" customHeight="1" thickBot="1" x14ac:dyDescent="0.3">
      <c r="A40" s="408" t="s">
        <v>37</v>
      </c>
      <c r="B40" s="407" t="s">
        <v>37</v>
      </c>
      <c r="C40" s="411" t="s">
        <v>39</v>
      </c>
      <c r="D40" s="405"/>
      <c r="E40" s="417" t="s">
        <v>107</v>
      </c>
      <c r="F40" s="416" t="s">
        <v>142</v>
      </c>
      <c r="G40" s="139"/>
      <c r="H40" s="138"/>
      <c r="I40" s="137"/>
      <c r="J40" s="136"/>
      <c r="K40" s="403" t="s">
        <v>124</v>
      </c>
      <c r="L40" s="134">
        <v>413.1</v>
      </c>
      <c r="M40" s="402"/>
      <c r="N40" s="401"/>
      <c r="O40" s="400"/>
      <c r="R40" s="168"/>
    </row>
    <row r="41" spans="1:19" ht="16.5" customHeight="1" thickBot="1" x14ac:dyDescent="0.3">
      <c r="A41" s="413"/>
      <c r="B41" s="412"/>
      <c r="C41" s="411"/>
      <c r="D41" s="405"/>
      <c r="E41" s="415"/>
      <c r="F41" s="414"/>
      <c r="G41" s="139"/>
      <c r="H41" s="138"/>
      <c r="I41" s="137"/>
      <c r="J41" s="136"/>
      <c r="K41" s="403" t="s">
        <v>141</v>
      </c>
      <c r="L41" s="134"/>
      <c r="M41" s="402"/>
      <c r="N41" s="401"/>
      <c r="O41" s="400"/>
      <c r="R41" s="168"/>
    </row>
    <row r="42" spans="1:19" ht="16.5" customHeight="1" thickBot="1" x14ac:dyDescent="0.3">
      <c r="A42" s="413"/>
      <c r="B42" s="412"/>
      <c r="C42" s="411"/>
      <c r="D42" s="405"/>
      <c r="E42" s="410"/>
      <c r="F42" s="409"/>
      <c r="G42" s="139"/>
      <c r="H42" s="138"/>
      <c r="I42" s="137"/>
      <c r="J42" s="136"/>
      <c r="K42" s="403" t="s">
        <v>140</v>
      </c>
      <c r="L42" s="134"/>
      <c r="M42" s="402"/>
      <c r="N42" s="401"/>
      <c r="O42" s="400"/>
      <c r="R42" s="168"/>
    </row>
    <row r="43" spans="1:19" ht="30.75" customHeight="1" thickBot="1" x14ac:dyDescent="0.3">
      <c r="A43" s="408" t="s">
        <v>37</v>
      </c>
      <c r="B43" s="407" t="s">
        <v>37</v>
      </c>
      <c r="C43" s="406" t="s">
        <v>39</v>
      </c>
      <c r="D43" s="405"/>
      <c r="E43" s="404" t="s">
        <v>102</v>
      </c>
      <c r="F43" s="373" t="s">
        <v>139</v>
      </c>
      <c r="G43" s="139"/>
      <c r="H43" s="138"/>
      <c r="I43" s="137"/>
      <c r="J43" s="136"/>
      <c r="K43" s="403" t="s">
        <v>124</v>
      </c>
      <c r="L43" s="134">
        <v>526</v>
      </c>
      <c r="M43" s="402"/>
      <c r="N43" s="401"/>
      <c r="O43" s="400"/>
      <c r="R43" s="168"/>
      <c r="S43" s="168"/>
    </row>
    <row r="44" spans="1:19" ht="16.5" customHeight="1" thickBot="1" x14ac:dyDescent="0.3">
      <c r="A44" s="399"/>
      <c r="B44" s="398"/>
      <c r="C44" s="397"/>
      <c r="D44" s="364"/>
      <c r="E44" s="396"/>
      <c r="F44" s="395"/>
      <c r="G44" s="124"/>
      <c r="H44" s="123"/>
      <c r="I44" s="122"/>
      <c r="J44" s="121"/>
      <c r="K44" s="394" t="s">
        <v>33</v>
      </c>
      <c r="L44" s="119">
        <f>SUM(L38:L43)</f>
        <v>1226.0999999999999</v>
      </c>
      <c r="M44" s="393"/>
      <c r="N44" s="277"/>
      <c r="O44" s="392"/>
    </row>
    <row r="45" spans="1:19" ht="25.5" customHeight="1" x14ac:dyDescent="0.25">
      <c r="A45" s="185" t="s">
        <v>37</v>
      </c>
      <c r="B45" s="184" t="s">
        <v>37</v>
      </c>
      <c r="C45" s="228" t="s">
        <v>107</v>
      </c>
      <c r="D45" s="161" t="s">
        <v>138</v>
      </c>
      <c r="E45" s="160"/>
      <c r="F45" s="159"/>
      <c r="G45" s="158" t="s">
        <v>137</v>
      </c>
      <c r="H45" s="157" t="s">
        <v>44</v>
      </c>
      <c r="I45" s="156" t="s">
        <v>43</v>
      </c>
      <c r="J45" s="155" t="s">
        <v>42</v>
      </c>
      <c r="K45" s="154" t="s">
        <v>124</v>
      </c>
      <c r="L45" s="183">
        <f>L52</f>
        <v>887.5</v>
      </c>
      <c r="M45" s="391" t="s">
        <v>136</v>
      </c>
      <c r="N45" s="339" t="s">
        <v>66</v>
      </c>
      <c r="O45" s="180">
        <v>100</v>
      </c>
    </row>
    <row r="46" spans="1:19" ht="21.75" customHeight="1" thickBot="1" x14ac:dyDescent="0.3">
      <c r="A46" s="179"/>
      <c r="B46" s="178"/>
      <c r="C46" s="221"/>
      <c r="D46" s="150"/>
      <c r="E46" s="149"/>
      <c r="F46" s="148"/>
      <c r="G46" s="139"/>
      <c r="H46" s="138"/>
      <c r="I46" s="137"/>
      <c r="J46" s="136"/>
      <c r="K46" s="147" t="s">
        <v>33</v>
      </c>
      <c r="L46" s="176">
        <f>SUM(L45:L45)</f>
        <v>887.5</v>
      </c>
      <c r="M46" s="390"/>
      <c r="N46" s="370"/>
      <c r="O46" s="369"/>
      <c r="Q46" s="168"/>
      <c r="R46" s="168"/>
    </row>
    <row r="47" spans="1:19" ht="21.75" hidden="1" customHeight="1" thickBot="1" x14ac:dyDescent="0.3">
      <c r="A47" s="387" t="s">
        <v>37</v>
      </c>
      <c r="B47" s="386" t="s">
        <v>37</v>
      </c>
      <c r="C47" s="385" t="s">
        <v>107</v>
      </c>
      <c r="D47" s="389"/>
      <c r="E47" s="384" t="s">
        <v>37</v>
      </c>
      <c r="F47" s="383" t="s">
        <v>135</v>
      </c>
      <c r="G47" s="139"/>
      <c r="H47" s="138"/>
      <c r="I47" s="137"/>
      <c r="J47" s="136"/>
      <c r="K47" s="372" t="s">
        <v>124</v>
      </c>
      <c r="L47" s="388">
        <v>0</v>
      </c>
      <c r="M47" s="371"/>
      <c r="N47" s="370"/>
      <c r="O47" s="369"/>
      <c r="P47" s="368"/>
    </row>
    <row r="48" spans="1:19" ht="21.75" hidden="1" customHeight="1" thickBot="1" x14ac:dyDescent="0.3">
      <c r="A48" s="387" t="s">
        <v>37</v>
      </c>
      <c r="B48" s="386" t="s">
        <v>37</v>
      </c>
      <c r="C48" s="385" t="s">
        <v>107</v>
      </c>
      <c r="D48" s="375"/>
      <c r="E48" s="384" t="s">
        <v>107</v>
      </c>
      <c r="F48" s="383" t="s">
        <v>134</v>
      </c>
      <c r="G48" s="139"/>
      <c r="H48" s="138"/>
      <c r="I48" s="137"/>
      <c r="J48" s="136"/>
      <c r="K48" s="382" t="s">
        <v>124</v>
      </c>
      <c r="L48" s="381">
        <v>0</v>
      </c>
      <c r="M48" s="371"/>
      <c r="N48" s="370"/>
      <c r="O48" s="369"/>
      <c r="P48" s="368"/>
    </row>
    <row r="49" spans="1:18" ht="21.75" hidden="1" customHeight="1" thickBot="1" x14ac:dyDescent="0.3">
      <c r="A49" s="387" t="s">
        <v>37</v>
      </c>
      <c r="B49" s="386" t="s">
        <v>37</v>
      </c>
      <c r="C49" s="385" t="s">
        <v>107</v>
      </c>
      <c r="D49" s="375"/>
      <c r="E49" s="384" t="s">
        <v>102</v>
      </c>
      <c r="F49" s="383" t="s">
        <v>133</v>
      </c>
      <c r="G49" s="139"/>
      <c r="H49" s="138"/>
      <c r="I49" s="137"/>
      <c r="J49" s="136"/>
      <c r="K49" s="382" t="s">
        <v>124</v>
      </c>
      <c r="L49" s="381">
        <v>0</v>
      </c>
      <c r="M49" s="371"/>
      <c r="N49" s="370"/>
      <c r="O49" s="369"/>
      <c r="P49" s="368"/>
      <c r="R49" s="380"/>
    </row>
    <row r="50" spans="1:18" ht="21.75" hidden="1" customHeight="1" thickBot="1" x14ac:dyDescent="0.3">
      <c r="A50" s="378" t="s">
        <v>37</v>
      </c>
      <c r="B50" s="377" t="s">
        <v>37</v>
      </c>
      <c r="C50" s="376" t="s">
        <v>107</v>
      </c>
      <c r="D50" s="375"/>
      <c r="E50" s="374" t="s">
        <v>96</v>
      </c>
      <c r="F50" s="373" t="s">
        <v>132</v>
      </c>
      <c r="G50" s="139"/>
      <c r="H50" s="138"/>
      <c r="I50" s="137"/>
      <c r="J50" s="136"/>
      <c r="K50" s="372" t="s">
        <v>124</v>
      </c>
      <c r="L50" s="379">
        <v>0</v>
      </c>
      <c r="M50" s="371"/>
      <c r="N50" s="370"/>
      <c r="O50" s="369"/>
      <c r="P50" s="368"/>
    </row>
    <row r="51" spans="1:18" ht="21.75" customHeight="1" thickBot="1" x14ac:dyDescent="0.3">
      <c r="A51" s="378" t="s">
        <v>37</v>
      </c>
      <c r="B51" s="377" t="s">
        <v>37</v>
      </c>
      <c r="C51" s="376" t="s">
        <v>107</v>
      </c>
      <c r="D51" s="375"/>
      <c r="E51" s="374" t="s">
        <v>92</v>
      </c>
      <c r="F51" s="373" t="s">
        <v>131</v>
      </c>
      <c r="G51" s="139"/>
      <c r="H51" s="138"/>
      <c r="I51" s="137"/>
      <c r="J51" s="136"/>
      <c r="K51" s="372" t="s">
        <v>124</v>
      </c>
      <c r="L51" s="236">
        <v>887.5</v>
      </c>
      <c r="M51" s="371"/>
      <c r="N51" s="370"/>
      <c r="O51" s="369"/>
      <c r="P51" s="368"/>
    </row>
    <row r="52" spans="1:18" ht="21" customHeight="1" thickBot="1" x14ac:dyDescent="0.3">
      <c r="A52" s="367"/>
      <c r="B52" s="366"/>
      <c r="C52" s="365"/>
      <c r="D52" s="364"/>
      <c r="E52" s="363"/>
      <c r="F52" s="362"/>
      <c r="G52" s="124"/>
      <c r="H52" s="123"/>
      <c r="I52" s="122"/>
      <c r="J52" s="121"/>
      <c r="K52" s="361" t="s">
        <v>33</v>
      </c>
      <c r="L52" s="360">
        <f>SUM(L47+L48+L49+L50+L51)</f>
        <v>887.5</v>
      </c>
      <c r="M52" s="359"/>
      <c r="N52" s="353"/>
      <c r="O52" s="282"/>
    </row>
    <row r="53" spans="1:18" ht="25.5" customHeight="1" x14ac:dyDescent="0.25">
      <c r="A53" s="185" t="s">
        <v>37</v>
      </c>
      <c r="B53" s="184" t="s">
        <v>37</v>
      </c>
      <c r="C53" s="228" t="s">
        <v>102</v>
      </c>
      <c r="D53" s="161" t="s">
        <v>128</v>
      </c>
      <c r="E53" s="160"/>
      <c r="F53" s="159"/>
      <c r="G53" s="158" t="s">
        <v>130</v>
      </c>
      <c r="H53" s="157" t="s">
        <v>44</v>
      </c>
      <c r="I53" s="358" t="s">
        <v>43</v>
      </c>
      <c r="J53" s="263" t="s">
        <v>42</v>
      </c>
      <c r="K53" s="154" t="s">
        <v>124</v>
      </c>
      <c r="L53" s="183">
        <f>L55</f>
        <v>300</v>
      </c>
      <c r="M53" s="357" t="s">
        <v>129</v>
      </c>
      <c r="N53" s="356" t="s">
        <v>66</v>
      </c>
      <c r="O53" s="355">
        <v>100</v>
      </c>
    </row>
    <row r="54" spans="1:18" ht="17.25" customHeight="1" thickBot="1" x14ac:dyDescent="0.3">
      <c r="A54" s="179"/>
      <c r="B54" s="178"/>
      <c r="C54" s="221"/>
      <c r="D54" s="150"/>
      <c r="E54" s="149"/>
      <c r="F54" s="148"/>
      <c r="G54" s="139"/>
      <c r="H54" s="138"/>
      <c r="I54" s="242"/>
      <c r="J54" s="241"/>
      <c r="K54" s="299" t="s">
        <v>33</v>
      </c>
      <c r="L54" s="298">
        <f>SUM(L53:L53)</f>
        <v>300</v>
      </c>
      <c r="M54" s="354"/>
      <c r="N54" s="353"/>
      <c r="O54" s="352"/>
    </row>
    <row r="55" spans="1:18" ht="15.75" customHeight="1" x14ac:dyDescent="0.25">
      <c r="A55" s="185" t="s">
        <v>37</v>
      </c>
      <c r="B55" s="184" t="s">
        <v>37</v>
      </c>
      <c r="C55" s="228" t="s">
        <v>102</v>
      </c>
      <c r="D55" s="266"/>
      <c r="E55" s="293" t="s">
        <v>37</v>
      </c>
      <c r="F55" s="351" t="s">
        <v>128</v>
      </c>
      <c r="G55" s="139"/>
      <c r="H55" s="138"/>
      <c r="I55" s="264"/>
      <c r="J55" s="263"/>
      <c r="K55" s="135" t="s">
        <v>124</v>
      </c>
      <c r="L55" s="274">
        <v>300</v>
      </c>
      <c r="M55" s="350"/>
      <c r="N55" s="349"/>
      <c r="O55" s="348"/>
    </row>
    <row r="56" spans="1:18" ht="22.5" customHeight="1" thickBot="1" x14ac:dyDescent="0.3">
      <c r="A56" s="179"/>
      <c r="B56" s="178"/>
      <c r="C56" s="221"/>
      <c r="D56" s="220"/>
      <c r="E56" s="290"/>
      <c r="F56" s="289"/>
      <c r="G56" s="124"/>
      <c r="H56" s="123"/>
      <c r="I56" s="242"/>
      <c r="J56" s="241"/>
      <c r="K56" s="120" t="s">
        <v>33</v>
      </c>
      <c r="L56" s="119">
        <f>SUM(L55)</f>
        <v>300</v>
      </c>
      <c r="M56" s="347"/>
      <c r="N56" s="346"/>
      <c r="O56" s="345"/>
    </row>
    <row r="57" spans="1:18" ht="17.25" hidden="1" customHeight="1" x14ac:dyDescent="0.25">
      <c r="A57" s="164" t="s">
        <v>37</v>
      </c>
      <c r="B57" s="163" t="s">
        <v>37</v>
      </c>
      <c r="C57" s="331" t="s">
        <v>96</v>
      </c>
      <c r="D57" s="344" t="s">
        <v>125</v>
      </c>
      <c r="E57" s="343"/>
      <c r="F57" s="342"/>
      <c r="G57" s="158" t="s">
        <v>127</v>
      </c>
      <c r="H57" s="341" t="s">
        <v>44</v>
      </c>
      <c r="I57" s="156" t="s">
        <v>43</v>
      </c>
      <c r="J57" s="155" t="s">
        <v>42</v>
      </c>
      <c r="K57" s="154" t="s">
        <v>124</v>
      </c>
      <c r="L57" s="183">
        <v>0</v>
      </c>
      <c r="M57" s="340" t="s">
        <v>126</v>
      </c>
      <c r="N57" s="339" t="s">
        <v>119</v>
      </c>
      <c r="O57" s="338">
        <v>1</v>
      </c>
    </row>
    <row r="58" spans="1:18" ht="24.75" hidden="1" customHeight="1" thickBot="1" x14ac:dyDescent="0.3">
      <c r="A58" s="130"/>
      <c r="B58" s="129"/>
      <c r="C58" s="337"/>
      <c r="D58" s="336"/>
      <c r="E58" s="335"/>
      <c r="F58" s="334"/>
      <c r="G58" s="139"/>
      <c r="H58" s="328"/>
      <c r="I58" s="137"/>
      <c r="J58" s="136"/>
      <c r="K58" s="299" t="s">
        <v>33</v>
      </c>
      <c r="L58" s="298">
        <f>SUM(L57:L57)</f>
        <v>0</v>
      </c>
      <c r="M58" s="327"/>
      <c r="N58" s="333"/>
      <c r="O58" s="332"/>
    </row>
    <row r="59" spans="1:18" ht="31.5" hidden="1" customHeight="1" thickBot="1" x14ac:dyDescent="0.3">
      <c r="A59" s="164" t="s">
        <v>37</v>
      </c>
      <c r="B59" s="163" t="s">
        <v>37</v>
      </c>
      <c r="C59" s="331" t="s">
        <v>96</v>
      </c>
      <c r="D59" s="330"/>
      <c r="E59" s="293" t="s">
        <v>37</v>
      </c>
      <c r="F59" s="329" t="s">
        <v>125</v>
      </c>
      <c r="G59" s="139"/>
      <c r="H59" s="328"/>
      <c r="I59" s="137"/>
      <c r="J59" s="136"/>
      <c r="K59" s="237" t="s">
        <v>124</v>
      </c>
      <c r="L59" s="119">
        <v>0</v>
      </c>
      <c r="M59" s="327"/>
      <c r="N59" s="326"/>
      <c r="O59" s="325"/>
    </row>
    <row r="60" spans="1:18" ht="18.75" hidden="1" customHeight="1" thickBot="1" x14ac:dyDescent="0.3">
      <c r="A60" s="130"/>
      <c r="B60" s="129"/>
      <c r="C60" s="324"/>
      <c r="D60" s="323"/>
      <c r="E60" s="290"/>
      <c r="F60" s="322"/>
      <c r="G60" s="124"/>
      <c r="H60" s="321"/>
      <c r="I60" s="122"/>
      <c r="J60" s="121"/>
      <c r="K60" s="233" t="s">
        <v>33</v>
      </c>
      <c r="L60" s="119">
        <v>0</v>
      </c>
      <c r="M60" s="320"/>
      <c r="N60" s="319"/>
      <c r="O60" s="318"/>
    </row>
    <row r="61" spans="1:18" ht="15.75" customHeight="1" thickBot="1" x14ac:dyDescent="0.3">
      <c r="A61" s="317" t="s">
        <v>37</v>
      </c>
      <c r="B61" s="316" t="s">
        <v>37</v>
      </c>
      <c r="C61" s="114" t="s">
        <v>38</v>
      </c>
      <c r="D61" s="113"/>
      <c r="E61" s="113"/>
      <c r="F61" s="113"/>
      <c r="G61" s="113"/>
      <c r="H61" s="113"/>
      <c r="I61" s="113"/>
      <c r="J61" s="112"/>
      <c r="K61" s="315" t="s">
        <v>33</v>
      </c>
      <c r="L61" s="314">
        <f>L21+L37+L46+L54+L58</f>
        <v>11326.1</v>
      </c>
      <c r="M61" s="313"/>
      <c r="N61" s="308"/>
      <c r="O61" s="312"/>
    </row>
    <row r="62" spans="1:18" ht="18" customHeight="1" thickBot="1" x14ac:dyDescent="0.3">
      <c r="A62" s="311" t="s">
        <v>37</v>
      </c>
      <c r="B62" s="310" t="s">
        <v>39</v>
      </c>
      <c r="C62" s="309" t="s">
        <v>123</v>
      </c>
      <c r="D62" s="307"/>
      <c r="E62" s="307"/>
      <c r="F62" s="307"/>
      <c r="G62" s="307"/>
      <c r="H62" s="307"/>
      <c r="I62" s="307"/>
      <c r="J62" s="308"/>
      <c r="K62" s="307"/>
      <c r="L62" s="307"/>
      <c r="M62" s="307"/>
      <c r="N62" s="307"/>
      <c r="O62" s="306"/>
    </row>
    <row r="63" spans="1:18" ht="16.5" customHeight="1" x14ac:dyDescent="0.25">
      <c r="A63" s="185" t="s">
        <v>37</v>
      </c>
      <c r="B63" s="184" t="s">
        <v>39</v>
      </c>
      <c r="C63" s="228" t="s">
        <v>37</v>
      </c>
      <c r="D63" s="276"/>
      <c r="E63" s="275"/>
      <c r="F63" s="226" t="s">
        <v>122</v>
      </c>
      <c r="G63" s="158" t="s">
        <v>121</v>
      </c>
      <c r="H63" s="197" t="s">
        <v>44</v>
      </c>
      <c r="I63" s="156" t="s">
        <v>116</v>
      </c>
      <c r="J63" s="208" t="s">
        <v>115</v>
      </c>
      <c r="K63" s="135" t="s">
        <v>40</v>
      </c>
      <c r="L63" s="207">
        <v>1.49</v>
      </c>
      <c r="M63" s="235" t="s">
        <v>120</v>
      </c>
      <c r="N63" s="305" t="s">
        <v>119</v>
      </c>
      <c r="O63" s="270">
        <v>1200</v>
      </c>
    </row>
    <row r="64" spans="1:18" ht="33.75" customHeight="1" thickBot="1" x14ac:dyDescent="0.3">
      <c r="A64" s="179"/>
      <c r="B64" s="178"/>
      <c r="C64" s="221"/>
      <c r="D64" s="273"/>
      <c r="E64" s="272"/>
      <c r="F64" s="219"/>
      <c r="G64" s="124"/>
      <c r="H64" s="190"/>
      <c r="I64" s="122"/>
      <c r="J64" s="205"/>
      <c r="K64" s="120" t="s">
        <v>33</v>
      </c>
      <c r="L64" s="189">
        <f>SUM(L63:L63)</f>
        <v>1.49</v>
      </c>
      <c r="M64" s="231"/>
      <c r="N64" s="304"/>
      <c r="O64" s="269"/>
    </row>
    <row r="65" spans="1:18" ht="26.25" customHeight="1" x14ac:dyDescent="0.25">
      <c r="A65" s="185" t="s">
        <v>37</v>
      </c>
      <c r="B65" s="184" t="s">
        <v>39</v>
      </c>
      <c r="C65" s="228" t="s">
        <v>39</v>
      </c>
      <c r="D65" s="276"/>
      <c r="E65" s="275"/>
      <c r="F65" s="303" t="s">
        <v>118</v>
      </c>
      <c r="G65" s="158" t="s">
        <v>117</v>
      </c>
      <c r="H65" s="197" t="s">
        <v>44</v>
      </c>
      <c r="I65" s="156" t="s">
        <v>116</v>
      </c>
      <c r="J65" s="208" t="s">
        <v>115</v>
      </c>
      <c r="K65" s="135" t="s">
        <v>40</v>
      </c>
      <c r="L65" s="207">
        <v>54</v>
      </c>
      <c r="M65" s="302" t="s">
        <v>114</v>
      </c>
      <c r="N65" s="181" t="s">
        <v>79</v>
      </c>
      <c r="O65" s="180">
        <v>74</v>
      </c>
    </row>
    <row r="66" spans="1:18" ht="22.15" customHeight="1" thickBot="1" x14ac:dyDescent="0.3">
      <c r="A66" s="179"/>
      <c r="B66" s="178"/>
      <c r="C66" s="221"/>
      <c r="D66" s="273"/>
      <c r="E66" s="272"/>
      <c r="F66" s="301"/>
      <c r="G66" s="124"/>
      <c r="H66" s="190"/>
      <c r="I66" s="122"/>
      <c r="J66" s="205"/>
      <c r="K66" s="120" t="s">
        <v>33</v>
      </c>
      <c r="L66" s="189">
        <f>SUM(L65:L65)</f>
        <v>54</v>
      </c>
      <c r="M66" s="300"/>
      <c r="N66" s="187"/>
      <c r="O66" s="186"/>
    </row>
    <row r="67" spans="1:18" ht="23.25" customHeight="1" x14ac:dyDescent="0.25">
      <c r="A67" s="164" t="s">
        <v>37</v>
      </c>
      <c r="B67" s="163" t="s">
        <v>39</v>
      </c>
      <c r="C67" s="172" t="s">
        <v>109</v>
      </c>
      <c r="D67" s="161" t="s">
        <v>113</v>
      </c>
      <c r="E67" s="160"/>
      <c r="F67" s="159"/>
      <c r="G67" s="158" t="s">
        <v>112</v>
      </c>
      <c r="H67" s="157" t="s">
        <v>44</v>
      </c>
      <c r="I67" s="156" t="s">
        <v>43</v>
      </c>
      <c r="J67" s="155" t="s">
        <v>42</v>
      </c>
      <c r="K67" s="154" t="s">
        <v>40</v>
      </c>
      <c r="L67" s="183">
        <f>L71</f>
        <v>102.7</v>
      </c>
      <c r="M67" s="235" t="s">
        <v>111</v>
      </c>
      <c r="N67" s="223" t="s">
        <v>79</v>
      </c>
      <c r="O67" s="212">
        <v>87</v>
      </c>
    </row>
    <row r="68" spans="1:18" ht="16.5" customHeight="1" thickBot="1" x14ac:dyDescent="0.3">
      <c r="A68" s="130"/>
      <c r="B68" s="129"/>
      <c r="C68" s="167"/>
      <c r="D68" s="150"/>
      <c r="E68" s="149"/>
      <c r="F68" s="148"/>
      <c r="G68" s="139"/>
      <c r="H68" s="138"/>
      <c r="I68" s="137"/>
      <c r="J68" s="136"/>
      <c r="K68" s="299" t="s">
        <v>33</v>
      </c>
      <c r="L68" s="298">
        <f>SUM(L67:L67)</f>
        <v>102.7</v>
      </c>
      <c r="M68" s="231"/>
      <c r="N68" s="216"/>
      <c r="O68" s="209"/>
      <c r="P68" s="168"/>
    </row>
    <row r="69" spans="1:18" ht="18.75" customHeight="1" thickBot="1" x14ac:dyDescent="0.3">
      <c r="A69" s="297" t="s">
        <v>37</v>
      </c>
      <c r="B69" s="296" t="s">
        <v>39</v>
      </c>
      <c r="C69" s="294" t="s">
        <v>109</v>
      </c>
      <c r="D69" s="255"/>
      <c r="E69" s="141" t="s">
        <v>37</v>
      </c>
      <c r="F69" s="295" t="s">
        <v>110</v>
      </c>
      <c r="G69" s="139"/>
      <c r="H69" s="138"/>
      <c r="I69" s="137"/>
      <c r="J69" s="136"/>
      <c r="K69" s="135" t="s">
        <v>40</v>
      </c>
      <c r="L69" s="274">
        <v>75.900000000000006</v>
      </c>
      <c r="M69" s="261"/>
      <c r="N69" s="260"/>
      <c r="O69" s="259"/>
      <c r="Q69" s="168"/>
    </row>
    <row r="70" spans="1:18" ht="16.5" customHeight="1" x14ac:dyDescent="0.25">
      <c r="A70" s="164" t="s">
        <v>37</v>
      </c>
      <c r="B70" s="163" t="s">
        <v>39</v>
      </c>
      <c r="C70" s="294" t="s">
        <v>109</v>
      </c>
      <c r="D70" s="255"/>
      <c r="E70" s="293" t="s">
        <v>39</v>
      </c>
      <c r="F70" s="292" t="s">
        <v>108</v>
      </c>
      <c r="G70" s="139"/>
      <c r="H70" s="138"/>
      <c r="I70" s="137"/>
      <c r="J70" s="136"/>
      <c r="K70" s="135" t="s">
        <v>40</v>
      </c>
      <c r="L70" s="250">
        <v>26.8</v>
      </c>
      <c r="M70" s="249"/>
      <c r="N70" s="248"/>
      <c r="O70" s="247"/>
    </row>
    <row r="71" spans="1:18" ht="20.25" customHeight="1" thickBot="1" x14ac:dyDescent="0.3">
      <c r="A71" s="130"/>
      <c r="B71" s="129"/>
      <c r="C71" s="291"/>
      <c r="D71" s="255"/>
      <c r="E71" s="290"/>
      <c r="F71" s="289"/>
      <c r="G71" s="124"/>
      <c r="H71" s="123"/>
      <c r="I71" s="122"/>
      <c r="J71" s="121"/>
      <c r="K71" s="120" t="s">
        <v>33</v>
      </c>
      <c r="L71" s="119">
        <f>SUM(L69:L70)</f>
        <v>102.7</v>
      </c>
      <c r="M71" s="240"/>
      <c r="N71" s="239"/>
      <c r="O71" s="238"/>
    </row>
    <row r="72" spans="1:18" ht="32.25" customHeight="1" x14ac:dyDescent="0.25">
      <c r="A72" s="185" t="s">
        <v>37</v>
      </c>
      <c r="B72" s="184" t="s">
        <v>39</v>
      </c>
      <c r="C72" s="228" t="s">
        <v>107</v>
      </c>
      <c r="D72" s="276"/>
      <c r="E72" s="275"/>
      <c r="F72" s="203" t="s">
        <v>106</v>
      </c>
      <c r="G72" s="158" t="s">
        <v>105</v>
      </c>
      <c r="H72" s="197" t="s">
        <v>44</v>
      </c>
      <c r="I72" s="156" t="s">
        <v>75</v>
      </c>
      <c r="J72" s="225" t="s">
        <v>74</v>
      </c>
      <c r="K72" s="288" t="s">
        <v>40</v>
      </c>
      <c r="L72" s="287">
        <v>17</v>
      </c>
      <c r="M72" s="286" t="s">
        <v>104</v>
      </c>
      <c r="N72" s="285" t="s">
        <v>50</v>
      </c>
      <c r="O72" s="193">
        <v>6</v>
      </c>
    </row>
    <row r="73" spans="1:18" ht="27.75" customHeight="1" thickBot="1" x14ac:dyDescent="0.3">
      <c r="A73" s="179"/>
      <c r="B73" s="178"/>
      <c r="C73" s="221"/>
      <c r="D73" s="273"/>
      <c r="E73" s="272"/>
      <c r="F73" s="201"/>
      <c r="G73" s="124"/>
      <c r="H73" s="190"/>
      <c r="I73" s="122"/>
      <c r="J73" s="218"/>
      <c r="K73" s="120" t="s">
        <v>33</v>
      </c>
      <c r="L73" s="189">
        <f>SUM(L72:L72)</f>
        <v>17</v>
      </c>
      <c r="M73" s="284" t="s">
        <v>103</v>
      </c>
      <c r="N73" s="283" t="s">
        <v>50</v>
      </c>
      <c r="O73" s="282">
        <v>32</v>
      </c>
    </row>
    <row r="74" spans="1:18" ht="21" customHeight="1" x14ac:dyDescent="0.25">
      <c r="A74" s="185" t="s">
        <v>37</v>
      </c>
      <c r="B74" s="184" t="s">
        <v>39</v>
      </c>
      <c r="C74" s="228" t="s">
        <v>102</v>
      </c>
      <c r="D74" s="276"/>
      <c r="E74" s="275"/>
      <c r="F74" s="203" t="s">
        <v>101</v>
      </c>
      <c r="G74" s="158" t="s">
        <v>100</v>
      </c>
      <c r="H74" s="197" t="s">
        <v>44</v>
      </c>
      <c r="I74" s="156" t="s">
        <v>99</v>
      </c>
      <c r="J74" s="208" t="s">
        <v>98</v>
      </c>
      <c r="K74" s="135" t="s">
        <v>40</v>
      </c>
      <c r="L74" s="196">
        <v>8.6</v>
      </c>
      <c r="M74" s="281" t="s">
        <v>97</v>
      </c>
      <c r="N74" s="223" t="s">
        <v>79</v>
      </c>
      <c r="O74" s="212">
        <v>100</v>
      </c>
    </row>
    <row r="75" spans="1:18" ht="16.5" customHeight="1" thickBot="1" x14ac:dyDescent="0.3">
      <c r="A75" s="179"/>
      <c r="B75" s="178"/>
      <c r="C75" s="221"/>
      <c r="D75" s="273"/>
      <c r="E75" s="272"/>
      <c r="F75" s="201"/>
      <c r="G75" s="124"/>
      <c r="H75" s="190"/>
      <c r="I75" s="122"/>
      <c r="J75" s="205"/>
      <c r="K75" s="120" t="s">
        <v>33</v>
      </c>
      <c r="L75" s="189">
        <f>SUM(L74:L74)</f>
        <v>8.6</v>
      </c>
      <c r="M75" s="280"/>
      <c r="N75" s="216"/>
      <c r="O75" s="209"/>
    </row>
    <row r="76" spans="1:18" ht="43.5" customHeight="1" x14ac:dyDescent="0.25">
      <c r="A76" s="185" t="s">
        <v>37</v>
      </c>
      <c r="B76" s="184" t="s">
        <v>39</v>
      </c>
      <c r="C76" s="228" t="s">
        <v>96</v>
      </c>
      <c r="D76" s="276"/>
      <c r="E76" s="275"/>
      <c r="F76" s="203" t="s">
        <v>95</v>
      </c>
      <c r="G76" s="158" t="s">
        <v>94</v>
      </c>
      <c r="H76" s="197" t="s">
        <v>44</v>
      </c>
      <c r="I76" s="156" t="s">
        <v>75</v>
      </c>
      <c r="J76" s="225" t="s">
        <v>74</v>
      </c>
      <c r="K76" s="135" t="s">
        <v>40</v>
      </c>
      <c r="L76" s="207">
        <v>64.7</v>
      </c>
      <c r="M76" s="279" t="s">
        <v>93</v>
      </c>
      <c r="N76" s="278" t="s">
        <v>79</v>
      </c>
      <c r="O76" s="180">
        <v>99.5</v>
      </c>
    </row>
    <row r="77" spans="1:18" ht="19.5" customHeight="1" thickBot="1" x14ac:dyDescent="0.3">
      <c r="A77" s="179"/>
      <c r="B77" s="178"/>
      <c r="C77" s="221"/>
      <c r="D77" s="273"/>
      <c r="E77" s="272"/>
      <c r="F77" s="201"/>
      <c r="G77" s="124"/>
      <c r="H77" s="190"/>
      <c r="I77" s="122"/>
      <c r="J77" s="218"/>
      <c r="K77" s="120" t="s">
        <v>33</v>
      </c>
      <c r="L77" s="189">
        <f>SUM(L76:L76)</f>
        <v>64.7</v>
      </c>
      <c r="M77" s="240"/>
      <c r="N77" s="277"/>
      <c r="O77" s="186"/>
    </row>
    <row r="78" spans="1:18" ht="20.25" customHeight="1" x14ac:dyDescent="0.25">
      <c r="A78" s="185" t="s">
        <v>37</v>
      </c>
      <c r="B78" s="184" t="s">
        <v>39</v>
      </c>
      <c r="C78" s="228" t="s">
        <v>92</v>
      </c>
      <c r="D78" s="276"/>
      <c r="E78" s="275"/>
      <c r="F78" s="203" t="s">
        <v>91</v>
      </c>
      <c r="G78" s="158" t="s">
        <v>90</v>
      </c>
      <c r="H78" s="197" t="s">
        <v>44</v>
      </c>
      <c r="I78" s="156" t="s">
        <v>62</v>
      </c>
      <c r="J78" s="208" t="s">
        <v>61</v>
      </c>
      <c r="K78" s="135" t="s">
        <v>40</v>
      </c>
      <c r="L78" s="274">
        <v>7.3</v>
      </c>
      <c r="M78" s="182"/>
      <c r="N78" s="181"/>
      <c r="O78" s="180"/>
      <c r="R78" s="168"/>
    </row>
    <row r="79" spans="1:18" ht="22.5" customHeight="1" thickBot="1" x14ac:dyDescent="0.3">
      <c r="A79" s="179"/>
      <c r="B79" s="178"/>
      <c r="C79" s="221"/>
      <c r="D79" s="273"/>
      <c r="E79" s="272"/>
      <c r="F79" s="201"/>
      <c r="G79" s="124"/>
      <c r="H79" s="190"/>
      <c r="I79" s="122"/>
      <c r="J79" s="205"/>
      <c r="K79" s="120" t="s">
        <v>33</v>
      </c>
      <c r="L79" s="189">
        <f>SUM(L78:L78)</f>
        <v>7.3</v>
      </c>
      <c r="M79" s="204"/>
      <c r="N79" s="187"/>
      <c r="O79" s="186"/>
    </row>
    <row r="80" spans="1:18" ht="24" customHeight="1" x14ac:dyDescent="0.25">
      <c r="A80" s="185" t="s">
        <v>37</v>
      </c>
      <c r="B80" s="184" t="s">
        <v>39</v>
      </c>
      <c r="C80" s="228" t="s">
        <v>87</v>
      </c>
      <c r="D80" s="161" t="s">
        <v>85</v>
      </c>
      <c r="E80" s="160"/>
      <c r="F80" s="159"/>
      <c r="G80" s="158" t="s">
        <v>89</v>
      </c>
      <c r="H80" s="157" t="s">
        <v>44</v>
      </c>
      <c r="I80" s="271" t="s">
        <v>43</v>
      </c>
      <c r="J80" s="263" t="s">
        <v>42</v>
      </c>
      <c r="K80" s="154" t="s">
        <v>40</v>
      </c>
      <c r="L80" s="183">
        <f>L84</f>
        <v>23.5</v>
      </c>
      <c r="M80" s="195" t="s">
        <v>88</v>
      </c>
      <c r="N80" s="223" t="s">
        <v>79</v>
      </c>
      <c r="O80" s="270">
        <v>85</v>
      </c>
      <c r="P80" s="168"/>
      <c r="Q80" s="168"/>
      <c r="R80" s="168"/>
    </row>
    <row r="81" spans="1:20" ht="30" customHeight="1" thickBot="1" x14ac:dyDescent="0.3">
      <c r="A81" s="179"/>
      <c r="B81" s="178"/>
      <c r="C81" s="221"/>
      <c r="D81" s="150"/>
      <c r="E81" s="149"/>
      <c r="F81" s="148"/>
      <c r="G81" s="139"/>
      <c r="H81" s="138"/>
      <c r="I81" s="252"/>
      <c r="J81" s="251"/>
      <c r="K81" s="147" t="s">
        <v>33</v>
      </c>
      <c r="L81" s="176">
        <f>SUM(L80:L80)</f>
        <v>23.5</v>
      </c>
      <c r="M81" s="188"/>
      <c r="N81" s="216"/>
      <c r="O81" s="269"/>
    </row>
    <row r="82" spans="1:20" ht="18" customHeight="1" thickBot="1" x14ac:dyDescent="0.3">
      <c r="A82" s="268" t="s">
        <v>37</v>
      </c>
      <c r="B82" s="267" t="s">
        <v>39</v>
      </c>
      <c r="C82" s="172" t="s">
        <v>87</v>
      </c>
      <c r="D82" s="266"/>
      <c r="E82" s="254" t="s">
        <v>37</v>
      </c>
      <c r="F82" s="265" t="s">
        <v>86</v>
      </c>
      <c r="G82" s="139"/>
      <c r="H82" s="138"/>
      <c r="I82" s="264"/>
      <c r="J82" s="263"/>
      <c r="K82" s="135" t="s">
        <v>40</v>
      </c>
      <c r="L82" s="262">
        <v>0</v>
      </c>
      <c r="M82" s="261"/>
      <c r="N82" s="260"/>
      <c r="O82" s="259"/>
    </row>
    <row r="83" spans="1:20" ht="16.5" customHeight="1" x14ac:dyDescent="0.25">
      <c r="A83" s="258"/>
      <c r="B83" s="257"/>
      <c r="C83" s="256"/>
      <c r="D83" s="255"/>
      <c r="E83" s="254" t="s">
        <v>39</v>
      </c>
      <c r="F83" s="253" t="s">
        <v>85</v>
      </c>
      <c r="G83" s="139"/>
      <c r="H83" s="138"/>
      <c r="I83" s="252"/>
      <c r="J83" s="251"/>
      <c r="K83" s="135" t="s">
        <v>40</v>
      </c>
      <c r="L83" s="250">
        <v>23.5</v>
      </c>
      <c r="M83" s="249"/>
      <c r="N83" s="248"/>
      <c r="O83" s="247"/>
    </row>
    <row r="84" spans="1:20" ht="14.25" customHeight="1" thickBot="1" x14ac:dyDescent="0.3">
      <c r="A84" s="246"/>
      <c r="B84" s="245"/>
      <c r="C84" s="167"/>
      <c r="D84" s="220"/>
      <c r="E84" s="244"/>
      <c r="F84" s="243"/>
      <c r="G84" s="124"/>
      <c r="H84" s="123"/>
      <c r="I84" s="242"/>
      <c r="J84" s="241"/>
      <c r="K84" s="120" t="s">
        <v>33</v>
      </c>
      <c r="L84" s="119">
        <f>SUM(L82:L83)</f>
        <v>23.5</v>
      </c>
      <c r="M84" s="240"/>
      <c r="N84" s="239"/>
      <c r="O84" s="238"/>
    </row>
    <row r="85" spans="1:20" ht="27.75" customHeight="1" thickBot="1" x14ac:dyDescent="0.3">
      <c r="A85" s="185" t="s">
        <v>37</v>
      </c>
      <c r="B85" s="184" t="s">
        <v>39</v>
      </c>
      <c r="C85" s="228" t="s">
        <v>84</v>
      </c>
      <c r="D85" s="227"/>
      <c r="E85" s="199"/>
      <c r="F85" s="203" t="s">
        <v>83</v>
      </c>
      <c r="G85" s="158" t="s">
        <v>82</v>
      </c>
      <c r="H85" s="197" t="s">
        <v>44</v>
      </c>
      <c r="I85" s="156" t="s">
        <v>69</v>
      </c>
      <c r="J85" s="208" t="s">
        <v>68</v>
      </c>
      <c r="K85" s="237" t="s">
        <v>40</v>
      </c>
      <c r="L85" s="236">
        <v>28.53</v>
      </c>
      <c r="M85" s="235" t="s">
        <v>81</v>
      </c>
      <c r="N85" s="181" t="s">
        <v>80</v>
      </c>
      <c r="O85" s="234">
        <v>1500</v>
      </c>
    </row>
    <row r="86" spans="1:20" ht="49.5" customHeight="1" thickBot="1" x14ac:dyDescent="0.3">
      <c r="A86" s="179"/>
      <c r="B86" s="178"/>
      <c r="C86" s="221"/>
      <c r="D86" s="220"/>
      <c r="E86" s="126"/>
      <c r="F86" s="201"/>
      <c r="G86" s="124"/>
      <c r="H86" s="190"/>
      <c r="I86" s="122"/>
      <c r="J86" s="205"/>
      <c r="K86" s="233" t="s">
        <v>33</v>
      </c>
      <c r="L86" s="232">
        <f>SUM(L85:L85)</f>
        <v>28.53</v>
      </c>
      <c r="M86" s="231"/>
      <c r="N86" s="187" t="s">
        <v>79</v>
      </c>
      <c r="O86" s="230">
        <v>4.5999999999999996</v>
      </c>
      <c r="P86" s="229"/>
    </row>
    <row r="87" spans="1:20" ht="28.5" customHeight="1" x14ac:dyDescent="0.25">
      <c r="A87" s="185" t="s">
        <v>37</v>
      </c>
      <c r="B87" s="184" t="s">
        <v>39</v>
      </c>
      <c r="C87" s="228" t="s">
        <v>78</v>
      </c>
      <c r="D87" s="227"/>
      <c r="E87" s="199"/>
      <c r="F87" s="226" t="s">
        <v>77</v>
      </c>
      <c r="G87" s="158" t="s">
        <v>76</v>
      </c>
      <c r="H87" s="197" t="s">
        <v>44</v>
      </c>
      <c r="I87" s="156" t="s">
        <v>75</v>
      </c>
      <c r="J87" s="225" t="s">
        <v>74</v>
      </c>
      <c r="K87" s="135" t="s">
        <v>40</v>
      </c>
      <c r="L87" s="207">
        <v>9.1</v>
      </c>
      <c r="M87" s="224" t="s">
        <v>73</v>
      </c>
      <c r="N87" s="223" t="s">
        <v>66</v>
      </c>
      <c r="O87" s="222">
        <v>40</v>
      </c>
    </row>
    <row r="88" spans="1:20" ht="15.75" thickBot="1" x14ac:dyDescent="0.3">
      <c r="A88" s="179"/>
      <c r="B88" s="178"/>
      <c r="C88" s="221"/>
      <c r="D88" s="220"/>
      <c r="E88" s="126"/>
      <c r="F88" s="219"/>
      <c r="G88" s="124"/>
      <c r="H88" s="190"/>
      <c r="I88" s="122"/>
      <c r="J88" s="218"/>
      <c r="K88" s="120" t="s">
        <v>33</v>
      </c>
      <c r="L88" s="189">
        <f>SUM(L87:L87)</f>
        <v>9.1</v>
      </c>
      <c r="M88" s="217"/>
      <c r="N88" s="216"/>
      <c r="O88" s="215"/>
    </row>
    <row r="89" spans="1:20" ht="36.75" customHeight="1" x14ac:dyDescent="0.25">
      <c r="A89" s="185" t="s">
        <v>37</v>
      </c>
      <c r="B89" s="184" t="s">
        <v>39</v>
      </c>
      <c r="C89" s="172" t="s">
        <v>72</v>
      </c>
      <c r="D89" s="200"/>
      <c r="E89" s="199"/>
      <c r="F89" s="203" t="s">
        <v>71</v>
      </c>
      <c r="G89" s="158" t="s">
        <v>70</v>
      </c>
      <c r="H89" s="197" t="s">
        <v>44</v>
      </c>
      <c r="I89" s="156" t="s">
        <v>69</v>
      </c>
      <c r="J89" s="208" t="s">
        <v>68</v>
      </c>
      <c r="K89" s="135" t="s">
        <v>40</v>
      </c>
      <c r="L89" s="196">
        <v>0.3</v>
      </c>
      <c r="M89" s="214" t="s">
        <v>67</v>
      </c>
      <c r="N89" s="213" t="s">
        <v>66</v>
      </c>
      <c r="O89" s="212">
        <v>100</v>
      </c>
    </row>
    <row r="90" spans="1:20" ht="20.45" customHeight="1" thickBot="1" x14ac:dyDescent="0.3">
      <c r="A90" s="179"/>
      <c r="B90" s="178"/>
      <c r="C90" s="177"/>
      <c r="D90" s="192"/>
      <c r="E90" s="126"/>
      <c r="F90" s="201"/>
      <c r="G90" s="124"/>
      <c r="H90" s="190"/>
      <c r="I90" s="122"/>
      <c r="J90" s="205"/>
      <c r="K90" s="120" t="s">
        <v>33</v>
      </c>
      <c r="L90" s="189">
        <f>SUM(L89:L89)</f>
        <v>0.3</v>
      </c>
      <c r="M90" s="211"/>
      <c r="N90" s="210"/>
      <c r="O90" s="209"/>
    </row>
    <row r="91" spans="1:20" ht="24" customHeight="1" x14ac:dyDescent="0.25">
      <c r="A91" s="185" t="s">
        <v>37</v>
      </c>
      <c r="B91" s="184" t="s">
        <v>39</v>
      </c>
      <c r="C91" s="172" t="s">
        <v>65</v>
      </c>
      <c r="D91" s="200"/>
      <c r="E91" s="199"/>
      <c r="F91" s="203" t="s">
        <v>64</v>
      </c>
      <c r="G91" s="158" t="s">
        <v>63</v>
      </c>
      <c r="H91" s="197" t="s">
        <v>44</v>
      </c>
      <c r="I91" s="156" t="s">
        <v>62</v>
      </c>
      <c r="J91" s="208" t="s">
        <v>61</v>
      </c>
      <c r="K91" s="135" t="s">
        <v>40</v>
      </c>
      <c r="L91" s="207">
        <v>187.4</v>
      </c>
      <c r="M91" s="182"/>
      <c r="N91" s="181"/>
      <c r="O91" s="180"/>
      <c r="P91" s="168"/>
      <c r="Q91" s="168"/>
      <c r="R91" s="206"/>
      <c r="T91" s="168"/>
    </row>
    <row r="92" spans="1:20" ht="19.5" customHeight="1" thickBot="1" x14ac:dyDescent="0.3">
      <c r="A92" s="179"/>
      <c r="B92" s="178"/>
      <c r="C92" s="177"/>
      <c r="D92" s="192"/>
      <c r="E92" s="126"/>
      <c r="F92" s="201"/>
      <c r="G92" s="124"/>
      <c r="H92" s="190"/>
      <c r="I92" s="122"/>
      <c r="J92" s="205"/>
      <c r="K92" s="120" t="s">
        <v>33</v>
      </c>
      <c r="L92" s="189">
        <f>SUM(L91:L91)</f>
        <v>187.4</v>
      </c>
      <c r="M92" s="204"/>
      <c r="N92" s="187"/>
      <c r="O92" s="186"/>
    </row>
    <row r="93" spans="1:20" ht="17.25" customHeight="1" x14ac:dyDescent="0.25">
      <c r="A93" s="185" t="s">
        <v>37</v>
      </c>
      <c r="B93" s="184" t="s">
        <v>39</v>
      </c>
      <c r="C93" s="172" t="s">
        <v>60</v>
      </c>
      <c r="D93" s="200"/>
      <c r="E93" s="199"/>
      <c r="F93" s="203" t="s">
        <v>59</v>
      </c>
      <c r="G93" s="158" t="s">
        <v>58</v>
      </c>
      <c r="H93" s="197" t="s">
        <v>44</v>
      </c>
      <c r="I93" s="156" t="s">
        <v>53</v>
      </c>
      <c r="J93" s="155" t="s">
        <v>52</v>
      </c>
      <c r="K93" s="135" t="s">
        <v>40</v>
      </c>
      <c r="L93" s="196">
        <v>0</v>
      </c>
      <c r="M93" s="195" t="s">
        <v>57</v>
      </c>
      <c r="N93" s="194" t="s">
        <v>50</v>
      </c>
      <c r="O93" s="202">
        <v>1447</v>
      </c>
    </row>
    <row r="94" spans="1:20" ht="73.5" customHeight="1" thickBot="1" x14ac:dyDescent="0.3">
      <c r="A94" s="179"/>
      <c r="B94" s="178"/>
      <c r="C94" s="177"/>
      <c r="D94" s="192"/>
      <c r="E94" s="126"/>
      <c r="F94" s="201"/>
      <c r="G94" s="124"/>
      <c r="H94" s="190"/>
      <c r="I94" s="122"/>
      <c r="J94" s="121"/>
      <c r="K94" s="120" t="s">
        <v>33</v>
      </c>
      <c r="L94" s="189">
        <f>SUM(L93:L93)</f>
        <v>0</v>
      </c>
      <c r="M94" s="188"/>
      <c r="N94" s="187"/>
      <c r="O94" s="186"/>
    </row>
    <row r="95" spans="1:20" ht="19.5" customHeight="1" x14ac:dyDescent="0.25">
      <c r="A95" s="185" t="s">
        <v>37</v>
      </c>
      <c r="B95" s="184" t="s">
        <v>39</v>
      </c>
      <c r="C95" s="172" t="s">
        <v>56</v>
      </c>
      <c r="D95" s="200"/>
      <c r="E95" s="199"/>
      <c r="F95" s="198" t="s">
        <v>55</v>
      </c>
      <c r="G95" s="158" t="s">
        <v>54</v>
      </c>
      <c r="H95" s="197" t="s">
        <v>44</v>
      </c>
      <c r="I95" s="156" t="s">
        <v>53</v>
      </c>
      <c r="J95" s="155" t="s">
        <v>52</v>
      </c>
      <c r="K95" s="135" t="s">
        <v>40</v>
      </c>
      <c r="L95" s="196">
        <v>26.5</v>
      </c>
      <c r="M95" s="195" t="s">
        <v>51</v>
      </c>
      <c r="N95" s="194" t="s">
        <v>50</v>
      </c>
      <c r="O95" s="193">
        <v>1300</v>
      </c>
      <c r="Q95" s="168"/>
    </row>
    <row r="96" spans="1:20" ht="25.9" customHeight="1" thickBot="1" x14ac:dyDescent="0.3">
      <c r="A96" s="179"/>
      <c r="B96" s="178"/>
      <c r="C96" s="177"/>
      <c r="D96" s="192"/>
      <c r="E96" s="126"/>
      <c r="F96" s="191"/>
      <c r="G96" s="124"/>
      <c r="H96" s="190"/>
      <c r="I96" s="122"/>
      <c r="J96" s="121"/>
      <c r="K96" s="120" t="s">
        <v>33</v>
      </c>
      <c r="L96" s="189">
        <f>SUM(L95:L95)</f>
        <v>26.5</v>
      </c>
      <c r="M96" s="188"/>
      <c r="N96" s="187"/>
      <c r="O96" s="186"/>
    </row>
    <row r="97" spans="1:18" ht="22.5" customHeight="1" x14ac:dyDescent="0.25">
      <c r="A97" s="185" t="s">
        <v>37</v>
      </c>
      <c r="B97" s="184" t="s">
        <v>39</v>
      </c>
      <c r="C97" s="172" t="s">
        <v>48</v>
      </c>
      <c r="D97" s="161" t="s">
        <v>47</v>
      </c>
      <c r="E97" s="160"/>
      <c r="F97" s="159"/>
      <c r="G97" s="158" t="s">
        <v>49</v>
      </c>
      <c r="H97" s="157" t="s">
        <v>44</v>
      </c>
      <c r="I97" s="156" t="s">
        <v>43</v>
      </c>
      <c r="J97" s="155" t="s">
        <v>42</v>
      </c>
      <c r="K97" s="154" t="s">
        <v>40</v>
      </c>
      <c r="L97" s="183">
        <f>L99</f>
        <v>26.1</v>
      </c>
      <c r="M97" s="182"/>
      <c r="N97" s="181"/>
      <c r="O97" s="180"/>
    </row>
    <row r="98" spans="1:18" ht="24" customHeight="1" thickBot="1" x14ac:dyDescent="0.3">
      <c r="A98" s="179"/>
      <c r="B98" s="178"/>
      <c r="C98" s="177"/>
      <c r="D98" s="150"/>
      <c r="E98" s="149"/>
      <c r="F98" s="148"/>
      <c r="G98" s="139"/>
      <c r="H98" s="138"/>
      <c r="I98" s="137"/>
      <c r="J98" s="136"/>
      <c r="K98" s="147" t="s">
        <v>33</v>
      </c>
      <c r="L98" s="176">
        <f>SUM(L97:L97)</f>
        <v>26.1</v>
      </c>
      <c r="M98" s="175"/>
      <c r="N98" s="174"/>
      <c r="O98" s="173"/>
    </row>
    <row r="99" spans="1:18" ht="22.5" customHeight="1" thickBot="1" x14ac:dyDescent="0.3">
      <c r="A99" s="164" t="s">
        <v>37</v>
      </c>
      <c r="B99" s="163" t="s">
        <v>39</v>
      </c>
      <c r="C99" s="172" t="s">
        <v>48</v>
      </c>
      <c r="D99" s="171"/>
      <c r="E99" s="141" t="s">
        <v>37</v>
      </c>
      <c r="F99" s="140" t="s">
        <v>47</v>
      </c>
      <c r="G99" s="139"/>
      <c r="H99" s="138"/>
      <c r="I99" s="137"/>
      <c r="J99" s="136"/>
      <c r="K99" s="135" t="s">
        <v>40</v>
      </c>
      <c r="L99" s="170">
        <v>26.1</v>
      </c>
      <c r="M99" s="169"/>
      <c r="N99" s="152"/>
      <c r="O99" s="151"/>
      <c r="R99" s="168"/>
    </row>
    <row r="100" spans="1:18" ht="15" customHeight="1" thickBot="1" x14ac:dyDescent="0.3">
      <c r="A100" s="130"/>
      <c r="B100" s="129"/>
      <c r="C100" s="167"/>
      <c r="D100" s="166"/>
      <c r="E100" s="126"/>
      <c r="F100" s="125"/>
      <c r="G100" s="124"/>
      <c r="H100" s="123"/>
      <c r="I100" s="122"/>
      <c r="J100" s="121"/>
      <c r="K100" s="120" t="s">
        <v>33</v>
      </c>
      <c r="L100" s="119">
        <f>SUM(L99)</f>
        <v>26.1</v>
      </c>
      <c r="M100" s="165"/>
      <c r="N100" s="117"/>
      <c r="O100" s="116"/>
    </row>
    <row r="101" spans="1:18" ht="15" customHeight="1" thickBot="1" x14ac:dyDescent="0.3">
      <c r="A101" s="164" t="s">
        <v>37</v>
      </c>
      <c r="B101" s="163" t="s">
        <v>39</v>
      </c>
      <c r="C101" s="162" t="s">
        <v>46</v>
      </c>
      <c r="D101" s="161" t="s">
        <v>41</v>
      </c>
      <c r="E101" s="160"/>
      <c r="F101" s="159"/>
      <c r="G101" s="158" t="s">
        <v>45</v>
      </c>
      <c r="H101" s="157" t="s">
        <v>44</v>
      </c>
      <c r="I101" s="156" t="s">
        <v>43</v>
      </c>
      <c r="J101" s="155" t="s">
        <v>42</v>
      </c>
      <c r="K101" s="154" t="s">
        <v>40</v>
      </c>
      <c r="L101" s="146">
        <f>L103</f>
        <v>87.8</v>
      </c>
      <c r="M101" s="153"/>
      <c r="N101" s="152"/>
      <c r="O101" s="151"/>
    </row>
    <row r="102" spans="1:18" ht="22.5" customHeight="1" thickBot="1" x14ac:dyDescent="0.3">
      <c r="A102" s="145"/>
      <c r="B102" s="144"/>
      <c r="C102" s="143"/>
      <c r="D102" s="150"/>
      <c r="E102" s="149"/>
      <c r="F102" s="148"/>
      <c r="G102" s="139"/>
      <c r="H102" s="138"/>
      <c r="I102" s="137"/>
      <c r="J102" s="136"/>
      <c r="K102" s="147" t="s">
        <v>33</v>
      </c>
      <c r="L102" s="146">
        <f>SUM(L101)</f>
        <v>87.8</v>
      </c>
      <c r="M102" s="133"/>
      <c r="N102" s="132"/>
      <c r="O102" s="131"/>
    </row>
    <row r="103" spans="1:18" ht="27.75" customHeight="1" thickBot="1" x14ac:dyDescent="0.3">
      <c r="A103" s="145"/>
      <c r="B103" s="144"/>
      <c r="C103" s="143"/>
      <c r="D103" s="142"/>
      <c r="E103" s="141" t="s">
        <v>37</v>
      </c>
      <c r="F103" s="140" t="s">
        <v>41</v>
      </c>
      <c r="G103" s="139"/>
      <c r="H103" s="138"/>
      <c r="I103" s="137"/>
      <c r="J103" s="136"/>
      <c r="K103" s="135" t="s">
        <v>40</v>
      </c>
      <c r="L103" s="134">
        <v>87.8</v>
      </c>
      <c r="M103" s="133"/>
      <c r="N103" s="132"/>
      <c r="O103" s="131"/>
    </row>
    <row r="104" spans="1:18" ht="15" customHeight="1" thickBot="1" x14ac:dyDescent="0.3">
      <c r="A104" s="130"/>
      <c r="B104" s="129"/>
      <c r="C104" s="128"/>
      <c r="D104" s="127"/>
      <c r="E104" s="126"/>
      <c r="F104" s="125"/>
      <c r="G104" s="124"/>
      <c r="H104" s="123"/>
      <c r="I104" s="122"/>
      <c r="J104" s="121"/>
      <c r="K104" s="120" t="s">
        <v>33</v>
      </c>
      <c r="L104" s="119">
        <f>SUM(L103)</f>
        <v>87.8</v>
      </c>
      <c r="M104" s="118"/>
      <c r="N104" s="117"/>
      <c r="O104" s="116"/>
    </row>
    <row r="105" spans="1:18" ht="15.75" customHeight="1" thickBot="1" x14ac:dyDescent="0.3">
      <c r="A105" s="99" t="s">
        <v>37</v>
      </c>
      <c r="B105" s="115" t="s">
        <v>39</v>
      </c>
      <c r="C105" s="114" t="s">
        <v>38</v>
      </c>
      <c r="D105" s="113"/>
      <c r="E105" s="113"/>
      <c r="F105" s="113"/>
      <c r="G105" s="113"/>
      <c r="H105" s="113"/>
      <c r="I105" s="113"/>
      <c r="J105" s="112"/>
      <c r="K105" s="111" t="s">
        <v>33</v>
      </c>
      <c r="L105" s="110">
        <f>L64+L66+L68+L73+L75+L77+L79+L81+L86+L88+L90+L92+L94+L96+L98+L102</f>
        <v>645.0200000000001</v>
      </c>
      <c r="M105" s="109"/>
      <c r="N105" s="109"/>
      <c r="O105" s="108"/>
    </row>
    <row r="106" spans="1:18" ht="15.75" customHeight="1" thickBot="1" x14ac:dyDescent="0.3">
      <c r="A106" s="107" t="s">
        <v>37</v>
      </c>
      <c r="B106" s="107"/>
      <c r="C106" s="106" t="s">
        <v>36</v>
      </c>
      <c r="D106" s="105"/>
      <c r="E106" s="105"/>
      <c r="F106" s="105"/>
      <c r="G106" s="105"/>
      <c r="H106" s="105"/>
      <c r="I106" s="105"/>
      <c r="J106" s="104"/>
      <c r="K106" s="103" t="s">
        <v>33</v>
      </c>
      <c r="L106" s="102">
        <f>L105+L61</f>
        <v>11971.12</v>
      </c>
      <c r="M106" s="101"/>
      <c r="N106" s="101"/>
      <c r="O106" s="100"/>
    </row>
    <row r="107" spans="1:18" ht="15.75" hidden="1" thickBot="1" x14ac:dyDescent="0.3">
      <c r="A107" s="99"/>
      <c r="B107" s="98"/>
      <c r="C107" s="97" t="s">
        <v>35</v>
      </c>
      <c r="D107" s="97"/>
      <c r="E107" s="97"/>
      <c r="F107" s="97"/>
      <c r="G107" s="97"/>
      <c r="H107" s="97"/>
      <c r="I107" s="96"/>
      <c r="J107" s="95"/>
      <c r="K107" s="94" t="s">
        <v>33</v>
      </c>
      <c r="L107" s="93">
        <f>L108-L18-L34</f>
        <v>11971.12</v>
      </c>
      <c r="M107" s="92"/>
      <c r="N107" s="92"/>
      <c r="O107" s="91"/>
    </row>
    <row r="108" spans="1:18" ht="15.75" thickBot="1" x14ac:dyDescent="0.3">
      <c r="A108" s="90" t="s">
        <v>34</v>
      </c>
      <c r="B108" s="89"/>
      <c r="C108" s="89"/>
      <c r="D108" s="89"/>
      <c r="E108" s="89"/>
      <c r="F108" s="89"/>
      <c r="G108" s="89"/>
      <c r="H108" s="89"/>
      <c r="I108" s="89"/>
      <c r="J108" s="88"/>
      <c r="K108" s="87" t="s">
        <v>33</v>
      </c>
      <c r="L108" s="86">
        <f>L106*1</f>
        <v>11971.12</v>
      </c>
      <c r="M108" s="85"/>
      <c r="N108" s="84"/>
      <c r="O108" s="83"/>
    </row>
    <row r="109" spans="1:18" ht="55.9" customHeight="1" x14ac:dyDescent="0.25">
      <c r="A109" s="82" t="s">
        <v>32</v>
      </c>
      <c r="B109" s="80"/>
      <c r="C109" s="80"/>
      <c r="D109" s="80"/>
      <c r="E109" s="80"/>
      <c r="F109" s="80"/>
      <c r="G109" s="80"/>
      <c r="H109" s="81"/>
      <c r="I109" s="80"/>
      <c r="J109" s="80"/>
      <c r="K109" s="80"/>
      <c r="L109" s="80"/>
      <c r="M109" s="80"/>
      <c r="N109" s="79"/>
      <c r="O109" s="78"/>
    </row>
    <row r="110" spans="1:18" ht="20.25" customHeight="1" x14ac:dyDescent="0.25">
      <c r="A110" s="77" t="s">
        <v>31</v>
      </c>
      <c r="B110" s="77"/>
      <c r="C110" s="77"/>
      <c r="D110" s="77"/>
      <c r="E110" s="77"/>
      <c r="F110" s="77"/>
      <c r="G110" s="77"/>
      <c r="H110" s="77"/>
      <c r="I110" s="77"/>
      <c r="J110" s="77"/>
      <c r="K110" s="77"/>
      <c r="L110" s="77"/>
      <c r="M110" s="76"/>
      <c r="N110" s="76"/>
      <c r="O110" s="76"/>
      <c r="P110" s="63"/>
    </row>
    <row r="111" spans="1:18" ht="18.75" customHeight="1" thickBot="1" x14ac:dyDescent="0.3">
      <c r="A111" s="75"/>
      <c r="B111" s="73"/>
      <c r="C111" s="73"/>
      <c r="D111" s="73"/>
      <c r="E111" s="73"/>
      <c r="F111" s="73"/>
      <c r="G111" s="74"/>
      <c r="H111" s="73"/>
      <c r="I111" s="73"/>
      <c r="J111" s="72"/>
      <c r="K111" s="63"/>
      <c r="L111" s="71" t="s">
        <v>30</v>
      </c>
      <c r="M111" s="70"/>
      <c r="N111" s="70"/>
      <c r="O111" s="70"/>
      <c r="P111" s="63"/>
    </row>
    <row r="112" spans="1:18" ht="26.25" customHeight="1" thickBot="1" x14ac:dyDescent="0.3">
      <c r="A112" s="69"/>
      <c r="B112" s="68"/>
      <c r="C112" s="67" t="s">
        <v>29</v>
      </c>
      <c r="D112" s="67"/>
      <c r="E112" s="67"/>
      <c r="F112" s="67"/>
      <c r="G112" s="67"/>
      <c r="H112" s="67"/>
      <c r="I112" s="67"/>
      <c r="J112" s="67"/>
      <c r="K112" s="67"/>
      <c r="L112" s="66" t="s">
        <v>28</v>
      </c>
      <c r="M112" s="65"/>
      <c r="N112" s="64"/>
      <c r="O112" s="64"/>
      <c r="P112" s="63"/>
    </row>
    <row r="113" spans="1:23" ht="15.75" customHeight="1" thickBot="1" x14ac:dyDescent="0.3">
      <c r="A113" s="62" t="s">
        <v>27</v>
      </c>
      <c r="B113" s="61"/>
      <c r="C113" s="61"/>
      <c r="D113" s="61"/>
      <c r="E113" s="61"/>
      <c r="F113" s="61"/>
      <c r="G113" s="61"/>
      <c r="H113" s="61"/>
      <c r="I113" s="61"/>
      <c r="J113" s="61"/>
      <c r="K113" s="60"/>
      <c r="L113" s="59">
        <f>L114+L118+L125+L127+L128+L129</f>
        <v>11971.12</v>
      </c>
      <c r="M113" s="58"/>
      <c r="N113" s="58"/>
      <c r="O113" s="58"/>
      <c r="P113" s="58"/>
      <c r="Q113" s="58"/>
      <c r="R113" s="58"/>
      <c r="S113" s="58"/>
      <c r="T113" s="58"/>
      <c r="U113" s="58"/>
      <c r="V113" s="58"/>
      <c r="W113" s="58"/>
    </row>
    <row r="114" spans="1:23" ht="15.75" customHeight="1" x14ac:dyDescent="0.25">
      <c r="A114" s="37" t="s">
        <v>26</v>
      </c>
      <c r="B114" s="36"/>
      <c r="C114" s="36"/>
      <c r="D114" s="36"/>
      <c r="E114" s="36"/>
      <c r="F114" s="36"/>
      <c r="G114" s="36"/>
      <c r="H114" s="36"/>
      <c r="I114" s="36"/>
      <c r="J114" s="36"/>
      <c r="K114" s="57"/>
      <c r="L114" s="24">
        <f>L115+L116+L117</f>
        <v>11219.1</v>
      </c>
      <c r="M114" s="7"/>
      <c r="N114" s="56"/>
      <c r="O114" s="56"/>
      <c r="P114" s="4"/>
    </row>
    <row r="115" spans="1:23" ht="15.75" customHeight="1" x14ac:dyDescent="0.25">
      <c r="A115" s="49" t="s">
        <v>25</v>
      </c>
      <c r="B115" s="48"/>
      <c r="C115" s="48"/>
      <c r="D115" s="48"/>
      <c r="E115" s="48"/>
      <c r="F115" s="48"/>
      <c r="G115" s="48"/>
      <c r="H115" s="48"/>
      <c r="I115" s="48"/>
      <c r="J115" s="48"/>
      <c r="K115" s="47"/>
      <c r="L115" s="24">
        <f>L15+L33+L45+L53</f>
        <v>11219.1</v>
      </c>
      <c r="M115" s="7"/>
      <c r="N115" s="5"/>
      <c r="O115" s="5"/>
      <c r="P115" s="4"/>
    </row>
    <row r="116" spans="1:23" ht="15.75" customHeight="1" x14ac:dyDescent="0.25">
      <c r="A116" s="44" t="s">
        <v>24</v>
      </c>
      <c r="B116" s="43"/>
      <c r="C116" s="43"/>
      <c r="D116" s="43"/>
      <c r="E116" s="46"/>
      <c r="F116" s="46"/>
      <c r="G116" s="46"/>
      <c r="H116" s="46"/>
      <c r="I116" s="46"/>
      <c r="J116" s="46"/>
      <c r="K116" s="45"/>
      <c r="L116" s="24">
        <v>0</v>
      </c>
      <c r="M116" s="7"/>
      <c r="N116" s="5"/>
      <c r="O116" s="5"/>
      <c r="P116" s="4"/>
    </row>
    <row r="117" spans="1:23" ht="27.75" customHeight="1" x14ac:dyDescent="0.25">
      <c r="A117" s="44" t="s">
        <v>23</v>
      </c>
      <c r="B117" s="43"/>
      <c r="C117" s="43"/>
      <c r="D117" s="43"/>
      <c r="E117" s="43"/>
      <c r="F117" s="43"/>
      <c r="G117" s="43"/>
      <c r="H117" s="43"/>
      <c r="I117" s="43"/>
      <c r="J117" s="43"/>
      <c r="K117" s="42"/>
      <c r="L117" s="24">
        <v>0</v>
      </c>
      <c r="M117" s="7"/>
      <c r="N117" s="5"/>
      <c r="O117" s="5"/>
      <c r="P117" s="4"/>
    </row>
    <row r="118" spans="1:23" ht="15.75" customHeight="1" x14ac:dyDescent="0.25">
      <c r="A118" s="49" t="s">
        <v>22</v>
      </c>
      <c r="B118" s="48"/>
      <c r="C118" s="48"/>
      <c r="D118" s="48"/>
      <c r="E118" s="48"/>
      <c r="F118" s="48"/>
      <c r="G118" s="48"/>
      <c r="H118" s="48"/>
      <c r="I118" s="48"/>
      <c r="J118" s="48"/>
      <c r="K118" s="47"/>
      <c r="L118" s="24">
        <f>L119+L120</f>
        <v>752.0200000000001</v>
      </c>
      <c r="M118" s="7"/>
      <c r="N118" s="5"/>
      <c r="O118" s="5"/>
      <c r="P118" s="4"/>
    </row>
    <row r="119" spans="1:23" ht="15.75" customHeight="1" x14ac:dyDescent="0.25">
      <c r="A119" s="44" t="s">
        <v>21</v>
      </c>
      <c r="B119" s="43"/>
      <c r="C119" s="43"/>
      <c r="D119" s="43"/>
      <c r="E119" s="46"/>
      <c r="F119" s="46"/>
      <c r="G119" s="46"/>
      <c r="H119" s="46"/>
      <c r="I119" s="46"/>
      <c r="J119" s="46"/>
      <c r="K119" s="45"/>
      <c r="L119" s="55">
        <f>L17+L35</f>
        <v>82.4</v>
      </c>
      <c r="M119" s="7"/>
      <c r="N119" s="5"/>
      <c r="O119" s="5"/>
      <c r="P119" s="4"/>
    </row>
    <row r="120" spans="1:23" ht="15.75" customHeight="1" x14ac:dyDescent="0.25">
      <c r="A120" s="44" t="s">
        <v>20</v>
      </c>
      <c r="B120" s="43"/>
      <c r="C120" s="43"/>
      <c r="D120" s="43"/>
      <c r="E120" s="46"/>
      <c r="F120" s="46"/>
      <c r="G120" s="46"/>
      <c r="H120" s="46"/>
      <c r="I120" s="46"/>
      <c r="J120" s="46"/>
      <c r="K120" s="45"/>
      <c r="L120" s="24">
        <f>L19+L105</f>
        <v>669.62000000000012</v>
      </c>
      <c r="M120" s="7"/>
      <c r="N120" s="5"/>
      <c r="O120" s="5"/>
      <c r="P120" s="4"/>
    </row>
    <row r="121" spans="1:23" ht="15.75" customHeight="1" x14ac:dyDescent="0.25">
      <c r="A121" s="44" t="s">
        <v>19</v>
      </c>
      <c r="B121" s="43"/>
      <c r="C121" s="43"/>
      <c r="D121" s="43"/>
      <c r="E121" s="46"/>
      <c r="F121" s="46"/>
      <c r="G121" s="46"/>
      <c r="H121" s="46"/>
      <c r="I121" s="46"/>
      <c r="J121" s="46"/>
      <c r="K121" s="45"/>
      <c r="L121" s="24"/>
      <c r="M121" s="7"/>
      <c r="N121" s="5"/>
      <c r="O121" s="5"/>
      <c r="P121" s="4"/>
    </row>
    <row r="122" spans="1:23" ht="15.75" customHeight="1" x14ac:dyDescent="0.25">
      <c r="A122" s="44" t="s">
        <v>18</v>
      </c>
      <c r="B122" s="46"/>
      <c r="C122" s="46"/>
      <c r="D122" s="46"/>
      <c r="E122" s="46"/>
      <c r="F122" s="46"/>
      <c r="G122" s="46"/>
      <c r="H122" s="46"/>
      <c r="I122" s="46"/>
      <c r="J122" s="46"/>
      <c r="K122" s="45"/>
      <c r="L122" s="24"/>
      <c r="M122" s="7"/>
      <c r="N122" s="5"/>
      <c r="O122" s="5"/>
      <c r="P122" s="4"/>
    </row>
    <row r="123" spans="1:23" ht="15.75" customHeight="1" x14ac:dyDescent="0.25">
      <c r="A123" s="44" t="s">
        <v>17</v>
      </c>
      <c r="B123" s="43"/>
      <c r="C123" s="43"/>
      <c r="D123" s="43"/>
      <c r="E123" s="46"/>
      <c r="F123" s="46"/>
      <c r="G123" s="46"/>
      <c r="H123" s="46"/>
      <c r="I123" s="46"/>
      <c r="J123" s="46"/>
      <c r="K123" s="45"/>
      <c r="L123" s="24"/>
      <c r="M123" s="7"/>
      <c r="N123" s="5"/>
      <c r="O123" s="5"/>
      <c r="P123" s="4"/>
    </row>
    <row r="124" spans="1:23" ht="15.75" customHeight="1" x14ac:dyDescent="0.25">
      <c r="A124" s="54" t="s">
        <v>16</v>
      </c>
      <c r="B124" s="53"/>
      <c r="C124" s="53"/>
      <c r="D124" s="53"/>
      <c r="E124" s="46"/>
      <c r="F124" s="46"/>
      <c r="G124" s="46"/>
      <c r="H124" s="46"/>
      <c r="I124" s="46"/>
      <c r="J124" s="46"/>
      <c r="K124" s="45"/>
      <c r="L124" s="24"/>
      <c r="M124" s="7"/>
      <c r="N124" s="5"/>
      <c r="O124" s="5"/>
      <c r="P124" s="4"/>
    </row>
    <row r="125" spans="1:23" ht="15.75" customHeight="1" x14ac:dyDescent="0.25">
      <c r="A125" s="44" t="s">
        <v>15</v>
      </c>
      <c r="B125" s="46"/>
      <c r="C125" s="46"/>
      <c r="D125" s="46"/>
      <c r="E125" s="46"/>
      <c r="F125" s="46"/>
      <c r="G125" s="46"/>
      <c r="H125" s="46"/>
      <c r="I125" s="46"/>
      <c r="J125" s="46"/>
      <c r="K125" s="45"/>
      <c r="L125" s="24"/>
      <c r="M125" s="7"/>
      <c r="N125" s="5"/>
      <c r="O125" s="5"/>
      <c r="P125" s="4"/>
    </row>
    <row r="126" spans="1:23" ht="15.75" customHeight="1" x14ac:dyDescent="0.25">
      <c r="A126" s="44" t="s">
        <v>14</v>
      </c>
      <c r="B126" s="43"/>
      <c r="C126" s="43"/>
      <c r="D126" s="43"/>
      <c r="E126" s="43"/>
      <c r="F126" s="43"/>
      <c r="G126" s="43"/>
      <c r="H126" s="43"/>
      <c r="I126" s="43"/>
      <c r="J126" s="43"/>
      <c r="K126" s="42"/>
      <c r="L126" s="24"/>
      <c r="M126" s="7"/>
      <c r="N126" s="5"/>
      <c r="O126" s="5"/>
      <c r="P126" s="4"/>
    </row>
    <row r="127" spans="1:23" ht="15.75" customHeight="1" x14ac:dyDescent="0.25">
      <c r="A127" s="52" t="s">
        <v>13</v>
      </c>
      <c r="B127" s="51"/>
      <c r="C127" s="51"/>
      <c r="D127" s="51"/>
      <c r="E127" s="51"/>
      <c r="F127" s="51"/>
      <c r="G127" s="51"/>
      <c r="H127" s="51"/>
      <c r="I127" s="51"/>
      <c r="J127" s="51"/>
      <c r="K127" s="50"/>
      <c r="L127" s="24"/>
      <c r="M127" s="7"/>
      <c r="N127" s="5"/>
      <c r="O127" s="5"/>
      <c r="P127" s="4"/>
    </row>
    <row r="128" spans="1:23" ht="15.75" customHeight="1" x14ac:dyDescent="0.25">
      <c r="A128" s="49" t="s">
        <v>12</v>
      </c>
      <c r="B128" s="48"/>
      <c r="C128" s="48"/>
      <c r="D128" s="48"/>
      <c r="E128" s="48"/>
      <c r="F128" s="48"/>
      <c r="G128" s="48"/>
      <c r="H128" s="48"/>
      <c r="I128" s="48"/>
      <c r="J128" s="48"/>
      <c r="K128" s="47"/>
      <c r="L128" s="24"/>
      <c r="M128" s="7"/>
      <c r="N128" s="5"/>
      <c r="O128" s="5"/>
      <c r="P128" s="4"/>
    </row>
    <row r="129" spans="1:16" ht="15.75" customHeight="1" x14ac:dyDescent="0.25">
      <c r="A129" s="44" t="s">
        <v>11</v>
      </c>
      <c r="B129" s="43"/>
      <c r="C129" s="43"/>
      <c r="D129" s="43"/>
      <c r="E129" s="46"/>
      <c r="F129" s="46"/>
      <c r="G129" s="46"/>
      <c r="H129" s="46"/>
      <c r="I129" s="46"/>
      <c r="J129" s="46"/>
      <c r="K129" s="45"/>
      <c r="L129" s="24"/>
      <c r="M129" s="7"/>
      <c r="N129" s="5"/>
      <c r="O129" s="5"/>
      <c r="P129" s="4"/>
    </row>
    <row r="130" spans="1:16" ht="15.75" customHeight="1" x14ac:dyDescent="0.25">
      <c r="A130" s="44" t="s">
        <v>10</v>
      </c>
      <c r="B130" s="43"/>
      <c r="C130" s="43"/>
      <c r="D130" s="43"/>
      <c r="E130" s="46"/>
      <c r="F130" s="46"/>
      <c r="G130" s="46"/>
      <c r="H130" s="46"/>
      <c r="I130" s="46"/>
      <c r="J130" s="46"/>
      <c r="K130" s="45"/>
      <c r="L130" s="24"/>
      <c r="M130" s="7"/>
      <c r="N130" s="5"/>
      <c r="O130" s="5"/>
      <c r="P130" s="4"/>
    </row>
    <row r="131" spans="1:16" ht="15.75" customHeight="1" thickBot="1" x14ac:dyDescent="0.3">
      <c r="A131" s="44" t="s">
        <v>9</v>
      </c>
      <c r="B131" s="43"/>
      <c r="C131" s="43"/>
      <c r="D131" s="43"/>
      <c r="E131" s="43"/>
      <c r="F131" s="43"/>
      <c r="G131" s="43"/>
      <c r="H131" s="43"/>
      <c r="I131" s="43"/>
      <c r="J131" s="43"/>
      <c r="K131" s="42"/>
      <c r="L131" s="8"/>
      <c r="M131" s="7"/>
      <c r="N131" s="5"/>
      <c r="O131" s="5"/>
      <c r="P131" s="4"/>
    </row>
    <row r="132" spans="1:16" ht="28.5" customHeight="1" thickBot="1" x14ac:dyDescent="0.3">
      <c r="A132" s="41" t="s">
        <v>8</v>
      </c>
      <c r="B132" s="40"/>
      <c r="C132" s="40"/>
      <c r="D132" s="40"/>
      <c r="E132" s="40"/>
      <c r="F132" s="40"/>
      <c r="G132" s="40"/>
      <c r="H132" s="40"/>
      <c r="I132" s="40"/>
      <c r="J132" s="40"/>
      <c r="K132" s="39"/>
      <c r="L132" s="38">
        <v>0</v>
      </c>
      <c r="M132" s="7"/>
      <c r="N132" s="5"/>
      <c r="O132" s="5"/>
      <c r="P132" s="4"/>
    </row>
    <row r="133" spans="1:16" ht="15.75" customHeight="1" x14ac:dyDescent="0.25">
      <c r="A133" s="37" t="s">
        <v>7</v>
      </c>
      <c r="B133" s="36"/>
      <c r="C133" s="36"/>
      <c r="D133" s="36"/>
      <c r="E133" s="35"/>
      <c r="F133" s="35"/>
      <c r="G133" s="35"/>
      <c r="H133" s="35"/>
      <c r="I133" s="35"/>
      <c r="J133" s="35"/>
      <c r="K133" s="34"/>
      <c r="L133" s="12"/>
      <c r="M133" s="7"/>
      <c r="N133" s="5"/>
      <c r="O133" s="5"/>
      <c r="P133" s="4"/>
    </row>
    <row r="134" spans="1:16" ht="15.75" customHeight="1" x14ac:dyDescent="0.25">
      <c r="A134" s="33" t="s">
        <v>6</v>
      </c>
      <c r="B134" s="32"/>
      <c r="C134" s="32"/>
      <c r="D134" s="32"/>
      <c r="E134" s="32"/>
      <c r="F134" s="32"/>
      <c r="G134" s="32"/>
      <c r="H134" s="32"/>
      <c r="I134" s="32"/>
      <c r="J134" s="32"/>
      <c r="K134" s="31"/>
      <c r="L134" s="24"/>
      <c r="M134" s="7"/>
      <c r="N134" s="5"/>
      <c r="O134" s="5"/>
      <c r="P134" s="4"/>
    </row>
    <row r="135" spans="1:16" ht="15.75" customHeight="1" x14ac:dyDescent="0.25">
      <c r="A135" s="30" t="s">
        <v>5</v>
      </c>
      <c r="B135" s="29"/>
      <c r="C135" s="29"/>
      <c r="D135" s="29"/>
      <c r="E135" s="29"/>
      <c r="F135" s="29"/>
      <c r="G135" s="29"/>
      <c r="H135" s="29"/>
      <c r="I135" s="29"/>
      <c r="J135" s="29"/>
      <c r="K135" s="28"/>
      <c r="L135" s="24"/>
      <c r="M135" s="7"/>
      <c r="N135" s="5"/>
      <c r="O135" s="5"/>
      <c r="P135" s="4"/>
    </row>
    <row r="136" spans="1:16" ht="15.75" customHeight="1" x14ac:dyDescent="0.25">
      <c r="A136" s="27" t="s">
        <v>4</v>
      </c>
      <c r="B136" s="26"/>
      <c r="C136" s="26"/>
      <c r="D136" s="26"/>
      <c r="E136" s="26"/>
      <c r="F136" s="26"/>
      <c r="G136" s="26"/>
      <c r="H136" s="26"/>
      <c r="I136" s="26"/>
      <c r="J136" s="26"/>
      <c r="K136" s="25"/>
      <c r="L136" s="24"/>
      <c r="M136" s="7"/>
      <c r="N136" s="5"/>
      <c r="O136" s="5"/>
      <c r="P136" s="4"/>
    </row>
    <row r="137" spans="1:16" ht="15.75" customHeight="1" thickBot="1" x14ac:dyDescent="0.3">
      <c r="A137" s="23" t="s">
        <v>3</v>
      </c>
      <c r="B137" s="22"/>
      <c r="C137" s="22"/>
      <c r="D137" s="22"/>
      <c r="E137" s="22"/>
      <c r="F137" s="22"/>
      <c r="G137" s="22"/>
      <c r="H137" s="22"/>
      <c r="I137" s="22"/>
      <c r="J137" s="22"/>
      <c r="K137" s="21"/>
      <c r="L137" s="20"/>
      <c r="M137" s="7"/>
      <c r="N137" s="5"/>
      <c r="O137" s="5"/>
      <c r="P137" s="4"/>
    </row>
    <row r="138" spans="1:16" ht="15.75" customHeight="1" thickBot="1" x14ac:dyDescent="0.3">
      <c r="A138" s="19" t="s">
        <v>2</v>
      </c>
      <c r="B138" s="18"/>
      <c r="C138" s="18"/>
      <c r="D138" s="18"/>
      <c r="E138" s="18"/>
      <c r="F138" s="18"/>
      <c r="G138" s="18"/>
      <c r="H138" s="18"/>
      <c r="I138" s="18"/>
      <c r="J138" s="18"/>
      <c r="K138" s="17"/>
      <c r="L138" s="16">
        <f>L113+L132</f>
        <v>11971.12</v>
      </c>
      <c r="M138" s="7"/>
      <c r="N138" s="5"/>
      <c r="O138" s="5"/>
      <c r="P138" s="4"/>
    </row>
    <row r="139" spans="1:16" ht="15.75" customHeight="1" x14ac:dyDescent="0.25">
      <c r="A139" s="15" t="s">
        <v>1</v>
      </c>
      <c r="B139" s="14"/>
      <c r="C139" s="14"/>
      <c r="D139" s="14"/>
      <c r="E139" s="14"/>
      <c r="F139" s="14"/>
      <c r="G139" s="14"/>
      <c r="H139" s="14"/>
      <c r="I139" s="14"/>
      <c r="J139" s="14"/>
      <c r="K139" s="13"/>
      <c r="L139" s="12"/>
      <c r="M139" s="7"/>
      <c r="N139" s="5"/>
      <c r="O139" s="5"/>
      <c r="P139" s="4"/>
    </row>
    <row r="140" spans="1:16" ht="15.75" customHeight="1" thickBot="1" x14ac:dyDescent="0.3">
      <c r="A140" s="11" t="s">
        <v>0</v>
      </c>
      <c r="B140" s="10"/>
      <c r="C140" s="10"/>
      <c r="D140" s="10"/>
      <c r="E140" s="10"/>
      <c r="F140" s="10"/>
      <c r="G140" s="10"/>
      <c r="H140" s="10"/>
      <c r="I140" s="10"/>
      <c r="J140" s="10"/>
      <c r="K140" s="9"/>
      <c r="L140" s="8">
        <v>1663.5</v>
      </c>
      <c r="M140" s="7"/>
      <c r="N140" s="5"/>
      <c r="O140" s="5"/>
      <c r="P140" s="4"/>
    </row>
    <row r="141" spans="1:16" ht="0.75" customHeight="1" x14ac:dyDescent="0.25">
      <c r="A141" s="6"/>
      <c r="B141" s="5"/>
      <c r="C141" s="5"/>
      <c r="D141" s="4"/>
      <c r="J141"/>
    </row>
    <row r="146" spans="6:16" x14ac:dyDescent="0.25">
      <c r="F146" s="3"/>
      <c r="G146" s="3"/>
      <c r="H146" s="3"/>
      <c r="I146" s="3"/>
      <c r="J146" s="3"/>
      <c r="K146" s="3"/>
      <c r="L146" s="3"/>
      <c r="M146" s="3"/>
      <c r="N146" s="3"/>
      <c r="O146" s="3"/>
      <c r="P146" s="3"/>
    </row>
  </sheetData>
  <mergeCells count="275">
    <mergeCell ref="A57:A58"/>
    <mergeCell ref="B57:B58"/>
    <mergeCell ref="B59:B60"/>
    <mergeCell ref="A59:A60"/>
    <mergeCell ref="A4:O4"/>
    <mergeCell ref="A7:A9"/>
    <mergeCell ref="B7:B9"/>
    <mergeCell ref="C7:C9"/>
    <mergeCell ref="C22:C25"/>
    <mergeCell ref="A33:A37"/>
    <mergeCell ref="B33:B37"/>
    <mergeCell ref="E22:E25"/>
    <mergeCell ref="F22:F25"/>
    <mergeCell ref="B22:B25"/>
    <mergeCell ref="J33:J44"/>
    <mergeCell ref="A135:K135"/>
    <mergeCell ref="A136:K136"/>
    <mergeCell ref="A137:K137"/>
    <mergeCell ref="N1:O2"/>
    <mergeCell ref="J57:J60"/>
    <mergeCell ref="G74:G75"/>
    <mergeCell ref="G80:G84"/>
    <mergeCell ref="H80:H84"/>
    <mergeCell ref="A3:O3"/>
    <mergeCell ref="M63:M64"/>
    <mergeCell ref="M67:M68"/>
    <mergeCell ref="N87:N88"/>
    <mergeCell ref="O87:O88"/>
    <mergeCell ref="I72:I73"/>
    <mergeCell ref="I65:I66"/>
    <mergeCell ref="O74:O75"/>
    <mergeCell ref="N67:N68"/>
    <mergeCell ref="O67:O68"/>
    <mergeCell ref="M85:M86"/>
    <mergeCell ref="M87:M88"/>
    <mergeCell ref="M65:M66"/>
    <mergeCell ref="M89:M90"/>
    <mergeCell ref="N89:N90"/>
    <mergeCell ref="O89:O90"/>
    <mergeCell ref="O63:O64"/>
    <mergeCell ref="N63:N64"/>
    <mergeCell ref="M80:M81"/>
    <mergeCell ref="N80:N81"/>
    <mergeCell ref="O80:O81"/>
    <mergeCell ref="N74:N75"/>
    <mergeCell ref="M74:M75"/>
    <mergeCell ref="A78:A79"/>
    <mergeCell ref="B78:B79"/>
    <mergeCell ref="C78:C79"/>
    <mergeCell ref="A76:A77"/>
    <mergeCell ref="I78:I79"/>
    <mergeCell ref="G78:G79"/>
    <mergeCell ref="G15:G32"/>
    <mergeCell ref="G45:G52"/>
    <mergeCell ref="A55:A56"/>
    <mergeCell ref="A80:A81"/>
    <mergeCell ref="A72:A73"/>
    <mergeCell ref="B72:B73"/>
    <mergeCell ref="C72:C73"/>
    <mergeCell ref="C74:C75"/>
    <mergeCell ref="B80:B81"/>
    <mergeCell ref="C80:C81"/>
    <mergeCell ref="G72:G73"/>
    <mergeCell ref="B70:B71"/>
    <mergeCell ref="G67:G71"/>
    <mergeCell ref="F65:F66"/>
    <mergeCell ref="G63:G64"/>
    <mergeCell ref="G65:G66"/>
    <mergeCell ref="A22:A25"/>
    <mergeCell ref="A31:A32"/>
    <mergeCell ref="G57:G60"/>
    <mergeCell ref="B76:B77"/>
    <mergeCell ref="C76:C77"/>
    <mergeCell ref="A74:A75"/>
    <mergeCell ref="B74:B75"/>
    <mergeCell ref="A70:A71"/>
    <mergeCell ref="A65:A66"/>
    <mergeCell ref="A63:A64"/>
    <mergeCell ref="D33:F37"/>
    <mergeCell ref="H33:H44"/>
    <mergeCell ref="H45:H52"/>
    <mergeCell ref="I45:I52"/>
    <mergeCell ref="F59:F60"/>
    <mergeCell ref="H57:H60"/>
    <mergeCell ref="G33:G44"/>
    <mergeCell ref="E40:E42"/>
    <mergeCell ref="F40:F42"/>
    <mergeCell ref="I7:I9"/>
    <mergeCell ref="I74:I75"/>
    <mergeCell ref="I67:I71"/>
    <mergeCell ref="H67:H71"/>
    <mergeCell ref="H53:H56"/>
    <mergeCell ref="I33:I44"/>
    <mergeCell ref="N8:N9"/>
    <mergeCell ref="O8:O9"/>
    <mergeCell ref="C13:L14"/>
    <mergeCell ref="J15:J21"/>
    <mergeCell ref="I15:I21"/>
    <mergeCell ref="B10:J10"/>
    <mergeCell ref="D15:F21"/>
    <mergeCell ref="D7:D9"/>
    <mergeCell ref="F7:F9"/>
    <mergeCell ref="H7:H9"/>
    <mergeCell ref="N6:O6"/>
    <mergeCell ref="C12:O12"/>
    <mergeCell ref="A15:A21"/>
    <mergeCell ref="B15:B21"/>
    <mergeCell ref="C15:C21"/>
    <mergeCell ref="H15:H21"/>
    <mergeCell ref="B13:B14"/>
    <mergeCell ref="K7:K9"/>
    <mergeCell ref="L7:L9"/>
    <mergeCell ref="M8:M9"/>
    <mergeCell ref="I57:I60"/>
    <mergeCell ref="B63:B64"/>
    <mergeCell ref="C63:C64"/>
    <mergeCell ref="F63:F64"/>
    <mergeCell ref="D57:F58"/>
    <mergeCell ref="D67:F68"/>
    <mergeCell ref="H65:H66"/>
    <mergeCell ref="H63:H64"/>
    <mergeCell ref="I63:I64"/>
    <mergeCell ref="H72:H73"/>
    <mergeCell ref="C67:C68"/>
    <mergeCell ref="A67:A68"/>
    <mergeCell ref="B67:B68"/>
    <mergeCell ref="A53:A54"/>
    <mergeCell ref="A45:A46"/>
    <mergeCell ref="C65:C66"/>
    <mergeCell ref="B65:B66"/>
    <mergeCell ref="F70:F71"/>
    <mergeCell ref="E70:E71"/>
    <mergeCell ref="D45:F46"/>
    <mergeCell ref="D53:F54"/>
    <mergeCell ref="J67:J71"/>
    <mergeCell ref="F76:F77"/>
    <mergeCell ref="H76:H77"/>
    <mergeCell ref="E59:E60"/>
    <mergeCell ref="I76:I77"/>
    <mergeCell ref="G76:G77"/>
    <mergeCell ref="H74:H75"/>
    <mergeCell ref="F72:F73"/>
    <mergeCell ref="B45:B46"/>
    <mergeCell ref="C45:C46"/>
    <mergeCell ref="G53:G56"/>
    <mergeCell ref="M53:M54"/>
    <mergeCell ref="E55:E56"/>
    <mergeCell ref="J45:J52"/>
    <mergeCell ref="B55:B56"/>
    <mergeCell ref="C55:C56"/>
    <mergeCell ref="B53:B54"/>
    <mergeCell ref="C53:C54"/>
    <mergeCell ref="B89:B90"/>
    <mergeCell ref="C89:C90"/>
    <mergeCell ref="F89:F90"/>
    <mergeCell ref="F78:F79"/>
    <mergeCell ref="H78:H79"/>
    <mergeCell ref="F74:F75"/>
    <mergeCell ref="A85:A86"/>
    <mergeCell ref="B85:B86"/>
    <mergeCell ref="F85:F86"/>
    <mergeCell ref="H85:H86"/>
    <mergeCell ref="I85:I86"/>
    <mergeCell ref="C85:C86"/>
    <mergeCell ref="B87:B88"/>
    <mergeCell ref="C87:C88"/>
    <mergeCell ref="F87:F88"/>
    <mergeCell ref="H87:H88"/>
    <mergeCell ref="I87:I88"/>
    <mergeCell ref="G85:G86"/>
    <mergeCell ref="G87:G88"/>
    <mergeCell ref="A130:K130"/>
    <mergeCell ref="A126:K126"/>
    <mergeCell ref="C82:C84"/>
    <mergeCell ref="A91:A92"/>
    <mergeCell ref="B91:B92"/>
    <mergeCell ref="C91:C92"/>
    <mergeCell ref="F91:F92"/>
    <mergeCell ref="H91:H92"/>
    <mergeCell ref="I91:I92"/>
    <mergeCell ref="A87:A88"/>
    <mergeCell ref="A115:K115"/>
    <mergeCell ref="A114:K114"/>
    <mergeCell ref="A117:K117"/>
    <mergeCell ref="A123:K123"/>
    <mergeCell ref="A124:K124"/>
    <mergeCell ref="A125:K125"/>
    <mergeCell ref="A131:K131"/>
    <mergeCell ref="A116:K116"/>
    <mergeCell ref="A118:K118"/>
    <mergeCell ref="A119:K119"/>
    <mergeCell ref="A120:K120"/>
    <mergeCell ref="A121:K121"/>
    <mergeCell ref="A122:K122"/>
    <mergeCell ref="A127:K127"/>
    <mergeCell ref="A128:K128"/>
    <mergeCell ref="A129:K129"/>
    <mergeCell ref="E44:F44"/>
    <mergeCell ref="B31:B32"/>
    <mergeCell ref="C31:C32"/>
    <mergeCell ref="D22:D32"/>
    <mergeCell ref="E52:F52"/>
    <mergeCell ref="A95:A96"/>
    <mergeCell ref="B95:B96"/>
    <mergeCell ref="C95:C96"/>
    <mergeCell ref="F95:F96"/>
    <mergeCell ref="F93:F94"/>
    <mergeCell ref="G91:G92"/>
    <mergeCell ref="A89:A90"/>
    <mergeCell ref="D80:F81"/>
    <mergeCell ref="D97:F98"/>
    <mergeCell ref="C61:J61"/>
    <mergeCell ref="F55:F56"/>
    <mergeCell ref="G93:G94"/>
    <mergeCell ref="J95:J96"/>
    <mergeCell ref="H93:H94"/>
    <mergeCell ref="J93:J94"/>
    <mergeCell ref="H89:H90"/>
    <mergeCell ref="I89:I90"/>
    <mergeCell ref="G89:G90"/>
    <mergeCell ref="D103:D104"/>
    <mergeCell ref="A97:A98"/>
    <mergeCell ref="A5:O5"/>
    <mergeCell ref="E7:E9"/>
    <mergeCell ref="G7:G9"/>
    <mergeCell ref="J7:J9"/>
    <mergeCell ref="M7:O7"/>
    <mergeCell ref="H101:H104"/>
    <mergeCell ref="J101:J104"/>
    <mergeCell ref="I101:I104"/>
    <mergeCell ref="A101:A104"/>
    <mergeCell ref="B101:B104"/>
    <mergeCell ref="C101:C104"/>
    <mergeCell ref="I95:I96"/>
    <mergeCell ref="G95:G96"/>
    <mergeCell ref="A93:A94"/>
    <mergeCell ref="B93:B94"/>
    <mergeCell ref="I93:I94"/>
    <mergeCell ref="C93:C94"/>
    <mergeCell ref="M108:O108"/>
    <mergeCell ref="A110:L110"/>
    <mergeCell ref="J76:J77"/>
    <mergeCell ref="J87:J88"/>
    <mergeCell ref="J72:J73"/>
    <mergeCell ref="C105:J105"/>
    <mergeCell ref="C106:J106"/>
    <mergeCell ref="A108:J108"/>
    <mergeCell ref="C107:I107"/>
    <mergeCell ref="H95:H96"/>
    <mergeCell ref="A132:K132"/>
    <mergeCell ref="A133:K133"/>
    <mergeCell ref="A134:K134"/>
    <mergeCell ref="A138:K138"/>
    <mergeCell ref="A139:K139"/>
    <mergeCell ref="A140:K140"/>
    <mergeCell ref="G97:G100"/>
    <mergeCell ref="C112:K112"/>
    <mergeCell ref="B97:B98"/>
    <mergeCell ref="C97:C98"/>
    <mergeCell ref="J97:J100"/>
    <mergeCell ref="I97:I100"/>
    <mergeCell ref="H97:H100"/>
    <mergeCell ref="G101:G104"/>
    <mergeCell ref="D101:F102"/>
    <mergeCell ref="F103:F104"/>
    <mergeCell ref="M93:M94"/>
    <mergeCell ref="M95:M96"/>
    <mergeCell ref="F146:P146"/>
    <mergeCell ref="M111:O111"/>
    <mergeCell ref="A113:K113"/>
    <mergeCell ref="A99:A100"/>
    <mergeCell ref="B99:B100"/>
    <mergeCell ref="C99:C100"/>
    <mergeCell ref="D99:D100"/>
    <mergeCell ref="F99:F100"/>
  </mergeCells>
  <pageMargins left="0.23622047244094491" right="0.23622047244094491" top="0.74803149606299213" bottom="0.74803149606299213" header="0.31496062992125984" footer="0.31496062992125984"/>
  <pageSetup paperSize="9" scale="74" firstPageNumber="2" fitToHeight="0" orientation="landscape"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7B05D-95ED-4774-AA10-72C32900BB31}">
  <sheetPr>
    <pageSetUpPr fitToPage="1"/>
  </sheetPr>
  <dimension ref="A1:W713"/>
  <sheetViews>
    <sheetView zoomScaleNormal="100" zoomScaleSheetLayoutView="100" workbookViewId="0">
      <selection activeCell="S6" sqref="S6"/>
    </sheetView>
  </sheetViews>
  <sheetFormatPr defaultColWidth="9.140625" defaultRowHeight="12.75" x14ac:dyDescent="0.25"/>
  <cols>
    <col min="1" max="1" width="4.140625" style="609" customWidth="1"/>
    <col min="2" max="5" width="2.7109375" style="606" customWidth="1"/>
    <col min="6" max="6" width="36.140625" style="63" customWidth="1"/>
    <col min="7" max="7" width="3.28515625" style="608" customWidth="1"/>
    <col min="8" max="8" width="3.28515625" style="607" customWidth="1"/>
    <col min="9" max="9" width="4.7109375" style="606" customWidth="1"/>
    <col min="10" max="10" width="24.42578125" style="606" customWidth="1"/>
    <col min="11" max="11" width="7.85546875" style="606" customWidth="1"/>
    <col min="12" max="12" width="10.85546875" style="606" customWidth="1"/>
    <col min="13" max="13" width="36.7109375" style="606" customWidth="1"/>
    <col min="14" max="14" width="10.28515625" style="606" customWidth="1"/>
    <col min="15" max="15" width="19" style="606" customWidth="1"/>
    <col min="16" max="16384" width="9.140625" style="606"/>
  </cols>
  <sheetData>
    <row r="1" spans="1:18" ht="67.5" customHeight="1" x14ac:dyDescent="0.25">
      <c r="A1" s="606"/>
      <c r="L1" s="591"/>
      <c r="M1" s="1833" t="s">
        <v>945</v>
      </c>
      <c r="N1" s="1833"/>
      <c r="O1" s="1833"/>
      <c r="P1" s="1832"/>
      <c r="Q1" s="1832"/>
      <c r="R1" s="1832"/>
    </row>
    <row r="2" spans="1:18" s="63" customFormat="1" ht="33" customHeight="1" x14ac:dyDescent="0.25">
      <c r="A2" s="1831" t="s">
        <v>568</v>
      </c>
      <c r="B2" s="1831"/>
      <c r="C2" s="1831"/>
      <c r="D2" s="1831"/>
      <c r="E2" s="1831"/>
      <c r="F2" s="1831"/>
      <c r="G2" s="1831"/>
      <c r="H2" s="1831"/>
      <c r="I2" s="1831"/>
      <c r="J2" s="1831"/>
      <c r="K2" s="1831"/>
      <c r="L2" s="1831"/>
      <c r="M2" s="1831"/>
      <c r="N2" s="1831"/>
      <c r="O2" s="1831"/>
    </row>
    <row r="3" spans="1:18" s="63" customFormat="1" ht="15" customHeight="1" x14ac:dyDescent="0.25">
      <c r="A3" s="1831" t="s">
        <v>567</v>
      </c>
      <c r="B3" s="1831"/>
      <c r="C3" s="1831"/>
      <c r="D3" s="1831"/>
      <c r="E3" s="1831"/>
      <c r="F3" s="1831"/>
      <c r="G3" s="1831"/>
      <c r="H3" s="1831"/>
      <c r="I3" s="1831"/>
      <c r="J3" s="1831"/>
      <c r="K3" s="1831"/>
      <c r="L3" s="1831"/>
      <c r="M3" s="1831"/>
      <c r="N3" s="1831"/>
      <c r="O3" s="1831"/>
    </row>
    <row r="4" spans="1:18" s="63" customFormat="1" ht="16.5" customHeight="1" thickBot="1" x14ac:dyDescent="0.3">
      <c r="G4" s="608"/>
      <c r="H4" s="1830"/>
      <c r="M4" s="1693"/>
      <c r="N4" s="1829" t="s">
        <v>30</v>
      </c>
      <c r="O4" s="1829"/>
    </row>
    <row r="5" spans="1:18" s="63" customFormat="1" ht="30" customHeight="1" thickBot="1" x14ac:dyDescent="0.3">
      <c r="A5" s="1828" t="s">
        <v>187</v>
      </c>
      <c r="B5" s="1827" t="s">
        <v>186</v>
      </c>
      <c r="C5" s="1826" t="s">
        <v>182</v>
      </c>
      <c r="D5" s="1825" t="s">
        <v>184</v>
      </c>
      <c r="E5" s="1821" t="s">
        <v>566</v>
      </c>
      <c r="F5" s="1824" t="s">
        <v>183</v>
      </c>
      <c r="G5" s="1823" t="s">
        <v>182</v>
      </c>
      <c r="H5" s="1822" t="s">
        <v>565</v>
      </c>
      <c r="I5" s="1821" t="s">
        <v>180</v>
      </c>
      <c r="J5" s="1820" t="s">
        <v>179</v>
      </c>
      <c r="K5" s="1821" t="s">
        <v>178</v>
      </c>
      <c r="L5" s="1820" t="s">
        <v>177</v>
      </c>
      <c r="M5" s="1819" t="s">
        <v>176</v>
      </c>
      <c r="N5" s="1818"/>
      <c r="O5" s="1817"/>
    </row>
    <row r="6" spans="1:18" s="63" customFormat="1" ht="96" customHeight="1" thickBot="1" x14ac:dyDescent="0.3">
      <c r="A6" s="1816"/>
      <c r="B6" s="1815"/>
      <c r="C6" s="1814"/>
      <c r="D6" s="1813"/>
      <c r="E6" s="1807"/>
      <c r="F6" s="1812"/>
      <c r="G6" s="1811"/>
      <c r="H6" s="1810"/>
      <c r="I6" s="1809"/>
      <c r="J6" s="1808"/>
      <c r="K6" s="1807"/>
      <c r="L6" s="1806"/>
      <c r="M6" s="1805" t="s">
        <v>175</v>
      </c>
      <c r="N6" s="1804" t="s">
        <v>174</v>
      </c>
      <c r="O6" s="1803" t="s">
        <v>173</v>
      </c>
    </row>
    <row r="7" spans="1:18" s="63" customFormat="1" ht="15" customHeight="1" thickBot="1" x14ac:dyDescent="0.3">
      <c r="A7" s="1802" t="s">
        <v>37</v>
      </c>
      <c r="B7" s="1587" t="s">
        <v>564</v>
      </c>
      <c r="C7" s="1586"/>
      <c r="D7" s="1586"/>
      <c r="E7" s="1586"/>
      <c r="F7" s="1586"/>
      <c r="G7" s="1586"/>
      <c r="H7" s="1586"/>
      <c r="I7" s="1586"/>
      <c r="J7" s="1586"/>
      <c r="K7" s="1586"/>
      <c r="L7" s="1586"/>
      <c r="M7" s="1586"/>
      <c r="N7" s="1586"/>
      <c r="O7" s="1585"/>
    </row>
    <row r="8" spans="1:18" s="63" customFormat="1" ht="33" customHeight="1" thickBot="1" x14ac:dyDescent="0.3">
      <c r="A8" s="1584"/>
      <c r="B8" s="1801"/>
      <c r="C8" s="1800"/>
      <c r="D8" s="1800"/>
      <c r="E8" s="1800"/>
      <c r="F8" s="1800"/>
      <c r="G8" s="1800"/>
      <c r="H8" s="1800"/>
      <c r="I8" s="1800"/>
      <c r="J8" s="1800"/>
      <c r="K8" s="1800"/>
      <c r="L8" s="1799"/>
      <c r="M8" s="1798" t="s">
        <v>563</v>
      </c>
      <c r="N8" s="1797" t="s">
        <v>50</v>
      </c>
      <c r="O8" s="1579">
        <v>8</v>
      </c>
    </row>
    <row r="9" spans="1:18" s="63" customFormat="1" ht="26.25" customHeight="1" thickBot="1" x14ac:dyDescent="0.3">
      <c r="A9" s="841" t="s">
        <v>37</v>
      </c>
      <c r="B9" s="1013" t="s">
        <v>37</v>
      </c>
      <c r="C9" s="1796" t="s">
        <v>562</v>
      </c>
      <c r="D9" s="1795"/>
      <c r="E9" s="1795"/>
      <c r="F9" s="1795"/>
      <c r="G9" s="1795"/>
      <c r="H9" s="1795"/>
      <c r="I9" s="1795"/>
      <c r="J9" s="1795"/>
      <c r="K9" s="1795"/>
      <c r="L9" s="1795"/>
      <c r="M9" s="1795"/>
      <c r="N9" s="1795"/>
      <c r="O9" s="1794"/>
    </row>
    <row r="10" spans="1:18" s="63" customFormat="1" ht="32.25" customHeight="1" thickBot="1" x14ac:dyDescent="0.3">
      <c r="A10" s="746"/>
      <c r="B10" s="1004"/>
      <c r="C10" s="1793"/>
      <c r="D10" s="1792"/>
      <c r="E10" s="1792"/>
      <c r="F10" s="1792"/>
      <c r="G10" s="1792"/>
      <c r="H10" s="1792"/>
      <c r="I10" s="1792"/>
      <c r="J10" s="1792"/>
      <c r="K10" s="1792"/>
      <c r="L10" s="1791"/>
      <c r="M10" s="1790" t="s">
        <v>561</v>
      </c>
      <c r="N10" s="513" t="s">
        <v>560</v>
      </c>
      <c r="O10" s="1789">
        <v>70</v>
      </c>
    </row>
    <row r="11" spans="1:18" s="63" customFormat="1" ht="57.75" customHeight="1" thickBot="1" x14ac:dyDescent="0.3">
      <c r="A11" s="841" t="s">
        <v>37</v>
      </c>
      <c r="B11" s="1788" t="s">
        <v>37</v>
      </c>
      <c r="C11" s="825" t="s">
        <v>37</v>
      </c>
      <c r="D11" s="1787" t="s">
        <v>559</v>
      </c>
      <c r="E11" s="1786"/>
      <c r="F11" s="1785"/>
      <c r="G11" s="1376" t="s">
        <v>163</v>
      </c>
      <c r="H11" s="1627" t="s">
        <v>44</v>
      </c>
      <c r="I11" s="1738" t="s">
        <v>499</v>
      </c>
      <c r="J11" s="1784" t="s">
        <v>439</v>
      </c>
      <c r="K11" s="1491"/>
      <c r="L11" s="1783"/>
      <c r="M11" s="1174"/>
      <c r="N11" s="1028"/>
      <c r="O11" s="1027"/>
    </row>
    <row r="12" spans="1:18" s="63" customFormat="1" ht="22.5" customHeight="1" x14ac:dyDescent="0.25">
      <c r="A12" s="759"/>
      <c r="B12" s="1748"/>
      <c r="C12" s="819"/>
      <c r="D12" s="824" t="s">
        <v>37</v>
      </c>
      <c r="E12" s="812"/>
      <c r="F12" s="765" t="s">
        <v>558</v>
      </c>
      <c r="G12" s="1369"/>
      <c r="H12" s="1625"/>
      <c r="I12" s="755" t="s">
        <v>267</v>
      </c>
      <c r="J12" s="1556" t="s">
        <v>202</v>
      </c>
      <c r="K12" s="1458" t="s">
        <v>124</v>
      </c>
      <c r="L12" s="1703">
        <v>120</v>
      </c>
      <c r="M12" s="1782" t="s">
        <v>557</v>
      </c>
      <c r="N12" s="1066" t="s">
        <v>325</v>
      </c>
      <c r="O12" s="1065">
        <v>92.3</v>
      </c>
      <c r="P12" s="1781"/>
      <c r="Q12" s="1780"/>
      <c r="R12" s="621"/>
    </row>
    <row r="13" spans="1:18" s="63" customFormat="1" ht="15" customHeight="1" x14ac:dyDescent="0.25">
      <c r="A13" s="759"/>
      <c r="B13" s="1748"/>
      <c r="C13" s="819"/>
      <c r="D13" s="818"/>
      <c r="E13" s="806"/>
      <c r="F13" s="754"/>
      <c r="G13" s="1369"/>
      <c r="H13" s="1625"/>
      <c r="I13" s="755"/>
      <c r="J13" s="1518"/>
      <c r="K13" s="1458" t="s">
        <v>140</v>
      </c>
      <c r="L13" s="1703"/>
      <c r="M13" s="1164"/>
      <c r="N13" s="1297"/>
      <c r="O13" s="1296"/>
      <c r="R13" s="621"/>
    </row>
    <row r="14" spans="1:18" s="63" customFormat="1" ht="16.5" customHeight="1" x14ac:dyDescent="0.25">
      <c r="A14" s="759"/>
      <c r="B14" s="1748"/>
      <c r="C14" s="819"/>
      <c r="D14" s="818"/>
      <c r="E14" s="806"/>
      <c r="F14" s="754"/>
      <c r="G14" s="1369"/>
      <c r="H14" s="1625"/>
      <c r="I14" s="755"/>
      <c r="J14" s="1518"/>
      <c r="K14" s="1722" t="s">
        <v>298</v>
      </c>
      <c r="L14" s="1779"/>
      <c r="M14" s="1778" t="s">
        <v>556</v>
      </c>
      <c r="N14" s="1288" t="s">
        <v>387</v>
      </c>
      <c r="O14" s="933">
        <v>1.8</v>
      </c>
      <c r="P14" s="621"/>
      <c r="R14" s="621"/>
    </row>
    <row r="15" spans="1:18" s="63" customFormat="1" ht="16.5" customHeight="1" thickBot="1" x14ac:dyDescent="0.3">
      <c r="A15" s="759"/>
      <c r="B15" s="1748"/>
      <c r="C15" s="819"/>
      <c r="D15" s="818"/>
      <c r="E15" s="806"/>
      <c r="F15" s="754"/>
      <c r="G15" s="1369"/>
      <c r="H15" s="1625"/>
      <c r="I15" s="755"/>
      <c r="J15" s="1518"/>
      <c r="K15" s="1777" t="s">
        <v>141</v>
      </c>
      <c r="L15" s="1689">
        <v>0</v>
      </c>
      <c r="M15" s="1164"/>
      <c r="N15" s="1005"/>
      <c r="O15" s="863"/>
      <c r="R15" s="621"/>
    </row>
    <row r="16" spans="1:18" s="63" customFormat="1" ht="12.75" customHeight="1" thickBot="1" x14ac:dyDescent="0.3">
      <c r="A16" s="759"/>
      <c r="B16" s="1748"/>
      <c r="C16" s="819"/>
      <c r="D16" s="814"/>
      <c r="E16" s="804"/>
      <c r="F16" s="741"/>
      <c r="G16" s="1369"/>
      <c r="H16" s="1625"/>
      <c r="I16" s="755"/>
      <c r="J16" s="1552"/>
      <c r="K16" s="1481" t="s">
        <v>33</v>
      </c>
      <c r="L16" s="1707">
        <f>SUM(L12:L15)</f>
        <v>120</v>
      </c>
      <c r="M16" s="719"/>
      <c r="N16" s="985"/>
      <c r="O16" s="1374"/>
      <c r="R16" s="621"/>
    </row>
    <row r="17" spans="1:21" s="63" customFormat="1" ht="39" hidden="1" customHeight="1" x14ac:dyDescent="0.25">
      <c r="A17" s="759"/>
      <c r="B17" s="1748"/>
      <c r="C17" s="819"/>
      <c r="D17" s="824" t="s">
        <v>39</v>
      </c>
      <c r="E17" s="812"/>
      <c r="F17" s="351" t="s">
        <v>555</v>
      </c>
      <c r="G17" s="1369"/>
      <c r="H17" s="1625"/>
      <c r="I17" s="755"/>
      <c r="J17" s="1518"/>
      <c r="K17" s="1458" t="s">
        <v>124</v>
      </c>
      <c r="L17" s="1703"/>
      <c r="M17" s="1757" t="s">
        <v>554</v>
      </c>
      <c r="N17" s="1143" t="s">
        <v>325</v>
      </c>
      <c r="O17" s="1062">
        <v>0.52900000000000003</v>
      </c>
      <c r="R17" s="621"/>
    </row>
    <row r="18" spans="1:21" s="63" customFormat="1" ht="21" hidden="1" customHeight="1" x14ac:dyDescent="0.25">
      <c r="A18" s="759"/>
      <c r="B18" s="1748"/>
      <c r="C18" s="819"/>
      <c r="D18" s="818"/>
      <c r="E18" s="806"/>
      <c r="F18" s="772"/>
      <c r="G18" s="1369"/>
      <c r="H18" s="1625"/>
      <c r="I18" s="755"/>
      <c r="J18" s="1518"/>
      <c r="K18" s="1458" t="s">
        <v>140</v>
      </c>
      <c r="L18" s="1703"/>
      <c r="M18" s="1416"/>
      <c r="N18" s="1270"/>
      <c r="O18" s="1776"/>
    </row>
    <row r="19" spans="1:21" s="63" customFormat="1" ht="18" hidden="1" customHeight="1" thickBot="1" x14ac:dyDescent="0.3">
      <c r="A19" s="759"/>
      <c r="B19" s="1748"/>
      <c r="C19" s="819"/>
      <c r="D19" s="818"/>
      <c r="E19" s="806"/>
      <c r="F19" s="772"/>
      <c r="G19" s="1369"/>
      <c r="H19" s="1625"/>
      <c r="I19" s="755"/>
      <c r="J19" s="1518"/>
      <c r="K19" s="1128" t="s">
        <v>298</v>
      </c>
      <c r="L19" s="1701"/>
      <c r="M19" s="1408"/>
      <c r="N19" s="1150"/>
      <c r="O19" s="1149"/>
    </row>
    <row r="20" spans="1:21" s="63" customFormat="1" ht="25.5" hidden="1" customHeight="1" thickBot="1" x14ac:dyDescent="0.3">
      <c r="A20" s="759"/>
      <c r="B20" s="1748"/>
      <c r="C20" s="819"/>
      <c r="D20" s="818"/>
      <c r="E20" s="806"/>
      <c r="F20" s="289"/>
      <c r="G20" s="1369"/>
      <c r="H20" s="1625"/>
      <c r="I20" s="742"/>
      <c r="J20" s="1552"/>
      <c r="K20" s="1481" t="s">
        <v>33</v>
      </c>
      <c r="L20" s="1387">
        <f>SUM(L17:L19)</f>
        <v>0</v>
      </c>
      <c r="M20" s="69"/>
      <c r="N20" s="1589"/>
      <c r="O20" s="1706"/>
    </row>
    <row r="21" spans="1:21" s="63" customFormat="1" ht="19.149999999999999" customHeight="1" x14ac:dyDescent="0.25">
      <c r="A21" s="759"/>
      <c r="B21" s="1748"/>
      <c r="C21" s="819"/>
      <c r="D21" s="818" t="s">
        <v>72</v>
      </c>
      <c r="E21" s="806"/>
      <c r="F21" s="351" t="s">
        <v>553</v>
      </c>
      <c r="G21" s="1369"/>
      <c r="H21" s="1625"/>
      <c r="I21" s="766" t="s">
        <v>238</v>
      </c>
      <c r="J21" s="844" t="s">
        <v>193</v>
      </c>
      <c r="K21" s="1130" t="s">
        <v>124</v>
      </c>
      <c r="L21" s="1775">
        <v>330</v>
      </c>
      <c r="M21" s="1199" t="s">
        <v>552</v>
      </c>
      <c r="N21" s="1143" t="s">
        <v>325</v>
      </c>
      <c r="O21" s="1564">
        <v>0.85599999999999998</v>
      </c>
      <c r="P21" s="621"/>
      <c r="Q21" s="621"/>
      <c r="R21" s="621"/>
      <c r="S21" s="621"/>
      <c r="T21" s="621"/>
      <c r="U21" s="621"/>
    </row>
    <row r="22" spans="1:21" s="63" customFormat="1" ht="17.25" customHeight="1" x14ac:dyDescent="0.25">
      <c r="A22" s="759"/>
      <c r="B22" s="1748"/>
      <c r="C22" s="819"/>
      <c r="D22" s="818"/>
      <c r="E22" s="806"/>
      <c r="F22" s="772"/>
      <c r="G22" s="1369"/>
      <c r="H22" s="1625"/>
      <c r="I22" s="755"/>
      <c r="J22" s="843"/>
      <c r="K22" s="1524" t="s">
        <v>140</v>
      </c>
      <c r="L22" s="690"/>
      <c r="M22" s="1196"/>
      <c r="N22" s="965"/>
      <c r="O22" s="1764"/>
      <c r="Q22" s="1774"/>
    </row>
    <row r="23" spans="1:21" s="63" customFormat="1" ht="14.45" customHeight="1" x14ac:dyDescent="0.25">
      <c r="A23" s="759"/>
      <c r="B23" s="1748"/>
      <c r="C23" s="819"/>
      <c r="D23" s="818"/>
      <c r="E23" s="806"/>
      <c r="F23" s="772"/>
      <c r="G23" s="1369"/>
      <c r="H23" s="1625"/>
      <c r="I23" s="755"/>
      <c r="J23" s="1772"/>
      <c r="K23" s="1527" t="s">
        <v>298</v>
      </c>
      <c r="L23" s="1773"/>
      <c r="M23" s="794"/>
      <c r="N23" s="1005"/>
      <c r="O23" s="808"/>
      <c r="R23" s="621"/>
    </row>
    <row r="24" spans="1:21" s="63" customFormat="1" ht="14.45" customHeight="1" thickBot="1" x14ac:dyDescent="0.3">
      <c r="A24" s="759"/>
      <c r="B24" s="1748"/>
      <c r="C24" s="819"/>
      <c r="D24" s="818"/>
      <c r="E24" s="806"/>
      <c r="F24" s="772"/>
      <c r="G24" s="1369"/>
      <c r="H24" s="1625"/>
      <c r="I24" s="755"/>
      <c r="J24" s="1772"/>
      <c r="K24" s="1524" t="s">
        <v>141</v>
      </c>
      <c r="L24" s="1771"/>
      <c r="M24" s="719"/>
      <c r="N24" s="985"/>
      <c r="O24" s="1284"/>
      <c r="R24" s="621"/>
    </row>
    <row r="25" spans="1:21" s="63" customFormat="1" ht="15" customHeight="1" thickBot="1" x14ac:dyDescent="0.3">
      <c r="A25" s="759"/>
      <c r="B25" s="1748"/>
      <c r="C25" s="815"/>
      <c r="D25" s="814"/>
      <c r="E25" s="804"/>
      <c r="F25" s="289"/>
      <c r="G25" s="1369"/>
      <c r="H25" s="1625"/>
      <c r="I25" s="742"/>
      <c r="J25" s="1770"/>
      <c r="K25" s="1481" t="s">
        <v>33</v>
      </c>
      <c r="L25" s="1769">
        <f>SUM(L21:L24)</f>
        <v>330</v>
      </c>
      <c r="M25" s="69"/>
      <c r="N25" s="1589"/>
      <c r="O25" s="1750"/>
    </row>
    <row r="26" spans="1:21" s="63" customFormat="1" ht="16.5" hidden="1" customHeight="1" thickBot="1" x14ac:dyDescent="0.3">
      <c r="A26" s="759"/>
      <c r="B26" s="1748"/>
      <c r="C26" s="819"/>
      <c r="D26" s="824"/>
      <c r="E26" s="812"/>
      <c r="F26" s="1768"/>
      <c r="G26" s="1369"/>
      <c r="H26" s="1625"/>
      <c r="I26" s="766" t="s">
        <v>238</v>
      </c>
      <c r="J26" s="844" t="s">
        <v>193</v>
      </c>
      <c r="K26" s="1491" t="s">
        <v>124</v>
      </c>
      <c r="L26" s="1767"/>
      <c r="M26" s="1757" t="s">
        <v>552</v>
      </c>
      <c r="N26" s="969" t="s">
        <v>325</v>
      </c>
      <c r="O26" s="1758"/>
    </row>
    <row r="27" spans="1:21" s="63" customFormat="1" ht="17.45" hidden="1" customHeight="1" x14ac:dyDescent="0.25">
      <c r="A27" s="759"/>
      <c r="B27" s="1748"/>
      <c r="C27" s="819"/>
      <c r="D27" s="818"/>
      <c r="E27" s="806"/>
      <c r="F27" s="1766"/>
      <c r="G27" s="1369"/>
      <c r="H27" s="1625"/>
      <c r="I27" s="755"/>
      <c r="J27" s="843"/>
      <c r="K27" s="1458" t="s">
        <v>140</v>
      </c>
      <c r="L27" s="1096"/>
      <c r="M27" s="1174"/>
      <c r="N27" s="1028"/>
      <c r="O27" s="867"/>
    </row>
    <row r="28" spans="1:21" s="63" customFormat="1" ht="13.9" hidden="1" customHeight="1" x14ac:dyDescent="0.25">
      <c r="A28" s="759"/>
      <c r="B28" s="1748"/>
      <c r="C28" s="819"/>
      <c r="D28" s="818"/>
      <c r="E28" s="806"/>
      <c r="F28" s="1766"/>
      <c r="G28" s="1369"/>
      <c r="H28" s="1625"/>
      <c r="I28" s="755"/>
      <c r="J28" s="1765"/>
      <c r="K28" s="1128" t="s">
        <v>298</v>
      </c>
      <c r="L28" s="1142"/>
      <c r="M28" s="1164"/>
      <c r="N28" s="1005"/>
      <c r="O28" s="808"/>
    </row>
    <row r="29" spans="1:21" s="63" customFormat="1" ht="15.75" hidden="1" customHeight="1" thickBot="1" x14ac:dyDescent="0.3">
      <c r="A29" s="759"/>
      <c r="B29" s="1748"/>
      <c r="C29" s="819"/>
      <c r="D29" s="818"/>
      <c r="E29" s="806"/>
      <c r="F29" s="1191"/>
      <c r="G29" s="1369"/>
      <c r="H29" s="1625"/>
      <c r="I29" s="755"/>
      <c r="J29" s="1765"/>
      <c r="K29" s="1128" t="s">
        <v>141</v>
      </c>
      <c r="L29" s="1435"/>
      <c r="M29" s="1409"/>
      <c r="N29" s="965"/>
      <c r="O29" s="1764"/>
    </row>
    <row r="30" spans="1:21" s="63" customFormat="1" ht="15.6" hidden="1" customHeight="1" thickBot="1" x14ac:dyDescent="0.3">
      <c r="A30" s="759"/>
      <c r="B30" s="1748"/>
      <c r="C30" s="819"/>
      <c r="D30" s="814"/>
      <c r="E30" s="804"/>
      <c r="F30" s="1182"/>
      <c r="G30" s="1763"/>
      <c r="H30" s="1762"/>
      <c r="I30" s="1761"/>
      <c r="J30" s="1760"/>
      <c r="K30" s="1481" t="s">
        <v>33</v>
      </c>
      <c r="L30" s="1759">
        <f>SUM(L26:L29)</f>
        <v>0</v>
      </c>
      <c r="M30" s="990"/>
      <c r="N30" s="969"/>
      <c r="O30" s="1758"/>
    </row>
    <row r="31" spans="1:21" s="63" customFormat="1" ht="25.5" hidden="1" customHeight="1" x14ac:dyDescent="0.25">
      <c r="A31" s="759"/>
      <c r="B31" s="1748"/>
      <c r="C31" s="1674"/>
      <c r="D31" s="818"/>
      <c r="E31" s="806"/>
      <c r="F31" s="1191"/>
      <c r="G31" s="1756"/>
      <c r="H31" s="1753"/>
      <c r="I31" s="766" t="s">
        <v>238</v>
      </c>
      <c r="J31" s="844" t="s">
        <v>193</v>
      </c>
      <c r="K31" s="1491" t="s">
        <v>124</v>
      </c>
      <c r="L31" s="1096"/>
      <c r="M31" s="1757"/>
      <c r="N31" s="1143"/>
      <c r="O31" s="867"/>
    </row>
    <row r="32" spans="1:21" s="63" customFormat="1" ht="16.5" hidden="1" customHeight="1" thickBot="1" x14ac:dyDescent="0.3">
      <c r="A32" s="759"/>
      <c r="B32" s="1748"/>
      <c r="C32" s="1674"/>
      <c r="D32" s="818"/>
      <c r="E32" s="806"/>
      <c r="F32" s="1191"/>
      <c r="G32" s="1756"/>
      <c r="H32" s="1753"/>
      <c r="I32" s="755"/>
      <c r="J32" s="843"/>
      <c r="K32" s="1458" t="s">
        <v>140</v>
      </c>
      <c r="L32" s="869"/>
      <c r="M32" s="719"/>
      <c r="N32" s="985"/>
      <c r="O32" s="1284"/>
    </row>
    <row r="33" spans="1:21" s="63" customFormat="1" ht="15" hidden="1" customHeight="1" thickBot="1" x14ac:dyDescent="0.3">
      <c r="A33" s="759"/>
      <c r="B33" s="1748"/>
      <c r="C33" s="1674"/>
      <c r="D33" s="818"/>
      <c r="E33" s="806"/>
      <c r="F33" s="1191"/>
      <c r="G33" s="1756"/>
      <c r="H33" s="1753"/>
      <c r="I33" s="755"/>
      <c r="J33" s="1755"/>
      <c r="K33" s="1128" t="s">
        <v>298</v>
      </c>
      <c r="L33" s="1387"/>
      <c r="M33" s="69"/>
      <c r="N33" s="1589"/>
      <c r="O33" s="1750"/>
    </row>
    <row r="34" spans="1:21" s="63" customFormat="1" ht="13.9" hidden="1" customHeight="1" thickBot="1" x14ac:dyDescent="0.3">
      <c r="A34" s="759"/>
      <c r="B34" s="1748"/>
      <c r="C34" s="1674"/>
      <c r="D34" s="814"/>
      <c r="E34" s="804"/>
      <c r="F34" s="1182"/>
      <c r="G34" s="1754"/>
      <c r="H34" s="1753"/>
      <c r="I34" s="742"/>
      <c r="J34" s="1752"/>
      <c r="K34" s="1481" t="s">
        <v>33</v>
      </c>
      <c r="L34" s="1751">
        <f>SUM(L31:L33)</f>
        <v>0</v>
      </c>
      <c r="M34" s="69"/>
      <c r="N34" s="1589"/>
      <c r="O34" s="1750"/>
    </row>
    <row r="35" spans="1:21" s="63" customFormat="1" ht="16.5" customHeight="1" thickBot="1" x14ac:dyDescent="0.3">
      <c r="A35" s="759"/>
      <c r="B35" s="1748"/>
      <c r="C35" s="768"/>
      <c r="D35" s="1309"/>
      <c r="E35" s="1309"/>
      <c r="F35" s="1309"/>
      <c r="G35" s="1309"/>
      <c r="H35" s="1309"/>
      <c r="I35" s="1309"/>
      <c r="J35" s="908"/>
      <c r="K35" s="1673" t="s">
        <v>124</v>
      </c>
      <c r="L35" s="1749">
        <f>L12+L26+L21+L31</f>
        <v>450</v>
      </c>
      <c r="M35" s="69"/>
      <c r="N35" s="1589"/>
      <c r="O35" s="1706"/>
    </row>
    <row r="36" spans="1:21" s="63" customFormat="1" ht="16.5" customHeight="1" thickBot="1" x14ac:dyDescent="0.3">
      <c r="A36" s="759"/>
      <c r="B36" s="1748"/>
      <c r="C36" s="757"/>
      <c r="D36" s="1299"/>
      <c r="E36" s="1299"/>
      <c r="F36" s="1299"/>
      <c r="G36" s="1299"/>
      <c r="H36" s="1299"/>
      <c r="I36" s="1299"/>
      <c r="J36" s="899"/>
      <c r="K36" s="1673" t="s">
        <v>298</v>
      </c>
      <c r="L36" s="1105">
        <f>L14+L23+L28</f>
        <v>0</v>
      </c>
      <c r="M36" s="719"/>
      <c r="N36" s="985"/>
      <c r="O36" s="1374"/>
    </row>
    <row r="37" spans="1:21" s="63" customFormat="1" ht="16.5" customHeight="1" thickBot="1" x14ac:dyDescent="0.3">
      <c r="A37" s="759"/>
      <c r="B37" s="1748"/>
      <c r="C37" s="757"/>
      <c r="D37" s="1299"/>
      <c r="E37" s="1299"/>
      <c r="F37" s="1299"/>
      <c r="G37" s="1299"/>
      <c r="H37" s="1299"/>
      <c r="I37" s="1299"/>
      <c r="J37" s="899"/>
      <c r="K37" s="1673" t="s">
        <v>141</v>
      </c>
      <c r="L37" s="1105">
        <f>L15+L29+L24</f>
        <v>0</v>
      </c>
      <c r="M37" s="719"/>
      <c r="N37" s="985"/>
      <c r="O37" s="1374"/>
      <c r="P37" s="621"/>
    </row>
    <row r="38" spans="1:21" s="63" customFormat="1" ht="15" customHeight="1" thickBot="1" x14ac:dyDescent="0.25">
      <c r="A38" s="759"/>
      <c r="B38" s="1748"/>
      <c r="C38" s="744"/>
      <c r="D38" s="1295"/>
      <c r="E38" s="1295"/>
      <c r="F38" s="1295"/>
      <c r="G38" s="1295"/>
      <c r="H38" s="1295"/>
      <c r="I38" s="1295"/>
      <c r="J38" s="1048"/>
      <c r="K38" s="1747" t="s">
        <v>33</v>
      </c>
      <c r="L38" s="1105">
        <f>SUM(L35:L37)</f>
        <v>450</v>
      </c>
      <c r="M38" s="69"/>
      <c r="N38" s="1589"/>
      <c r="O38" s="1706"/>
      <c r="P38" s="621"/>
    </row>
    <row r="39" spans="1:21" s="63" customFormat="1" ht="21" customHeight="1" thickBot="1" x14ac:dyDescent="0.3">
      <c r="A39" s="709" t="s">
        <v>37</v>
      </c>
      <c r="B39" s="1623" t="s">
        <v>37</v>
      </c>
      <c r="C39" s="1650" t="s">
        <v>233</v>
      </c>
      <c r="D39" s="715"/>
      <c r="E39" s="715"/>
      <c r="F39" s="715"/>
      <c r="G39" s="715"/>
      <c r="H39" s="715"/>
      <c r="I39" s="715"/>
      <c r="J39" s="715"/>
      <c r="K39" s="714"/>
      <c r="L39" s="1746">
        <f>L38</f>
        <v>450</v>
      </c>
      <c r="M39" s="712"/>
      <c r="N39" s="711"/>
      <c r="O39" s="710"/>
    </row>
    <row r="40" spans="1:21" s="63" customFormat="1" ht="18.75" customHeight="1" thickBot="1" x14ac:dyDescent="0.3">
      <c r="A40" s="709" t="s">
        <v>37</v>
      </c>
      <c r="B40" s="1313" t="s">
        <v>39</v>
      </c>
      <c r="C40" s="1578" t="s">
        <v>551</v>
      </c>
      <c r="D40" s="1577"/>
      <c r="E40" s="1577"/>
      <c r="F40" s="1577"/>
      <c r="G40" s="1575"/>
      <c r="H40" s="1576"/>
      <c r="I40" s="1575"/>
      <c r="J40" s="1575"/>
      <c r="K40" s="1575"/>
      <c r="L40" s="1745"/>
      <c r="M40" s="1575"/>
      <c r="N40" s="1575"/>
      <c r="O40" s="1454"/>
    </row>
    <row r="41" spans="1:21" s="63" customFormat="1" ht="21.75" customHeight="1" thickBot="1" x14ac:dyDescent="0.3">
      <c r="A41" s="841"/>
      <c r="B41" s="877"/>
      <c r="C41" s="833"/>
      <c r="D41" s="1618"/>
      <c r="E41" s="1618"/>
      <c r="F41" s="1618"/>
      <c r="G41" s="1618"/>
      <c r="H41" s="1618"/>
      <c r="I41" s="1618"/>
      <c r="J41" s="1618"/>
      <c r="K41" s="1618"/>
      <c r="L41" s="779"/>
      <c r="M41" s="1744" t="s">
        <v>550</v>
      </c>
      <c r="N41" s="1743" t="s">
        <v>50</v>
      </c>
      <c r="O41" s="1568">
        <v>120</v>
      </c>
    </row>
    <row r="42" spans="1:21" s="63" customFormat="1" ht="24.75" customHeight="1" x14ac:dyDescent="0.25">
      <c r="A42" s="759"/>
      <c r="B42" s="876"/>
      <c r="C42" s="830"/>
      <c r="D42" s="1321"/>
      <c r="E42" s="1321"/>
      <c r="F42" s="1321"/>
      <c r="G42" s="1321"/>
      <c r="H42" s="1321"/>
      <c r="I42" s="1321"/>
      <c r="J42" s="1321"/>
      <c r="K42" s="1321"/>
      <c r="L42" s="776"/>
      <c r="M42" s="1412" t="s">
        <v>549</v>
      </c>
      <c r="N42" s="1143" t="s">
        <v>50</v>
      </c>
      <c r="O42" s="867">
        <v>3</v>
      </c>
    </row>
    <row r="43" spans="1:21" s="63" customFormat="1" ht="17.25" customHeight="1" thickBot="1" x14ac:dyDescent="0.3">
      <c r="A43" s="746"/>
      <c r="B43" s="874"/>
      <c r="C43" s="827"/>
      <c r="D43" s="1446"/>
      <c r="E43" s="1446"/>
      <c r="F43" s="1446"/>
      <c r="G43" s="1446"/>
      <c r="H43" s="1446"/>
      <c r="I43" s="1446"/>
      <c r="J43" s="1446"/>
      <c r="K43" s="1446"/>
      <c r="L43" s="775"/>
      <c r="M43" s="1742" t="s">
        <v>548</v>
      </c>
      <c r="N43" s="1292" t="s">
        <v>547</v>
      </c>
      <c r="O43" s="910">
        <v>2</v>
      </c>
    </row>
    <row r="44" spans="1:21" s="63" customFormat="1" ht="41.25" customHeight="1" thickBot="1" x14ac:dyDescent="0.3">
      <c r="A44" s="770" t="s">
        <v>37</v>
      </c>
      <c r="B44" s="1677" t="s">
        <v>39</v>
      </c>
      <c r="C44" s="1676" t="s">
        <v>37</v>
      </c>
      <c r="D44" s="1741"/>
      <c r="E44" s="1740"/>
      <c r="F44" s="1739" t="s">
        <v>546</v>
      </c>
      <c r="G44" s="1376" t="s">
        <v>538</v>
      </c>
      <c r="H44" s="777" t="s">
        <v>44</v>
      </c>
      <c r="I44" s="1738" t="s">
        <v>393</v>
      </c>
      <c r="J44" s="1567" t="s">
        <v>439</v>
      </c>
      <c r="K44" s="1491"/>
      <c r="L44" s="1737"/>
      <c r="M44" s="1012" t="s">
        <v>545</v>
      </c>
      <c r="N44" s="1713" t="s">
        <v>50</v>
      </c>
      <c r="O44" s="1564">
        <v>2</v>
      </c>
    </row>
    <row r="45" spans="1:21" s="63" customFormat="1" ht="12" hidden="1" customHeight="1" x14ac:dyDescent="0.2">
      <c r="A45" s="841"/>
      <c r="B45" s="769"/>
      <c r="C45" s="840"/>
      <c r="D45" s="767"/>
      <c r="E45" s="973"/>
      <c r="F45" s="1736"/>
      <c r="G45" s="1369"/>
      <c r="H45" s="752"/>
      <c r="I45" s="774" t="s">
        <v>238</v>
      </c>
      <c r="J45" s="1347" t="s">
        <v>193</v>
      </c>
      <c r="K45" s="1699" t="s">
        <v>124</v>
      </c>
      <c r="L45" s="1735"/>
      <c r="M45" s="1686" t="s">
        <v>533</v>
      </c>
      <c r="N45" s="1685" t="s">
        <v>236</v>
      </c>
      <c r="O45" s="922">
        <v>1</v>
      </c>
      <c r="P45" s="1734"/>
      <c r="Q45" s="1734"/>
      <c r="R45" s="1734"/>
      <c r="S45" s="1734"/>
      <c r="T45" s="1734"/>
      <c r="U45" s="1734"/>
    </row>
    <row r="46" spans="1:21" s="63" customFormat="1" ht="19.5" hidden="1" customHeight="1" x14ac:dyDescent="0.2">
      <c r="A46" s="759"/>
      <c r="B46" s="758"/>
      <c r="C46" s="838"/>
      <c r="D46" s="756"/>
      <c r="E46" s="963"/>
      <c r="F46" s="1732"/>
      <c r="G46" s="1369"/>
      <c r="H46" s="752"/>
      <c r="I46" s="773"/>
      <c r="J46" s="1346"/>
      <c r="K46" s="1684" t="s">
        <v>140</v>
      </c>
      <c r="L46" s="1731"/>
      <c r="M46" s="1683"/>
      <c r="N46" s="1682"/>
      <c r="O46" s="916"/>
    </row>
    <row r="47" spans="1:21" s="63" customFormat="1" ht="15" hidden="1" customHeight="1" x14ac:dyDescent="0.2">
      <c r="A47" s="759"/>
      <c r="B47" s="758"/>
      <c r="C47" s="838"/>
      <c r="D47" s="756"/>
      <c r="E47" s="963"/>
      <c r="F47" s="1732"/>
      <c r="G47" s="1369"/>
      <c r="H47" s="752"/>
      <c r="I47" s="773"/>
      <c r="J47" s="1402"/>
      <c r="K47" s="1722" t="s">
        <v>298</v>
      </c>
      <c r="L47" s="1733"/>
      <c r="M47" s="1730"/>
      <c r="N47" s="1561"/>
      <c r="O47" s="1729"/>
    </row>
    <row r="48" spans="1:21" s="63" customFormat="1" ht="13.5" hidden="1" customHeight="1" thickBot="1" x14ac:dyDescent="0.25">
      <c r="A48" s="759"/>
      <c r="B48" s="758"/>
      <c r="C48" s="838"/>
      <c r="D48" s="756"/>
      <c r="E48" s="963"/>
      <c r="F48" s="1732"/>
      <c r="G48" s="1369"/>
      <c r="H48" s="752"/>
      <c r="I48" s="773"/>
      <c r="J48" s="1402"/>
      <c r="K48" s="623" t="s">
        <v>141</v>
      </c>
      <c r="L48" s="1731"/>
      <c r="M48" s="1730"/>
      <c r="N48" s="1561"/>
      <c r="O48" s="1729"/>
    </row>
    <row r="49" spans="1:20" s="63" customFormat="1" ht="16.5" hidden="1" customHeight="1" thickBot="1" x14ac:dyDescent="0.25">
      <c r="A49" s="746"/>
      <c r="B49" s="745"/>
      <c r="C49" s="836"/>
      <c r="D49" s="743"/>
      <c r="E49" s="958"/>
      <c r="F49" s="1728"/>
      <c r="G49" s="1369"/>
      <c r="H49" s="752"/>
      <c r="I49" s="771"/>
      <c r="J49" s="1401"/>
      <c r="K49" s="1678" t="s">
        <v>33</v>
      </c>
      <c r="L49" s="1727">
        <f>SUM(L45:L48)</f>
        <v>0</v>
      </c>
      <c r="M49" s="1726"/>
      <c r="N49" s="1448"/>
      <c r="O49" s="1725"/>
    </row>
    <row r="50" spans="1:20" s="63" customFormat="1" ht="18" hidden="1" customHeight="1" x14ac:dyDescent="0.25">
      <c r="A50" s="841"/>
      <c r="B50" s="769"/>
      <c r="C50" s="840"/>
      <c r="D50" s="767"/>
      <c r="E50" s="973"/>
      <c r="F50" s="1724"/>
      <c r="G50" s="1369"/>
      <c r="H50" s="752"/>
      <c r="I50" s="774" t="s">
        <v>238</v>
      </c>
      <c r="J50" s="1687" t="s">
        <v>193</v>
      </c>
      <c r="K50" s="1699" t="s">
        <v>124</v>
      </c>
      <c r="L50" s="1129">
        <v>0</v>
      </c>
      <c r="M50" s="1686" t="s">
        <v>533</v>
      </c>
      <c r="N50" s="1685" t="s">
        <v>236</v>
      </c>
      <c r="O50" s="922">
        <v>1</v>
      </c>
      <c r="R50" s="621"/>
      <c r="T50" s="621"/>
    </row>
    <row r="51" spans="1:20" s="63" customFormat="1" ht="16.5" hidden="1" customHeight="1" x14ac:dyDescent="0.25">
      <c r="A51" s="759"/>
      <c r="B51" s="758"/>
      <c r="C51" s="838"/>
      <c r="D51" s="756"/>
      <c r="E51" s="963"/>
      <c r="F51" s="1720"/>
      <c r="G51" s="1369"/>
      <c r="H51" s="752"/>
      <c r="I51" s="773"/>
      <c r="J51" s="1723"/>
      <c r="K51" s="1684" t="s">
        <v>140</v>
      </c>
      <c r="L51" s="1273"/>
      <c r="M51" s="1683"/>
      <c r="N51" s="1682"/>
      <c r="O51" s="916"/>
    </row>
    <row r="52" spans="1:20" s="63" customFormat="1" ht="12.75" hidden="1" customHeight="1" x14ac:dyDescent="0.25">
      <c r="A52" s="759"/>
      <c r="B52" s="758"/>
      <c r="C52" s="838"/>
      <c r="D52" s="756"/>
      <c r="E52" s="963"/>
      <c r="F52" s="1720"/>
      <c r="G52" s="1369"/>
      <c r="H52" s="752"/>
      <c r="I52" s="773"/>
      <c r="J52" s="1719"/>
      <c r="K52" s="1722" t="s">
        <v>298</v>
      </c>
      <c r="L52" s="1721"/>
      <c r="M52" s="1449"/>
      <c r="N52" s="1448"/>
      <c r="O52" s="1718"/>
    </row>
    <row r="53" spans="1:20" s="63" customFormat="1" ht="10.5" hidden="1" customHeight="1" thickBot="1" x14ac:dyDescent="0.3">
      <c r="A53" s="759"/>
      <c r="B53" s="758"/>
      <c r="C53" s="838"/>
      <c r="D53" s="756"/>
      <c r="E53" s="963"/>
      <c r="F53" s="1720"/>
      <c r="G53" s="1369"/>
      <c r="H53" s="752"/>
      <c r="I53" s="773"/>
      <c r="J53" s="1719"/>
      <c r="K53" s="623" t="s">
        <v>141</v>
      </c>
      <c r="L53" s="1484"/>
      <c r="M53" s="1449"/>
      <c r="N53" s="1448"/>
      <c r="O53" s="1718"/>
      <c r="R53" s="621"/>
    </row>
    <row r="54" spans="1:20" s="63" customFormat="1" ht="18.75" hidden="1" customHeight="1" thickBot="1" x14ac:dyDescent="0.3">
      <c r="A54" s="746"/>
      <c r="B54" s="745"/>
      <c r="C54" s="836"/>
      <c r="D54" s="743"/>
      <c r="E54" s="958"/>
      <c r="F54" s="1717"/>
      <c r="G54" s="1369"/>
      <c r="H54" s="752"/>
      <c r="I54" s="771"/>
      <c r="J54" s="1716"/>
      <c r="K54" s="1678" t="s">
        <v>33</v>
      </c>
      <c r="L54" s="1480">
        <f>SUM(L50:L53)</f>
        <v>0</v>
      </c>
      <c r="M54" s="912"/>
      <c r="N54" s="1715"/>
      <c r="O54" s="1714"/>
    </row>
    <row r="55" spans="1:20" s="63" customFormat="1" ht="37.5" customHeight="1" x14ac:dyDescent="0.25">
      <c r="A55" s="770" t="s">
        <v>37</v>
      </c>
      <c r="B55" s="1677" t="s">
        <v>39</v>
      </c>
      <c r="C55" s="1676" t="s">
        <v>37</v>
      </c>
      <c r="D55" s="824" t="s">
        <v>102</v>
      </c>
      <c r="E55" s="812"/>
      <c r="F55" s="765" t="s">
        <v>544</v>
      </c>
      <c r="G55" s="1369"/>
      <c r="H55" s="752"/>
      <c r="I55" s="774" t="s">
        <v>267</v>
      </c>
      <c r="J55" s="1256" t="s">
        <v>202</v>
      </c>
      <c r="K55" s="1491" t="s">
        <v>124</v>
      </c>
      <c r="L55" s="1129">
        <v>45</v>
      </c>
      <c r="M55" s="1012" t="s">
        <v>543</v>
      </c>
      <c r="N55" s="1713" t="s">
        <v>50</v>
      </c>
      <c r="O55" s="1564">
        <v>2</v>
      </c>
      <c r="P55" s="621"/>
    </row>
    <row r="56" spans="1:20" s="63" customFormat="1" ht="16.5" customHeight="1" x14ac:dyDescent="0.25">
      <c r="A56" s="821"/>
      <c r="B56" s="1675"/>
      <c r="C56" s="1674"/>
      <c r="D56" s="818"/>
      <c r="E56" s="806"/>
      <c r="F56" s="754"/>
      <c r="G56" s="1369"/>
      <c r="H56" s="752"/>
      <c r="I56" s="773"/>
      <c r="J56" s="1518"/>
      <c r="K56" s="1458" t="s">
        <v>140</v>
      </c>
      <c r="L56" s="1488"/>
      <c r="M56" s="1712" t="s">
        <v>542</v>
      </c>
      <c r="N56" s="1711" t="s">
        <v>50</v>
      </c>
      <c r="O56" s="1710">
        <v>50</v>
      </c>
    </row>
    <row r="57" spans="1:20" s="63" customFormat="1" ht="19.5" customHeight="1" thickBot="1" x14ac:dyDescent="0.3">
      <c r="A57" s="821"/>
      <c r="B57" s="1675"/>
      <c r="C57" s="1674"/>
      <c r="D57" s="818"/>
      <c r="E57" s="806"/>
      <c r="F57" s="754"/>
      <c r="G57" s="1369"/>
      <c r="H57" s="752"/>
      <c r="I57" s="773"/>
      <c r="J57" s="1518"/>
      <c r="K57" s="1128" t="s">
        <v>298</v>
      </c>
      <c r="L57" s="1680">
        <v>80</v>
      </c>
      <c r="M57" s="1709"/>
      <c r="N57" s="1002"/>
      <c r="O57" s="857"/>
    </row>
    <row r="58" spans="1:20" s="63" customFormat="1" ht="13.5" customHeight="1" thickBot="1" x14ac:dyDescent="0.3">
      <c r="A58" s="817"/>
      <c r="B58" s="1672"/>
      <c r="C58" s="1671"/>
      <c r="D58" s="814"/>
      <c r="E58" s="738"/>
      <c r="F58" s="1708"/>
      <c r="G58" s="1375"/>
      <c r="H58" s="752"/>
      <c r="I58" s="771"/>
      <c r="J58" s="1552"/>
      <c r="K58" s="1481" t="s">
        <v>33</v>
      </c>
      <c r="L58" s="1707">
        <f>SUM(L55:L57)</f>
        <v>125</v>
      </c>
      <c r="M58" s="69"/>
      <c r="N58" s="1589"/>
      <c r="O58" s="1706"/>
    </row>
    <row r="59" spans="1:20" s="63" customFormat="1" ht="21.75" customHeight="1" x14ac:dyDescent="0.25">
      <c r="A59" s="841" t="s">
        <v>37</v>
      </c>
      <c r="B59" s="769" t="s">
        <v>39</v>
      </c>
      <c r="C59" s="840" t="s">
        <v>37</v>
      </c>
      <c r="D59" s="767" t="s">
        <v>96</v>
      </c>
      <c r="E59" s="774"/>
      <c r="F59" s="351" t="s">
        <v>541</v>
      </c>
      <c r="G59" s="1376" t="s">
        <v>538</v>
      </c>
      <c r="H59" s="752"/>
      <c r="I59" s="774" t="s">
        <v>267</v>
      </c>
      <c r="J59" s="1188" t="s">
        <v>202</v>
      </c>
      <c r="K59" s="1491" t="s">
        <v>124</v>
      </c>
      <c r="L59" s="1705">
        <v>25</v>
      </c>
      <c r="M59" s="1704" t="s">
        <v>540</v>
      </c>
      <c r="N59" s="1420" t="s">
        <v>236</v>
      </c>
      <c r="O59" s="955">
        <v>9600</v>
      </c>
      <c r="Q59" s="621"/>
      <c r="R59" s="621"/>
    </row>
    <row r="60" spans="1:20" s="63" customFormat="1" ht="12.75" customHeight="1" x14ac:dyDescent="0.25">
      <c r="A60" s="759"/>
      <c r="B60" s="758"/>
      <c r="C60" s="838"/>
      <c r="D60" s="756"/>
      <c r="E60" s="773"/>
      <c r="F60" s="772"/>
      <c r="G60" s="1369"/>
      <c r="H60" s="752"/>
      <c r="I60" s="773"/>
      <c r="J60" s="1185"/>
      <c r="K60" s="1458" t="s">
        <v>140</v>
      </c>
      <c r="L60" s="1703">
        <v>0</v>
      </c>
      <c r="M60" s="1702"/>
      <c r="N60" s="1418"/>
      <c r="O60" s="1417"/>
    </row>
    <row r="61" spans="1:20" s="63" customFormat="1" ht="18.75" customHeight="1" thickBot="1" x14ac:dyDescent="0.3">
      <c r="A61" s="759"/>
      <c r="B61" s="758"/>
      <c r="C61" s="838"/>
      <c r="D61" s="756"/>
      <c r="E61" s="773"/>
      <c r="F61" s="772"/>
      <c r="G61" s="1369"/>
      <c r="H61" s="752"/>
      <c r="I61" s="773"/>
      <c r="J61" s="1185"/>
      <c r="K61" s="1128" t="s">
        <v>298</v>
      </c>
      <c r="L61" s="1701">
        <v>40</v>
      </c>
      <c r="M61" s="1416"/>
      <c r="N61" s="1090"/>
      <c r="O61" s="1089"/>
    </row>
    <row r="62" spans="1:20" s="63" customFormat="1" ht="19.5" customHeight="1" thickBot="1" x14ac:dyDescent="0.3">
      <c r="A62" s="746"/>
      <c r="B62" s="745"/>
      <c r="C62" s="836"/>
      <c r="D62" s="743"/>
      <c r="E62" s="771"/>
      <c r="F62" s="289"/>
      <c r="G62" s="1369"/>
      <c r="H62" s="739"/>
      <c r="I62" s="771"/>
      <c r="J62" s="1179"/>
      <c r="K62" s="1678" t="s">
        <v>33</v>
      </c>
      <c r="L62" s="1480">
        <f>L59+L60+L61</f>
        <v>65</v>
      </c>
      <c r="M62" s="1163"/>
      <c r="N62" s="1002"/>
      <c r="O62" s="857"/>
    </row>
    <row r="63" spans="1:20" s="63" customFormat="1" ht="19.5" customHeight="1" x14ac:dyDescent="0.25">
      <c r="A63" s="770" t="s">
        <v>37</v>
      </c>
      <c r="B63" s="1677" t="s">
        <v>39</v>
      </c>
      <c r="C63" s="1676" t="s">
        <v>37</v>
      </c>
      <c r="D63" s="824" t="s">
        <v>92</v>
      </c>
      <c r="E63" s="812"/>
      <c r="F63" s="1700" t="s">
        <v>539</v>
      </c>
      <c r="G63" s="1376" t="s">
        <v>538</v>
      </c>
      <c r="H63" s="777" t="s">
        <v>44</v>
      </c>
      <c r="I63" s="812" t="s">
        <v>267</v>
      </c>
      <c r="J63" s="1256" t="s">
        <v>202</v>
      </c>
      <c r="K63" s="1699" t="s">
        <v>124</v>
      </c>
      <c r="L63" s="1129">
        <v>50</v>
      </c>
      <c r="M63" s="1698" t="s">
        <v>537</v>
      </c>
      <c r="N63" s="1697" t="s">
        <v>325</v>
      </c>
      <c r="O63" s="922">
        <v>188.08</v>
      </c>
      <c r="P63" s="1447"/>
      <c r="Q63" s="623"/>
      <c r="R63" s="621"/>
      <c r="T63" s="621"/>
    </row>
    <row r="64" spans="1:20" s="63" customFormat="1" ht="19.5" customHeight="1" x14ac:dyDescent="0.25">
      <c r="A64" s="821"/>
      <c r="B64" s="1675"/>
      <c r="C64" s="1674"/>
      <c r="D64" s="818"/>
      <c r="E64" s="806"/>
      <c r="F64" s="1692"/>
      <c r="G64" s="1369"/>
      <c r="H64" s="752"/>
      <c r="I64" s="806"/>
      <c r="J64" s="1255"/>
      <c r="K64" s="1684" t="s">
        <v>140</v>
      </c>
      <c r="L64" s="1273">
        <v>0</v>
      </c>
      <c r="M64" s="1696"/>
      <c r="N64" s="1695"/>
      <c r="O64" s="916"/>
    </row>
    <row r="65" spans="1:18" s="63" customFormat="1" ht="19.5" customHeight="1" thickBot="1" x14ac:dyDescent="0.3">
      <c r="A65" s="821"/>
      <c r="B65" s="1675"/>
      <c r="C65" s="1674"/>
      <c r="D65" s="818"/>
      <c r="E65" s="806"/>
      <c r="F65" s="1692"/>
      <c r="G65" s="1369"/>
      <c r="H65" s="752"/>
      <c r="I65" s="806"/>
      <c r="J65" s="1694"/>
      <c r="K65" s="1693" t="s">
        <v>298</v>
      </c>
      <c r="L65" s="1680">
        <v>100</v>
      </c>
      <c r="M65" s="1164"/>
      <c r="N65" s="1005"/>
      <c r="O65" s="799"/>
    </row>
    <row r="66" spans="1:18" s="63" customFormat="1" ht="19.5" customHeight="1" thickBot="1" x14ac:dyDescent="0.3">
      <c r="A66" s="817"/>
      <c r="B66" s="1672"/>
      <c r="C66" s="1671"/>
      <c r="D66" s="814"/>
      <c r="E66" s="804"/>
      <c r="F66" s="1692"/>
      <c r="G66" s="1369"/>
      <c r="H66" s="752"/>
      <c r="I66" s="806"/>
      <c r="J66" s="1691"/>
      <c r="K66" s="1678" t="s">
        <v>33</v>
      </c>
      <c r="L66" s="1480">
        <f>SUM(L63:L65)</f>
        <v>150</v>
      </c>
      <c r="M66" s="781"/>
      <c r="N66" s="985"/>
      <c r="O66" s="1374"/>
    </row>
    <row r="67" spans="1:18" s="63" customFormat="1" ht="19.5" customHeight="1" x14ac:dyDescent="0.25">
      <c r="A67" s="770" t="s">
        <v>37</v>
      </c>
      <c r="B67" s="1677" t="s">
        <v>39</v>
      </c>
      <c r="C67" s="1676" t="s">
        <v>37</v>
      </c>
      <c r="D67" s="824" t="s">
        <v>87</v>
      </c>
      <c r="E67" s="812"/>
      <c r="F67" s="383" t="s">
        <v>536</v>
      </c>
      <c r="G67" s="1369"/>
      <c r="H67" s="752"/>
      <c r="I67" s="812" t="s">
        <v>267</v>
      </c>
      <c r="J67" s="1256" t="s">
        <v>202</v>
      </c>
      <c r="K67" s="1684" t="s">
        <v>124</v>
      </c>
      <c r="L67" s="1488">
        <v>150</v>
      </c>
      <c r="M67" s="675" t="s">
        <v>535</v>
      </c>
      <c r="N67" s="1690" t="s">
        <v>236</v>
      </c>
      <c r="O67" s="938">
        <v>2</v>
      </c>
      <c r="P67" s="1447"/>
      <c r="Q67" s="623"/>
      <c r="R67" s="621"/>
    </row>
    <row r="68" spans="1:18" s="63" customFormat="1" ht="19.5" customHeight="1" x14ac:dyDescent="0.25">
      <c r="A68" s="821"/>
      <c r="B68" s="1675"/>
      <c r="C68" s="1674"/>
      <c r="D68" s="818"/>
      <c r="E68" s="806"/>
      <c r="F68" s="1050"/>
      <c r="G68" s="1369"/>
      <c r="H68" s="752"/>
      <c r="I68" s="806"/>
      <c r="J68" s="1255"/>
      <c r="K68" s="1684" t="s">
        <v>140</v>
      </c>
      <c r="L68" s="1273">
        <v>0</v>
      </c>
      <c r="M68" s="1683"/>
      <c r="N68" s="1682"/>
      <c r="O68" s="916"/>
      <c r="P68" s="621"/>
    </row>
    <row r="69" spans="1:18" s="63" customFormat="1" ht="19.5" customHeight="1" thickBot="1" x14ac:dyDescent="0.3">
      <c r="A69" s="821"/>
      <c r="B69" s="1675"/>
      <c r="C69" s="1674"/>
      <c r="D69" s="818"/>
      <c r="E69" s="806"/>
      <c r="F69" s="1050"/>
      <c r="G69" s="1369"/>
      <c r="H69" s="752"/>
      <c r="I69" s="806"/>
      <c r="J69" s="1255"/>
      <c r="K69" s="623" t="s">
        <v>298</v>
      </c>
      <c r="L69" s="1689">
        <v>0</v>
      </c>
      <c r="M69" s="1409"/>
      <c r="N69" s="965"/>
      <c r="O69" s="717"/>
      <c r="P69" s="621"/>
    </row>
    <row r="70" spans="1:18" s="63" customFormat="1" ht="16.5" customHeight="1" thickBot="1" x14ac:dyDescent="0.3">
      <c r="A70" s="817"/>
      <c r="B70" s="1672"/>
      <c r="C70" s="1671"/>
      <c r="D70" s="814"/>
      <c r="E70" s="804"/>
      <c r="F70" s="1047"/>
      <c r="G70" s="1369"/>
      <c r="H70" s="752"/>
      <c r="I70" s="804"/>
      <c r="J70" s="1253"/>
      <c r="K70" s="1678" t="s">
        <v>33</v>
      </c>
      <c r="L70" s="1480">
        <f>SUM(L67:L69)</f>
        <v>150</v>
      </c>
      <c r="M70" s="719"/>
      <c r="N70" s="985"/>
      <c r="O70" s="813"/>
    </row>
    <row r="71" spans="1:18" s="63" customFormat="1" ht="13.5" customHeight="1" x14ac:dyDescent="0.25">
      <c r="A71" s="770" t="s">
        <v>37</v>
      </c>
      <c r="B71" s="1677" t="s">
        <v>39</v>
      </c>
      <c r="C71" s="1676" t="s">
        <v>37</v>
      </c>
      <c r="D71" s="818" t="s">
        <v>84</v>
      </c>
      <c r="E71" s="812"/>
      <c r="F71" s="1688" t="s">
        <v>534</v>
      </c>
      <c r="G71" s="1369"/>
      <c r="H71" s="752"/>
      <c r="I71" s="812" t="s">
        <v>267</v>
      </c>
      <c r="J71" s="1687" t="s">
        <v>193</v>
      </c>
      <c r="K71" s="1684" t="s">
        <v>124</v>
      </c>
      <c r="L71" s="1129">
        <v>120</v>
      </c>
      <c r="M71" s="1686" t="s">
        <v>533</v>
      </c>
      <c r="N71" s="1685" t="s">
        <v>236</v>
      </c>
      <c r="O71" s="922">
        <v>1</v>
      </c>
      <c r="Q71" s="621"/>
    </row>
    <row r="72" spans="1:18" s="63" customFormat="1" ht="21.75" customHeight="1" x14ac:dyDescent="0.25">
      <c r="A72" s="821"/>
      <c r="B72" s="1675"/>
      <c r="C72" s="1674"/>
      <c r="D72" s="818"/>
      <c r="E72" s="806"/>
      <c r="F72" s="1681"/>
      <c r="G72" s="1369"/>
      <c r="H72" s="752"/>
      <c r="I72" s="806"/>
      <c r="J72" s="1255"/>
      <c r="K72" s="1684" t="s">
        <v>140</v>
      </c>
      <c r="L72" s="1273"/>
      <c r="M72" s="1683"/>
      <c r="N72" s="1682"/>
      <c r="O72" s="916"/>
    </row>
    <row r="73" spans="1:18" s="63" customFormat="1" ht="15" customHeight="1" thickBot="1" x14ac:dyDescent="0.3">
      <c r="A73" s="821"/>
      <c r="B73" s="1675"/>
      <c r="C73" s="1674"/>
      <c r="D73" s="818"/>
      <c r="E73" s="806"/>
      <c r="F73" s="1681"/>
      <c r="G73" s="1369"/>
      <c r="H73" s="752"/>
      <c r="I73" s="806"/>
      <c r="J73" s="1255"/>
      <c r="K73" s="623" t="s">
        <v>298</v>
      </c>
      <c r="L73" s="1680">
        <v>0</v>
      </c>
      <c r="M73" s="1416"/>
      <c r="N73" s="1090"/>
      <c r="O73" s="828"/>
    </row>
    <row r="74" spans="1:18" s="63" customFormat="1" ht="19.5" customHeight="1" thickBot="1" x14ac:dyDescent="0.3">
      <c r="A74" s="817"/>
      <c r="B74" s="1672"/>
      <c r="C74" s="1671"/>
      <c r="D74" s="814"/>
      <c r="E74" s="804"/>
      <c r="F74" s="1679"/>
      <c r="G74" s="1375"/>
      <c r="H74" s="739"/>
      <c r="I74" s="804"/>
      <c r="J74" s="1253"/>
      <c r="K74" s="1678" t="s">
        <v>33</v>
      </c>
      <c r="L74" s="1480">
        <f>SUM(L71:L73)</f>
        <v>120</v>
      </c>
      <c r="M74" s="719"/>
      <c r="N74" s="985"/>
      <c r="O74" s="813"/>
    </row>
    <row r="75" spans="1:18" s="63" customFormat="1" ht="19.5" customHeight="1" thickBot="1" x14ac:dyDescent="0.3">
      <c r="A75" s="770" t="s">
        <v>37</v>
      </c>
      <c r="B75" s="1677" t="s">
        <v>39</v>
      </c>
      <c r="C75" s="1676" t="s">
        <v>37</v>
      </c>
      <c r="D75" s="1299"/>
      <c r="E75" s="1299"/>
      <c r="F75" s="1299"/>
      <c r="G75" s="1299"/>
      <c r="H75" s="1299"/>
      <c r="I75" s="1299"/>
      <c r="J75" s="899"/>
      <c r="K75" s="1673" t="s">
        <v>124</v>
      </c>
      <c r="L75" s="1118">
        <f>L55+L59+L63+L67+L50+L71+L45</f>
        <v>390</v>
      </c>
      <c r="M75" s="1439"/>
      <c r="N75" s="1438"/>
      <c r="O75" s="968"/>
      <c r="P75" s="621"/>
    </row>
    <row r="76" spans="1:18" s="63" customFormat="1" ht="19.5" customHeight="1" thickBot="1" x14ac:dyDescent="0.3">
      <c r="A76" s="821"/>
      <c r="B76" s="1675"/>
      <c r="C76" s="1674"/>
      <c r="D76" s="1299"/>
      <c r="E76" s="1299"/>
      <c r="F76" s="1299"/>
      <c r="G76" s="1299"/>
      <c r="H76" s="1299"/>
      <c r="I76" s="1299"/>
      <c r="J76" s="899"/>
      <c r="K76" s="1673" t="s">
        <v>298</v>
      </c>
      <c r="L76" s="1118">
        <f>L57+L61+L65+L69+L52+L73+L47</f>
        <v>220</v>
      </c>
      <c r="M76" s="785"/>
      <c r="N76" s="784"/>
      <c r="O76" s="717"/>
      <c r="P76" s="621"/>
    </row>
    <row r="77" spans="1:18" s="63" customFormat="1" ht="19.5" customHeight="1" thickBot="1" x14ac:dyDescent="0.3">
      <c r="A77" s="821"/>
      <c r="B77" s="1675"/>
      <c r="C77" s="1674"/>
      <c r="D77" s="1298"/>
      <c r="E77" s="1298"/>
      <c r="F77" s="1298"/>
      <c r="G77" s="1298"/>
      <c r="H77" s="1298"/>
      <c r="I77" s="1298"/>
      <c r="J77" s="1298"/>
      <c r="K77" s="1673" t="s">
        <v>141</v>
      </c>
      <c r="L77" s="1118">
        <f>L48+L53</f>
        <v>0</v>
      </c>
      <c r="M77" s="785"/>
      <c r="N77" s="784"/>
      <c r="O77" s="717"/>
      <c r="P77" s="621"/>
    </row>
    <row r="78" spans="1:18" s="63" customFormat="1" ht="22.5" customHeight="1" thickBot="1" x14ac:dyDescent="0.3">
      <c r="A78" s="817"/>
      <c r="B78" s="1672"/>
      <c r="C78" s="1671"/>
      <c r="D78" s="1295"/>
      <c r="E78" s="1295"/>
      <c r="F78" s="1295"/>
      <c r="G78" s="1295"/>
      <c r="H78" s="1295"/>
      <c r="I78" s="1295"/>
      <c r="J78" s="1295"/>
      <c r="K78" s="1651" t="s">
        <v>33</v>
      </c>
      <c r="L78" s="1670">
        <f>SUM(L75:L77)</f>
        <v>610</v>
      </c>
      <c r="M78" s="781"/>
      <c r="N78" s="780"/>
      <c r="O78" s="813"/>
      <c r="P78" s="621"/>
    </row>
    <row r="79" spans="1:18" s="63" customFormat="1" ht="24.75" customHeight="1" thickBot="1" x14ac:dyDescent="0.3">
      <c r="A79" s="841" t="s">
        <v>37</v>
      </c>
      <c r="B79" s="1669" t="s">
        <v>39</v>
      </c>
      <c r="C79" s="908" t="s">
        <v>39</v>
      </c>
      <c r="D79" s="161" t="s">
        <v>527</v>
      </c>
      <c r="E79" s="160"/>
      <c r="F79" s="159"/>
      <c r="G79" s="1376" t="s">
        <v>532</v>
      </c>
      <c r="H79" s="777" t="s">
        <v>44</v>
      </c>
      <c r="I79" s="774" t="s">
        <v>267</v>
      </c>
      <c r="J79" s="982" t="s">
        <v>202</v>
      </c>
      <c r="K79" s="1668"/>
      <c r="L79" s="1667"/>
      <c r="M79" s="1666" t="s">
        <v>531</v>
      </c>
      <c r="N79" s="1665" t="s">
        <v>325</v>
      </c>
      <c r="O79" s="1568">
        <v>0.5</v>
      </c>
    </row>
    <row r="80" spans="1:18" s="63" customFormat="1" ht="33.75" customHeight="1" thickBot="1" x14ac:dyDescent="0.3">
      <c r="A80" s="759"/>
      <c r="B80" s="1661"/>
      <c r="C80" s="899"/>
      <c r="D80" s="500"/>
      <c r="E80" s="499"/>
      <c r="F80" s="498"/>
      <c r="G80" s="1369"/>
      <c r="H80" s="752"/>
      <c r="I80" s="773"/>
      <c r="J80" s="977"/>
      <c r="K80" s="1668" t="s">
        <v>124</v>
      </c>
      <c r="L80" s="1667">
        <f>L84</f>
        <v>50</v>
      </c>
      <c r="M80" s="1666" t="s">
        <v>530</v>
      </c>
      <c r="N80" s="1665" t="s">
        <v>325</v>
      </c>
      <c r="O80" s="1568">
        <v>20</v>
      </c>
    </row>
    <row r="81" spans="1:18" s="63" customFormat="1" ht="25.5" customHeight="1" x14ac:dyDescent="0.25">
      <c r="A81" s="759"/>
      <c r="B81" s="1661"/>
      <c r="C81" s="899"/>
      <c r="D81" s="500"/>
      <c r="E81" s="499"/>
      <c r="F81" s="498"/>
      <c r="G81" s="1369"/>
      <c r="H81" s="752"/>
      <c r="I81" s="773"/>
      <c r="J81" s="977"/>
      <c r="K81" s="1470" t="s">
        <v>140</v>
      </c>
      <c r="L81" s="1562"/>
      <c r="M81" s="1664" t="s">
        <v>529</v>
      </c>
      <c r="N81" s="1663" t="s">
        <v>325</v>
      </c>
      <c r="O81" s="1662"/>
    </row>
    <row r="82" spans="1:18" s="63" customFormat="1" ht="23.25" customHeight="1" thickBot="1" x14ac:dyDescent="0.3">
      <c r="A82" s="759"/>
      <c r="B82" s="1661"/>
      <c r="C82" s="899"/>
      <c r="D82" s="500"/>
      <c r="E82" s="499"/>
      <c r="F82" s="498"/>
      <c r="G82" s="1369"/>
      <c r="H82" s="752"/>
      <c r="I82" s="773"/>
      <c r="J82" s="977"/>
      <c r="K82" s="1509" t="s">
        <v>298</v>
      </c>
      <c r="L82" s="1660"/>
      <c r="M82" s="1659" t="s">
        <v>528</v>
      </c>
      <c r="N82" s="1658" t="s">
        <v>50</v>
      </c>
      <c r="O82" s="1657"/>
    </row>
    <row r="83" spans="1:18" s="63" customFormat="1" ht="19.5" customHeight="1" thickBot="1" x14ac:dyDescent="0.3">
      <c r="A83" s="746"/>
      <c r="B83" s="1656"/>
      <c r="C83" s="1048"/>
      <c r="D83" s="150"/>
      <c r="E83" s="149"/>
      <c r="F83" s="148"/>
      <c r="G83" s="1369"/>
      <c r="H83" s="752"/>
      <c r="I83" s="773"/>
      <c r="J83" s="977"/>
      <c r="K83" s="1655" t="s">
        <v>33</v>
      </c>
      <c r="L83" s="1654">
        <f>SUM(L80:L82)</f>
        <v>50</v>
      </c>
      <c r="M83" s="970"/>
      <c r="N83" s="969"/>
      <c r="O83" s="968"/>
    </row>
    <row r="84" spans="1:18" s="63" customFormat="1" ht="15" customHeight="1" thickBot="1" x14ac:dyDescent="0.3">
      <c r="A84" s="770" t="s">
        <v>37</v>
      </c>
      <c r="B84" s="1479" t="s">
        <v>39</v>
      </c>
      <c r="C84" s="825" t="s">
        <v>39</v>
      </c>
      <c r="D84" s="1652" t="s">
        <v>37</v>
      </c>
      <c r="E84" s="806"/>
      <c r="F84" s="866" t="s">
        <v>527</v>
      </c>
      <c r="G84" s="1369"/>
      <c r="H84" s="752"/>
      <c r="I84" s="773"/>
      <c r="J84" s="977"/>
      <c r="K84" s="1653" t="s">
        <v>124</v>
      </c>
      <c r="L84" s="1215">
        <v>50</v>
      </c>
      <c r="M84" s="970"/>
      <c r="N84" s="969"/>
      <c r="O84" s="968"/>
    </row>
    <row r="85" spans="1:18" s="63" customFormat="1" ht="25.5" customHeight="1" thickBot="1" x14ac:dyDescent="0.3">
      <c r="A85" s="821"/>
      <c r="B85" s="1466"/>
      <c r="C85" s="819"/>
      <c r="D85" s="1652"/>
      <c r="E85" s="806"/>
      <c r="F85" s="866"/>
      <c r="G85" s="1369"/>
      <c r="H85" s="752"/>
      <c r="I85" s="773"/>
      <c r="J85" s="1121"/>
      <c r="K85" s="1651" t="s">
        <v>33</v>
      </c>
      <c r="L85" s="1118">
        <f>SUM(L84)</f>
        <v>50</v>
      </c>
      <c r="M85" s="68"/>
      <c r="N85" s="1589"/>
      <c r="O85" s="1588"/>
    </row>
    <row r="86" spans="1:18" s="63" customFormat="1" ht="26.25" customHeight="1" thickBot="1" x14ac:dyDescent="0.3">
      <c r="A86" s="709" t="s">
        <v>37</v>
      </c>
      <c r="B86" s="1623" t="s">
        <v>39</v>
      </c>
      <c r="C86" s="1650" t="s">
        <v>233</v>
      </c>
      <c r="D86" s="715"/>
      <c r="E86" s="715"/>
      <c r="F86" s="715"/>
      <c r="G86" s="715"/>
      <c r="H86" s="715"/>
      <c r="I86" s="715"/>
      <c r="J86" s="715"/>
      <c r="K86" s="714"/>
      <c r="L86" s="1327">
        <f>L78+L83</f>
        <v>660</v>
      </c>
      <c r="M86" s="712"/>
      <c r="N86" s="711"/>
      <c r="O86" s="710"/>
    </row>
    <row r="87" spans="1:18" s="63" customFormat="1" ht="19.5" customHeight="1" thickBot="1" x14ac:dyDescent="0.3">
      <c r="A87" s="1638" t="s">
        <v>37</v>
      </c>
      <c r="B87" s="1637" t="s">
        <v>109</v>
      </c>
      <c r="C87" s="309" t="s">
        <v>526</v>
      </c>
      <c r="D87" s="1648"/>
      <c r="E87" s="1648"/>
      <c r="F87" s="1648"/>
      <c r="G87" s="1648"/>
      <c r="H87" s="1649"/>
      <c r="I87" s="1648"/>
      <c r="J87" s="1648"/>
      <c r="K87" s="1647"/>
      <c r="L87" s="1647"/>
      <c r="M87" s="1647"/>
      <c r="N87" s="1647"/>
      <c r="O87" s="1646"/>
    </row>
    <row r="88" spans="1:18" s="63" customFormat="1" ht="24.75" customHeight="1" thickBot="1" x14ac:dyDescent="0.3">
      <c r="A88" s="731"/>
      <c r="B88" s="1322"/>
      <c r="C88" s="1035"/>
      <c r="D88" s="1034"/>
      <c r="E88" s="1034"/>
      <c r="F88" s="1034"/>
      <c r="G88" s="1034"/>
      <c r="H88" s="1034"/>
      <c r="I88" s="1034"/>
      <c r="J88" s="1034"/>
      <c r="K88" s="1034"/>
      <c r="L88" s="1033"/>
      <c r="M88" s="1570" t="s">
        <v>525</v>
      </c>
      <c r="N88" s="1645" t="s">
        <v>50</v>
      </c>
      <c r="O88" s="1644">
        <v>1</v>
      </c>
    </row>
    <row r="89" spans="1:18" s="63" customFormat="1" ht="15" customHeight="1" x14ac:dyDescent="0.25">
      <c r="A89" s="1022" t="s">
        <v>37</v>
      </c>
      <c r="B89" s="1021" t="s">
        <v>109</v>
      </c>
      <c r="C89" s="825" t="s">
        <v>37</v>
      </c>
      <c r="D89" s="161" t="s">
        <v>522</v>
      </c>
      <c r="E89" s="160"/>
      <c r="F89" s="159"/>
      <c r="G89" s="801" t="s">
        <v>524</v>
      </c>
      <c r="H89" s="777" t="s">
        <v>44</v>
      </c>
      <c r="I89" s="774" t="s">
        <v>267</v>
      </c>
      <c r="J89" s="982" t="s">
        <v>202</v>
      </c>
      <c r="K89" s="1643" t="s">
        <v>124</v>
      </c>
      <c r="L89" s="1078">
        <f>L92</f>
        <v>70</v>
      </c>
      <c r="M89" s="811"/>
      <c r="N89" s="868"/>
      <c r="O89" s="1173"/>
      <c r="R89" s="621"/>
    </row>
    <row r="90" spans="1:18" s="63" customFormat="1" ht="16.5" customHeight="1" thickBot="1" x14ac:dyDescent="0.3">
      <c r="A90" s="1001"/>
      <c r="B90" s="1000"/>
      <c r="C90" s="819"/>
      <c r="D90" s="500"/>
      <c r="E90" s="499"/>
      <c r="F90" s="498"/>
      <c r="G90" s="787"/>
      <c r="H90" s="752"/>
      <c r="I90" s="773"/>
      <c r="J90" s="977"/>
      <c r="K90" s="1642" t="s">
        <v>140</v>
      </c>
      <c r="L90" s="1116">
        <v>0</v>
      </c>
      <c r="M90" s="1641" t="s">
        <v>523</v>
      </c>
      <c r="N90" s="1640" t="s">
        <v>50</v>
      </c>
      <c r="O90" s="1287">
        <v>90</v>
      </c>
      <c r="P90" s="621"/>
    </row>
    <row r="91" spans="1:18" s="63" customFormat="1" ht="15" customHeight="1" thickBot="1" x14ac:dyDescent="0.25">
      <c r="A91" s="731"/>
      <c r="B91" s="994"/>
      <c r="C91" s="815"/>
      <c r="D91" s="150"/>
      <c r="E91" s="149"/>
      <c r="F91" s="148"/>
      <c r="G91" s="787"/>
      <c r="H91" s="752"/>
      <c r="I91" s="773"/>
      <c r="J91" s="977"/>
      <c r="K91" s="991" t="s">
        <v>33</v>
      </c>
      <c r="L91" s="1116">
        <f>SUM(L89:L90)</f>
        <v>70</v>
      </c>
      <c r="M91" s="1167"/>
      <c r="N91" s="1328"/>
      <c r="O91" s="828"/>
    </row>
    <row r="92" spans="1:18" s="63" customFormat="1" ht="15" customHeight="1" thickBot="1" x14ac:dyDescent="0.3">
      <c r="A92" s="1022" t="s">
        <v>37</v>
      </c>
      <c r="B92" s="1559" t="s">
        <v>109</v>
      </c>
      <c r="C92" s="825" t="s">
        <v>37</v>
      </c>
      <c r="D92" s="756" t="s">
        <v>37</v>
      </c>
      <c r="E92" s="806"/>
      <c r="F92" s="414" t="s">
        <v>522</v>
      </c>
      <c r="G92" s="787"/>
      <c r="H92" s="752"/>
      <c r="I92" s="773"/>
      <c r="J92" s="977"/>
      <c r="K92" s="1639" t="s">
        <v>124</v>
      </c>
      <c r="L92" s="1127">
        <v>70</v>
      </c>
      <c r="M92" s="781"/>
      <c r="N92" s="780"/>
      <c r="O92" s="813"/>
    </row>
    <row r="93" spans="1:18" s="63" customFormat="1" ht="15" customHeight="1" thickBot="1" x14ac:dyDescent="0.25">
      <c r="A93" s="731"/>
      <c r="B93" s="1322"/>
      <c r="C93" s="815"/>
      <c r="D93" s="743"/>
      <c r="E93" s="804"/>
      <c r="F93" s="409"/>
      <c r="G93" s="782"/>
      <c r="H93" s="739"/>
      <c r="I93" s="771"/>
      <c r="J93" s="1121"/>
      <c r="K93" s="1434" t="s">
        <v>33</v>
      </c>
      <c r="L93" s="1045">
        <f>SUM(L92)</f>
        <v>70</v>
      </c>
      <c r="M93" s="781"/>
      <c r="N93" s="780"/>
      <c r="O93" s="813"/>
    </row>
    <row r="94" spans="1:18" s="63" customFormat="1" ht="15" customHeight="1" thickBot="1" x14ac:dyDescent="0.3">
      <c r="A94" s="709" t="s">
        <v>37</v>
      </c>
      <c r="B94" s="716" t="s">
        <v>109</v>
      </c>
      <c r="C94" s="715" t="s">
        <v>233</v>
      </c>
      <c r="D94" s="715"/>
      <c r="E94" s="715"/>
      <c r="F94" s="715"/>
      <c r="G94" s="715"/>
      <c r="H94" s="715"/>
      <c r="I94" s="715"/>
      <c r="J94" s="715"/>
      <c r="K94" s="714"/>
      <c r="L94" s="1327">
        <f>L91</f>
        <v>70</v>
      </c>
      <c r="M94" s="712"/>
      <c r="N94" s="711"/>
      <c r="O94" s="710"/>
    </row>
    <row r="95" spans="1:18" s="63" customFormat="1" ht="15" customHeight="1" thickBot="1" x14ac:dyDescent="0.3">
      <c r="A95" s="1638" t="s">
        <v>37</v>
      </c>
      <c r="B95" s="1637" t="s">
        <v>107</v>
      </c>
      <c r="C95" s="1636" t="s">
        <v>521</v>
      </c>
      <c r="D95" s="1634"/>
      <c r="E95" s="1634"/>
      <c r="F95" s="1634"/>
      <c r="G95" s="1634"/>
      <c r="H95" s="1635"/>
      <c r="I95" s="1634"/>
      <c r="J95" s="1634"/>
      <c r="K95" s="1634"/>
      <c r="L95" s="1634"/>
      <c r="M95" s="1621"/>
      <c r="N95" s="1621"/>
      <c r="O95" s="1633"/>
    </row>
    <row r="96" spans="1:18" s="63" customFormat="1" ht="27.75" customHeight="1" thickBot="1" x14ac:dyDescent="0.3">
      <c r="A96" s="841"/>
      <c r="B96" s="974"/>
      <c r="C96" s="925"/>
      <c r="D96" s="833"/>
      <c r="E96" s="1618"/>
      <c r="F96" s="1618"/>
      <c r="G96" s="1618"/>
      <c r="H96" s="1618"/>
      <c r="I96" s="1618"/>
      <c r="J96" s="1618"/>
      <c r="K96" s="1618"/>
      <c r="L96" s="779"/>
      <c r="M96" s="1570" t="s">
        <v>520</v>
      </c>
      <c r="N96" s="1632" t="s">
        <v>517</v>
      </c>
      <c r="O96" s="910">
        <v>1</v>
      </c>
      <c r="P96" s="621"/>
    </row>
    <row r="97" spans="1:18" s="63" customFormat="1" ht="36" customHeight="1" thickBot="1" x14ac:dyDescent="0.3">
      <c r="A97" s="759"/>
      <c r="B97" s="964"/>
      <c r="C97" s="920"/>
      <c r="D97" s="830"/>
      <c r="E97" s="1321"/>
      <c r="F97" s="1321"/>
      <c r="G97" s="1321"/>
      <c r="H97" s="1321"/>
      <c r="I97" s="1321"/>
      <c r="J97" s="1321"/>
      <c r="K97" s="1321"/>
      <c r="L97" s="776"/>
      <c r="M97" s="1631" t="s">
        <v>519</v>
      </c>
      <c r="N97" s="1630" t="s">
        <v>50</v>
      </c>
      <c r="O97" s="1629" t="s">
        <v>295</v>
      </c>
    </row>
    <row r="98" spans="1:18" s="63" customFormat="1" ht="36.75" customHeight="1" thickBot="1" x14ac:dyDescent="0.3">
      <c r="A98" s="746"/>
      <c r="B98" s="961"/>
      <c r="C98" s="914"/>
      <c r="D98" s="827"/>
      <c r="E98" s="1446"/>
      <c r="F98" s="1446"/>
      <c r="G98" s="1446"/>
      <c r="H98" s="1446"/>
      <c r="I98" s="1446"/>
      <c r="J98" s="1446"/>
      <c r="K98" s="1446"/>
      <c r="L98" s="775"/>
      <c r="M98" s="1626" t="s">
        <v>518</v>
      </c>
      <c r="N98" s="513" t="s">
        <v>517</v>
      </c>
      <c r="O98" s="1628" t="s">
        <v>516</v>
      </c>
    </row>
    <row r="99" spans="1:18" s="63" customFormat="1" ht="15" customHeight="1" x14ac:dyDescent="0.25">
      <c r="A99" s="841" t="s">
        <v>37</v>
      </c>
      <c r="B99" s="1013" t="s">
        <v>107</v>
      </c>
      <c r="C99" s="840" t="s">
        <v>37</v>
      </c>
      <c r="D99" s="161" t="s">
        <v>513</v>
      </c>
      <c r="E99" s="160"/>
      <c r="F99" s="159"/>
      <c r="G99" s="778" t="s">
        <v>515</v>
      </c>
      <c r="H99" s="1627" t="s">
        <v>44</v>
      </c>
      <c r="I99" s="774" t="s">
        <v>267</v>
      </c>
      <c r="J99" s="844" t="s">
        <v>202</v>
      </c>
      <c r="K99" s="1079" t="s">
        <v>124</v>
      </c>
      <c r="L99" s="1078">
        <f>L102</f>
        <v>0</v>
      </c>
      <c r="M99" s="811"/>
      <c r="N99" s="1028"/>
      <c r="O99" s="1173"/>
    </row>
    <row r="100" spans="1:18" s="63" customFormat="1" ht="31.5" customHeight="1" thickBot="1" x14ac:dyDescent="0.3">
      <c r="A100" s="759"/>
      <c r="B100" s="1006"/>
      <c r="C100" s="838"/>
      <c r="D100" s="500"/>
      <c r="E100" s="499"/>
      <c r="F100" s="498"/>
      <c r="G100" s="753"/>
      <c r="H100" s="1625"/>
      <c r="I100" s="773"/>
      <c r="J100" s="843"/>
      <c r="K100" s="1077" t="s">
        <v>140</v>
      </c>
      <c r="L100" s="1116"/>
      <c r="M100" s="1626" t="s">
        <v>514</v>
      </c>
      <c r="N100" s="513" t="s">
        <v>119</v>
      </c>
      <c r="O100" s="910">
        <v>2</v>
      </c>
    </row>
    <row r="101" spans="1:18" s="63" customFormat="1" ht="18" customHeight="1" thickBot="1" x14ac:dyDescent="0.3">
      <c r="A101" s="746"/>
      <c r="B101" s="1004"/>
      <c r="C101" s="836"/>
      <c r="D101" s="150"/>
      <c r="E101" s="149"/>
      <c r="F101" s="148"/>
      <c r="G101" s="753"/>
      <c r="H101" s="1625"/>
      <c r="I101" s="773"/>
      <c r="J101" s="843"/>
      <c r="K101" s="1073" t="s">
        <v>33</v>
      </c>
      <c r="L101" s="1116">
        <f>SUM(L99:L100)</f>
        <v>0</v>
      </c>
      <c r="M101" s="859"/>
      <c r="N101" s="1002"/>
      <c r="O101" s="1162"/>
    </row>
    <row r="102" spans="1:18" s="63" customFormat="1" ht="18" customHeight="1" thickBot="1" x14ac:dyDescent="0.3">
      <c r="A102" s="841" t="s">
        <v>37</v>
      </c>
      <c r="B102" s="877" t="s">
        <v>107</v>
      </c>
      <c r="C102" s="840" t="s">
        <v>37</v>
      </c>
      <c r="D102" s="756" t="s">
        <v>37</v>
      </c>
      <c r="E102" s="806"/>
      <c r="F102" s="414" t="s">
        <v>513</v>
      </c>
      <c r="G102" s="753"/>
      <c r="H102" s="1625"/>
      <c r="I102" s="773"/>
      <c r="J102" s="843"/>
      <c r="K102" s="1057" t="s">
        <v>124</v>
      </c>
      <c r="L102" s="869">
        <v>0</v>
      </c>
      <c r="M102" s="719"/>
      <c r="N102" s="718"/>
      <c r="O102" s="813"/>
    </row>
    <row r="103" spans="1:18" s="63" customFormat="1" ht="18" customHeight="1" thickBot="1" x14ac:dyDescent="0.25">
      <c r="A103" s="746"/>
      <c r="B103" s="874"/>
      <c r="C103" s="836"/>
      <c r="D103" s="743"/>
      <c r="E103" s="804"/>
      <c r="F103" s="409"/>
      <c r="G103" s="740"/>
      <c r="H103" s="1624"/>
      <c r="I103" s="771"/>
      <c r="J103" s="842"/>
      <c r="K103" s="1434" t="s">
        <v>33</v>
      </c>
      <c r="L103" s="1045">
        <f>SUM(L102)</f>
        <v>0</v>
      </c>
      <c r="M103" s="719"/>
      <c r="N103" s="718"/>
      <c r="O103" s="813"/>
    </row>
    <row r="104" spans="1:18" s="63" customFormat="1" ht="15" customHeight="1" thickBot="1" x14ac:dyDescent="0.3">
      <c r="A104" s="709" t="s">
        <v>37</v>
      </c>
      <c r="B104" s="716" t="s">
        <v>107</v>
      </c>
      <c r="C104" s="715" t="s">
        <v>233</v>
      </c>
      <c r="D104" s="715"/>
      <c r="E104" s="715"/>
      <c r="F104" s="715"/>
      <c r="G104" s="715"/>
      <c r="H104" s="715"/>
      <c r="I104" s="715"/>
      <c r="J104" s="715"/>
      <c r="K104" s="714"/>
      <c r="L104" s="1327">
        <f>L101</f>
        <v>0</v>
      </c>
      <c r="M104" s="1043"/>
      <c r="N104" s="1042"/>
      <c r="O104" s="1041"/>
    </row>
    <row r="105" spans="1:18" s="63" customFormat="1" ht="18" customHeight="1" thickBot="1" x14ac:dyDescent="0.3">
      <c r="A105" s="709" t="s">
        <v>37</v>
      </c>
      <c r="B105" s="1623" t="s">
        <v>102</v>
      </c>
      <c r="C105" s="309" t="s">
        <v>512</v>
      </c>
      <c r="D105" s="1621"/>
      <c r="E105" s="1621"/>
      <c r="F105" s="1621"/>
      <c r="G105" s="1621"/>
      <c r="H105" s="1622"/>
      <c r="I105" s="1621"/>
      <c r="J105" s="1621"/>
      <c r="K105" s="1621"/>
      <c r="L105" s="1621"/>
      <c r="M105" s="1620"/>
      <c r="N105" s="1620"/>
      <c r="O105" s="1619"/>
    </row>
    <row r="106" spans="1:18" s="63" customFormat="1" ht="40.5" customHeight="1" thickBot="1" x14ac:dyDescent="0.3">
      <c r="A106" s="841"/>
      <c r="B106" s="974"/>
      <c r="C106" s="925"/>
      <c r="D106" s="1618"/>
      <c r="E106" s="1618"/>
      <c r="F106" s="1618"/>
      <c r="G106" s="1618"/>
      <c r="H106" s="1618"/>
      <c r="I106" s="1618"/>
      <c r="J106" s="1618"/>
      <c r="K106" s="1618"/>
      <c r="L106" s="779"/>
      <c r="M106" s="1617" t="s">
        <v>511</v>
      </c>
      <c r="N106" s="1054" t="s">
        <v>79</v>
      </c>
      <c r="O106" s="1616" t="s">
        <v>242</v>
      </c>
    </row>
    <row r="107" spans="1:18" s="63" customFormat="1" ht="31.5" customHeight="1" thickBot="1" x14ac:dyDescent="0.3">
      <c r="A107" s="746"/>
      <c r="B107" s="961"/>
      <c r="C107" s="914"/>
      <c r="D107" s="1446"/>
      <c r="E107" s="1446"/>
      <c r="F107" s="1446"/>
      <c r="G107" s="1446"/>
      <c r="H107" s="1446"/>
      <c r="I107" s="1446"/>
      <c r="J107" s="1446"/>
      <c r="K107" s="1446"/>
      <c r="L107" s="775"/>
      <c r="M107" s="1615" t="s">
        <v>510</v>
      </c>
      <c r="N107" s="1614" t="s">
        <v>50</v>
      </c>
      <c r="O107" s="1613">
        <v>1</v>
      </c>
    </row>
    <row r="108" spans="1:18" s="63" customFormat="1" ht="30" customHeight="1" x14ac:dyDescent="0.25">
      <c r="A108" s="841" t="s">
        <v>37</v>
      </c>
      <c r="B108" s="1013" t="s">
        <v>102</v>
      </c>
      <c r="C108" s="840" t="s">
        <v>37</v>
      </c>
      <c r="D108" s="161" t="s">
        <v>509</v>
      </c>
      <c r="E108" s="160"/>
      <c r="F108" s="159"/>
      <c r="G108" s="778" t="s">
        <v>508</v>
      </c>
      <c r="H108" s="777" t="s">
        <v>44</v>
      </c>
      <c r="I108" s="774" t="s">
        <v>507</v>
      </c>
      <c r="J108" s="844" t="s">
        <v>506</v>
      </c>
      <c r="K108" s="1079" t="s">
        <v>124</v>
      </c>
      <c r="L108" s="1078">
        <f>L112</f>
        <v>0</v>
      </c>
      <c r="M108" s="1071" t="s">
        <v>505</v>
      </c>
      <c r="N108" s="1612" t="s">
        <v>477</v>
      </c>
      <c r="O108" s="1223" t="s">
        <v>437</v>
      </c>
      <c r="R108" s="621"/>
    </row>
    <row r="109" spans="1:18" s="63" customFormat="1" ht="15" customHeight="1" x14ac:dyDescent="0.25">
      <c r="A109" s="759"/>
      <c r="B109" s="1006"/>
      <c r="C109" s="838"/>
      <c r="D109" s="500"/>
      <c r="E109" s="499"/>
      <c r="F109" s="498"/>
      <c r="G109" s="753"/>
      <c r="H109" s="752"/>
      <c r="I109" s="773"/>
      <c r="J109" s="843"/>
      <c r="K109" s="1077" t="s">
        <v>140</v>
      </c>
      <c r="L109" s="1076">
        <f>SUM(L113)</f>
        <v>0</v>
      </c>
      <c r="M109" s="794"/>
      <c r="N109" s="1005"/>
      <c r="O109" s="799"/>
    </row>
    <row r="110" spans="1:18" s="63" customFormat="1" ht="15" customHeight="1" thickBot="1" x14ac:dyDescent="0.3">
      <c r="A110" s="759"/>
      <c r="B110" s="1006"/>
      <c r="C110" s="838"/>
      <c r="D110" s="500"/>
      <c r="E110" s="499"/>
      <c r="F110" s="498"/>
      <c r="G110" s="753"/>
      <c r="H110" s="752"/>
      <c r="I110" s="773"/>
      <c r="J110" s="843"/>
      <c r="K110" s="1075" t="s">
        <v>141</v>
      </c>
      <c r="L110" s="1072">
        <f>L114</f>
        <v>0</v>
      </c>
      <c r="M110" s="794"/>
      <c r="N110" s="1005"/>
      <c r="O110" s="799"/>
    </row>
    <row r="111" spans="1:18" s="63" customFormat="1" ht="18.75" customHeight="1" thickBot="1" x14ac:dyDescent="0.3">
      <c r="A111" s="746"/>
      <c r="B111" s="1004"/>
      <c r="C111" s="836"/>
      <c r="D111" s="150"/>
      <c r="E111" s="149"/>
      <c r="F111" s="148"/>
      <c r="G111" s="753"/>
      <c r="H111" s="752"/>
      <c r="I111" s="773"/>
      <c r="J111" s="843"/>
      <c r="K111" s="1073" t="s">
        <v>33</v>
      </c>
      <c r="L111" s="1072">
        <f>SUM(L108:L110)</f>
        <v>0</v>
      </c>
      <c r="M111" s="859"/>
      <c r="N111" s="1002"/>
      <c r="O111" s="1162"/>
    </row>
    <row r="112" spans="1:18" s="63" customFormat="1" ht="18.75" customHeight="1" thickBot="1" x14ac:dyDescent="0.3">
      <c r="A112" s="821" t="s">
        <v>37</v>
      </c>
      <c r="B112" s="980" t="s">
        <v>102</v>
      </c>
      <c r="C112" s="1596" t="s">
        <v>37</v>
      </c>
      <c r="D112" s="1611" t="s">
        <v>37</v>
      </c>
      <c r="E112" s="806"/>
      <c r="F112" s="866" t="s">
        <v>504</v>
      </c>
      <c r="G112" s="753"/>
      <c r="H112" s="752"/>
      <c r="I112" s="773"/>
      <c r="J112" s="843"/>
      <c r="K112" s="1057" t="s">
        <v>124</v>
      </c>
      <c r="L112" s="1590"/>
      <c r="M112" s="1439"/>
      <c r="N112" s="969"/>
      <c r="O112" s="968"/>
      <c r="P112" s="621"/>
      <c r="R112" s="621"/>
    </row>
    <row r="113" spans="1:18" s="63" customFormat="1" ht="18.75" customHeight="1" thickBot="1" x14ac:dyDescent="0.3">
      <c r="A113" s="821"/>
      <c r="B113" s="980"/>
      <c r="C113" s="1596"/>
      <c r="D113" s="1611"/>
      <c r="E113" s="806"/>
      <c r="F113" s="866"/>
      <c r="G113" s="753"/>
      <c r="H113" s="752"/>
      <c r="I113" s="773"/>
      <c r="J113" s="843"/>
      <c r="K113" s="480" t="s">
        <v>140</v>
      </c>
      <c r="L113" s="1127">
        <v>0</v>
      </c>
      <c r="M113" s="785"/>
      <c r="N113" s="965"/>
      <c r="O113" s="717"/>
      <c r="P113" s="621"/>
    </row>
    <row r="114" spans="1:18" s="63" customFormat="1" ht="19.5" customHeight="1" thickBot="1" x14ac:dyDescent="0.3">
      <c r="A114" s="821"/>
      <c r="B114" s="980"/>
      <c r="C114" s="1596"/>
      <c r="D114" s="1611"/>
      <c r="E114" s="806"/>
      <c r="F114" s="866"/>
      <c r="G114" s="753"/>
      <c r="H114" s="752"/>
      <c r="I114" s="773"/>
      <c r="J114" s="843"/>
      <c r="K114" s="480" t="s">
        <v>141</v>
      </c>
      <c r="L114" s="1127"/>
      <c r="M114" s="785"/>
      <c r="N114" s="965"/>
      <c r="O114" s="717"/>
      <c r="P114" s="621"/>
      <c r="R114" s="621"/>
    </row>
    <row r="115" spans="1:18" s="63" customFormat="1" ht="19.5" customHeight="1" thickBot="1" x14ac:dyDescent="0.3">
      <c r="A115" s="731"/>
      <c r="B115" s="994"/>
      <c r="C115" s="1423"/>
      <c r="D115" s="1610"/>
      <c r="E115" s="804"/>
      <c r="F115" s="322"/>
      <c r="G115" s="753"/>
      <c r="H115" s="752"/>
      <c r="I115" s="771"/>
      <c r="J115" s="842"/>
      <c r="K115" s="1599" t="s">
        <v>33</v>
      </c>
      <c r="L115" s="1045">
        <f>SUM(L112:L114)</f>
        <v>0</v>
      </c>
      <c r="M115" s="781"/>
      <c r="N115" s="985"/>
      <c r="O115" s="813"/>
    </row>
    <row r="116" spans="1:18" s="63" customFormat="1" ht="19.5" customHeight="1" thickBot="1" x14ac:dyDescent="0.3">
      <c r="A116" s="821" t="s">
        <v>37</v>
      </c>
      <c r="B116" s="980" t="s">
        <v>102</v>
      </c>
      <c r="C116" s="1596" t="s">
        <v>37</v>
      </c>
      <c r="D116" s="1601" t="s">
        <v>39</v>
      </c>
      <c r="E116" s="755"/>
      <c r="F116" s="351" t="s">
        <v>503</v>
      </c>
      <c r="G116" s="753"/>
      <c r="H116" s="752"/>
      <c r="I116" s="755" t="s">
        <v>43</v>
      </c>
      <c r="J116" s="1600" t="s">
        <v>502</v>
      </c>
      <c r="K116" s="1057" t="s">
        <v>124</v>
      </c>
      <c r="L116" s="1609">
        <v>0</v>
      </c>
      <c r="M116" s="1608" t="s">
        <v>501</v>
      </c>
      <c r="N116" s="1607" t="s">
        <v>119</v>
      </c>
      <c r="O116" s="1606">
        <v>1</v>
      </c>
    </row>
    <row r="117" spans="1:18" s="63" customFormat="1" ht="19.5" customHeight="1" thickBot="1" x14ac:dyDescent="0.3">
      <c r="A117" s="1001"/>
      <c r="B117" s="1000"/>
      <c r="C117" s="1602"/>
      <c r="D117" s="1601"/>
      <c r="E117" s="755"/>
      <c r="F117" s="772"/>
      <c r="G117" s="753"/>
      <c r="H117" s="752"/>
      <c r="I117" s="755"/>
      <c r="J117" s="1600"/>
      <c r="K117" s="480" t="s">
        <v>140</v>
      </c>
      <c r="L117" s="1184">
        <v>0</v>
      </c>
      <c r="M117" s="1605"/>
      <c r="N117" s="1604"/>
      <c r="O117" s="1603"/>
    </row>
    <row r="118" spans="1:18" s="63" customFormat="1" ht="19.5" customHeight="1" thickBot="1" x14ac:dyDescent="0.3">
      <c r="A118" s="1001"/>
      <c r="B118" s="1000"/>
      <c r="C118" s="1602"/>
      <c r="D118" s="1601"/>
      <c r="E118" s="755"/>
      <c r="F118" s="772"/>
      <c r="G118" s="753"/>
      <c r="H118" s="752"/>
      <c r="I118" s="755"/>
      <c r="J118" s="1600"/>
      <c r="K118" s="480" t="s">
        <v>141</v>
      </c>
      <c r="L118" s="1184">
        <v>0</v>
      </c>
      <c r="M118" s="785"/>
      <c r="N118" s="965"/>
      <c r="O118" s="717"/>
    </row>
    <row r="119" spans="1:18" s="63" customFormat="1" ht="19.5" customHeight="1" thickBot="1" x14ac:dyDescent="0.3">
      <c r="A119" s="1001"/>
      <c r="B119" s="1000"/>
      <c r="C119" s="1602"/>
      <c r="D119" s="1601"/>
      <c r="E119" s="755"/>
      <c r="F119" s="772"/>
      <c r="G119" s="740"/>
      <c r="H119" s="739"/>
      <c r="I119" s="755"/>
      <c r="J119" s="1600"/>
      <c r="K119" s="1599" t="s">
        <v>33</v>
      </c>
      <c r="L119" s="1045">
        <f>SUM(L116:L118)</f>
        <v>0</v>
      </c>
      <c r="M119" s="785"/>
      <c r="N119" s="965"/>
      <c r="O119" s="717"/>
    </row>
    <row r="120" spans="1:18" s="63" customFormat="1" ht="15" customHeight="1" x14ac:dyDescent="0.25">
      <c r="A120" s="821" t="s">
        <v>37</v>
      </c>
      <c r="B120" s="980" t="s">
        <v>102</v>
      </c>
      <c r="C120" s="1596" t="s">
        <v>39</v>
      </c>
      <c r="D120" s="161" t="s">
        <v>496</v>
      </c>
      <c r="E120" s="160"/>
      <c r="F120" s="159"/>
      <c r="G120" s="778" t="s">
        <v>500</v>
      </c>
      <c r="H120" s="777" t="s">
        <v>44</v>
      </c>
      <c r="I120" s="774" t="s">
        <v>499</v>
      </c>
      <c r="J120" s="844" t="s">
        <v>498</v>
      </c>
      <c r="K120" s="1598" t="s">
        <v>124</v>
      </c>
      <c r="L120" s="1078">
        <f>L123</f>
        <v>0</v>
      </c>
      <c r="M120" s="1406" t="s">
        <v>497</v>
      </c>
      <c r="N120" s="1054" t="s">
        <v>50</v>
      </c>
      <c r="O120" s="1597"/>
    </row>
    <row r="121" spans="1:18" s="63" customFormat="1" ht="23.25" customHeight="1" thickBot="1" x14ac:dyDescent="0.3">
      <c r="A121" s="821"/>
      <c r="B121" s="980"/>
      <c r="C121" s="1596"/>
      <c r="D121" s="500"/>
      <c r="E121" s="499"/>
      <c r="F121" s="498"/>
      <c r="G121" s="753"/>
      <c r="H121" s="752"/>
      <c r="I121" s="773"/>
      <c r="J121" s="843"/>
      <c r="K121" s="1595" t="s">
        <v>140</v>
      </c>
      <c r="L121" s="1594">
        <f>L124</f>
        <v>0</v>
      </c>
      <c r="M121" s="1593"/>
      <c r="N121" s="1462"/>
      <c r="O121" s="1592"/>
    </row>
    <row r="122" spans="1:18" s="63" customFormat="1" ht="15" customHeight="1" thickBot="1" x14ac:dyDescent="0.3">
      <c r="A122" s="817"/>
      <c r="B122" s="1110"/>
      <c r="C122" s="1591"/>
      <c r="D122" s="150"/>
      <c r="E122" s="149"/>
      <c r="F122" s="148"/>
      <c r="G122" s="753"/>
      <c r="H122" s="752"/>
      <c r="I122" s="773"/>
      <c r="J122" s="843"/>
      <c r="K122" s="1073" t="s">
        <v>33</v>
      </c>
      <c r="L122" s="1118">
        <f>SUM(L120:L121)</f>
        <v>0</v>
      </c>
      <c r="M122" s="859"/>
      <c r="N122" s="1002"/>
      <c r="O122" s="1162"/>
    </row>
    <row r="123" spans="1:18" s="63" customFormat="1" ht="15" customHeight="1" thickBot="1" x14ac:dyDescent="0.3">
      <c r="A123" s="821" t="s">
        <v>37</v>
      </c>
      <c r="B123" s="1183" t="s">
        <v>102</v>
      </c>
      <c r="C123" s="840" t="s">
        <v>39</v>
      </c>
      <c r="D123" s="1390" t="s">
        <v>37</v>
      </c>
      <c r="E123" s="806"/>
      <c r="F123" s="772" t="s">
        <v>496</v>
      </c>
      <c r="G123" s="753"/>
      <c r="H123" s="752"/>
      <c r="I123" s="773"/>
      <c r="J123" s="843"/>
      <c r="K123" s="1057" t="s">
        <v>124</v>
      </c>
      <c r="L123" s="1590">
        <v>0</v>
      </c>
      <c r="M123" s="1016"/>
      <c r="N123" s="1589"/>
      <c r="O123" s="1588"/>
    </row>
    <row r="124" spans="1:18" s="63" customFormat="1" ht="15" customHeight="1" thickBot="1" x14ac:dyDescent="0.3">
      <c r="A124" s="821"/>
      <c r="B124" s="1183"/>
      <c r="C124" s="838"/>
      <c r="D124" s="1390"/>
      <c r="E124" s="806"/>
      <c r="F124" s="772"/>
      <c r="G124" s="753"/>
      <c r="H124" s="752"/>
      <c r="I124" s="773"/>
      <c r="J124" s="843"/>
      <c r="K124" s="1091" t="s">
        <v>140</v>
      </c>
      <c r="L124" s="1127">
        <v>0</v>
      </c>
      <c r="M124" s="781"/>
      <c r="N124" s="985"/>
      <c r="O124" s="813"/>
    </row>
    <row r="125" spans="1:18" s="63" customFormat="1" ht="15" customHeight="1" thickBot="1" x14ac:dyDescent="0.25">
      <c r="A125" s="731"/>
      <c r="B125" s="1322"/>
      <c r="C125" s="836"/>
      <c r="D125" s="1389"/>
      <c r="E125" s="804"/>
      <c r="F125" s="289"/>
      <c r="G125" s="740"/>
      <c r="H125" s="739"/>
      <c r="I125" s="771"/>
      <c r="J125" s="842"/>
      <c r="K125" s="1434" t="s">
        <v>33</v>
      </c>
      <c r="L125" s="1045">
        <f>SUM(L123)</f>
        <v>0</v>
      </c>
      <c r="M125" s="781"/>
      <c r="N125" s="985"/>
      <c r="O125" s="813"/>
    </row>
    <row r="126" spans="1:18" s="63" customFormat="1" ht="26.25" customHeight="1" thickBot="1" x14ac:dyDescent="0.3">
      <c r="A126" s="709" t="s">
        <v>37</v>
      </c>
      <c r="B126" s="716" t="s">
        <v>102</v>
      </c>
      <c r="C126" s="715" t="s">
        <v>233</v>
      </c>
      <c r="D126" s="715"/>
      <c r="E126" s="715"/>
      <c r="F126" s="715"/>
      <c r="G126" s="715"/>
      <c r="H126" s="715"/>
      <c r="I126" s="715"/>
      <c r="J126" s="715"/>
      <c r="K126" s="714"/>
      <c r="L126" s="1327">
        <f>L111+L122</f>
        <v>0</v>
      </c>
      <c r="M126" s="712"/>
      <c r="N126" s="711"/>
      <c r="O126" s="710"/>
    </row>
    <row r="127" spans="1:18" s="63" customFormat="1" ht="21" customHeight="1" thickBot="1" x14ac:dyDescent="0.3">
      <c r="A127" s="709" t="s">
        <v>37</v>
      </c>
      <c r="B127" s="708" t="s">
        <v>232</v>
      </c>
      <c r="C127" s="707"/>
      <c r="D127" s="707"/>
      <c r="E127" s="707"/>
      <c r="F127" s="707"/>
      <c r="G127" s="707"/>
      <c r="H127" s="707"/>
      <c r="I127" s="707"/>
      <c r="J127" s="707"/>
      <c r="K127" s="706"/>
      <c r="L127" s="705">
        <f>L39+L86+L94+L104+L126</f>
        <v>1180</v>
      </c>
      <c r="M127" s="704"/>
      <c r="N127" s="703"/>
      <c r="O127" s="702"/>
      <c r="Q127" s="621"/>
    </row>
    <row r="128" spans="1:18" s="63" customFormat="1" ht="24.75" customHeight="1" thickBot="1" x14ac:dyDescent="0.3">
      <c r="A128" s="1584" t="s">
        <v>39</v>
      </c>
      <c r="B128" s="1587" t="s">
        <v>495</v>
      </c>
      <c r="C128" s="1586"/>
      <c r="D128" s="1586"/>
      <c r="E128" s="1586"/>
      <c r="F128" s="1586"/>
      <c r="G128" s="1586"/>
      <c r="H128" s="1586"/>
      <c r="I128" s="1586"/>
      <c r="J128" s="1586"/>
      <c r="K128" s="1586"/>
      <c r="L128" s="1586"/>
      <c r="M128" s="1586"/>
      <c r="N128" s="1586"/>
      <c r="O128" s="1585"/>
    </row>
    <row r="129" spans="1:17" s="63" customFormat="1" ht="18.75" customHeight="1" thickBot="1" x14ac:dyDescent="0.3">
      <c r="A129" s="1584"/>
      <c r="B129" s="1583"/>
      <c r="C129" s="1582"/>
      <c r="D129" s="1582"/>
      <c r="E129" s="1582"/>
      <c r="F129" s="1582"/>
      <c r="G129" s="1582"/>
      <c r="H129" s="1582"/>
      <c r="I129" s="1582"/>
      <c r="J129" s="1582"/>
      <c r="K129" s="1582"/>
      <c r="L129" s="1581"/>
      <c r="M129" s="1580" t="s">
        <v>494</v>
      </c>
      <c r="N129" s="1414" t="s">
        <v>79</v>
      </c>
      <c r="O129" s="1579">
        <v>76.25</v>
      </c>
    </row>
    <row r="130" spans="1:17" s="63" customFormat="1" ht="25.5" customHeight="1" thickBot="1" x14ac:dyDescent="0.3">
      <c r="A130" s="709" t="s">
        <v>39</v>
      </c>
      <c r="B130" s="1313" t="s">
        <v>37</v>
      </c>
      <c r="C130" s="1578" t="s">
        <v>493</v>
      </c>
      <c r="D130" s="1577"/>
      <c r="E130" s="1577"/>
      <c r="F130" s="1577"/>
      <c r="G130" s="1575"/>
      <c r="H130" s="1576"/>
      <c r="I130" s="1575"/>
      <c r="J130" s="1575"/>
      <c r="K130" s="1575"/>
      <c r="L130" s="1575"/>
      <c r="M130" s="1575"/>
      <c r="N130" s="1575"/>
      <c r="O130" s="1454"/>
    </row>
    <row r="131" spans="1:17" s="63" customFormat="1" ht="27.75" customHeight="1" thickBot="1" x14ac:dyDescent="0.3">
      <c r="A131" s="1022"/>
      <c r="B131" s="1559"/>
      <c r="C131" s="1574"/>
      <c r="D131" s="1572"/>
      <c r="E131" s="1572"/>
      <c r="F131" s="1572"/>
      <c r="G131" s="1572"/>
      <c r="H131" s="1573"/>
      <c r="I131" s="1572"/>
      <c r="J131" s="1572"/>
      <c r="K131" s="1572"/>
      <c r="L131" s="1571"/>
      <c r="M131" s="1570" t="s">
        <v>492</v>
      </c>
      <c r="N131" s="1569" t="s">
        <v>491</v>
      </c>
      <c r="O131" s="1568">
        <v>19</v>
      </c>
      <c r="P131" s="1447"/>
      <c r="Q131" s="621"/>
    </row>
    <row r="132" spans="1:17" s="63" customFormat="1" ht="28.5" customHeight="1" x14ac:dyDescent="0.25">
      <c r="A132" s="841" t="s">
        <v>39</v>
      </c>
      <c r="B132" s="877" t="s">
        <v>37</v>
      </c>
      <c r="C132" s="825" t="s">
        <v>37</v>
      </c>
      <c r="D132" s="160" t="s">
        <v>488</v>
      </c>
      <c r="E132" s="160"/>
      <c r="F132" s="159"/>
      <c r="G132" s="1029" t="s">
        <v>490</v>
      </c>
      <c r="H132" s="777" t="s">
        <v>44</v>
      </c>
      <c r="I132" s="774" t="s">
        <v>267</v>
      </c>
      <c r="J132" s="1567" t="s">
        <v>202</v>
      </c>
      <c r="K132" s="1478" t="s">
        <v>124</v>
      </c>
      <c r="L132" s="1566">
        <f>L136</f>
        <v>0</v>
      </c>
      <c r="M132" s="1071" t="s">
        <v>489</v>
      </c>
      <c r="N132" s="1565" t="s">
        <v>50</v>
      </c>
      <c r="O132" s="1564">
        <v>210</v>
      </c>
    </row>
    <row r="133" spans="1:17" s="63" customFormat="1" ht="11.25" customHeight="1" x14ac:dyDescent="0.25">
      <c r="A133" s="759"/>
      <c r="B133" s="876"/>
      <c r="C133" s="819"/>
      <c r="D133" s="499"/>
      <c r="E133" s="499"/>
      <c r="F133" s="498"/>
      <c r="G133" s="1019"/>
      <c r="H133" s="752"/>
      <c r="I133" s="773"/>
      <c r="J133" s="1556"/>
      <c r="K133" s="1470" t="s">
        <v>140</v>
      </c>
      <c r="L133" s="1563"/>
      <c r="M133" s="1009"/>
      <c r="N133" s="1561"/>
      <c r="O133" s="1560"/>
    </row>
    <row r="134" spans="1:17" s="63" customFormat="1" ht="15" customHeight="1" thickBot="1" x14ac:dyDescent="0.3">
      <c r="A134" s="759"/>
      <c r="B134" s="876"/>
      <c r="C134" s="819"/>
      <c r="D134" s="499"/>
      <c r="E134" s="499"/>
      <c r="F134" s="498"/>
      <c r="G134" s="1019"/>
      <c r="H134" s="752"/>
      <c r="I134" s="773"/>
      <c r="J134" s="1556"/>
      <c r="K134" s="1509" t="s">
        <v>298</v>
      </c>
      <c r="L134" s="1562"/>
      <c r="M134" s="1009"/>
      <c r="N134" s="1561"/>
      <c r="O134" s="1560"/>
    </row>
    <row r="135" spans="1:17" s="63" customFormat="1" ht="18" customHeight="1" thickBot="1" x14ac:dyDescent="0.3">
      <c r="A135" s="746"/>
      <c r="B135" s="874"/>
      <c r="C135" s="815"/>
      <c r="D135" s="149"/>
      <c r="E135" s="149"/>
      <c r="F135" s="148"/>
      <c r="G135" s="1019"/>
      <c r="H135" s="752"/>
      <c r="I135" s="773"/>
      <c r="J135" s="1556"/>
      <c r="K135" s="972" t="s">
        <v>33</v>
      </c>
      <c r="L135" s="1118">
        <f>SUM(L132:L134)</f>
        <v>0</v>
      </c>
      <c r="M135" s="859"/>
      <c r="N135" s="1002"/>
      <c r="O135" s="857"/>
    </row>
    <row r="136" spans="1:17" s="63" customFormat="1" ht="25.5" customHeight="1" thickBot="1" x14ac:dyDescent="0.3">
      <c r="A136" s="1022" t="s">
        <v>39</v>
      </c>
      <c r="B136" s="1559" t="s">
        <v>37</v>
      </c>
      <c r="C136" s="1558" t="s">
        <v>37</v>
      </c>
      <c r="D136" s="998" t="s">
        <v>37</v>
      </c>
      <c r="E136" s="1557"/>
      <c r="F136" s="351" t="s">
        <v>488</v>
      </c>
      <c r="G136" s="1019"/>
      <c r="H136" s="752"/>
      <c r="I136" s="773"/>
      <c r="J136" s="1556"/>
      <c r="K136" s="1491" t="s">
        <v>124</v>
      </c>
      <c r="L136" s="1555">
        <v>0</v>
      </c>
      <c r="M136" s="811"/>
      <c r="N136" s="1028"/>
      <c r="O136" s="1027"/>
    </row>
    <row r="137" spans="1:17" s="63" customFormat="1" ht="19.149999999999999" customHeight="1" thickBot="1" x14ac:dyDescent="0.3">
      <c r="A137" s="731"/>
      <c r="B137" s="1322"/>
      <c r="C137" s="1554"/>
      <c r="D137" s="1553"/>
      <c r="E137" s="1552"/>
      <c r="F137" s="289"/>
      <c r="G137" s="1017"/>
      <c r="H137" s="739"/>
      <c r="I137" s="771"/>
      <c r="J137" s="1551"/>
      <c r="K137" s="1481" t="s">
        <v>33</v>
      </c>
      <c r="L137" s="1060">
        <f>SUM(L136)</f>
        <v>0</v>
      </c>
      <c r="M137" s="859"/>
      <c r="N137" s="1002"/>
      <c r="O137" s="857"/>
    </row>
    <row r="138" spans="1:17" s="63" customFormat="1" ht="13.5" customHeight="1" x14ac:dyDescent="0.25">
      <c r="A138" s="770" t="s">
        <v>39</v>
      </c>
      <c r="B138" s="1531" t="s">
        <v>37</v>
      </c>
      <c r="C138" s="1492" t="s">
        <v>39</v>
      </c>
      <c r="D138" s="1550"/>
      <c r="E138" s="1549"/>
      <c r="F138" s="226" t="s">
        <v>487</v>
      </c>
      <c r="G138" s="1530" t="s">
        <v>486</v>
      </c>
      <c r="H138" s="777" t="s">
        <v>44</v>
      </c>
      <c r="I138" s="774" t="s">
        <v>267</v>
      </c>
      <c r="J138" s="982" t="s">
        <v>202</v>
      </c>
      <c r="K138" s="1430" t="s">
        <v>141</v>
      </c>
      <c r="L138" s="1548">
        <f>L145</f>
        <v>0</v>
      </c>
      <c r="M138" s="1071"/>
      <c r="N138" s="1475"/>
      <c r="O138" s="1547"/>
    </row>
    <row r="139" spans="1:17" s="63" customFormat="1" ht="18.75" customHeight="1" x14ac:dyDescent="0.25">
      <c r="A139" s="821"/>
      <c r="B139" s="1521"/>
      <c r="C139" s="1485"/>
      <c r="D139" s="1545"/>
      <c r="E139" s="1544"/>
      <c r="F139" s="428"/>
      <c r="G139" s="1520"/>
      <c r="H139" s="752"/>
      <c r="I139" s="773"/>
      <c r="J139" s="977"/>
      <c r="K139" s="1546" t="s">
        <v>140</v>
      </c>
      <c r="L139" s="1542">
        <f>L144</f>
        <v>0</v>
      </c>
      <c r="M139" s="1541"/>
      <c r="N139" s="1462"/>
      <c r="O139" s="1540"/>
    </row>
    <row r="140" spans="1:17" s="63" customFormat="1" ht="20.25" customHeight="1" x14ac:dyDescent="0.25">
      <c r="A140" s="821"/>
      <c r="B140" s="1521"/>
      <c r="C140" s="1485"/>
      <c r="D140" s="1545"/>
      <c r="E140" s="1544"/>
      <c r="F140" s="428"/>
      <c r="G140" s="1520"/>
      <c r="H140" s="752"/>
      <c r="I140" s="773"/>
      <c r="J140" s="1537"/>
      <c r="K140" s="1429" t="s">
        <v>124</v>
      </c>
      <c r="L140" s="1542">
        <f>L143</f>
        <v>0</v>
      </c>
      <c r="M140" s="1541"/>
      <c r="N140" s="1462"/>
      <c r="O140" s="1540"/>
    </row>
    <row r="141" spans="1:17" s="63" customFormat="1" ht="14.25" customHeight="1" x14ac:dyDescent="0.25">
      <c r="A141" s="821"/>
      <c r="B141" s="1521"/>
      <c r="C141" s="1485"/>
      <c r="D141" s="1545"/>
      <c r="E141" s="1544"/>
      <c r="F141" s="428"/>
      <c r="G141" s="1520"/>
      <c r="H141" s="752"/>
      <c r="I141" s="773"/>
      <c r="J141" s="1537"/>
      <c r="K141" s="1543" t="s">
        <v>298</v>
      </c>
      <c r="L141" s="1542">
        <f>L146</f>
        <v>0</v>
      </c>
      <c r="M141" s="1541"/>
      <c r="N141" s="1462"/>
      <c r="O141" s="1540"/>
    </row>
    <row r="142" spans="1:17" s="63" customFormat="1" ht="16.5" customHeight="1" thickBot="1" x14ac:dyDescent="0.3">
      <c r="A142" s="821"/>
      <c r="B142" s="1521"/>
      <c r="C142" s="1485"/>
      <c r="D142" s="1539"/>
      <c r="E142" s="1538"/>
      <c r="F142" s="219"/>
      <c r="G142" s="1515"/>
      <c r="H142" s="752"/>
      <c r="I142" s="773"/>
      <c r="J142" s="1537"/>
      <c r="K142" s="1536" t="s">
        <v>33</v>
      </c>
      <c r="L142" s="1535">
        <f>L147</f>
        <v>0</v>
      </c>
      <c r="M142" s="1534"/>
      <c r="N142" s="1533"/>
      <c r="O142" s="1532"/>
    </row>
    <row r="143" spans="1:17" s="63" customFormat="1" ht="19.5" customHeight="1" x14ac:dyDescent="0.25">
      <c r="A143" s="770" t="s">
        <v>39</v>
      </c>
      <c r="B143" s="1531" t="s">
        <v>37</v>
      </c>
      <c r="C143" s="1492" t="s">
        <v>39</v>
      </c>
      <c r="D143" s="824" t="s">
        <v>37</v>
      </c>
      <c r="E143" s="774"/>
      <c r="F143" s="351" t="s">
        <v>485</v>
      </c>
      <c r="G143" s="1530" t="s">
        <v>484</v>
      </c>
      <c r="H143" s="752"/>
      <c r="I143" s="773"/>
      <c r="J143" s="1529"/>
      <c r="K143" s="1130" t="s">
        <v>124</v>
      </c>
      <c r="L143" s="1129">
        <v>0</v>
      </c>
      <c r="M143" s="924" t="s">
        <v>483</v>
      </c>
      <c r="N143" s="1528" t="s">
        <v>79</v>
      </c>
      <c r="O143" s="1095">
        <v>30</v>
      </c>
    </row>
    <row r="144" spans="1:17" s="63" customFormat="1" ht="15.75" customHeight="1" x14ac:dyDescent="0.25">
      <c r="A144" s="821"/>
      <c r="B144" s="1521"/>
      <c r="C144" s="1485"/>
      <c r="D144" s="818"/>
      <c r="E144" s="773"/>
      <c r="F144" s="772"/>
      <c r="G144" s="1520"/>
      <c r="H144" s="752"/>
      <c r="I144" s="773"/>
      <c r="J144" s="1519"/>
      <c r="K144" s="1527" t="s">
        <v>140</v>
      </c>
      <c r="L144" s="1488"/>
      <c r="M144" s="1167"/>
      <c r="N144" s="1526"/>
      <c r="O144" s="1525"/>
    </row>
    <row r="145" spans="1:15" s="63" customFormat="1" ht="15.75" customHeight="1" x14ac:dyDescent="0.25">
      <c r="A145" s="821"/>
      <c r="B145" s="1521"/>
      <c r="C145" s="1485"/>
      <c r="D145" s="818"/>
      <c r="E145" s="773"/>
      <c r="F145" s="772"/>
      <c r="G145" s="1520"/>
      <c r="H145" s="752"/>
      <c r="I145" s="773"/>
      <c r="J145" s="1519"/>
      <c r="K145" s="1524" t="s">
        <v>141</v>
      </c>
      <c r="L145" s="1488"/>
      <c r="M145" s="1272"/>
      <c r="N145" s="1523"/>
      <c r="O145" s="1522"/>
    </row>
    <row r="146" spans="1:15" s="63" customFormat="1" ht="15" customHeight="1" thickBot="1" x14ac:dyDescent="0.3">
      <c r="A146" s="821"/>
      <c r="B146" s="1521"/>
      <c r="C146" s="1485"/>
      <c r="D146" s="818"/>
      <c r="E146" s="773"/>
      <c r="F146" s="772"/>
      <c r="G146" s="1520"/>
      <c r="H146" s="752"/>
      <c r="I146" s="773"/>
      <c r="J146" s="1519"/>
      <c r="K146" s="1518" t="s">
        <v>298</v>
      </c>
      <c r="L146" s="1517"/>
      <c r="M146" s="794"/>
      <c r="N146" s="1005"/>
      <c r="O146" s="863"/>
    </row>
    <row r="147" spans="1:15" s="63" customFormat="1" ht="15.75" customHeight="1" thickBot="1" x14ac:dyDescent="0.3">
      <c r="A147" s="817"/>
      <c r="B147" s="1516"/>
      <c r="C147" s="1482"/>
      <c r="D147" s="814"/>
      <c r="E147" s="771"/>
      <c r="F147" s="1047"/>
      <c r="G147" s="1515"/>
      <c r="H147" s="739"/>
      <c r="I147" s="771"/>
      <c r="J147" s="1514"/>
      <c r="K147" s="1481" t="s">
        <v>33</v>
      </c>
      <c r="L147" s="1513">
        <f>SUM(L143:L146)</f>
        <v>0</v>
      </c>
      <c r="M147" s="859"/>
      <c r="N147" s="1002"/>
      <c r="O147" s="857"/>
    </row>
    <row r="148" spans="1:15" s="63" customFormat="1" ht="21" customHeight="1" x14ac:dyDescent="0.25">
      <c r="A148" s="770" t="s">
        <v>39</v>
      </c>
      <c r="B148" s="1493" t="s">
        <v>37</v>
      </c>
      <c r="C148" s="1492" t="s">
        <v>109</v>
      </c>
      <c r="D148" s="1512" t="s">
        <v>480</v>
      </c>
      <c r="E148" s="1511"/>
      <c r="F148" s="1433"/>
      <c r="G148" s="1432" t="s">
        <v>482</v>
      </c>
      <c r="H148" s="777" t="s">
        <v>44</v>
      </c>
      <c r="I148" s="774" t="s">
        <v>267</v>
      </c>
      <c r="J148" s="844" t="s">
        <v>202</v>
      </c>
      <c r="K148" s="1478" t="s">
        <v>124</v>
      </c>
      <c r="L148" s="1503">
        <f>L152</f>
        <v>0</v>
      </c>
      <c r="M148" s="1510" t="s">
        <v>481</v>
      </c>
      <c r="N148" s="1054" t="s">
        <v>50</v>
      </c>
      <c r="O148" s="1069">
        <v>0</v>
      </c>
    </row>
    <row r="149" spans="1:15" s="63" customFormat="1" ht="18" customHeight="1" thickBot="1" x14ac:dyDescent="0.25">
      <c r="A149" s="821"/>
      <c r="B149" s="1486"/>
      <c r="C149" s="1485"/>
      <c r="D149" s="1505"/>
      <c r="E149" s="1504"/>
      <c r="F149" s="1427"/>
      <c r="G149" s="1426"/>
      <c r="H149" s="752"/>
      <c r="I149" s="773"/>
      <c r="J149" s="843"/>
      <c r="K149" s="1509" t="s">
        <v>140</v>
      </c>
      <c r="L149" s="1508">
        <f>L153</f>
        <v>0</v>
      </c>
      <c r="M149" s="1507"/>
      <c r="N149" s="1506"/>
      <c r="O149" s="863"/>
    </row>
    <row r="150" spans="1:15" s="63" customFormat="1" ht="18" customHeight="1" x14ac:dyDescent="0.2">
      <c r="A150" s="821"/>
      <c r="B150" s="1486"/>
      <c r="C150" s="1485"/>
      <c r="D150" s="1505"/>
      <c r="E150" s="1504"/>
      <c r="F150" s="1427"/>
      <c r="G150" s="1426"/>
      <c r="H150" s="752"/>
      <c r="I150" s="773"/>
      <c r="J150" s="843"/>
      <c r="K150" s="1478" t="s">
        <v>298</v>
      </c>
      <c r="L150" s="1503">
        <f>L154</f>
        <v>0</v>
      </c>
      <c r="M150" s="1502"/>
      <c r="N150" s="1501"/>
      <c r="O150" s="1089"/>
    </row>
    <row r="151" spans="1:15" s="63" customFormat="1" ht="18" customHeight="1" thickBot="1" x14ac:dyDescent="0.25">
      <c r="A151" s="817"/>
      <c r="B151" s="1483"/>
      <c r="C151" s="1482"/>
      <c r="D151" s="1500"/>
      <c r="E151" s="1499"/>
      <c r="F151" s="1498"/>
      <c r="G151" s="1426"/>
      <c r="H151" s="752"/>
      <c r="I151" s="773"/>
      <c r="J151" s="843"/>
      <c r="K151" s="1497" t="s">
        <v>33</v>
      </c>
      <c r="L151" s="1496">
        <f>SUM(L148:L150)</f>
        <v>0</v>
      </c>
      <c r="M151" s="1495"/>
      <c r="N151" s="1494"/>
      <c r="O151" s="857"/>
    </row>
    <row r="152" spans="1:15" s="63" customFormat="1" ht="12.75" customHeight="1" x14ac:dyDescent="0.25">
      <c r="A152" s="770" t="s">
        <v>39</v>
      </c>
      <c r="B152" s="1493" t="s">
        <v>37</v>
      </c>
      <c r="C152" s="1492" t="s">
        <v>109</v>
      </c>
      <c r="D152" s="824" t="s">
        <v>37</v>
      </c>
      <c r="E152" s="774"/>
      <c r="F152" s="765" t="s">
        <v>480</v>
      </c>
      <c r="G152" s="1426"/>
      <c r="H152" s="752"/>
      <c r="I152" s="773"/>
      <c r="J152" s="843"/>
      <c r="K152" s="1491" t="s">
        <v>124</v>
      </c>
      <c r="L152" s="1129">
        <v>0</v>
      </c>
      <c r="M152" s="1490"/>
      <c r="N152" s="1489"/>
      <c r="O152" s="1053"/>
    </row>
    <row r="153" spans="1:15" s="63" customFormat="1" ht="13.5" customHeight="1" x14ac:dyDescent="0.25">
      <c r="A153" s="821"/>
      <c r="B153" s="1486"/>
      <c r="C153" s="1485"/>
      <c r="D153" s="818"/>
      <c r="E153" s="773"/>
      <c r="F153" s="754"/>
      <c r="G153" s="1426"/>
      <c r="H153" s="752"/>
      <c r="I153" s="773"/>
      <c r="J153" s="843"/>
      <c r="K153" s="1458" t="s">
        <v>140</v>
      </c>
      <c r="L153" s="1488"/>
      <c r="M153" s="794"/>
      <c r="N153" s="1487"/>
      <c r="O153" s="1382"/>
    </row>
    <row r="154" spans="1:15" s="63" customFormat="1" ht="15.75" customHeight="1" thickBot="1" x14ac:dyDescent="0.3">
      <c r="A154" s="821"/>
      <c r="B154" s="1486"/>
      <c r="C154" s="1485"/>
      <c r="D154" s="818"/>
      <c r="E154" s="773"/>
      <c r="F154" s="754"/>
      <c r="G154" s="1426"/>
      <c r="H154" s="752"/>
      <c r="I154" s="773"/>
      <c r="J154" s="843"/>
      <c r="K154" s="1128" t="s">
        <v>298</v>
      </c>
      <c r="L154" s="1484"/>
      <c r="M154" s="794"/>
      <c r="N154" s="1005"/>
      <c r="O154" s="863"/>
    </row>
    <row r="155" spans="1:15" s="63" customFormat="1" ht="15.75" customHeight="1" thickBot="1" x14ac:dyDescent="0.3">
      <c r="A155" s="817"/>
      <c r="B155" s="1483"/>
      <c r="C155" s="1482"/>
      <c r="D155" s="814"/>
      <c r="E155" s="771"/>
      <c r="F155" s="741"/>
      <c r="G155" s="1422"/>
      <c r="H155" s="739"/>
      <c r="I155" s="771"/>
      <c r="J155" s="842"/>
      <c r="K155" s="1481" t="s">
        <v>33</v>
      </c>
      <c r="L155" s="1480">
        <f>SUM(L152:L154)</f>
        <v>0</v>
      </c>
      <c r="M155" s="859"/>
      <c r="N155" s="1002"/>
      <c r="O155" s="857"/>
    </row>
    <row r="156" spans="1:15" s="63" customFormat="1" ht="15" customHeight="1" x14ac:dyDescent="0.25">
      <c r="A156" s="770" t="s">
        <v>39</v>
      </c>
      <c r="B156" s="1479" t="s">
        <v>37</v>
      </c>
      <c r="C156" s="825" t="s">
        <v>107</v>
      </c>
      <c r="D156" s="441" t="s">
        <v>475</v>
      </c>
      <c r="E156" s="440"/>
      <c r="F156" s="226"/>
      <c r="G156" s="1376" t="s">
        <v>479</v>
      </c>
      <c r="H156" s="777" t="s">
        <v>44</v>
      </c>
      <c r="I156" s="774" t="s">
        <v>267</v>
      </c>
      <c r="J156" s="844" t="s">
        <v>202</v>
      </c>
      <c r="K156" s="1478"/>
      <c r="L156" s="1477"/>
      <c r="M156" s="1476"/>
      <c r="N156" s="1475"/>
      <c r="O156" s="1474"/>
    </row>
    <row r="157" spans="1:15" s="63" customFormat="1" ht="25.5" customHeight="1" x14ac:dyDescent="0.2">
      <c r="A157" s="821"/>
      <c r="B157" s="1466"/>
      <c r="C157" s="819"/>
      <c r="D157" s="430"/>
      <c r="E157" s="429"/>
      <c r="F157" s="428"/>
      <c r="G157" s="1369"/>
      <c r="H157" s="752"/>
      <c r="I157" s="773"/>
      <c r="J157" s="843"/>
      <c r="K157" s="1470" t="s">
        <v>124</v>
      </c>
      <c r="L157" s="1469">
        <f>L161</f>
        <v>0</v>
      </c>
      <c r="M157" s="1473" t="s">
        <v>478</v>
      </c>
      <c r="N157" s="1472" t="s">
        <v>477</v>
      </c>
      <c r="O157" s="1471">
        <v>0</v>
      </c>
    </row>
    <row r="158" spans="1:15" s="63" customFormat="1" ht="33" customHeight="1" x14ac:dyDescent="0.25">
      <c r="A158" s="821"/>
      <c r="B158" s="1466"/>
      <c r="C158" s="819"/>
      <c r="D158" s="430"/>
      <c r="E158" s="429"/>
      <c r="F158" s="428"/>
      <c r="G158" s="1369"/>
      <c r="H158" s="752"/>
      <c r="I158" s="773"/>
      <c r="J158" s="843"/>
      <c r="K158" s="1470" t="s">
        <v>140</v>
      </c>
      <c r="L158" s="1469">
        <f>L162</f>
        <v>0</v>
      </c>
      <c r="M158" s="1468" t="s">
        <v>476</v>
      </c>
      <c r="N158" s="1270" t="s">
        <v>50</v>
      </c>
      <c r="O158" s="1467"/>
    </row>
    <row r="159" spans="1:15" s="63" customFormat="1" ht="17.25" customHeight="1" thickBot="1" x14ac:dyDescent="0.3">
      <c r="A159" s="821"/>
      <c r="B159" s="1466"/>
      <c r="C159" s="819"/>
      <c r="D159" s="430"/>
      <c r="E159" s="429"/>
      <c r="F159" s="428"/>
      <c r="G159" s="1369"/>
      <c r="H159" s="752"/>
      <c r="I159" s="773"/>
      <c r="J159" s="843"/>
      <c r="K159" s="1465" t="s">
        <v>298</v>
      </c>
      <c r="L159" s="1464">
        <f>L163</f>
        <v>0</v>
      </c>
      <c r="M159" s="1463"/>
      <c r="N159" s="1462"/>
      <c r="O159" s="1461"/>
    </row>
    <row r="160" spans="1:15" s="63" customFormat="1" ht="15" customHeight="1" thickBot="1" x14ac:dyDescent="0.25">
      <c r="A160" s="817"/>
      <c r="B160" s="1460"/>
      <c r="C160" s="815"/>
      <c r="D160" s="960"/>
      <c r="E160" s="959"/>
      <c r="F160" s="219"/>
      <c r="G160" s="1369"/>
      <c r="H160" s="752"/>
      <c r="I160" s="773"/>
      <c r="J160" s="843"/>
      <c r="K160" s="989" t="s">
        <v>33</v>
      </c>
      <c r="L160" s="1072">
        <f>SUM(L157:L159)</f>
        <v>0</v>
      </c>
      <c r="M160" s="1416"/>
      <c r="N160" s="1090"/>
      <c r="O160" s="828"/>
    </row>
    <row r="161" spans="1:20" s="63" customFormat="1" ht="15" customHeight="1" x14ac:dyDescent="0.25">
      <c r="A161" s="841" t="s">
        <v>39</v>
      </c>
      <c r="B161" s="769" t="s">
        <v>37</v>
      </c>
      <c r="C161" s="840" t="s">
        <v>107</v>
      </c>
      <c r="D161" s="1391" t="s">
        <v>37</v>
      </c>
      <c r="E161" s="812"/>
      <c r="F161" s="1459" t="s">
        <v>475</v>
      </c>
      <c r="G161" s="1369"/>
      <c r="H161" s="752"/>
      <c r="I161" s="773"/>
      <c r="J161" s="843"/>
      <c r="K161" s="1458" t="s">
        <v>124</v>
      </c>
      <c r="L161" s="1056"/>
      <c r="M161" s="1164"/>
      <c r="N161" s="1005"/>
      <c r="O161" s="799"/>
      <c r="R161" s="621"/>
      <c r="T161" s="621"/>
    </row>
    <row r="162" spans="1:20" s="63" customFormat="1" ht="15" customHeight="1" x14ac:dyDescent="0.25">
      <c r="A162" s="759"/>
      <c r="B162" s="758"/>
      <c r="C162" s="838"/>
      <c r="D162" s="1390"/>
      <c r="E162" s="806"/>
      <c r="F162" s="1457"/>
      <c r="G162" s="1369"/>
      <c r="H162" s="752"/>
      <c r="I162" s="773"/>
      <c r="J162" s="843"/>
      <c r="K162" s="1458" t="s">
        <v>140</v>
      </c>
      <c r="L162" s="1051"/>
      <c r="M162" s="1164"/>
      <c r="N162" s="1005"/>
      <c r="O162" s="799"/>
    </row>
    <row r="163" spans="1:20" s="63" customFormat="1" ht="15" customHeight="1" thickBot="1" x14ac:dyDescent="0.3">
      <c r="A163" s="759"/>
      <c r="B163" s="758"/>
      <c r="C163" s="838"/>
      <c r="D163" s="1390"/>
      <c r="E163" s="806"/>
      <c r="F163" s="1457"/>
      <c r="G163" s="1369"/>
      <c r="H163" s="752"/>
      <c r="I163" s="773"/>
      <c r="J163" s="843"/>
      <c r="K163" s="1128" t="s">
        <v>298</v>
      </c>
      <c r="L163" s="869"/>
      <c r="M163" s="1164"/>
      <c r="N163" s="1005"/>
      <c r="O163" s="799"/>
    </row>
    <row r="164" spans="1:20" s="63" customFormat="1" ht="15" customHeight="1" thickBot="1" x14ac:dyDescent="0.25">
      <c r="A164" s="746"/>
      <c r="B164" s="745"/>
      <c r="C164" s="836"/>
      <c r="D164" s="1389"/>
      <c r="E164" s="804"/>
      <c r="F164" s="1456"/>
      <c r="G164" s="1375"/>
      <c r="H164" s="739"/>
      <c r="I164" s="771"/>
      <c r="J164" s="842"/>
      <c r="K164" s="1434" t="s">
        <v>33</v>
      </c>
      <c r="L164" s="1045">
        <f>SUM(L161:L163)</f>
        <v>0</v>
      </c>
      <c r="M164" s="719"/>
      <c r="N164" s="985"/>
      <c r="O164" s="813"/>
    </row>
    <row r="165" spans="1:20" s="63" customFormat="1" ht="15" customHeight="1" thickBot="1" x14ac:dyDescent="0.3">
      <c r="A165" s="709" t="s">
        <v>39</v>
      </c>
      <c r="B165" s="716" t="s">
        <v>37</v>
      </c>
      <c r="C165" s="715" t="s">
        <v>233</v>
      </c>
      <c r="D165" s="715"/>
      <c r="E165" s="715"/>
      <c r="F165" s="715"/>
      <c r="G165" s="715"/>
      <c r="H165" s="715"/>
      <c r="I165" s="715"/>
      <c r="J165" s="715"/>
      <c r="K165" s="714"/>
      <c r="L165" s="1327">
        <f>L135+L142+L151+L160</f>
        <v>0</v>
      </c>
      <c r="M165" s="712"/>
      <c r="N165" s="711"/>
      <c r="O165" s="710"/>
    </row>
    <row r="166" spans="1:20" s="63" customFormat="1" ht="22.5" customHeight="1" thickBot="1" x14ac:dyDescent="0.3">
      <c r="A166" s="1455" t="s">
        <v>39</v>
      </c>
      <c r="B166" s="1454" t="s">
        <v>39</v>
      </c>
      <c r="C166" s="309" t="s">
        <v>474</v>
      </c>
      <c r="D166" s="1452"/>
      <c r="E166" s="1452"/>
      <c r="F166" s="1452"/>
      <c r="G166" s="1452"/>
      <c r="H166" s="1453"/>
      <c r="I166" s="1452"/>
      <c r="J166" s="1452"/>
      <c r="K166" s="1451"/>
      <c r="L166" s="1451"/>
      <c r="M166" s="1451"/>
      <c r="N166" s="1451"/>
      <c r="O166" s="1450"/>
    </row>
    <row r="167" spans="1:20" s="63" customFormat="1" ht="18" customHeight="1" x14ac:dyDescent="0.25">
      <c r="A167" s="821"/>
      <c r="B167" s="980"/>
      <c r="C167" s="830"/>
      <c r="D167" s="1321"/>
      <c r="E167" s="1321"/>
      <c r="F167" s="1321"/>
      <c r="G167" s="1321"/>
      <c r="H167" s="1321"/>
      <c r="I167" s="1321"/>
      <c r="J167" s="1321"/>
      <c r="K167" s="1321"/>
      <c r="L167" s="1321"/>
      <c r="M167" s="1449" t="s">
        <v>473</v>
      </c>
      <c r="N167" s="1448" t="s">
        <v>50</v>
      </c>
      <c r="O167" s="1158">
        <v>1</v>
      </c>
      <c r="P167" s="1447"/>
    </row>
    <row r="168" spans="1:20" s="63" customFormat="1" ht="30" customHeight="1" thickBot="1" x14ac:dyDescent="0.3">
      <c r="A168" s="817"/>
      <c r="B168" s="1110"/>
      <c r="C168" s="827"/>
      <c r="D168" s="1446"/>
      <c r="E168" s="1446"/>
      <c r="F168" s="1446"/>
      <c r="G168" s="1446"/>
      <c r="H168" s="1446"/>
      <c r="I168" s="1446"/>
      <c r="J168" s="1446"/>
      <c r="K168" s="1446"/>
      <c r="L168" s="1446"/>
      <c r="M168" s="1445" t="s">
        <v>472</v>
      </c>
      <c r="N168" s="1444" t="s">
        <v>50</v>
      </c>
      <c r="O168" s="1443">
        <v>1</v>
      </c>
    </row>
    <row r="169" spans="1:20" s="63" customFormat="1" ht="27.75" customHeight="1" x14ac:dyDescent="0.25">
      <c r="A169" s="841" t="s">
        <v>39</v>
      </c>
      <c r="B169" s="1013" t="s">
        <v>39</v>
      </c>
      <c r="C169" s="840" t="s">
        <v>37</v>
      </c>
      <c r="D169" s="161" t="s">
        <v>469</v>
      </c>
      <c r="E169" s="160"/>
      <c r="F169" s="159"/>
      <c r="G169" s="1376" t="s">
        <v>471</v>
      </c>
      <c r="H169" s="777" t="s">
        <v>44</v>
      </c>
      <c r="I169" s="774" t="s">
        <v>267</v>
      </c>
      <c r="J169" s="844" t="s">
        <v>202</v>
      </c>
      <c r="K169" s="1430" t="s">
        <v>124</v>
      </c>
      <c r="L169" s="1442">
        <f>L173</f>
        <v>100</v>
      </c>
      <c r="M169" s="1441" t="s">
        <v>470</v>
      </c>
      <c r="N169" s="1440" t="s">
        <v>119</v>
      </c>
      <c r="O169" s="1095">
        <v>2</v>
      </c>
    </row>
    <row r="170" spans="1:20" s="63" customFormat="1" ht="17.25" customHeight="1" x14ac:dyDescent="0.25">
      <c r="A170" s="759"/>
      <c r="B170" s="1006"/>
      <c r="C170" s="838"/>
      <c r="D170" s="500"/>
      <c r="E170" s="499"/>
      <c r="F170" s="498"/>
      <c r="G170" s="1369"/>
      <c r="H170" s="752"/>
      <c r="I170" s="773"/>
      <c r="J170" s="843"/>
      <c r="K170" s="1429" t="s">
        <v>140</v>
      </c>
      <c r="L170" s="1076">
        <f>L174</f>
        <v>0</v>
      </c>
      <c r="M170" s="791"/>
      <c r="N170" s="1090"/>
      <c r="O170" s="1089"/>
    </row>
    <row r="171" spans="1:20" s="63" customFormat="1" ht="15" customHeight="1" thickBot="1" x14ac:dyDescent="0.3">
      <c r="A171" s="759"/>
      <c r="B171" s="1006"/>
      <c r="C171" s="838"/>
      <c r="D171" s="500"/>
      <c r="E171" s="499"/>
      <c r="F171" s="498"/>
      <c r="G171" s="1369"/>
      <c r="H171" s="752"/>
      <c r="I171" s="773"/>
      <c r="J171" s="843"/>
      <c r="K171" s="1424" t="s">
        <v>298</v>
      </c>
      <c r="L171" s="1098"/>
      <c r="M171" s="794"/>
      <c r="N171" s="1005"/>
      <c r="O171" s="863"/>
    </row>
    <row r="172" spans="1:20" s="63" customFormat="1" ht="13.5" customHeight="1" thickBot="1" x14ac:dyDescent="0.3">
      <c r="A172" s="759"/>
      <c r="B172" s="1006"/>
      <c r="C172" s="838"/>
      <c r="D172" s="150"/>
      <c r="E172" s="149"/>
      <c r="F172" s="148"/>
      <c r="G172" s="1369"/>
      <c r="H172" s="752"/>
      <c r="I172" s="773"/>
      <c r="J172" s="843"/>
      <c r="K172" s="1073" t="s">
        <v>33</v>
      </c>
      <c r="L172" s="1118">
        <f>SUM(L169:L171)</f>
        <v>100</v>
      </c>
      <c r="M172" s="1151"/>
      <c r="N172" s="1150"/>
      <c r="O172" s="1149"/>
    </row>
    <row r="173" spans="1:20" s="63" customFormat="1" ht="19.5" customHeight="1" x14ac:dyDescent="0.25">
      <c r="A173" s="1022" t="s">
        <v>39</v>
      </c>
      <c r="B173" s="1021" t="s">
        <v>39</v>
      </c>
      <c r="C173" s="1020" t="s">
        <v>37</v>
      </c>
      <c r="D173" s="767" t="s">
        <v>37</v>
      </c>
      <c r="E173" s="766"/>
      <c r="F173" s="351" t="s">
        <v>469</v>
      </c>
      <c r="G173" s="1369"/>
      <c r="H173" s="752"/>
      <c r="I173" s="773"/>
      <c r="J173" s="843"/>
      <c r="K173" s="1057" t="s">
        <v>124</v>
      </c>
      <c r="L173" s="1129">
        <v>100</v>
      </c>
      <c r="M173" s="1439"/>
      <c r="N173" s="1438"/>
      <c r="O173" s="1437"/>
      <c r="P173" s="621"/>
    </row>
    <row r="174" spans="1:20" s="63" customFormat="1" ht="15.75" customHeight="1" thickBot="1" x14ac:dyDescent="0.3">
      <c r="A174" s="1001"/>
      <c r="B174" s="1000"/>
      <c r="C174" s="999"/>
      <c r="D174" s="756"/>
      <c r="E174" s="755"/>
      <c r="F174" s="772"/>
      <c r="G174" s="1369"/>
      <c r="H174" s="752"/>
      <c r="I174" s="773"/>
      <c r="J174" s="843"/>
      <c r="K174" s="1436" t="s">
        <v>140</v>
      </c>
      <c r="L174" s="1435"/>
      <c r="M174" s="785"/>
      <c r="N174" s="784"/>
      <c r="O174" s="1171"/>
    </row>
    <row r="175" spans="1:20" s="63" customFormat="1" ht="15" customHeight="1" thickBot="1" x14ac:dyDescent="0.25">
      <c r="A175" s="731"/>
      <c r="B175" s="994"/>
      <c r="C175" s="993"/>
      <c r="D175" s="743"/>
      <c r="E175" s="742"/>
      <c r="F175" s="289"/>
      <c r="G175" s="1375"/>
      <c r="H175" s="739"/>
      <c r="I175" s="771"/>
      <c r="J175" s="842"/>
      <c r="K175" s="1434" t="s">
        <v>33</v>
      </c>
      <c r="L175" s="1060">
        <f>SUM(L173:L174)</f>
        <v>100</v>
      </c>
      <c r="M175" s="781"/>
      <c r="N175" s="780"/>
      <c r="O175" s="1374"/>
    </row>
    <row r="176" spans="1:20" s="63" customFormat="1" ht="15" customHeight="1" x14ac:dyDescent="0.25">
      <c r="A176" s="770" t="s">
        <v>39</v>
      </c>
      <c r="B176" s="984" t="s">
        <v>39</v>
      </c>
      <c r="C176" s="825" t="s">
        <v>39</v>
      </c>
      <c r="D176" s="768"/>
      <c r="E176" s="768"/>
      <c r="F176" s="1433" t="s">
        <v>468</v>
      </c>
      <c r="G176" s="1432" t="s">
        <v>435</v>
      </c>
      <c r="H176" s="777" t="s">
        <v>44</v>
      </c>
      <c r="I176" s="812" t="s">
        <v>267</v>
      </c>
      <c r="J176" s="1431" t="s">
        <v>202</v>
      </c>
      <c r="K176" s="1430" t="s">
        <v>124</v>
      </c>
      <c r="L176" s="1078">
        <f>L181+L185+L189+L193+L199+L203+L207+L211+L215+L219+L223+L227+L231</f>
        <v>4357</v>
      </c>
      <c r="M176" s="811"/>
      <c r="N176" s="868"/>
      <c r="O176" s="1027"/>
      <c r="R176" s="621"/>
    </row>
    <row r="177" spans="1:18" s="63" customFormat="1" ht="18" customHeight="1" x14ac:dyDescent="0.25">
      <c r="A177" s="821"/>
      <c r="B177" s="980"/>
      <c r="C177" s="819"/>
      <c r="D177" s="757"/>
      <c r="E177" s="757"/>
      <c r="F177" s="1427"/>
      <c r="G177" s="1426"/>
      <c r="H177" s="752"/>
      <c r="I177" s="755"/>
      <c r="J177" s="1425"/>
      <c r="K177" s="1429" t="s">
        <v>140</v>
      </c>
      <c r="L177" s="1076">
        <f>L182+L186+L190+L194+L200+L204+L208+L216+L220+L224</f>
        <v>0</v>
      </c>
      <c r="M177" s="1164"/>
      <c r="N177" s="1005"/>
      <c r="O177" s="799"/>
    </row>
    <row r="178" spans="1:18" s="63" customFormat="1" ht="15" customHeight="1" x14ac:dyDescent="0.25">
      <c r="A178" s="821"/>
      <c r="B178" s="980"/>
      <c r="C178" s="819"/>
      <c r="D178" s="757"/>
      <c r="E178" s="757"/>
      <c r="F178" s="1427"/>
      <c r="G178" s="1426"/>
      <c r="H178" s="752"/>
      <c r="I178" s="755"/>
      <c r="J178" s="1425"/>
      <c r="K178" s="1429" t="s">
        <v>141</v>
      </c>
      <c r="L178" s="1428">
        <f>L183+L187+L191+L195+L201+L205+L209+L213+L221+L225+L229+L233</f>
        <v>113.9</v>
      </c>
      <c r="M178" s="1164"/>
      <c r="N178" s="1005"/>
      <c r="O178" s="799"/>
    </row>
    <row r="179" spans="1:18" s="63" customFormat="1" ht="16.5" customHeight="1" thickBot="1" x14ac:dyDescent="0.3">
      <c r="A179" s="821"/>
      <c r="B179" s="980"/>
      <c r="C179" s="819"/>
      <c r="D179" s="757"/>
      <c r="E179" s="757"/>
      <c r="F179" s="1427"/>
      <c r="G179" s="1426"/>
      <c r="H179" s="752"/>
      <c r="I179" s="755"/>
      <c r="J179" s="1425"/>
      <c r="K179" s="1424" t="s">
        <v>298</v>
      </c>
      <c r="L179" s="1072"/>
      <c r="M179" s="1164"/>
      <c r="N179" s="1005"/>
      <c r="O179" s="799"/>
    </row>
    <row r="180" spans="1:18" s="63" customFormat="1" ht="15" customHeight="1" thickBot="1" x14ac:dyDescent="0.3">
      <c r="A180" s="817"/>
      <c r="B180" s="1110"/>
      <c r="C180" s="815"/>
      <c r="D180" s="744"/>
      <c r="E180" s="744"/>
      <c r="F180" s="1423"/>
      <c r="G180" s="1422"/>
      <c r="H180" s="739"/>
      <c r="I180" s="742"/>
      <c r="J180" s="1421"/>
      <c r="K180" s="1073" t="s">
        <v>33</v>
      </c>
      <c r="L180" s="1072">
        <f>SUM(L176:L179)</f>
        <v>4470.8999999999996</v>
      </c>
      <c r="M180" s="1163"/>
      <c r="N180" s="1002"/>
      <c r="O180" s="1162"/>
    </row>
    <row r="181" spans="1:18" s="63" customFormat="1" ht="21" customHeight="1" x14ac:dyDescent="0.25">
      <c r="A181" s="841" t="s">
        <v>39</v>
      </c>
      <c r="B181" s="877" t="s">
        <v>39</v>
      </c>
      <c r="C181" s="840" t="s">
        <v>39</v>
      </c>
      <c r="D181" s="767" t="s">
        <v>37</v>
      </c>
      <c r="E181" s="766"/>
      <c r="F181" s="351" t="s">
        <v>467</v>
      </c>
      <c r="G181" s="1376" t="s">
        <v>435</v>
      </c>
      <c r="H181" s="777" t="s">
        <v>44</v>
      </c>
      <c r="I181" s="812" t="s">
        <v>267</v>
      </c>
      <c r="J181" s="1347" t="s">
        <v>202</v>
      </c>
      <c r="K181" s="1057" t="s">
        <v>124</v>
      </c>
      <c r="L181" s="1056">
        <v>350</v>
      </c>
      <c r="M181" s="1400" t="s">
        <v>466</v>
      </c>
      <c r="N181" s="1420" t="s">
        <v>465</v>
      </c>
      <c r="O181" s="955">
        <v>700</v>
      </c>
      <c r="R181" s="621"/>
    </row>
    <row r="182" spans="1:18" s="63" customFormat="1" ht="15" customHeight="1" x14ac:dyDescent="0.25">
      <c r="A182" s="759"/>
      <c r="B182" s="876"/>
      <c r="C182" s="838"/>
      <c r="D182" s="756"/>
      <c r="E182" s="755"/>
      <c r="F182" s="772"/>
      <c r="G182" s="1369"/>
      <c r="H182" s="752"/>
      <c r="I182" s="755"/>
      <c r="J182" s="1346"/>
      <c r="K182" s="1052" t="s">
        <v>140</v>
      </c>
      <c r="L182" s="1051"/>
      <c r="M182" s="1419"/>
      <c r="N182" s="1418"/>
      <c r="O182" s="1417"/>
      <c r="R182" s="621"/>
    </row>
    <row r="183" spans="1:18" s="63" customFormat="1" ht="15" customHeight="1" thickBot="1" x14ac:dyDescent="0.3">
      <c r="A183" s="759"/>
      <c r="B183" s="876"/>
      <c r="C183" s="838"/>
      <c r="D183" s="756"/>
      <c r="E183" s="755"/>
      <c r="F183" s="772"/>
      <c r="G183" s="1369"/>
      <c r="H183" s="752"/>
      <c r="I183" s="755"/>
      <c r="J183" s="1402"/>
      <c r="K183" s="1049" t="s">
        <v>141</v>
      </c>
      <c r="L183" s="1064"/>
      <c r="M183" s="1416"/>
      <c r="N183" s="1090"/>
      <c r="O183" s="828"/>
      <c r="R183" s="621"/>
    </row>
    <row r="184" spans="1:18" s="63" customFormat="1" ht="15" customHeight="1" thickBot="1" x14ac:dyDescent="0.3">
      <c r="A184" s="746"/>
      <c r="B184" s="874"/>
      <c r="C184" s="836"/>
      <c r="D184" s="743"/>
      <c r="E184" s="742"/>
      <c r="F184" s="1047"/>
      <c r="G184" s="1375"/>
      <c r="H184" s="739"/>
      <c r="I184" s="742"/>
      <c r="J184" s="1401"/>
      <c r="K184" s="721" t="s">
        <v>33</v>
      </c>
      <c r="L184" s="1045">
        <f>SUM(L181:L183)</f>
        <v>350</v>
      </c>
      <c r="M184" s="1163"/>
      <c r="N184" s="1002"/>
      <c r="O184" s="1162"/>
      <c r="R184" s="621"/>
    </row>
    <row r="185" spans="1:18" s="63" customFormat="1" ht="16.5" customHeight="1" thickBot="1" x14ac:dyDescent="0.3">
      <c r="A185" s="841" t="s">
        <v>39</v>
      </c>
      <c r="B185" s="877" t="s">
        <v>39</v>
      </c>
      <c r="C185" s="840" t="s">
        <v>39</v>
      </c>
      <c r="D185" s="1391" t="s">
        <v>39</v>
      </c>
      <c r="E185" s="1231"/>
      <c r="F185" s="351" t="s">
        <v>464</v>
      </c>
      <c r="G185" s="1376" t="s">
        <v>435</v>
      </c>
      <c r="H185" s="777" t="s">
        <v>44</v>
      </c>
      <c r="I185" s="812" t="s">
        <v>267</v>
      </c>
      <c r="J185" s="1347" t="s">
        <v>202</v>
      </c>
      <c r="K185" s="478" t="s">
        <v>124</v>
      </c>
      <c r="L185" s="1387">
        <v>180</v>
      </c>
      <c r="M185" s="1415" t="s">
        <v>463</v>
      </c>
      <c r="N185" s="1414" t="s">
        <v>461</v>
      </c>
      <c r="O185" s="1413">
        <v>14200</v>
      </c>
      <c r="R185" s="621"/>
    </row>
    <row r="186" spans="1:18" s="63" customFormat="1" ht="18" customHeight="1" x14ac:dyDescent="0.25">
      <c r="A186" s="759"/>
      <c r="B186" s="876"/>
      <c r="C186" s="838"/>
      <c r="D186" s="1390"/>
      <c r="E186" s="1228"/>
      <c r="F186" s="772"/>
      <c r="G186" s="1369"/>
      <c r="H186" s="752"/>
      <c r="I186" s="755"/>
      <c r="J186" s="1346"/>
      <c r="K186" s="1057" t="s">
        <v>140</v>
      </c>
      <c r="L186" s="1056"/>
      <c r="M186" s="1412" t="s">
        <v>462</v>
      </c>
      <c r="N186" s="1070" t="s">
        <v>461</v>
      </c>
      <c r="O186" s="1095">
        <v>3500</v>
      </c>
      <c r="R186" s="621"/>
    </row>
    <row r="187" spans="1:18" s="63" customFormat="1" ht="15" customHeight="1" thickBot="1" x14ac:dyDescent="0.3">
      <c r="A187" s="759"/>
      <c r="B187" s="876"/>
      <c r="C187" s="838"/>
      <c r="D187" s="1390"/>
      <c r="E187" s="1228"/>
      <c r="F187" s="772"/>
      <c r="G187" s="1369"/>
      <c r="H187" s="752"/>
      <c r="I187" s="755"/>
      <c r="J187" s="1402"/>
      <c r="K187" s="1049" t="s">
        <v>141</v>
      </c>
      <c r="L187" s="869"/>
      <c r="M187" s="1164"/>
      <c r="N187" s="1005"/>
      <c r="O187" s="717"/>
      <c r="R187" s="621"/>
    </row>
    <row r="188" spans="1:18" s="63" customFormat="1" ht="15" customHeight="1" thickBot="1" x14ac:dyDescent="0.3">
      <c r="A188" s="746"/>
      <c r="B188" s="874"/>
      <c r="C188" s="836"/>
      <c r="D188" s="1389"/>
      <c r="E188" s="1226"/>
      <c r="F188" s="1047"/>
      <c r="G188" s="1375"/>
      <c r="H188" s="739"/>
      <c r="I188" s="742"/>
      <c r="J188" s="1401"/>
      <c r="K188" s="721" t="s">
        <v>33</v>
      </c>
      <c r="L188" s="1045">
        <f>SUM(L185:L187)</f>
        <v>180</v>
      </c>
      <c r="M188" s="1163"/>
      <c r="N188" s="1002"/>
      <c r="O188" s="1162"/>
      <c r="R188" s="621"/>
    </row>
    <row r="189" spans="1:18" s="63" customFormat="1" ht="15" customHeight="1" x14ac:dyDescent="0.25">
      <c r="A189" s="841" t="s">
        <v>39</v>
      </c>
      <c r="B189" s="877" t="s">
        <v>39</v>
      </c>
      <c r="C189" s="840" t="s">
        <v>39</v>
      </c>
      <c r="D189" s="1390" t="s">
        <v>109</v>
      </c>
      <c r="E189" s="1228"/>
      <c r="F189" s="772" t="s">
        <v>460</v>
      </c>
      <c r="G189" s="1369" t="s">
        <v>435</v>
      </c>
      <c r="H189" s="752" t="s">
        <v>44</v>
      </c>
      <c r="I189" s="806" t="s">
        <v>267</v>
      </c>
      <c r="J189" s="1347" t="s">
        <v>202</v>
      </c>
      <c r="K189" s="1093" t="s">
        <v>124</v>
      </c>
      <c r="L189" s="1056">
        <v>400</v>
      </c>
      <c r="M189" s="1409"/>
      <c r="N189" s="1090"/>
      <c r="O189" s="717"/>
      <c r="R189" s="621"/>
    </row>
    <row r="190" spans="1:18" s="63" customFormat="1" ht="15" customHeight="1" x14ac:dyDescent="0.25">
      <c r="A190" s="759"/>
      <c r="B190" s="876"/>
      <c r="C190" s="838"/>
      <c r="D190" s="1390"/>
      <c r="E190" s="1228"/>
      <c r="F190" s="772"/>
      <c r="G190" s="1369"/>
      <c r="H190" s="752"/>
      <c r="I190" s="755"/>
      <c r="J190" s="1346"/>
      <c r="K190" s="1052" t="s">
        <v>140</v>
      </c>
      <c r="L190" s="1051"/>
      <c r="M190" s="1411" t="s">
        <v>459</v>
      </c>
      <c r="N190" s="1410" t="s">
        <v>50</v>
      </c>
      <c r="O190" s="1287">
        <v>2900</v>
      </c>
    </row>
    <row r="191" spans="1:18" s="63" customFormat="1" ht="15" customHeight="1" thickBot="1" x14ac:dyDescent="0.3">
      <c r="A191" s="759"/>
      <c r="B191" s="876"/>
      <c r="C191" s="838"/>
      <c r="D191" s="1390"/>
      <c r="E191" s="1228"/>
      <c r="F191" s="772"/>
      <c r="G191" s="1369"/>
      <c r="H191" s="752"/>
      <c r="I191" s="755"/>
      <c r="J191" s="1402"/>
      <c r="K191" s="1049" t="s">
        <v>141</v>
      </c>
      <c r="L191" s="869">
        <v>113.9</v>
      </c>
      <c r="M191" s="1409"/>
      <c r="N191" s="1005"/>
      <c r="O191" s="717"/>
    </row>
    <row r="192" spans="1:18" s="63" customFormat="1" ht="15" customHeight="1" thickBot="1" x14ac:dyDescent="0.3">
      <c r="A192" s="746"/>
      <c r="B192" s="874"/>
      <c r="C192" s="836"/>
      <c r="D192" s="1390"/>
      <c r="E192" s="1228"/>
      <c r="F192" s="1050"/>
      <c r="G192" s="1369"/>
      <c r="H192" s="752"/>
      <c r="I192" s="755"/>
      <c r="J192" s="1401"/>
      <c r="K192" s="887" t="s">
        <v>33</v>
      </c>
      <c r="L192" s="1245">
        <f>SUM(L189:L191)</f>
        <v>513.9</v>
      </c>
      <c r="M192" s="1408"/>
      <c r="N192" s="1150"/>
      <c r="O192" s="1407"/>
    </row>
    <row r="193" spans="1:19" s="63" customFormat="1" ht="15" customHeight="1" x14ac:dyDescent="0.25">
      <c r="A193" s="841" t="s">
        <v>39</v>
      </c>
      <c r="B193" s="877" t="s">
        <v>39</v>
      </c>
      <c r="C193" s="840" t="s">
        <v>39</v>
      </c>
      <c r="D193" s="1391" t="s">
        <v>107</v>
      </c>
      <c r="E193" s="1231"/>
      <c r="F193" s="351" t="s">
        <v>458</v>
      </c>
      <c r="G193" s="1376" t="s">
        <v>435</v>
      </c>
      <c r="H193" s="777" t="s">
        <v>44</v>
      </c>
      <c r="I193" s="812" t="s">
        <v>267</v>
      </c>
      <c r="J193" s="1347" t="s">
        <v>202</v>
      </c>
      <c r="K193" s="1057" t="s">
        <v>124</v>
      </c>
      <c r="L193" s="1056">
        <v>3000</v>
      </c>
      <c r="M193" s="1406" t="s">
        <v>457</v>
      </c>
      <c r="N193" s="1054" t="s">
        <v>50</v>
      </c>
      <c r="O193" s="1095">
        <v>21</v>
      </c>
      <c r="R193" s="621"/>
      <c r="S193" s="621"/>
    </row>
    <row r="194" spans="1:19" s="63" customFormat="1" ht="15" customHeight="1" x14ac:dyDescent="0.25">
      <c r="A194" s="759"/>
      <c r="B194" s="876"/>
      <c r="C194" s="838"/>
      <c r="D194" s="1390"/>
      <c r="E194" s="1228"/>
      <c r="F194" s="772"/>
      <c r="G194" s="1369"/>
      <c r="H194" s="752"/>
      <c r="I194" s="755"/>
      <c r="J194" s="1346"/>
      <c r="K194" s="1052" t="s">
        <v>140</v>
      </c>
      <c r="L194" s="1051"/>
      <c r="M194" s="1404" t="s">
        <v>456</v>
      </c>
      <c r="N194" s="1403" t="s">
        <v>50</v>
      </c>
      <c r="O194" s="1405">
        <v>690</v>
      </c>
    </row>
    <row r="195" spans="1:19" s="63" customFormat="1" ht="15" customHeight="1" x14ac:dyDescent="0.25">
      <c r="A195" s="759"/>
      <c r="B195" s="876"/>
      <c r="C195" s="838"/>
      <c r="D195" s="1390"/>
      <c r="E195" s="1228"/>
      <c r="F195" s="772"/>
      <c r="G195" s="1369"/>
      <c r="H195" s="752"/>
      <c r="I195" s="755"/>
      <c r="J195" s="1402"/>
      <c r="K195" s="1052" t="s">
        <v>141</v>
      </c>
      <c r="L195" s="1051">
        <v>0</v>
      </c>
      <c r="M195" s="1404" t="s">
        <v>455</v>
      </c>
      <c r="N195" s="1403" t="s">
        <v>325</v>
      </c>
      <c r="O195" s="1405">
        <v>142</v>
      </c>
    </row>
    <row r="196" spans="1:19" s="63" customFormat="1" ht="15" customHeight="1" x14ac:dyDescent="0.25">
      <c r="A196" s="759"/>
      <c r="B196" s="876"/>
      <c r="C196" s="838"/>
      <c r="D196" s="1390"/>
      <c r="E196" s="1228"/>
      <c r="F196" s="772"/>
      <c r="G196" s="1369"/>
      <c r="H196" s="752"/>
      <c r="I196" s="755"/>
      <c r="J196" s="1402"/>
      <c r="K196" s="1052"/>
      <c r="L196" s="1051"/>
      <c r="M196" s="1404" t="s">
        <v>454</v>
      </c>
      <c r="N196" s="1403" t="s">
        <v>453</v>
      </c>
      <c r="O196" s="1287">
        <v>352</v>
      </c>
    </row>
    <row r="197" spans="1:19" s="63" customFormat="1" ht="12.75" customHeight="1" thickBot="1" x14ac:dyDescent="0.3">
      <c r="A197" s="759"/>
      <c r="B197" s="876"/>
      <c r="C197" s="838"/>
      <c r="D197" s="1390"/>
      <c r="E197" s="1228"/>
      <c r="F197" s="772"/>
      <c r="G197" s="1369"/>
      <c r="H197" s="752"/>
      <c r="I197" s="755"/>
      <c r="J197" s="1402"/>
      <c r="K197" s="1049"/>
      <c r="L197" s="869"/>
      <c r="M197" s="785"/>
      <c r="N197" s="965"/>
      <c r="O197" s="717"/>
    </row>
    <row r="198" spans="1:19" s="63" customFormat="1" ht="15" customHeight="1" thickBot="1" x14ac:dyDescent="0.3">
      <c r="A198" s="746"/>
      <c r="B198" s="874"/>
      <c r="C198" s="836"/>
      <c r="D198" s="1389"/>
      <c r="E198" s="1226"/>
      <c r="F198" s="1047"/>
      <c r="G198" s="1375"/>
      <c r="H198" s="739"/>
      <c r="I198" s="742"/>
      <c r="J198" s="1401"/>
      <c r="K198" s="721" t="s">
        <v>33</v>
      </c>
      <c r="L198" s="1045">
        <f>SUM(L193:L197)</f>
        <v>3000</v>
      </c>
      <c r="M198" s="859"/>
      <c r="N198" s="1002"/>
      <c r="O198" s="1162"/>
    </row>
    <row r="199" spans="1:19" s="63" customFormat="1" ht="16.5" customHeight="1" x14ac:dyDescent="0.25">
      <c r="A199" s="841" t="s">
        <v>39</v>
      </c>
      <c r="B199" s="877" t="s">
        <v>39</v>
      </c>
      <c r="C199" s="840" t="s">
        <v>39</v>
      </c>
      <c r="D199" s="1391" t="s">
        <v>102</v>
      </c>
      <c r="E199" s="1231"/>
      <c r="F199" s="351" t="s">
        <v>452</v>
      </c>
      <c r="G199" s="1376" t="s">
        <v>435</v>
      </c>
      <c r="H199" s="777" t="s">
        <v>44</v>
      </c>
      <c r="I199" s="812" t="s">
        <v>267</v>
      </c>
      <c r="J199" s="982" t="s">
        <v>202</v>
      </c>
      <c r="K199" s="1057" t="s">
        <v>124</v>
      </c>
      <c r="L199" s="1056">
        <v>80</v>
      </c>
      <c r="M199" s="1400" t="s">
        <v>451</v>
      </c>
      <c r="N199" s="1054" t="s">
        <v>50</v>
      </c>
      <c r="O199" s="1053">
        <v>12</v>
      </c>
    </row>
    <row r="200" spans="1:19" s="63" customFormat="1" ht="17.25" customHeight="1" x14ac:dyDescent="0.25">
      <c r="A200" s="759"/>
      <c r="B200" s="876"/>
      <c r="C200" s="838"/>
      <c r="D200" s="1390"/>
      <c r="E200" s="1228"/>
      <c r="F200" s="772"/>
      <c r="G200" s="1369"/>
      <c r="H200" s="752"/>
      <c r="I200" s="755"/>
      <c r="J200" s="977"/>
      <c r="K200" s="1052" t="s">
        <v>140</v>
      </c>
      <c r="L200" s="1051"/>
      <c r="M200" s="1399"/>
      <c r="N200" s="1005"/>
      <c r="O200" s="863"/>
    </row>
    <row r="201" spans="1:19" s="63" customFormat="1" ht="20.25" customHeight="1" thickBot="1" x14ac:dyDescent="0.3">
      <c r="A201" s="759"/>
      <c r="B201" s="876"/>
      <c r="C201" s="838"/>
      <c r="D201" s="1390"/>
      <c r="E201" s="1228"/>
      <c r="F201" s="772"/>
      <c r="G201" s="1369"/>
      <c r="H201" s="752"/>
      <c r="I201" s="755"/>
      <c r="J201" s="977"/>
      <c r="K201" s="1049" t="s">
        <v>141</v>
      </c>
      <c r="L201" s="869">
        <v>0</v>
      </c>
      <c r="M201" s="1399"/>
      <c r="N201" s="1005"/>
      <c r="O201" s="863"/>
    </row>
    <row r="202" spans="1:19" s="63" customFormat="1" ht="16.149999999999999" customHeight="1" thickBot="1" x14ac:dyDescent="0.3">
      <c r="A202" s="746"/>
      <c r="B202" s="874"/>
      <c r="C202" s="836"/>
      <c r="D202" s="1389"/>
      <c r="E202" s="1226"/>
      <c r="F202" s="1047"/>
      <c r="G202" s="1375"/>
      <c r="H202" s="739"/>
      <c r="I202" s="742"/>
      <c r="J202" s="1121"/>
      <c r="K202" s="721" t="s">
        <v>33</v>
      </c>
      <c r="L202" s="1045">
        <f>SUM(L199:L201)</f>
        <v>80</v>
      </c>
      <c r="M202" s="1398"/>
      <c r="N202" s="1002"/>
      <c r="O202" s="857"/>
    </row>
    <row r="203" spans="1:19" s="63" customFormat="1" ht="23.25" customHeight="1" x14ac:dyDescent="0.25">
      <c r="A203" s="841" t="s">
        <v>39</v>
      </c>
      <c r="B203" s="877" t="s">
        <v>39</v>
      </c>
      <c r="C203" s="840" t="s">
        <v>39</v>
      </c>
      <c r="D203" s="1391" t="s">
        <v>96</v>
      </c>
      <c r="E203" s="1231"/>
      <c r="F203" s="1059" t="s">
        <v>450</v>
      </c>
      <c r="G203" s="1376" t="s">
        <v>435</v>
      </c>
      <c r="H203" s="777" t="s">
        <v>44</v>
      </c>
      <c r="I203" s="812" t="s">
        <v>267</v>
      </c>
      <c r="J203" s="982" t="s">
        <v>202</v>
      </c>
      <c r="K203" s="1057" t="s">
        <v>124</v>
      </c>
      <c r="L203" s="1056">
        <v>75</v>
      </c>
      <c r="M203" s="762" t="s">
        <v>449</v>
      </c>
      <c r="N203" s="1054" t="s">
        <v>50</v>
      </c>
      <c r="O203" s="1053">
        <v>50</v>
      </c>
    </row>
    <row r="204" spans="1:19" s="63" customFormat="1" ht="15" customHeight="1" x14ac:dyDescent="0.25">
      <c r="A204" s="759"/>
      <c r="B204" s="876"/>
      <c r="C204" s="838"/>
      <c r="D204" s="1390"/>
      <c r="E204" s="1228"/>
      <c r="F204" s="1050"/>
      <c r="G204" s="1369"/>
      <c r="H204" s="752"/>
      <c r="I204" s="755"/>
      <c r="J204" s="977"/>
      <c r="K204" s="1052" t="s">
        <v>140</v>
      </c>
      <c r="L204" s="1051"/>
      <c r="M204" s="829"/>
      <c r="N204" s="1090"/>
      <c r="O204" s="1089"/>
    </row>
    <row r="205" spans="1:19" s="63" customFormat="1" ht="14.25" customHeight="1" thickBot="1" x14ac:dyDescent="0.3">
      <c r="A205" s="759"/>
      <c r="B205" s="876"/>
      <c r="C205" s="838"/>
      <c r="D205" s="1390"/>
      <c r="E205" s="1228"/>
      <c r="F205" s="1050"/>
      <c r="G205" s="1369"/>
      <c r="H205" s="752"/>
      <c r="I205" s="755"/>
      <c r="J205" s="977"/>
      <c r="K205" s="1091" t="s">
        <v>141</v>
      </c>
      <c r="L205" s="1064">
        <v>0</v>
      </c>
      <c r="M205" s="794"/>
      <c r="N205" s="1005"/>
      <c r="O205" s="863"/>
    </row>
    <row r="206" spans="1:19" s="63" customFormat="1" ht="15" customHeight="1" thickBot="1" x14ac:dyDescent="0.3">
      <c r="A206" s="746"/>
      <c r="B206" s="874"/>
      <c r="C206" s="836"/>
      <c r="D206" s="1389"/>
      <c r="E206" s="1226"/>
      <c r="F206" s="1047"/>
      <c r="G206" s="1375"/>
      <c r="H206" s="739"/>
      <c r="I206" s="742"/>
      <c r="J206" s="1121"/>
      <c r="K206" s="721" t="s">
        <v>33</v>
      </c>
      <c r="L206" s="1060">
        <f>SUM(L203:L205)</f>
        <v>75</v>
      </c>
      <c r="M206" s="859"/>
      <c r="N206" s="1002"/>
      <c r="O206" s="857"/>
    </row>
    <row r="207" spans="1:19" s="63" customFormat="1" ht="12" customHeight="1" x14ac:dyDescent="0.25">
      <c r="A207" s="841" t="s">
        <v>39</v>
      </c>
      <c r="B207" s="877" t="s">
        <v>39</v>
      </c>
      <c r="C207" s="840" t="s">
        <v>39</v>
      </c>
      <c r="D207" s="1391" t="s">
        <v>92</v>
      </c>
      <c r="E207" s="1231"/>
      <c r="F207" s="351" t="s">
        <v>448</v>
      </c>
      <c r="G207" s="1376" t="s">
        <v>435</v>
      </c>
      <c r="H207" s="777" t="s">
        <v>44</v>
      </c>
      <c r="I207" s="812" t="s">
        <v>267</v>
      </c>
      <c r="J207" s="982" t="s">
        <v>202</v>
      </c>
      <c r="K207" s="1057" t="s">
        <v>124</v>
      </c>
      <c r="L207" s="1056">
        <v>150</v>
      </c>
      <c r="M207" s="1397" t="s">
        <v>447</v>
      </c>
      <c r="N207" s="1028"/>
      <c r="O207" s="1027"/>
    </row>
    <row r="208" spans="1:19" s="63" customFormat="1" ht="18" customHeight="1" x14ac:dyDescent="0.25">
      <c r="A208" s="759"/>
      <c r="B208" s="876"/>
      <c r="C208" s="838"/>
      <c r="D208" s="1390"/>
      <c r="E208" s="1228"/>
      <c r="F208" s="772"/>
      <c r="G208" s="1369"/>
      <c r="H208" s="752"/>
      <c r="I208" s="755"/>
      <c r="J208" s="977"/>
      <c r="K208" s="1052" t="s">
        <v>140</v>
      </c>
      <c r="L208" s="1051"/>
      <c r="M208" s="1396"/>
      <c r="N208" s="1395" t="s">
        <v>50</v>
      </c>
      <c r="O208" s="1025">
        <v>20</v>
      </c>
    </row>
    <row r="209" spans="1:15" s="63" customFormat="1" ht="15.6" customHeight="1" thickBot="1" x14ac:dyDescent="0.3">
      <c r="A209" s="759"/>
      <c r="B209" s="876"/>
      <c r="C209" s="838"/>
      <c r="D209" s="1390"/>
      <c r="E209" s="1228"/>
      <c r="F209" s="772"/>
      <c r="G209" s="1369"/>
      <c r="H209" s="752"/>
      <c r="I209" s="755"/>
      <c r="J209" s="977"/>
      <c r="K209" s="1091" t="s">
        <v>141</v>
      </c>
      <c r="L209" s="869"/>
      <c r="M209" s="1394"/>
      <c r="N209" s="1393"/>
      <c r="O209" s="1392"/>
    </row>
    <row r="210" spans="1:15" s="63" customFormat="1" ht="15" customHeight="1" thickBot="1" x14ac:dyDescent="0.3">
      <c r="A210" s="746"/>
      <c r="B210" s="874"/>
      <c r="C210" s="836"/>
      <c r="D210" s="1389"/>
      <c r="E210" s="1226"/>
      <c r="F210" s="289"/>
      <c r="G210" s="1375"/>
      <c r="H210" s="739"/>
      <c r="I210" s="742"/>
      <c r="J210" s="1121"/>
      <c r="K210" s="721" t="s">
        <v>33</v>
      </c>
      <c r="L210" s="1045">
        <f>SUM(L207:L209)</f>
        <v>150</v>
      </c>
      <c r="M210" s="859"/>
      <c r="N210" s="1002"/>
      <c r="O210" s="857"/>
    </row>
    <row r="211" spans="1:15" s="63" customFormat="1" ht="20.25" customHeight="1" x14ac:dyDescent="0.25">
      <c r="A211" s="841" t="s">
        <v>39</v>
      </c>
      <c r="B211" s="877" t="s">
        <v>39</v>
      </c>
      <c r="C211" s="840" t="s">
        <v>39</v>
      </c>
      <c r="D211" s="1391" t="s">
        <v>87</v>
      </c>
      <c r="E211" s="1231"/>
      <c r="F211" s="351" t="s">
        <v>446</v>
      </c>
      <c r="G211" s="1376" t="s">
        <v>435</v>
      </c>
      <c r="H211" s="777" t="s">
        <v>44</v>
      </c>
      <c r="I211" s="812" t="s">
        <v>267</v>
      </c>
      <c r="J211" s="982" t="s">
        <v>202</v>
      </c>
      <c r="K211" s="1057" t="s">
        <v>124</v>
      </c>
      <c r="L211" s="1056">
        <v>0</v>
      </c>
      <c r="M211" s="1071" t="s">
        <v>445</v>
      </c>
      <c r="N211" s="1054" t="s">
        <v>50</v>
      </c>
      <c r="O211" s="867">
        <v>0</v>
      </c>
    </row>
    <row r="212" spans="1:15" s="63" customFormat="1" ht="15" customHeight="1" x14ac:dyDescent="0.25">
      <c r="A212" s="759"/>
      <c r="B212" s="876"/>
      <c r="C212" s="838"/>
      <c r="D212" s="1390"/>
      <c r="E212" s="1228"/>
      <c r="F212" s="772"/>
      <c r="G212" s="1369"/>
      <c r="H212" s="752"/>
      <c r="I212" s="755"/>
      <c r="J212" s="977"/>
      <c r="K212" s="1052" t="s">
        <v>140</v>
      </c>
      <c r="L212" s="1051"/>
      <c r="M212" s="1272"/>
      <c r="N212" s="1005"/>
      <c r="O212" s="863"/>
    </row>
    <row r="213" spans="1:15" s="63" customFormat="1" ht="15" customHeight="1" thickBot="1" x14ac:dyDescent="0.3">
      <c r="A213" s="759"/>
      <c r="B213" s="876"/>
      <c r="C213" s="838"/>
      <c r="D213" s="1390"/>
      <c r="E213" s="1228"/>
      <c r="F213" s="1191"/>
      <c r="G213" s="1369"/>
      <c r="H213" s="752"/>
      <c r="I213" s="755"/>
      <c r="J213" s="977"/>
      <c r="K213" s="1049" t="s">
        <v>141</v>
      </c>
      <c r="L213" s="869"/>
      <c r="M213" s="794"/>
      <c r="N213" s="1005"/>
      <c r="O213" s="863"/>
    </row>
    <row r="214" spans="1:15" s="63" customFormat="1" ht="18" customHeight="1" thickBot="1" x14ac:dyDescent="0.3">
      <c r="A214" s="746"/>
      <c r="B214" s="874"/>
      <c r="C214" s="836"/>
      <c r="D214" s="1389"/>
      <c r="E214" s="1226"/>
      <c r="F214" s="1047"/>
      <c r="G214" s="1375"/>
      <c r="H214" s="739"/>
      <c r="I214" s="742"/>
      <c r="J214" s="1121"/>
      <c r="K214" s="721" t="s">
        <v>33</v>
      </c>
      <c r="L214" s="1045">
        <f>SUM(L211:L213)</f>
        <v>0</v>
      </c>
      <c r="M214" s="859"/>
      <c r="N214" s="1002"/>
      <c r="O214" s="857"/>
    </row>
    <row r="215" spans="1:15" s="63" customFormat="1" ht="15" customHeight="1" x14ac:dyDescent="0.25">
      <c r="A215" s="770" t="s">
        <v>39</v>
      </c>
      <c r="B215" s="984" t="s">
        <v>39</v>
      </c>
      <c r="C215" s="825" t="s">
        <v>39</v>
      </c>
      <c r="D215" s="767" t="s">
        <v>84</v>
      </c>
      <c r="E215" s="766"/>
      <c r="F215" s="351" t="s">
        <v>444</v>
      </c>
      <c r="G215" s="1376" t="s">
        <v>435</v>
      </c>
      <c r="H215" s="777" t="s">
        <v>44</v>
      </c>
      <c r="I215" s="812" t="s">
        <v>267</v>
      </c>
      <c r="J215" s="982" t="s">
        <v>202</v>
      </c>
      <c r="K215" s="1057" t="s">
        <v>124</v>
      </c>
      <c r="L215" s="1056">
        <v>2</v>
      </c>
      <c r="M215" s="1388" t="s">
        <v>443</v>
      </c>
      <c r="N215" s="1054" t="s">
        <v>50</v>
      </c>
      <c r="O215" s="1053">
        <v>30</v>
      </c>
    </row>
    <row r="216" spans="1:15" s="63" customFormat="1" ht="15" customHeight="1" x14ac:dyDescent="0.25">
      <c r="A216" s="1001"/>
      <c r="B216" s="1000"/>
      <c r="C216" s="819"/>
      <c r="D216" s="756"/>
      <c r="E216" s="755"/>
      <c r="F216" s="772"/>
      <c r="G216" s="1369"/>
      <c r="H216" s="752"/>
      <c r="I216" s="755"/>
      <c r="J216" s="977"/>
      <c r="K216" s="1052" t="s">
        <v>140</v>
      </c>
      <c r="L216" s="1051"/>
      <c r="M216" s="794"/>
      <c r="N216" s="1005"/>
      <c r="O216" s="863"/>
    </row>
    <row r="217" spans="1:15" s="63" customFormat="1" ht="15" customHeight="1" thickBot="1" x14ac:dyDescent="0.3">
      <c r="A217" s="1001"/>
      <c r="B217" s="1000"/>
      <c r="C217" s="819"/>
      <c r="D217" s="756"/>
      <c r="E217" s="755"/>
      <c r="F217" s="772"/>
      <c r="G217" s="1369"/>
      <c r="H217" s="752"/>
      <c r="I217" s="755"/>
      <c r="J217" s="977"/>
      <c r="K217" s="1061" t="s">
        <v>141</v>
      </c>
      <c r="L217" s="869"/>
      <c r="M217" s="781"/>
      <c r="N217" s="985"/>
      <c r="O217" s="1374"/>
    </row>
    <row r="218" spans="1:15" s="63" customFormat="1" ht="15" customHeight="1" thickBot="1" x14ac:dyDescent="0.3">
      <c r="A218" s="731"/>
      <c r="B218" s="994"/>
      <c r="C218" s="815"/>
      <c r="D218" s="743"/>
      <c r="E218" s="742"/>
      <c r="F218" s="1047"/>
      <c r="G218" s="1375"/>
      <c r="H218" s="739"/>
      <c r="I218" s="742"/>
      <c r="J218" s="1121"/>
      <c r="K218" s="1221" t="s">
        <v>33</v>
      </c>
      <c r="L218" s="1045">
        <f>SUM(L215:L217)</f>
        <v>2</v>
      </c>
      <c r="M218" s="781"/>
      <c r="N218" s="985"/>
      <c r="O218" s="1374"/>
    </row>
    <row r="219" spans="1:15" s="63" customFormat="1" ht="15" hidden="1" customHeight="1" thickBot="1" x14ac:dyDescent="0.3">
      <c r="A219" s="770"/>
      <c r="B219" s="984"/>
      <c r="C219" s="825"/>
      <c r="D219" s="767"/>
      <c r="E219" s="766"/>
      <c r="F219" s="351"/>
      <c r="G219" s="1376" t="s">
        <v>435</v>
      </c>
      <c r="H219" s="777" t="s">
        <v>44</v>
      </c>
      <c r="I219" s="812" t="s">
        <v>267</v>
      </c>
      <c r="J219" s="982" t="s">
        <v>202</v>
      </c>
      <c r="K219" s="1057" t="s">
        <v>124</v>
      </c>
      <c r="L219" s="1387">
        <v>0</v>
      </c>
      <c r="M219" s="1386" t="s">
        <v>442</v>
      </c>
      <c r="N219" s="1385" t="s">
        <v>50</v>
      </c>
      <c r="O219" s="1053">
        <v>0</v>
      </c>
    </row>
    <row r="220" spans="1:15" s="63" customFormat="1" ht="15" hidden="1" customHeight="1" thickBot="1" x14ac:dyDescent="0.3">
      <c r="A220" s="1001"/>
      <c r="B220" s="1000"/>
      <c r="C220" s="819"/>
      <c r="D220" s="756"/>
      <c r="E220" s="755"/>
      <c r="F220" s="772"/>
      <c r="G220" s="1369"/>
      <c r="H220" s="752"/>
      <c r="I220" s="755"/>
      <c r="J220" s="977"/>
      <c r="K220" s="1052" t="s">
        <v>140</v>
      </c>
      <c r="L220" s="869"/>
      <c r="M220" s="1384"/>
      <c r="N220" s="1383"/>
      <c r="O220" s="1382"/>
    </row>
    <row r="221" spans="1:15" s="63" customFormat="1" ht="15" hidden="1" customHeight="1" thickBot="1" x14ac:dyDescent="0.3">
      <c r="A221" s="1001"/>
      <c r="B221" s="1000"/>
      <c r="C221" s="819"/>
      <c r="D221" s="756"/>
      <c r="E221" s="755"/>
      <c r="F221" s="1191"/>
      <c r="G221" s="1369"/>
      <c r="H221" s="752"/>
      <c r="I221" s="755"/>
      <c r="J221" s="977"/>
      <c r="K221" s="1049" t="s">
        <v>141</v>
      </c>
      <c r="L221" s="869"/>
      <c r="M221" s="1384"/>
      <c r="N221" s="1383"/>
      <c r="O221" s="1382"/>
    </row>
    <row r="222" spans="1:15" s="63" customFormat="1" ht="15" hidden="1" customHeight="1" thickBot="1" x14ac:dyDescent="0.3">
      <c r="A222" s="731"/>
      <c r="B222" s="994"/>
      <c r="C222" s="815"/>
      <c r="D222" s="743"/>
      <c r="E222" s="742"/>
      <c r="F222" s="1370"/>
      <c r="G222" s="1375"/>
      <c r="H222" s="739"/>
      <c r="I222" s="742"/>
      <c r="J222" s="1121"/>
      <c r="K222" s="1109" t="s">
        <v>33</v>
      </c>
      <c r="L222" s="1045">
        <f>SUM(L219:L221)</f>
        <v>0</v>
      </c>
      <c r="M222" s="859"/>
      <c r="N222" s="1002"/>
      <c r="O222" s="857"/>
    </row>
    <row r="223" spans="1:15" s="63" customFormat="1" ht="15" customHeight="1" x14ac:dyDescent="0.25">
      <c r="A223" s="770" t="s">
        <v>39</v>
      </c>
      <c r="B223" s="984" t="s">
        <v>39</v>
      </c>
      <c r="C223" s="825" t="s">
        <v>39</v>
      </c>
      <c r="D223" s="767" t="s">
        <v>72</v>
      </c>
      <c r="E223" s="766"/>
      <c r="F223" s="351" t="s">
        <v>441</v>
      </c>
      <c r="G223" s="1376" t="s">
        <v>435</v>
      </c>
      <c r="H223" s="777" t="s">
        <v>44</v>
      </c>
      <c r="I223" s="973" t="s">
        <v>440</v>
      </c>
      <c r="J223" s="844" t="s">
        <v>439</v>
      </c>
      <c r="K223" s="1057" t="s">
        <v>124</v>
      </c>
      <c r="L223" s="1056">
        <v>100</v>
      </c>
      <c r="M223" s="1381" t="s">
        <v>438</v>
      </c>
      <c r="N223" s="1380"/>
      <c r="O223" s="943" t="s">
        <v>437</v>
      </c>
    </row>
    <row r="224" spans="1:15" s="63" customFormat="1" ht="15" customHeight="1" x14ac:dyDescent="0.25">
      <c r="A224" s="1001"/>
      <c r="B224" s="1000"/>
      <c r="C224" s="819"/>
      <c r="D224" s="756"/>
      <c r="E224" s="755"/>
      <c r="F224" s="772"/>
      <c r="G224" s="1369"/>
      <c r="H224" s="752"/>
      <c r="I224" s="963"/>
      <c r="J224" s="843"/>
      <c r="K224" s="1052" t="s">
        <v>140</v>
      </c>
      <c r="L224" s="1051"/>
      <c r="M224" s="1379"/>
      <c r="N224" s="1378"/>
      <c r="O224" s="1377"/>
    </row>
    <row r="225" spans="1:18" s="63" customFormat="1" ht="15" customHeight="1" thickBot="1" x14ac:dyDescent="0.3">
      <c r="A225" s="1001"/>
      <c r="B225" s="1000"/>
      <c r="C225" s="819"/>
      <c r="D225" s="756"/>
      <c r="E225" s="755"/>
      <c r="F225" s="772"/>
      <c r="G225" s="1369"/>
      <c r="H225" s="752"/>
      <c r="I225" s="963"/>
      <c r="J225" s="843"/>
      <c r="K225" s="1049" t="s">
        <v>141</v>
      </c>
      <c r="L225" s="869">
        <v>0</v>
      </c>
      <c r="M225" s="1379"/>
      <c r="N225" s="1378"/>
      <c r="O225" s="1377"/>
    </row>
    <row r="226" spans="1:18" s="63" customFormat="1" ht="15" customHeight="1" thickBot="1" x14ac:dyDescent="0.3">
      <c r="A226" s="731"/>
      <c r="B226" s="994"/>
      <c r="C226" s="815"/>
      <c r="D226" s="743"/>
      <c r="E226" s="742"/>
      <c r="F226" s="289"/>
      <c r="G226" s="1375"/>
      <c r="H226" s="739"/>
      <c r="I226" s="958"/>
      <c r="J226" s="842"/>
      <c r="K226" s="721" t="s">
        <v>33</v>
      </c>
      <c r="L226" s="1045">
        <f>SUM(L223:L225)</f>
        <v>100</v>
      </c>
      <c r="M226" s="859"/>
      <c r="N226" s="1002"/>
      <c r="O226" s="857"/>
    </row>
    <row r="227" spans="1:18" s="63" customFormat="1" ht="15" customHeight="1" x14ac:dyDescent="0.25">
      <c r="A227" s="770" t="s">
        <v>39</v>
      </c>
      <c r="B227" s="984" t="s">
        <v>39</v>
      </c>
      <c r="C227" s="825" t="s">
        <v>39</v>
      </c>
      <c r="D227" s="998" t="s">
        <v>65</v>
      </c>
      <c r="E227" s="766"/>
      <c r="F227" s="351" t="s">
        <v>436</v>
      </c>
      <c r="G227" s="1376" t="s">
        <v>435</v>
      </c>
      <c r="H227" s="777" t="s">
        <v>44</v>
      </c>
      <c r="I227" s="774" t="s">
        <v>267</v>
      </c>
      <c r="J227" s="982" t="s">
        <v>202</v>
      </c>
      <c r="K227" s="1057" t="s">
        <v>124</v>
      </c>
      <c r="L227" s="1056">
        <v>20</v>
      </c>
      <c r="M227" s="924" t="s">
        <v>434</v>
      </c>
      <c r="N227" s="1054" t="s">
        <v>50</v>
      </c>
      <c r="O227" s="867">
        <v>20</v>
      </c>
    </row>
    <row r="228" spans="1:18" s="63" customFormat="1" ht="15" customHeight="1" x14ac:dyDescent="0.25">
      <c r="A228" s="1001"/>
      <c r="B228" s="1000"/>
      <c r="C228" s="819"/>
      <c r="D228" s="1186"/>
      <c r="E228" s="755"/>
      <c r="F228" s="772"/>
      <c r="G228" s="1369"/>
      <c r="H228" s="752"/>
      <c r="I228" s="773"/>
      <c r="J228" s="977"/>
      <c r="K228" s="1052" t="s">
        <v>140</v>
      </c>
      <c r="L228" s="1051"/>
      <c r="M228" s="918"/>
      <c r="N228" s="965"/>
      <c r="O228" s="1171"/>
    </row>
    <row r="229" spans="1:18" s="63" customFormat="1" ht="15" customHeight="1" thickBot="1" x14ac:dyDescent="0.3">
      <c r="A229" s="1001"/>
      <c r="B229" s="1000"/>
      <c r="C229" s="819"/>
      <c r="D229" s="1186"/>
      <c r="E229" s="755"/>
      <c r="F229" s="1191"/>
      <c r="G229" s="1369"/>
      <c r="H229" s="752"/>
      <c r="I229" s="773"/>
      <c r="J229" s="977"/>
      <c r="K229" s="1049" t="s">
        <v>141</v>
      </c>
      <c r="L229" s="869"/>
      <c r="M229" s="918"/>
      <c r="N229" s="965"/>
      <c r="O229" s="1171"/>
    </row>
    <row r="230" spans="1:18" s="63" customFormat="1" ht="13.5" customHeight="1" thickBot="1" x14ac:dyDescent="0.3">
      <c r="A230" s="731"/>
      <c r="B230" s="994"/>
      <c r="C230" s="815"/>
      <c r="D230" s="992"/>
      <c r="E230" s="742"/>
      <c r="F230" s="1182"/>
      <c r="G230" s="1375"/>
      <c r="H230" s="739"/>
      <c r="I230" s="771"/>
      <c r="J230" s="1121"/>
      <c r="K230" s="721" t="s">
        <v>33</v>
      </c>
      <c r="L230" s="1045">
        <f>SUM(L227:L229)</f>
        <v>20</v>
      </c>
      <c r="M230" s="781"/>
      <c r="N230" s="985"/>
      <c r="O230" s="1374"/>
    </row>
    <row r="231" spans="1:18" s="63" customFormat="1" ht="27" hidden="1" customHeight="1" thickBot="1" x14ac:dyDescent="0.3">
      <c r="A231" s="1001"/>
      <c r="B231" s="1000"/>
      <c r="C231" s="819"/>
      <c r="D231" s="998" t="s">
        <v>60</v>
      </c>
      <c r="E231" s="997"/>
      <c r="F231" s="1059" t="s">
        <v>433</v>
      </c>
      <c r="G231" s="1369" t="s">
        <v>403</v>
      </c>
      <c r="H231" s="752" t="s">
        <v>44</v>
      </c>
      <c r="I231" s="773" t="s">
        <v>267</v>
      </c>
      <c r="J231" s="977" t="s">
        <v>202</v>
      </c>
      <c r="K231" s="1093" t="s">
        <v>124</v>
      </c>
      <c r="L231" s="869"/>
      <c r="M231" s="1373" t="s">
        <v>432</v>
      </c>
      <c r="N231" s="1372" t="s">
        <v>50</v>
      </c>
      <c r="O231" s="1095">
        <v>44000</v>
      </c>
    </row>
    <row r="232" spans="1:18" s="63" customFormat="1" ht="24" hidden="1" customHeight="1" thickBot="1" x14ac:dyDescent="0.3">
      <c r="A232" s="1001"/>
      <c r="B232" s="1000"/>
      <c r="C232" s="819"/>
      <c r="D232" s="1186"/>
      <c r="E232" s="997"/>
      <c r="F232" s="1050"/>
      <c r="G232" s="1369"/>
      <c r="H232" s="752"/>
      <c r="I232" s="773"/>
      <c r="J232" s="977"/>
      <c r="K232" s="1052" t="s">
        <v>140</v>
      </c>
      <c r="L232" s="869"/>
      <c r="M232" s="1371"/>
      <c r="N232" s="784"/>
      <c r="O232" s="1171"/>
    </row>
    <row r="233" spans="1:18" s="63" customFormat="1" ht="17.25" hidden="1" customHeight="1" thickBot="1" x14ac:dyDescent="0.3">
      <c r="A233" s="1001"/>
      <c r="B233" s="1000"/>
      <c r="C233" s="819"/>
      <c r="D233" s="1186"/>
      <c r="E233" s="997"/>
      <c r="F233" s="1191"/>
      <c r="G233" s="1369"/>
      <c r="H233" s="752"/>
      <c r="I233" s="773"/>
      <c r="J233" s="977"/>
      <c r="K233" s="1049" t="s">
        <v>141</v>
      </c>
      <c r="L233" s="869"/>
      <c r="M233" s="785"/>
      <c r="N233" s="784"/>
      <c r="O233" s="1171"/>
    </row>
    <row r="234" spans="1:18" s="63" customFormat="1" ht="25.5" hidden="1" customHeight="1" thickBot="1" x14ac:dyDescent="0.3">
      <c r="A234" s="1001"/>
      <c r="B234" s="1000"/>
      <c r="C234" s="819"/>
      <c r="D234" s="992"/>
      <c r="E234" s="997"/>
      <c r="F234" s="1370"/>
      <c r="G234" s="1369"/>
      <c r="H234" s="752"/>
      <c r="I234" s="773"/>
      <c r="J234" s="1121"/>
      <c r="K234" s="1109" t="s">
        <v>33</v>
      </c>
      <c r="L234" s="1245">
        <f>SUM(L231:L233)</f>
        <v>0</v>
      </c>
      <c r="M234" s="781"/>
      <c r="N234" s="784"/>
      <c r="O234" s="1171"/>
    </row>
    <row r="235" spans="1:18" s="63" customFormat="1" ht="16.5" customHeight="1" thickBot="1" x14ac:dyDescent="0.25">
      <c r="A235" s="770" t="s">
        <v>39</v>
      </c>
      <c r="B235" s="984" t="s">
        <v>39</v>
      </c>
      <c r="C235" s="825" t="s">
        <v>109</v>
      </c>
      <c r="D235" s="768"/>
      <c r="E235" s="1309"/>
      <c r="F235" s="226" t="s">
        <v>431</v>
      </c>
      <c r="G235" s="1220" t="s">
        <v>407</v>
      </c>
      <c r="H235" s="777" t="s">
        <v>44</v>
      </c>
      <c r="I235" s="774" t="s">
        <v>267</v>
      </c>
      <c r="J235" s="982" t="s">
        <v>202</v>
      </c>
      <c r="K235" s="1368"/>
      <c r="L235" s="1367"/>
      <c r="M235" s="811"/>
      <c r="N235" s="1028"/>
      <c r="O235" s="1027"/>
    </row>
    <row r="236" spans="1:18" s="63" customFormat="1" ht="15" customHeight="1" thickBot="1" x14ac:dyDescent="0.3">
      <c r="A236" s="821"/>
      <c r="B236" s="980"/>
      <c r="C236" s="819"/>
      <c r="D236" s="757"/>
      <c r="E236" s="1299"/>
      <c r="F236" s="428"/>
      <c r="G236" s="1219"/>
      <c r="H236" s="752"/>
      <c r="I236" s="773"/>
      <c r="J236" s="977"/>
      <c r="K236" s="1119" t="s">
        <v>124</v>
      </c>
      <c r="L236" s="1105">
        <f>L240+L244+L248+L252+L256+L260+L264+L268+L272+L276</f>
        <v>1814</v>
      </c>
      <c r="M236" s="794"/>
      <c r="N236" s="1005"/>
      <c r="O236" s="863"/>
      <c r="P236" s="621"/>
      <c r="Q236" s="621"/>
      <c r="R236" s="621"/>
    </row>
    <row r="237" spans="1:18" s="63" customFormat="1" ht="12.75" customHeight="1" thickBot="1" x14ac:dyDescent="0.3">
      <c r="A237" s="821"/>
      <c r="B237" s="980"/>
      <c r="C237" s="819"/>
      <c r="D237" s="757"/>
      <c r="E237" s="1299"/>
      <c r="F237" s="428"/>
      <c r="G237" s="1219"/>
      <c r="H237" s="752"/>
      <c r="I237" s="773"/>
      <c r="J237" s="977"/>
      <c r="K237" s="1330" t="s">
        <v>140</v>
      </c>
      <c r="L237" s="1105">
        <f>L241+L245+L249+L253+L257+L261+L265+L269+L273+L277</f>
        <v>0</v>
      </c>
      <c r="M237" s="791"/>
      <c r="N237" s="1090"/>
      <c r="O237" s="1089"/>
    </row>
    <row r="238" spans="1:18" s="63" customFormat="1" ht="15" customHeight="1" thickBot="1" x14ac:dyDescent="0.3">
      <c r="A238" s="821"/>
      <c r="B238" s="980"/>
      <c r="C238" s="819"/>
      <c r="D238" s="757"/>
      <c r="E238" s="1299"/>
      <c r="F238" s="428"/>
      <c r="G238" s="1219"/>
      <c r="H238" s="752"/>
      <c r="I238" s="773"/>
      <c r="J238" s="977"/>
      <c r="K238" s="1075" t="s">
        <v>141</v>
      </c>
      <c r="L238" s="1105">
        <f>L242+L246+L250+L254+L258+L262+L266+L270+L274+L278</f>
        <v>0</v>
      </c>
      <c r="M238" s="794"/>
      <c r="N238" s="1005"/>
      <c r="O238" s="863"/>
    </row>
    <row r="239" spans="1:18" s="63" customFormat="1" ht="31.5" customHeight="1" thickBot="1" x14ac:dyDescent="0.3">
      <c r="A239" s="817"/>
      <c r="B239" s="1110"/>
      <c r="C239" s="815"/>
      <c r="D239" s="744"/>
      <c r="E239" s="1295"/>
      <c r="F239" s="219"/>
      <c r="G239" s="1216"/>
      <c r="H239" s="739"/>
      <c r="I239" s="771"/>
      <c r="J239" s="1121"/>
      <c r="K239" s="1073" t="s">
        <v>33</v>
      </c>
      <c r="L239" s="1072">
        <f>SUM(L236:L238)</f>
        <v>1814</v>
      </c>
      <c r="M239" s="859"/>
      <c r="N239" s="1002"/>
      <c r="O239" s="857"/>
    </row>
    <row r="240" spans="1:18" s="63" customFormat="1" ht="21" customHeight="1" x14ac:dyDescent="0.25">
      <c r="A240" s="770" t="s">
        <v>39</v>
      </c>
      <c r="B240" s="984" t="s">
        <v>39</v>
      </c>
      <c r="C240" s="825" t="s">
        <v>109</v>
      </c>
      <c r="D240" s="756" t="s">
        <v>37</v>
      </c>
      <c r="E240" s="755"/>
      <c r="F240" s="772" t="s">
        <v>430</v>
      </c>
      <c r="G240" s="1019" t="s">
        <v>407</v>
      </c>
      <c r="H240" s="752" t="s">
        <v>44</v>
      </c>
      <c r="I240" s="774" t="s">
        <v>267</v>
      </c>
      <c r="J240" s="1347" t="s">
        <v>202</v>
      </c>
      <c r="K240" s="1057" t="s">
        <v>124</v>
      </c>
      <c r="L240" s="1056">
        <v>130</v>
      </c>
      <c r="M240" s="1211" t="s">
        <v>429</v>
      </c>
      <c r="N240" s="1143" t="s">
        <v>428</v>
      </c>
      <c r="O240" s="1053">
        <v>33</v>
      </c>
    </row>
    <row r="241" spans="1:21" s="63" customFormat="1" ht="15" customHeight="1" x14ac:dyDescent="0.25">
      <c r="A241" s="821"/>
      <c r="B241" s="980"/>
      <c r="C241" s="819"/>
      <c r="D241" s="756"/>
      <c r="E241" s="755"/>
      <c r="F241" s="772"/>
      <c r="G241" s="1019"/>
      <c r="H241" s="752"/>
      <c r="I241" s="773"/>
      <c r="J241" s="1346"/>
      <c r="K241" s="1052" t="s">
        <v>140</v>
      </c>
      <c r="L241" s="1051"/>
      <c r="M241" s="1366" t="s">
        <v>427</v>
      </c>
      <c r="N241" s="1066" t="s">
        <v>50</v>
      </c>
      <c r="O241" s="1365">
        <v>1</v>
      </c>
    </row>
    <row r="242" spans="1:21" s="63" customFormat="1" ht="15" customHeight="1" thickBot="1" x14ac:dyDescent="0.3">
      <c r="A242" s="821"/>
      <c r="B242" s="980"/>
      <c r="C242" s="819"/>
      <c r="D242" s="756"/>
      <c r="E242" s="755"/>
      <c r="F242" s="772"/>
      <c r="G242" s="1019"/>
      <c r="H242" s="752"/>
      <c r="I242" s="773"/>
      <c r="J242" s="891"/>
      <c r="K242" s="1049" t="s">
        <v>141</v>
      </c>
      <c r="L242" s="1064">
        <v>0</v>
      </c>
      <c r="M242" s="794"/>
      <c r="N242" s="1354"/>
      <c r="O242" s="1350"/>
    </row>
    <row r="243" spans="1:21" s="63" customFormat="1" ht="13.5" customHeight="1" thickBot="1" x14ac:dyDescent="0.3">
      <c r="A243" s="817"/>
      <c r="B243" s="1110"/>
      <c r="C243" s="815"/>
      <c r="D243" s="743"/>
      <c r="E243" s="742"/>
      <c r="F243" s="1047"/>
      <c r="G243" s="1017"/>
      <c r="H243" s="739"/>
      <c r="I243" s="771"/>
      <c r="J243" s="888"/>
      <c r="K243" s="721" t="s">
        <v>33</v>
      </c>
      <c r="L243" s="1045">
        <f>SUM(L240:L242)</f>
        <v>130</v>
      </c>
      <c r="M243" s="859"/>
      <c r="N243" s="1355"/>
      <c r="O243" s="1348"/>
    </row>
    <row r="244" spans="1:21" s="63" customFormat="1" ht="15" customHeight="1" x14ac:dyDescent="0.25">
      <c r="A244" s="770" t="s">
        <v>39</v>
      </c>
      <c r="B244" s="984" t="s">
        <v>39</v>
      </c>
      <c r="C244" s="825" t="s">
        <v>109</v>
      </c>
      <c r="D244" s="767" t="s">
        <v>39</v>
      </c>
      <c r="E244" s="766"/>
      <c r="F244" s="351" t="s">
        <v>426</v>
      </c>
      <c r="G244" s="1029" t="s">
        <v>407</v>
      </c>
      <c r="H244" s="777" t="s">
        <v>44</v>
      </c>
      <c r="I244" s="774" t="s">
        <v>267</v>
      </c>
      <c r="J244" s="1347" t="s">
        <v>202</v>
      </c>
      <c r="K244" s="1057" t="s">
        <v>124</v>
      </c>
      <c r="L244" s="1056">
        <v>60</v>
      </c>
      <c r="M244" s="1055" t="s">
        <v>425</v>
      </c>
      <c r="N244" s="1143" t="s">
        <v>236</v>
      </c>
      <c r="O244" s="1053">
        <v>2</v>
      </c>
      <c r="P244" s="621"/>
      <c r="S244" s="621"/>
    </row>
    <row r="245" spans="1:21" s="63" customFormat="1" ht="15" customHeight="1" x14ac:dyDescent="0.25">
      <c r="A245" s="821"/>
      <c r="B245" s="980"/>
      <c r="C245" s="819"/>
      <c r="D245" s="756"/>
      <c r="E245" s="755"/>
      <c r="F245" s="772"/>
      <c r="G245" s="1019"/>
      <c r="H245" s="752"/>
      <c r="I245" s="773"/>
      <c r="J245" s="1346"/>
      <c r="K245" s="1052" t="s">
        <v>140</v>
      </c>
      <c r="L245" s="1051"/>
      <c r="M245" s="1364"/>
      <c r="N245" s="1066"/>
      <c r="O245" s="1065"/>
    </row>
    <row r="246" spans="1:21" s="63" customFormat="1" ht="18" customHeight="1" thickBot="1" x14ac:dyDescent="0.3">
      <c r="A246" s="821"/>
      <c r="B246" s="980"/>
      <c r="C246" s="819"/>
      <c r="D246" s="756"/>
      <c r="E246" s="755"/>
      <c r="F246" s="772"/>
      <c r="G246" s="1019"/>
      <c r="H246" s="752"/>
      <c r="I246" s="773"/>
      <c r="J246" s="891"/>
      <c r="K246" s="1049" t="s">
        <v>141</v>
      </c>
      <c r="L246" s="1064">
        <v>0</v>
      </c>
      <c r="M246" s="794"/>
      <c r="N246" s="1354"/>
      <c r="O246" s="1350"/>
    </row>
    <row r="247" spans="1:21" s="63" customFormat="1" ht="17.25" customHeight="1" thickBot="1" x14ac:dyDescent="0.3">
      <c r="A247" s="817"/>
      <c r="B247" s="1110"/>
      <c r="C247" s="815"/>
      <c r="D247" s="743"/>
      <c r="E247" s="742"/>
      <c r="F247" s="1047"/>
      <c r="G247" s="1017"/>
      <c r="H247" s="739"/>
      <c r="I247" s="771"/>
      <c r="J247" s="888"/>
      <c r="K247" s="721" t="s">
        <v>33</v>
      </c>
      <c r="L247" s="1060">
        <f>SUM(L244:L246)</f>
        <v>60</v>
      </c>
      <c r="M247" s="859"/>
      <c r="N247" s="1355"/>
      <c r="O247" s="1348"/>
    </row>
    <row r="248" spans="1:21" s="63" customFormat="1" ht="13.5" customHeight="1" x14ac:dyDescent="0.25">
      <c r="A248" s="770" t="s">
        <v>39</v>
      </c>
      <c r="B248" s="984" t="s">
        <v>39</v>
      </c>
      <c r="C248" s="825" t="s">
        <v>109</v>
      </c>
      <c r="D248" s="767" t="s">
        <v>109</v>
      </c>
      <c r="E248" s="766"/>
      <c r="F248" s="1059" t="s">
        <v>424</v>
      </c>
      <c r="G248" s="1029" t="s">
        <v>407</v>
      </c>
      <c r="H248" s="777" t="s">
        <v>44</v>
      </c>
      <c r="I248" s="774" t="s">
        <v>267</v>
      </c>
      <c r="J248" s="1347" t="s">
        <v>202</v>
      </c>
      <c r="K248" s="1057" t="s">
        <v>124</v>
      </c>
      <c r="L248" s="1056">
        <v>70</v>
      </c>
      <c r="M248" s="1363" t="s">
        <v>423</v>
      </c>
      <c r="N248" s="1362" t="s">
        <v>236</v>
      </c>
      <c r="O248" s="1361">
        <v>4</v>
      </c>
      <c r="U248" s="621"/>
    </row>
    <row r="249" spans="1:21" s="63" customFormat="1" ht="19.5" customHeight="1" x14ac:dyDescent="0.25">
      <c r="A249" s="821"/>
      <c r="B249" s="980"/>
      <c r="C249" s="819"/>
      <c r="D249" s="756"/>
      <c r="E249" s="755"/>
      <c r="F249" s="1050"/>
      <c r="G249" s="1019"/>
      <c r="H249" s="752"/>
      <c r="I249" s="773"/>
      <c r="J249" s="1346"/>
      <c r="K249" s="1052" t="s">
        <v>140</v>
      </c>
      <c r="L249" s="1051"/>
      <c r="M249" s="1360"/>
      <c r="N249" s="1359"/>
      <c r="O249" s="1358"/>
    </row>
    <row r="250" spans="1:21" s="63" customFormat="1" ht="14.25" customHeight="1" thickBot="1" x14ac:dyDescent="0.3">
      <c r="A250" s="821"/>
      <c r="B250" s="980"/>
      <c r="C250" s="819"/>
      <c r="D250" s="756"/>
      <c r="E250" s="755"/>
      <c r="F250" s="1050"/>
      <c r="G250" s="1019"/>
      <c r="H250" s="752"/>
      <c r="I250" s="773"/>
      <c r="J250" s="891"/>
      <c r="K250" s="1091" t="s">
        <v>141</v>
      </c>
      <c r="L250" s="1064">
        <v>0</v>
      </c>
      <c r="M250" s="794"/>
      <c r="N250" s="1354"/>
      <c r="O250" s="1350"/>
    </row>
    <row r="251" spans="1:21" s="63" customFormat="1" ht="18" customHeight="1" thickBot="1" x14ac:dyDescent="0.3">
      <c r="A251" s="817"/>
      <c r="B251" s="1110"/>
      <c r="C251" s="815"/>
      <c r="D251" s="743"/>
      <c r="E251" s="742"/>
      <c r="F251" s="1047"/>
      <c r="G251" s="1017"/>
      <c r="H251" s="739"/>
      <c r="I251" s="771"/>
      <c r="J251" s="888"/>
      <c r="K251" s="721" t="s">
        <v>33</v>
      </c>
      <c r="L251" s="1045">
        <f>SUM(L248:L250)</f>
        <v>70</v>
      </c>
      <c r="M251" s="859"/>
      <c r="N251" s="1355"/>
      <c r="O251" s="1348"/>
    </row>
    <row r="252" spans="1:21" s="63" customFormat="1" ht="18.75" customHeight="1" x14ac:dyDescent="0.25">
      <c r="A252" s="770" t="s">
        <v>39</v>
      </c>
      <c r="B252" s="984" t="s">
        <v>39</v>
      </c>
      <c r="C252" s="825" t="s">
        <v>109</v>
      </c>
      <c r="D252" s="767" t="s">
        <v>107</v>
      </c>
      <c r="E252" s="766"/>
      <c r="F252" s="1059" t="s">
        <v>422</v>
      </c>
      <c r="G252" s="1029" t="s">
        <v>407</v>
      </c>
      <c r="H252" s="777" t="s">
        <v>44</v>
      </c>
      <c r="I252" s="774" t="s">
        <v>267</v>
      </c>
      <c r="J252" s="1347" t="s">
        <v>202</v>
      </c>
      <c r="K252" s="1057" t="s">
        <v>124</v>
      </c>
      <c r="L252" s="1056">
        <v>20</v>
      </c>
      <c r="M252" s="1357" t="s">
        <v>421</v>
      </c>
      <c r="N252" s="1143" t="s">
        <v>387</v>
      </c>
      <c r="O252" s="1053">
        <v>6.5</v>
      </c>
    </row>
    <row r="253" spans="1:21" s="63" customFormat="1" ht="14.25" customHeight="1" x14ac:dyDescent="0.25">
      <c r="A253" s="821"/>
      <c r="B253" s="980"/>
      <c r="C253" s="819"/>
      <c r="D253" s="756"/>
      <c r="E253" s="755"/>
      <c r="F253" s="1050"/>
      <c r="G253" s="1019"/>
      <c r="H253" s="752"/>
      <c r="I253" s="773"/>
      <c r="J253" s="1346"/>
      <c r="K253" s="1052" t="s">
        <v>140</v>
      </c>
      <c r="L253" s="1092"/>
      <c r="M253" s="1356"/>
      <c r="N253" s="1066"/>
      <c r="O253" s="1065"/>
    </row>
    <row r="254" spans="1:21" s="63" customFormat="1" ht="19.5" customHeight="1" thickBot="1" x14ac:dyDescent="0.3">
      <c r="A254" s="821"/>
      <c r="B254" s="980"/>
      <c r="C254" s="819"/>
      <c r="D254" s="756"/>
      <c r="E254" s="755"/>
      <c r="F254" s="1050"/>
      <c r="G254" s="1019"/>
      <c r="H254" s="752"/>
      <c r="I254" s="773"/>
      <c r="J254" s="891"/>
      <c r="K254" s="1049" t="s">
        <v>141</v>
      </c>
      <c r="L254" s="869"/>
      <c r="M254" s="794"/>
      <c r="N254" s="1354"/>
      <c r="O254" s="863"/>
    </row>
    <row r="255" spans="1:21" s="63" customFormat="1" ht="15" customHeight="1" thickBot="1" x14ac:dyDescent="0.3">
      <c r="A255" s="817"/>
      <c r="B255" s="1110"/>
      <c r="C255" s="815"/>
      <c r="D255" s="743"/>
      <c r="E255" s="742"/>
      <c r="F255" s="1047"/>
      <c r="G255" s="1017"/>
      <c r="H255" s="739"/>
      <c r="I255" s="771"/>
      <c r="J255" s="888"/>
      <c r="K255" s="721" t="s">
        <v>33</v>
      </c>
      <c r="L255" s="1045">
        <f>SUM(L252:L254)</f>
        <v>20</v>
      </c>
      <c r="M255" s="859"/>
      <c r="N255" s="1355"/>
      <c r="O255" s="857"/>
    </row>
    <row r="256" spans="1:21" s="63" customFormat="1" ht="15" customHeight="1" x14ac:dyDescent="0.25">
      <c r="A256" s="770" t="s">
        <v>39</v>
      </c>
      <c r="B256" s="984" t="s">
        <v>39</v>
      </c>
      <c r="C256" s="825" t="s">
        <v>109</v>
      </c>
      <c r="D256" s="767" t="s">
        <v>102</v>
      </c>
      <c r="E256" s="766"/>
      <c r="F256" s="351" t="s">
        <v>420</v>
      </c>
      <c r="G256" s="1029" t="s">
        <v>407</v>
      </c>
      <c r="H256" s="777" t="s">
        <v>44</v>
      </c>
      <c r="I256" s="774" t="s">
        <v>267</v>
      </c>
      <c r="J256" s="1347" t="s">
        <v>202</v>
      </c>
      <c r="K256" s="1057" t="s">
        <v>124</v>
      </c>
      <c r="L256" s="1056">
        <v>494</v>
      </c>
      <c r="M256" s="1211" t="s">
        <v>419</v>
      </c>
      <c r="N256" s="1143" t="s">
        <v>50</v>
      </c>
      <c r="O256" s="1053">
        <v>13</v>
      </c>
      <c r="S256" s="621"/>
    </row>
    <row r="257" spans="1:19" s="63" customFormat="1" ht="15" customHeight="1" x14ac:dyDescent="0.25">
      <c r="A257" s="821"/>
      <c r="B257" s="980"/>
      <c r="C257" s="819"/>
      <c r="D257" s="756"/>
      <c r="E257" s="755"/>
      <c r="F257" s="772"/>
      <c r="G257" s="1019"/>
      <c r="H257" s="752"/>
      <c r="I257" s="773"/>
      <c r="J257" s="1346"/>
      <c r="K257" s="1052" t="s">
        <v>140</v>
      </c>
      <c r="L257" s="1051"/>
      <c r="M257" s="794"/>
      <c r="N257" s="1354"/>
      <c r="O257" s="1350"/>
    </row>
    <row r="258" spans="1:19" s="63" customFormat="1" ht="15" customHeight="1" thickBot="1" x14ac:dyDescent="0.3">
      <c r="A258" s="821"/>
      <c r="B258" s="980"/>
      <c r="C258" s="819"/>
      <c r="D258" s="756"/>
      <c r="E258" s="755"/>
      <c r="F258" s="772"/>
      <c r="G258" s="1019"/>
      <c r="H258" s="752"/>
      <c r="I258" s="773"/>
      <c r="J258" s="891"/>
      <c r="K258" s="1049" t="s">
        <v>141</v>
      </c>
      <c r="L258" s="1064">
        <v>0</v>
      </c>
      <c r="M258" s="794"/>
      <c r="N258" s="1354"/>
      <c r="O258" s="1353"/>
    </row>
    <row r="259" spans="1:19" s="63" customFormat="1" ht="15.75" customHeight="1" thickBot="1" x14ac:dyDescent="0.3">
      <c r="A259" s="817"/>
      <c r="B259" s="1110"/>
      <c r="C259" s="815"/>
      <c r="D259" s="743"/>
      <c r="E259" s="742"/>
      <c r="F259" s="1182"/>
      <c r="G259" s="1017"/>
      <c r="H259" s="739"/>
      <c r="I259" s="771"/>
      <c r="J259" s="888"/>
      <c r="K259" s="721" t="s">
        <v>33</v>
      </c>
      <c r="L259" s="1060">
        <f>SUM(L256:L258)</f>
        <v>494</v>
      </c>
      <c r="M259" s="859"/>
      <c r="N259" s="1002"/>
      <c r="O259" s="1352"/>
    </row>
    <row r="260" spans="1:19" s="63" customFormat="1" ht="15" customHeight="1" x14ac:dyDescent="0.25">
      <c r="A260" s="770" t="s">
        <v>39</v>
      </c>
      <c r="B260" s="984" t="s">
        <v>39</v>
      </c>
      <c r="C260" s="825" t="s">
        <v>109</v>
      </c>
      <c r="D260" s="767" t="s">
        <v>96</v>
      </c>
      <c r="E260" s="766"/>
      <c r="F260" s="351" t="s">
        <v>418</v>
      </c>
      <c r="G260" s="1029" t="s">
        <v>407</v>
      </c>
      <c r="H260" s="777" t="s">
        <v>44</v>
      </c>
      <c r="I260" s="774" t="s">
        <v>267</v>
      </c>
      <c r="J260" s="1347" t="s">
        <v>202</v>
      </c>
      <c r="K260" s="1057" t="s">
        <v>124</v>
      </c>
      <c r="L260" s="1351">
        <v>400</v>
      </c>
      <c r="M260" s="1211" t="s">
        <v>417</v>
      </c>
      <c r="N260" s="1143" t="s">
        <v>50</v>
      </c>
      <c r="O260" s="1053">
        <v>50</v>
      </c>
      <c r="R260" s="621"/>
    </row>
    <row r="261" spans="1:19" s="63" customFormat="1" ht="15" customHeight="1" x14ac:dyDescent="0.25">
      <c r="A261" s="821"/>
      <c r="B261" s="980"/>
      <c r="C261" s="819"/>
      <c r="D261" s="756"/>
      <c r="E261" s="755"/>
      <c r="F261" s="772"/>
      <c r="G261" s="1019"/>
      <c r="H261" s="752"/>
      <c r="I261" s="773"/>
      <c r="J261" s="1346"/>
      <c r="K261" s="1052" t="s">
        <v>140</v>
      </c>
      <c r="L261" s="1051"/>
      <c r="M261" s="794"/>
      <c r="N261" s="1005"/>
      <c r="O261" s="1350"/>
    </row>
    <row r="262" spans="1:19" s="63" customFormat="1" ht="15" customHeight="1" thickBot="1" x14ac:dyDescent="0.3">
      <c r="A262" s="821"/>
      <c r="B262" s="980"/>
      <c r="C262" s="819"/>
      <c r="D262" s="756"/>
      <c r="E262" s="755"/>
      <c r="F262" s="772"/>
      <c r="G262" s="1019"/>
      <c r="H262" s="752"/>
      <c r="I262" s="773"/>
      <c r="J262" s="891"/>
      <c r="K262" s="1091" t="s">
        <v>141</v>
      </c>
      <c r="L262" s="1064">
        <v>0</v>
      </c>
      <c r="M262" s="791"/>
      <c r="N262" s="1090"/>
      <c r="O262" s="1349"/>
    </row>
    <row r="263" spans="1:19" s="63" customFormat="1" ht="30.75" customHeight="1" thickBot="1" x14ac:dyDescent="0.3">
      <c r="A263" s="817"/>
      <c r="B263" s="1110"/>
      <c r="C263" s="815"/>
      <c r="D263" s="743"/>
      <c r="E263" s="742"/>
      <c r="F263" s="1047"/>
      <c r="G263" s="1017"/>
      <c r="H263" s="739"/>
      <c r="I263" s="771"/>
      <c r="J263" s="888"/>
      <c r="K263" s="721" t="s">
        <v>33</v>
      </c>
      <c r="L263" s="1045">
        <f>SUM(L260:L262)</f>
        <v>400</v>
      </c>
      <c r="M263" s="859"/>
      <c r="N263" s="1002"/>
      <c r="O263" s="1348"/>
    </row>
    <row r="264" spans="1:19" s="63" customFormat="1" ht="15" customHeight="1" x14ac:dyDescent="0.25">
      <c r="A264" s="770" t="s">
        <v>39</v>
      </c>
      <c r="B264" s="984" t="s">
        <v>39</v>
      </c>
      <c r="C264" s="825" t="s">
        <v>109</v>
      </c>
      <c r="D264" s="767" t="s">
        <v>92</v>
      </c>
      <c r="E264" s="766"/>
      <c r="F264" s="416" t="s">
        <v>416</v>
      </c>
      <c r="G264" s="1029" t="s">
        <v>407</v>
      </c>
      <c r="H264" s="777" t="s">
        <v>44</v>
      </c>
      <c r="I264" s="774" t="s">
        <v>56</v>
      </c>
      <c r="J264" s="1347" t="s">
        <v>52</v>
      </c>
      <c r="K264" s="1057" t="s">
        <v>124</v>
      </c>
      <c r="L264" s="1056">
        <v>150</v>
      </c>
      <c r="M264" s="924" t="s">
        <v>415</v>
      </c>
      <c r="N264" s="1143" t="s">
        <v>50</v>
      </c>
      <c r="O264" s="1053">
        <v>1</v>
      </c>
    </row>
    <row r="265" spans="1:19" s="63" customFormat="1" ht="15" customHeight="1" x14ac:dyDescent="0.25">
      <c r="A265" s="821"/>
      <c r="B265" s="980"/>
      <c r="C265" s="819"/>
      <c r="D265" s="756"/>
      <c r="E265" s="755"/>
      <c r="F265" s="414"/>
      <c r="G265" s="1019"/>
      <c r="H265" s="752"/>
      <c r="I265" s="773"/>
      <c r="J265" s="1346"/>
      <c r="K265" s="1052" t="s">
        <v>140</v>
      </c>
      <c r="L265" s="1051"/>
      <c r="M265" s="1167"/>
      <c r="N265" s="1005"/>
      <c r="O265" s="863"/>
    </row>
    <row r="266" spans="1:19" s="63" customFormat="1" ht="15" customHeight="1" thickBot="1" x14ac:dyDescent="0.3">
      <c r="A266" s="821"/>
      <c r="B266" s="980"/>
      <c r="C266" s="819"/>
      <c r="D266" s="756"/>
      <c r="E266" s="755"/>
      <c r="F266" s="414"/>
      <c r="G266" s="1019"/>
      <c r="H266" s="752"/>
      <c r="I266" s="773"/>
      <c r="J266" s="891"/>
      <c r="K266" s="1091" t="s">
        <v>141</v>
      </c>
      <c r="L266" s="1064"/>
      <c r="M266" s="791"/>
      <c r="N266" s="1090"/>
      <c r="O266" s="1089"/>
    </row>
    <row r="267" spans="1:19" s="63" customFormat="1" ht="15" customHeight="1" thickBot="1" x14ac:dyDescent="0.3">
      <c r="A267" s="817"/>
      <c r="B267" s="1110"/>
      <c r="C267" s="815"/>
      <c r="D267" s="743"/>
      <c r="E267" s="742"/>
      <c r="F267" s="1345"/>
      <c r="G267" s="1017"/>
      <c r="H267" s="739"/>
      <c r="I267" s="771"/>
      <c r="J267" s="888"/>
      <c r="K267" s="721" t="s">
        <v>33</v>
      </c>
      <c r="L267" s="1045">
        <f>SUM(L264:L266)</f>
        <v>150</v>
      </c>
      <c r="M267" s="859"/>
      <c r="N267" s="1002"/>
      <c r="O267" s="857"/>
    </row>
    <row r="268" spans="1:19" s="63" customFormat="1" ht="24" customHeight="1" x14ac:dyDescent="0.25">
      <c r="A268" s="770" t="s">
        <v>39</v>
      </c>
      <c r="B268" s="984" t="s">
        <v>39</v>
      </c>
      <c r="C268" s="825" t="s">
        <v>109</v>
      </c>
      <c r="D268" s="767" t="s">
        <v>87</v>
      </c>
      <c r="E268" s="766"/>
      <c r="F268" s="1059" t="s">
        <v>414</v>
      </c>
      <c r="G268" s="1029" t="s">
        <v>407</v>
      </c>
      <c r="H268" s="777" t="s">
        <v>44</v>
      </c>
      <c r="I268" s="774" t="s">
        <v>267</v>
      </c>
      <c r="J268" s="844" t="s">
        <v>202</v>
      </c>
      <c r="K268" s="1093" t="s">
        <v>124</v>
      </c>
      <c r="L268" s="1092">
        <v>320</v>
      </c>
      <c r="M268" s="1012" t="s">
        <v>413</v>
      </c>
      <c r="N268" s="1210"/>
      <c r="O268" s="933"/>
      <c r="R268" s="621"/>
      <c r="S268" s="621"/>
    </row>
    <row r="269" spans="1:19" s="63" customFormat="1" ht="15" customHeight="1" x14ac:dyDescent="0.25">
      <c r="A269" s="821"/>
      <c r="B269" s="980"/>
      <c r="C269" s="819"/>
      <c r="D269" s="756"/>
      <c r="E269" s="755"/>
      <c r="F269" s="1050"/>
      <c r="G269" s="1019"/>
      <c r="H269" s="752"/>
      <c r="I269" s="773"/>
      <c r="J269" s="843"/>
      <c r="K269" s="1052" t="s">
        <v>140</v>
      </c>
      <c r="L269" s="1051"/>
      <c r="M269" s="794"/>
      <c r="N269" s="800"/>
      <c r="O269" s="799"/>
    </row>
    <row r="270" spans="1:19" s="63" customFormat="1" ht="15" customHeight="1" thickBot="1" x14ac:dyDescent="0.3">
      <c r="A270" s="821"/>
      <c r="B270" s="980"/>
      <c r="C270" s="819"/>
      <c r="D270" s="756"/>
      <c r="E270" s="755"/>
      <c r="F270" s="1050"/>
      <c r="G270" s="1019"/>
      <c r="H270" s="752"/>
      <c r="I270" s="773"/>
      <c r="J270" s="843"/>
      <c r="K270" s="1049" t="s">
        <v>141</v>
      </c>
      <c r="L270" s="1344">
        <v>0</v>
      </c>
      <c r="M270" s="794"/>
      <c r="N270" s="800"/>
      <c r="O270" s="799"/>
    </row>
    <row r="271" spans="1:19" s="63" customFormat="1" ht="23.25" customHeight="1" thickBot="1" x14ac:dyDescent="0.3">
      <c r="A271" s="817"/>
      <c r="B271" s="1110"/>
      <c r="C271" s="815"/>
      <c r="D271" s="743"/>
      <c r="E271" s="742"/>
      <c r="F271" s="1047"/>
      <c r="G271" s="1017"/>
      <c r="H271" s="739"/>
      <c r="I271" s="771"/>
      <c r="J271" s="842"/>
      <c r="K271" s="721" t="s">
        <v>33</v>
      </c>
      <c r="L271" s="1045">
        <f>SUM(L268:L270)</f>
        <v>320</v>
      </c>
      <c r="M271" s="859"/>
      <c r="N271" s="858"/>
      <c r="O271" s="1162"/>
    </row>
    <row r="272" spans="1:19" s="63" customFormat="1" ht="15" customHeight="1" x14ac:dyDescent="0.2">
      <c r="A272" s="770" t="s">
        <v>39</v>
      </c>
      <c r="B272" s="984" t="s">
        <v>39</v>
      </c>
      <c r="C272" s="825" t="s">
        <v>109</v>
      </c>
      <c r="D272" s="767" t="s">
        <v>84</v>
      </c>
      <c r="E272" s="774"/>
      <c r="F272" s="1343" t="s">
        <v>412</v>
      </c>
      <c r="G272" s="1029" t="s">
        <v>407</v>
      </c>
      <c r="H272" s="777" t="s">
        <v>44</v>
      </c>
      <c r="I272" s="774" t="s">
        <v>56</v>
      </c>
      <c r="J272" s="844" t="s">
        <v>52</v>
      </c>
      <c r="K272" s="1093" t="s">
        <v>124</v>
      </c>
      <c r="L272" s="1056">
        <v>20</v>
      </c>
      <c r="M272" s="811" t="s">
        <v>411</v>
      </c>
      <c r="N272" s="822" t="s">
        <v>236</v>
      </c>
      <c r="O272" s="810">
        <v>200</v>
      </c>
      <c r="P272" s="1342"/>
    </row>
    <row r="273" spans="1:15" s="63" customFormat="1" ht="15" customHeight="1" x14ac:dyDescent="0.25">
      <c r="A273" s="821"/>
      <c r="B273" s="1332"/>
      <c r="C273" s="819"/>
      <c r="D273" s="756"/>
      <c r="E273" s="773"/>
      <c r="F273" s="1336"/>
      <c r="G273" s="1019"/>
      <c r="H273" s="752"/>
      <c r="I273" s="773"/>
      <c r="J273" s="843"/>
      <c r="K273" s="1052" t="s">
        <v>140</v>
      </c>
      <c r="L273" s="1051"/>
      <c r="M273" s="1341" t="s">
        <v>410</v>
      </c>
      <c r="N273" s="1340" t="s">
        <v>409</v>
      </c>
      <c r="O273" s="1339"/>
    </row>
    <row r="274" spans="1:15" s="63" customFormat="1" ht="39.75" customHeight="1" thickBot="1" x14ac:dyDescent="0.3">
      <c r="A274" s="821"/>
      <c r="B274" s="1332"/>
      <c r="C274" s="819"/>
      <c r="D274" s="756"/>
      <c r="E274" s="773"/>
      <c r="F274" s="1336"/>
      <c r="G274" s="1019"/>
      <c r="H274" s="752"/>
      <c r="I274" s="773"/>
      <c r="J274" s="843"/>
      <c r="K274" s="1049" t="s">
        <v>141</v>
      </c>
      <c r="L274" s="869"/>
      <c r="M274" s="749"/>
      <c r="N274" s="1338"/>
      <c r="O274" s="1337"/>
    </row>
    <row r="275" spans="1:15" s="63" customFormat="1" ht="15" customHeight="1" thickBot="1" x14ac:dyDescent="0.3">
      <c r="A275" s="817"/>
      <c r="B275" s="1331"/>
      <c r="C275" s="815"/>
      <c r="D275" s="743"/>
      <c r="E275" s="771"/>
      <c r="F275" s="1336"/>
      <c r="G275" s="1017"/>
      <c r="H275" s="739"/>
      <c r="I275" s="771"/>
      <c r="J275" s="842"/>
      <c r="K275" s="721" t="s">
        <v>33</v>
      </c>
      <c r="L275" s="1045">
        <f>SUM(L272:L274)</f>
        <v>20</v>
      </c>
      <c r="M275" s="736"/>
      <c r="N275" s="780"/>
      <c r="O275" s="813"/>
    </row>
    <row r="276" spans="1:15" s="63" customFormat="1" ht="17.25" customHeight="1" x14ac:dyDescent="0.25">
      <c r="A276" s="770" t="s">
        <v>39</v>
      </c>
      <c r="B276" s="984" t="s">
        <v>39</v>
      </c>
      <c r="C276" s="825" t="s">
        <v>109</v>
      </c>
      <c r="D276" s="767" t="s">
        <v>72</v>
      </c>
      <c r="E276" s="997"/>
      <c r="F276" s="1335" t="s">
        <v>408</v>
      </c>
      <c r="G276" s="1029" t="s">
        <v>407</v>
      </c>
      <c r="H276" s="777" t="s">
        <v>44</v>
      </c>
      <c r="I276" s="774" t="s">
        <v>267</v>
      </c>
      <c r="J276" s="844" t="s">
        <v>202</v>
      </c>
      <c r="K276" s="1093" t="s">
        <v>124</v>
      </c>
      <c r="L276" s="1056">
        <v>150</v>
      </c>
      <c r="M276" s="1199" t="s">
        <v>406</v>
      </c>
      <c r="N276" s="1198" t="s">
        <v>405</v>
      </c>
      <c r="O276" s="1334">
        <v>700</v>
      </c>
    </row>
    <row r="277" spans="1:15" s="63" customFormat="1" ht="12.75" customHeight="1" x14ac:dyDescent="0.25">
      <c r="A277" s="821"/>
      <c r="B277" s="1332"/>
      <c r="C277" s="819"/>
      <c r="D277" s="756"/>
      <c r="E277" s="997"/>
      <c r="F277" s="1050"/>
      <c r="G277" s="1019"/>
      <c r="H277" s="752"/>
      <c r="I277" s="773"/>
      <c r="J277" s="843"/>
      <c r="K277" s="1052" t="s">
        <v>140</v>
      </c>
      <c r="L277" s="1092"/>
      <c r="M277" s="1333"/>
      <c r="N277" s="1328"/>
      <c r="O277" s="828"/>
    </row>
    <row r="278" spans="1:15" s="63" customFormat="1" ht="14.25" customHeight="1" thickBot="1" x14ac:dyDescent="0.3">
      <c r="A278" s="821"/>
      <c r="B278" s="1332"/>
      <c r="C278" s="819"/>
      <c r="D278" s="756"/>
      <c r="E278" s="997"/>
      <c r="F278" s="1050"/>
      <c r="G278" s="1019"/>
      <c r="H278" s="752"/>
      <c r="I278" s="773"/>
      <c r="J278" s="843"/>
      <c r="K278" s="1049" t="s">
        <v>141</v>
      </c>
      <c r="L278" s="869"/>
      <c r="M278" s="794"/>
      <c r="N278" s="800"/>
      <c r="O278" s="799"/>
    </row>
    <row r="279" spans="1:15" s="63" customFormat="1" ht="11.25" customHeight="1" thickBot="1" x14ac:dyDescent="0.3">
      <c r="A279" s="817"/>
      <c r="B279" s="1331"/>
      <c r="C279" s="815"/>
      <c r="D279" s="743"/>
      <c r="E279" s="997"/>
      <c r="F279" s="1047"/>
      <c r="G279" s="1017"/>
      <c r="H279" s="739"/>
      <c r="I279" s="771"/>
      <c r="J279" s="842"/>
      <c r="K279" s="721" t="s">
        <v>33</v>
      </c>
      <c r="L279" s="1045">
        <f>SUM(L276:L278)</f>
        <v>150</v>
      </c>
      <c r="M279" s="781"/>
      <c r="N279" s="780"/>
      <c r="O279" s="813"/>
    </row>
    <row r="280" spans="1:15" s="63" customFormat="1" ht="15" customHeight="1" thickBot="1" x14ac:dyDescent="0.3">
      <c r="A280" s="841" t="s">
        <v>39</v>
      </c>
      <c r="B280" s="877" t="s">
        <v>39</v>
      </c>
      <c r="C280" s="840" t="s">
        <v>107</v>
      </c>
      <c r="D280" s="441" t="s">
        <v>404</v>
      </c>
      <c r="E280" s="440"/>
      <c r="F280" s="226"/>
      <c r="G280" s="1029" t="s">
        <v>403</v>
      </c>
      <c r="H280" s="777" t="s">
        <v>44</v>
      </c>
      <c r="I280" s="774" t="s">
        <v>267</v>
      </c>
      <c r="J280" s="844" t="s">
        <v>202</v>
      </c>
      <c r="K280" s="1119" t="s">
        <v>124</v>
      </c>
      <c r="L280" s="1072">
        <f>L284</f>
        <v>15</v>
      </c>
      <c r="M280" s="811"/>
      <c r="N280" s="868"/>
      <c r="O280" s="1173"/>
    </row>
    <row r="281" spans="1:15" s="63" customFormat="1" ht="15" customHeight="1" thickBot="1" x14ac:dyDescent="0.3">
      <c r="A281" s="759"/>
      <c r="B281" s="876"/>
      <c r="C281" s="838"/>
      <c r="D281" s="430"/>
      <c r="E281" s="429"/>
      <c r="F281" s="428"/>
      <c r="G281" s="1019"/>
      <c r="H281" s="752"/>
      <c r="I281" s="773"/>
      <c r="J281" s="843"/>
      <c r="K281" s="1330" t="s">
        <v>140</v>
      </c>
      <c r="L281" s="1072"/>
      <c r="M281" s="791"/>
      <c r="N281" s="1328"/>
      <c r="O281" s="828"/>
    </row>
    <row r="282" spans="1:15" s="63" customFormat="1" ht="15" customHeight="1" thickBot="1" x14ac:dyDescent="0.3">
      <c r="A282" s="759"/>
      <c r="B282" s="876"/>
      <c r="C282" s="838"/>
      <c r="D282" s="430"/>
      <c r="E282" s="429"/>
      <c r="F282" s="428"/>
      <c r="G282" s="1019"/>
      <c r="H282" s="752"/>
      <c r="I282" s="773"/>
      <c r="J282" s="843"/>
      <c r="K282" s="1075" t="s">
        <v>141</v>
      </c>
      <c r="L282" s="1072"/>
      <c r="M282" s="794"/>
      <c r="N282" s="800"/>
      <c r="O282" s="799"/>
    </row>
    <row r="283" spans="1:15" s="63" customFormat="1" ht="15" customHeight="1" thickBot="1" x14ac:dyDescent="0.3">
      <c r="A283" s="746"/>
      <c r="B283" s="874"/>
      <c r="C283" s="836"/>
      <c r="D283" s="960"/>
      <c r="E283" s="959"/>
      <c r="F283" s="219"/>
      <c r="G283" s="1017"/>
      <c r="H283" s="739"/>
      <c r="I283" s="771"/>
      <c r="J283" s="842"/>
      <c r="K283" s="1073" t="s">
        <v>33</v>
      </c>
      <c r="L283" s="1072">
        <f>SUM(L280:L282)</f>
        <v>15</v>
      </c>
      <c r="M283" s="781"/>
      <c r="N283" s="780"/>
      <c r="O283" s="813"/>
    </row>
    <row r="284" spans="1:15" s="63" customFormat="1" ht="15" customHeight="1" x14ac:dyDescent="0.2">
      <c r="A284" s="770" t="s">
        <v>39</v>
      </c>
      <c r="B284" s="877" t="s">
        <v>39</v>
      </c>
      <c r="C284" s="840" t="s">
        <v>107</v>
      </c>
      <c r="D284" s="767" t="s">
        <v>37</v>
      </c>
      <c r="E284" s="774"/>
      <c r="F284" s="351" t="s">
        <v>404</v>
      </c>
      <c r="G284" s="1029" t="s">
        <v>403</v>
      </c>
      <c r="H284" s="777" t="s">
        <v>44</v>
      </c>
      <c r="I284" s="774" t="s">
        <v>267</v>
      </c>
      <c r="J284" s="844" t="s">
        <v>202</v>
      </c>
      <c r="K284" s="1057" t="s">
        <v>124</v>
      </c>
      <c r="L284" s="1056">
        <v>15</v>
      </c>
      <c r="M284" s="762" t="s">
        <v>402</v>
      </c>
      <c r="N284" s="1198" t="s">
        <v>401</v>
      </c>
      <c r="O284" s="1329"/>
    </row>
    <row r="285" spans="1:15" s="63" customFormat="1" ht="15" customHeight="1" x14ac:dyDescent="0.25">
      <c r="A285" s="759"/>
      <c r="B285" s="876"/>
      <c r="C285" s="838"/>
      <c r="D285" s="756"/>
      <c r="E285" s="773"/>
      <c r="F285" s="772"/>
      <c r="G285" s="1019"/>
      <c r="H285" s="752"/>
      <c r="I285" s="773"/>
      <c r="J285" s="843"/>
      <c r="K285" s="1093" t="s">
        <v>140</v>
      </c>
      <c r="L285" s="1051"/>
      <c r="M285" s="829"/>
      <c r="N285" s="1328"/>
      <c r="O285" s="828"/>
    </row>
    <row r="286" spans="1:15" s="63" customFormat="1" ht="15" customHeight="1" thickBot="1" x14ac:dyDescent="0.3">
      <c r="A286" s="759"/>
      <c r="B286" s="876"/>
      <c r="C286" s="838"/>
      <c r="D286" s="756"/>
      <c r="E286" s="773"/>
      <c r="F286" s="772"/>
      <c r="G286" s="1019"/>
      <c r="H286" s="752"/>
      <c r="I286" s="773"/>
      <c r="J286" s="843"/>
      <c r="K286" s="1049" t="s">
        <v>141</v>
      </c>
      <c r="L286" s="869"/>
      <c r="M286" s="794"/>
      <c r="N286" s="800"/>
      <c r="O286" s="799"/>
    </row>
    <row r="287" spans="1:15" s="63" customFormat="1" ht="15" customHeight="1" thickBot="1" x14ac:dyDescent="0.3">
      <c r="A287" s="746"/>
      <c r="B287" s="874"/>
      <c r="C287" s="836"/>
      <c r="D287" s="743"/>
      <c r="E287" s="771"/>
      <c r="F287" s="289"/>
      <c r="G287" s="1017"/>
      <c r="H287" s="739"/>
      <c r="I287" s="771"/>
      <c r="J287" s="842"/>
      <c r="K287" s="721" t="s">
        <v>33</v>
      </c>
      <c r="L287" s="1045">
        <f>SUM(L284:L286)</f>
        <v>15</v>
      </c>
      <c r="M287" s="781"/>
      <c r="N287" s="780"/>
      <c r="O287" s="813"/>
    </row>
    <row r="288" spans="1:15" s="63" customFormat="1" ht="15" customHeight="1" thickBot="1" x14ac:dyDescent="0.3">
      <c r="A288" s="709" t="s">
        <v>39</v>
      </c>
      <c r="B288" s="716" t="s">
        <v>39</v>
      </c>
      <c r="C288" s="715" t="s">
        <v>233</v>
      </c>
      <c r="D288" s="715"/>
      <c r="E288" s="715"/>
      <c r="F288" s="715"/>
      <c r="G288" s="715"/>
      <c r="H288" s="715"/>
      <c r="I288" s="715"/>
      <c r="J288" s="715"/>
      <c r="K288" s="714"/>
      <c r="L288" s="1327">
        <f>L239+L180+L172+L283</f>
        <v>6399.9</v>
      </c>
      <c r="M288" s="712"/>
      <c r="N288" s="711"/>
      <c r="O288" s="710"/>
    </row>
    <row r="289" spans="1:18" s="63" customFormat="1" ht="15" customHeight="1" thickBot="1" x14ac:dyDescent="0.3">
      <c r="A289" s="709" t="s">
        <v>39</v>
      </c>
      <c r="B289" s="708" t="s">
        <v>232</v>
      </c>
      <c r="C289" s="707"/>
      <c r="D289" s="707"/>
      <c r="E289" s="707"/>
      <c r="F289" s="707"/>
      <c r="G289" s="707"/>
      <c r="H289" s="707"/>
      <c r="I289" s="707"/>
      <c r="J289" s="707"/>
      <c r="K289" s="706"/>
      <c r="L289" s="705">
        <f>L165+L288</f>
        <v>6399.9</v>
      </c>
      <c r="M289" s="704"/>
      <c r="N289" s="703"/>
      <c r="O289" s="702"/>
    </row>
    <row r="290" spans="1:18" s="63" customFormat="1" ht="19.5" customHeight="1" thickBot="1" x14ac:dyDescent="0.3">
      <c r="A290" s="709" t="s">
        <v>109</v>
      </c>
      <c r="B290" s="1326"/>
      <c r="C290" s="1324" t="s">
        <v>400</v>
      </c>
      <c r="D290" s="1324"/>
      <c r="E290" s="1324"/>
      <c r="F290" s="1324"/>
      <c r="G290" s="1324"/>
      <c r="H290" s="1325"/>
      <c r="I290" s="1324"/>
      <c r="J290" s="1324"/>
      <c r="K290" s="1324"/>
      <c r="L290" s="1324"/>
      <c r="M290" s="1324"/>
      <c r="N290" s="1324"/>
      <c r="O290" s="1323"/>
    </row>
    <row r="291" spans="1:18" s="63" customFormat="1" ht="23.25" customHeight="1" thickBot="1" x14ac:dyDescent="0.3">
      <c r="A291" s="731"/>
      <c r="B291" s="1322"/>
      <c r="C291" s="830"/>
      <c r="D291" s="1321"/>
      <c r="E291" s="1321"/>
      <c r="F291" s="1321"/>
      <c r="G291" s="1321"/>
      <c r="H291" s="1321"/>
      <c r="I291" s="1321"/>
      <c r="J291" s="1321"/>
      <c r="K291" s="1321"/>
      <c r="L291" s="1321"/>
      <c r="M291" s="1320" t="s">
        <v>399</v>
      </c>
      <c r="N291" s="1319" t="s">
        <v>398</v>
      </c>
      <c r="O291" s="1318" t="s">
        <v>397</v>
      </c>
    </row>
    <row r="292" spans="1:18" s="63" customFormat="1" ht="17.25" customHeight="1" thickBot="1" x14ac:dyDescent="0.3">
      <c r="A292" s="709" t="s">
        <v>109</v>
      </c>
      <c r="B292" s="1317" t="s">
        <v>37</v>
      </c>
      <c r="C292" s="1316" t="s">
        <v>396</v>
      </c>
      <c r="D292" s="1315"/>
      <c r="E292" s="1315"/>
      <c r="F292" s="1315"/>
      <c r="G292" s="1315"/>
      <c r="H292" s="1315"/>
      <c r="I292" s="1315"/>
      <c r="J292" s="1315"/>
      <c r="K292" s="1315"/>
      <c r="L292" s="1315"/>
      <c r="M292" s="1315"/>
      <c r="N292" s="1315"/>
      <c r="O292" s="1314"/>
    </row>
    <row r="293" spans="1:18" s="63" customFormat="1" ht="24" customHeight="1" thickBot="1" x14ac:dyDescent="0.3">
      <c r="A293" s="709"/>
      <c r="B293" s="1313"/>
      <c r="C293" s="1035"/>
      <c r="D293" s="1034"/>
      <c r="E293" s="1034"/>
      <c r="F293" s="1034"/>
      <c r="G293" s="1034"/>
      <c r="H293" s="1034"/>
      <c r="I293" s="1034"/>
      <c r="J293" s="1034"/>
      <c r="K293" s="1034"/>
      <c r="L293" s="1033"/>
      <c r="M293" s="1312" t="s">
        <v>395</v>
      </c>
      <c r="N293" s="1311" t="s">
        <v>325</v>
      </c>
      <c r="O293" s="1310">
        <v>3.82</v>
      </c>
    </row>
    <row r="294" spans="1:18" s="63" customFormat="1" ht="21" customHeight="1" thickBot="1" x14ac:dyDescent="0.3">
      <c r="A294" s="841" t="s">
        <v>109</v>
      </c>
      <c r="B294" s="1013" t="s">
        <v>37</v>
      </c>
      <c r="C294" s="908" t="s">
        <v>37</v>
      </c>
      <c r="D294" s="1309"/>
      <c r="E294" s="1308"/>
      <c r="F294" s="440" t="s">
        <v>394</v>
      </c>
      <c r="G294" s="1275" t="s">
        <v>349</v>
      </c>
      <c r="H294" s="777" t="s">
        <v>44</v>
      </c>
      <c r="I294" s="973" t="s">
        <v>393</v>
      </c>
      <c r="J294" s="982" t="s">
        <v>202</v>
      </c>
      <c r="K294" s="1079" t="s">
        <v>124</v>
      </c>
      <c r="L294" s="1105">
        <f>L299+L303+L307+L311+L315+L319+L324+L328+L332+L336+L338+L342+L346+L350+L354+L362+L358+L366+L370+L374+L378+L382+L386+L390+L394+L399+L404</f>
        <v>4755</v>
      </c>
      <c r="M294" s="1307"/>
      <c r="N294" s="1306"/>
      <c r="O294" s="1305"/>
      <c r="P294" s="621"/>
      <c r="R294" s="621"/>
    </row>
    <row r="295" spans="1:18" s="63" customFormat="1" ht="15" customHeight="1" thickBot="1" x14ac:dyDescent="0.3">
      <c r="A295" s="759"/>
      <c r="B295" s="1006"/>
      <c r="C295" s="899"/>
      <c r="D295" s="1299"/>
      <c r="E295" s="1298"/>
      <c r="F295" s="429"/>
      <c r="G295" s="1279"/>
      <c r="H295" s="752"/>
      <c r="I295" s="963"/>
      <c r="J295" s="1304"/>
      <c r="K295" s="1077" t="s">
        <v>298</v>
      </c>
      <c r="L295" s="1105">
        <f>L300+L304+L308+L312+L316+L320+L325+L329+L333+L337+L339+L343+L347+L351+L355+L363+L359+L367+L371+L375+L379+L383+L387+L391+L395+L405</f>
        <v>1760</v>
      </c>
      <c r="M295" s="1302"/>
      <c r="N295" s="1301"/>
      <c r="O295" s="1300"/>
      <c r="P295" s="621"/>
      <c r="R295" s="621"/>
    </row>
    <row r="296" spans="1:18" s="63" customFormat="1" ht="15" customHeight="1" thickBot="1" x14ac:dyDescent="0.3">
      <c r="A296" s="759"/>
      <c r="B296" s="1006"/>
      <c r="C296" s="899"/>
      <c r="D296" s="1299"/>
      <c r="E296" s="1298"/>
      <c r="F296" s="429"/>
      <c r="G296" s="1279"/>
      <c r="H296" s="752"/>
      <c r="I296" s="963"/>
      <c r="J296" s="843" t="s">
        <v>193</v>
      </c>
      <c r="K296" s="1303" t="s">
        <v>234</v>
      </c>
      <c r="L296" s="1105">
        <f>L321+L396+L401+L406</f>
        <v>0</v>
      </c>
      <c r="M296" s="1302"/>
      <c r="N296" s="1301"/>
      <c r="O296" s="1300"/>
    </row>
    <row r="297" spans="1:18" s="63" customFormat="1" ht="15" customHeight="1" thickBot="1" x14ac:dyDescent="0.3">
      <c r="A297" s="759"/>
      <c r="B297" s="1006"/>
      <c r="C297" s="899"/>
      <c r="D297" s="1299"/>
      <c r="E297" s="1298"/>
      <c r="F297" s="429"/>
      <c r="G297" s="1279"/>
      <c r="H297" s="752"/>
      <c r="I297" s="963"/>
      <c r="J297" s="843"/>
      <c r="K297" s="1075" t="s">
        <v>141</v>
      </c>
      <c r="L297" s="1105">
        <f>L301+L305+L309+L322+L326+L330+L334+L340+L344+L348+L352+L356+L380+L388+L392+L384+L397+L407</f>
        <v>0</v>
      </c>
      <c r="M297" s="988"/>
      <c r="N297" s="1297"/>
      <c r="O297" s="1296"/>
      <c r="R297" s="621"/>
    </row>
    <row r="298" spans="1:18" s="63" customFormat="1" ht="15" customHeight="1" thickBot="1" x14ac:dyDescent="0.3">
      <c r="A298" s="746"/>
      <c r="B298" s="1004"/>
      <c r="C298" s="1048"/>
      <c r="D298" s="1295"/>
      <c r="E298" s="729"/>
      <c r="F298" s="959"/>
      <c r="G298" s="1277"/>
      <c r="H298" s="739"/>
      <c r="I298" s="958"/>
      <c r="J298" s="727"/>
      <c r="K298" s="1073" t="s">
        <v>33</v>
      </c>
      <c r="L298" s="1118">
        <f>SUM(L294:L297)</f>
        <v>6515</v>
      </c>
      <c r="M298" s="859"/>
      <c r="N298" s="1002"/>
      <c r="O298" s="857"/>
    </row>
    <row r="299" spans="1:18" s="63" customFormat="1" ht="16.899999999999999" customHeight="1" x14ac:dyDescent="0.25">
      <c r="A299" s="841" t="s">
        <v>109</v>
      </c>
      <c r="B299" s="1013" t="s">
        <v>37</v>
      </c>
      <c r="C299" s="840" t="s">
        <v>37</v>
      </c>
      <c r="D299" s="767" t="s">
        <v>37</v>
      </c>
      <c r="E299" s="766"/>
      <c r="F299" s="351" t="s">
        <v>392</v>
      </c>
      <c r="G299" s="1275" t="s">
        <v>349</v>
      </c>
      <c r="H299" s="777" t="s">
        <v>44</v>
      </c>
      <c r="I299" s="1256" t="s">
        <v>267</v>
      </c>
      <c r="J299" s="763" t="s">
        <v>202</v>
      </c>
      <c r="K299" s="1057" t="s">
        <v>124</v>
      </c>
      <c r="L299" s="1294">
        <v>285</v>
      </c>
      <c r="M299" s="357" t="s">
        <v>391</v>
      </c>
      <c r="N299" s="1139" t="s">
        <v>325</v>
      </c>
      <c r="O299" s="1053">
        <v>189.78</v>
      </c>
      <c r="P299" s="610"/>
      <c r="Q299" s="610"/>
      <c r="R299" s="621"/>
    </row>
    <row r="300" spans="1:18" s="63" customFormat="1" ht="15.6" customHeight="1" x14ac:dyDescent="0.25">
      <c r="A300" s="759"/>
      <c r="B300" s="1006"/>
      <c r="C300" s="838"/>
      <c r="D300" s="756"/>
      <c r="E300" s="755"/>
      <c r="F300" s="772"/>
      <c r="G300" s="1279"/>
      <c r="H300" s="752"/>
      <c r="I300" s="1255"/>
      <c r="J300" s="750"/>
      <c r="K300" s="1093" t="s">
        <v>298</v>
      </c>
      <c r="L300" s="1092">
        <v>90</v>
      </c>
      <c r="M300" s="903"/>
      <c r="N300" s="1194"/>
      <c r="O300" s="1257"/>
      <c r="P300" s="610"/>
      <c r="Q300" s="610"/>
      <c r="R300" s="621"/>
    </row>
    <row r="301" spans="1:18" s="63" customFormat="1" ht="33" customHeight="1" thickBot="1" x14ac:dyDescent="0.3">
      <c r="A301" s="759"/>
      <c r="B301" s="1006"/>
      <c r="C301" s="838"/>
      <c r="D301" s="756"/>
      <c r="E301" s="755"/>
      <c r="F301" s="772"/>
      <c r="G301" s="1279"/>
      <c r="H301" s="752"/>
      <c r="I301" s="1255"/>
      <c r="J301" s="750"/>
      <c r="K301" s="1049" t="s">
        <v>141</v>
      </c>
      <c r="L301" s="869"/>
      <c r="M301" s="1293"/>
      <c r="N301" s="1292"/>
      <c r="O301" s="1291"/>
      <c r="P301" s="610"/>
      <c r="Q301" s="610"/>
      <c r="R301" s="621"/>
    </row>
    <row r="302" spans="1:18" s="63" customFormat="1" ht="13.5" customHeight="1" thickBot="1" x14ac:dyDescent="0.3">
      <c r="A302" s="746"/>
      <c r="B302" s="1004"/>
      <c r="C302" s="836"/>
      <c r="D302" s="743"/>
      <c r="E302" s="742"/>
      <c r="F302" s="289"/>
      <c r="G302" s="1277"/>
      <c r="H302" s="739"/>
      <c r="I302" s="1255"/>
      <c r="J302" s="737"/>
      <c r="K302" s="887" t="s">
        <v>33</v>
      </c>
      <c r="L302" s="1245">
        <f>SUM(L299:L301)</f>
        <v>375</v>
      </c>
      <c r="M302" s="1151"/>
      <c r="N302" s="1243"/>
      <c r="O302" s="1242"/>
      <c r="P302" s="610"/>
      <c r="Q302" s="610"/>
      <c r="R302" s="621"/>
    </row>
    <row r="303" spans="1:18" s="63" customFormat="1" ht="20.25" customHeight="1" x14ac:dyDescent="0.25">
      <c r="A303" s="841" t="s">
        <v>109</v>
      </c>
      <c r="B303" s="1013" t="s">
        <v>37</v>
      </c>
      <c r="C303" s="840" t="s">
        <v>37</v>
      </c>
      <c r="D303" s="767" t="s">
        <v>39</v>
      </c>
      <c r="E303" s="766"/>
      <c r="F303" s="351" t="s">
        <v>390</v>
      </c>
      <c r="G303" s="1275" t="s">
        <v>349</v>
      </c>
      <c r="H303" s="777" t="s">
        <v>44</v>
      </c>
      <c r="I303" s="1255" t="s">
        <v>267</v>
      </c>
      <c r="J303" s="763" t="s">
        <v>202</v>
      </c>
      <c r="K303" s="1057" t="s">
        <v>124</v>
      </c>
      <c r="L303" s="1056">
        <v>85</v>
      </c>
      <c r="M303" s="357" t="s">
        <v>389</v>
      </c>
      <c r="N303" s="1286" t="s">
        <v>325</v>
      </c>
      <c r="O303" s="1290">
        <v>39.200000000000003</v>
      </c>
      <c r="P303" s="610"/>
      <c r="Q303" s="610"/>
      <c r="R303" s="621"/>
    </row>
    <row r="304" spans="1:18" s="63" customFormat="1" ht="15" customHeight="1" x14ac:dyDescent="0.25">
      <c r="A304" s="759"/>
      <c r="B304" s="1006"/>
      <c r="C304" s="838"/>
      <c r="D304" s="756"/>
      <c r="E304" s="755"/>
      <c r="F304" s="772"/>
      <c r="G304" s="1279"/>
      <c r="H304" s="752"/>
      <c r="I304" s="1255"/>
      <c r="J304" s="750"/>
      <c r="K304" s="1052" t="s">
        <v>298</v>
      </c>
      <c r="L304" s="1092"/>
      <c r="M304" s="903"/>
      <c r="N304" s="1246"/>
      <c r="O304" s="792"/>
      <c r="P304" s="610"/>
      <c r="Q304" s="610"/>
    </row>
    <row r="305" spans="1:19" s="63" customFormat="1" ht="23.25" customHeight="1" thickBot="1" x14ac:dyDescent="0.3">
      <c r="A305" s="759"/>
      <c r="B305" s="1006"/>
      <c r="C305" s="838"/>
      <c r="D305" s="756"/>
      <c r="E305" s="755"/>
      <c r="F305" s="772"/>
      <c r="G305" s="1279"/>
      <c r="H305" s="752"/>
      <c r="I305" s="1255"/>
      <c r="J305" s="750"/>
      <c r="K305" s="1049" t="s">
        <v>141</v>
      </c>
      <c r="L305" s="869"/>
      <c r="M305" s="1289" t="s">
        <v>388</v>
      </c>
      <c r="N305" s="1288" t="s">
        <v>387</v>
      </c>
      <c r="O305" s="1287">
        <v>1.2</v>
      </c>
      <c r="P305" s="610"/>
      <c r="Q305" s="610"/>
    </row>
    <row r="306" spans="1:19" s="63" customFormat="1" ht="14.25" customHeight="1" thickBot="1" x14ac:dyDescent="0.3">
      <c r="A306" s="746"/>
      <c r="B306" s="1004"/>
      <c r="C306" s="836"/>
      <c r="D306" s="743"/>
      <c r="E306" s="742"/>
      <c r="F306" s="289"/>
      <c r="G306" s="1277"/>
      <c r="H306" s="739"/>
      <c r="I306" s="1255"/>
      <c r="J306" s="737"/>
      <c r="K306" s="721" t="s">
        <v>33</v>
      </c>
      <c r="L306" s="1045">
        <f>SUM(L303:L305)</f>
        <v>85</v>
      </c>
      <c r="M306" s="781"/>
      <c r="N306" s="1201"/>
      <c r="O306" s="1284"/>
      <c r="P306" s="610"/>
      <c r="Q306" s="610"/>
    </row>
    <row r="307" spans="1:19" s="63" customFormat="1" ht="15" customHeight="1" x14ac:dyDescent="0.25">
      <c r="A307" s="841" t="s">
        <v>109</v>
      </c>
      <c r="B307" s="1013" t="s">
        <v>37</v>
      </c>
      <c r="C307" s="840" t="s">
        <v>37</v>
      </c>
      <c r="D307" s="767" t="s">
        <v>109</v>
      </c>
      <c r="E307" s="766"/>
      <c r="F307" s="351" t="s">
        <v>386</v>
      </c>
      <c r="G307" s="1029" t="s">
        <v>349</v>
      </c>
      <c r="H307" s="777" t="s">
        <v>44</v>
      </c>
      <c r="I307" s="1255" t="s">
        <v>238</v>
      </c>
      <c r="J307" s="844" t="s">
        <v>385</v>
      </c>
      <c r="K307" s="1057" t="s">
        <v>124</v>
      </c>
      <c r="L307" s="1265">
        <v>2490.9</v>
      </c>
      <c r="M307" s="1063" t="s">
        <v>384</v>
      </c>
      <c r="N307" s="1286" t="s">
        <v>325</v>
      </c>
      <c r="O307" s="1154">
        <v>9.8000000000000007</v>
      </c>
      <c r="P307" s="610"/>
      <c r="Q307" s="610"/>
      <c r="R307" s="621"/>
    </row>
    <row r="308" spans="1:19" s="63" customFormat="1" ht="20.25" customHeight="1" x14ac:dyDescent="0.25">
      <c r="A308" s="759"/>
      <c r="B308" s="1006"/>
      <c r="C308" s="838"/>
      <c r="D308" s="756"/>
      <c r="E308" s="755"/>
      <c r="F308" s="772"/>
      <c r="G308" s="1019"/>
      <c r="H308" s="752"/>
      <c r="I308" s="1255" t="s">
        <v>267</v>
      </c>
      <c r="J308" s="843"/>
      <c r="K308" s="1052" t="s">
        <v>298</v>
      </c>
      <c r="L308" s="1051">
        <v>550</v>
      </c>
      <c r="M308" s="390"/>
      <c r="N308" s="1246"/>
      <c r="O308" s="808"/>
      <c r="P308" s="610"/>
      <c r="Q308" s="610"/>
      <c r="R308" s="621"/>
      <c r="S308" s="621"/>
    </row>
    <row r="309" spans="1:19" s="63" customFormat="1" ht="18.75" customHeight="1" thickBot="1" x14ac:dyDescent="0.3">
      <c r="A309" s="759"/>
      <c r="B309" s="1006"/>
      <c r="C309" s="838"/>
      <c r="D309" s="756"/>
      <c r="E309" s="755"/>
      <c r="F309" s="772"/>
      <c r="G309" s="1019"/>
      <c r="H309" s="752"/>
      <c r="I309" s="1255"/>
      <c r="J309" s="843"/>
      <c r="K309" s="1254" t="s">
        <v>141</v>
      </c>
      <c r="L309" s="1064"/>
      <c r="M309" s="859"/>
      <c r="N309" s="1285"/>
      <c r="O309" s="1248"/>
      <c r="P309" s="610"/>
      <c r="Q309" s="610"/>
      <c r="R309" s="621"/>
    </row>
    <row r="310" spans="1:19" s="63" customFormat="1" ht="15.75" customHeight="1" thickBot="1" x14ac:dyDescent="0.3">
      <c r="A310" s="746"/>
      <c r="B310" s="1004"/>
      <c r="C310" s="836"/>
      <c r="D310" s="743"/>
      <c r="E310" s="742"/>
      <c r="F310" s="289"/>
      <c r="G310" s="1017"/>
      <c r="H310" s="739"/>
      <c r="I310" s="1255"/>
      <c r="J310" s="1046"/>
      <c r="K310" s="721" t="s">
        <v>33</v>
      </c>
      <c r="L310" s="1060">
        <f>SUM(L307:L309)</f>
        <v>3040.9</v>
      </c>
      <c r="M310" s="781"/>
      <c r="N310" s="1201"/>
      <c r="O310" s="1284"/>
      <c r="P310" s="610"/>
      <c r="Q310" s="610"/>
    </row>
    <row r="311" spans="1:19" s="63" customFormat="1" ht="20.25" hidden="1" customHeight="1" x14ac:dyDescent="0.25">
      <c r="A311" s="841" t="s">
        <v>109</v>
      </c>
      <c r="B311" s="1013" t="s">
        <v>37</v>
      </c>
      <c r="C311" s="840" t="s">
        <v>37</v>
      </c>
      <c r="D311" s="767" t="s">
        <v>107</v>
      </c>
      <c r="E311" s="766"/>
      <c r="F311" s="351" t="s">
        <v>383</v>
      </c>
      <c r="G311" s="1275" t="s">
        <v>349</v>
      </c>
      <c r="H311" s="777" t="s">
        <v>44</v>
      </c>
      <c r="I311" s="1255"/>
      <c r="J311" s="1283"/>
      <c r="K311" s="1057" t="s">
        <v>124</v>
      </c>
      <c r="L311" s="1056"/>
      <c r="M311" s="357" t="s">
        <v>382</v>
      </c>
      <c r="N311" s="1139" t="s">
        <v>325</v>
      </c>
      <c r="O311" s="1053"/>
      <c r="P311" s="610"/>
      <c r="Q311" s="610"/>
    </row>
    <row r="312" spans="1:19" s="63" customFormat="1" ht="14.25" hidden="1" customHeight="1" x14ac:dyDescent="0.25">
      <c r="A312" s="759"/>
      <c r="B312" s="1006"/>
      <c r="C312" s="838"/>
      <c r="D312" s="756"/>
      <c r="E312" s="755"/>
      <c r="F312" s="772"/>
      <c r="G312" s="1279"/>
      <c r="H312" s="752"/>
      <c r="I312" s="1255"/>
      <c r="J312" s="1282"/>
      <c r="K312" s="1052" t="s">
        <v>298</v>
      </c>
      <c r="L312" s="1051"/>
      <c r="M312" s="903"/>
      <c r="N312" s="1246"/>
      <c r="O312" s="808"/>
      <c r="P312" s="610"/>
      <c r="Q312" s="610"/>
    </row>
    <row r="313" spans="1:19" s="63" customFormat="1" ht="15" hidden="1" customHeight="1" thickBot="1" x14ac:dyDescent="0.3">
      <c r="A313" s="759"/>
      <c r="B313" s="1006"/>
      <c r="C313" s="838"/>
      <c r="D313" s="756"/>
      <c r="E313" s="755"/>
      <c r="F313" s="772"/>
      <c r="G313" s="1279"/>
      <c r="H313" s="752"/>
      <c r="I313" s="1255"/>
      <c r="J313" s="1282"/>
      <c r="K313" s="1254" t="s">
        <v>141</v>
      </c>
      <c r="L313" s="1184"/>
      <c r="M313" s="800"/>
      <c r="N313" s="1005"/>
      <c r="O313" s="863"/>
      <c r="P313" s="610"/>
      <c r="Q313" s="610"/>
      <c r="R313" s="621"/>
    </row>
    <row r="314" spans="1:19" s="63" customFormat="1" ht="15" hidden="1" customHeight="1" thickBot="1" x14ac:dyDescent="0.3">
      <c r="A314" s="746"/>
      <c r="B314" s="1004"/>
      <c r="C314" s="836"/>
      <c r="D314" s="743"/>
      <c r="E314" s="742"/>
      <c r="F314" s="289"/>
      <c r="G314" s="1277"/>
      <c r="H314" s="739"/>
      <c r="I314" s="1255"/>
      <c r="J314" s="1281"/>
      <c r="K314" s="1109" t="s">
        <v>33</v>
      </c>
      <c r="L314" s="869">
        <f>SUM(L311:L313)</f>
        <v>0</v>
      </c>
      <c r="M314" s="859"/>
      <c r="N314" s="1002"/>
      <c r="O314" s="857"/>
      <c r="P314" s="610"/>
      <c r="Q314" s="610"/>
    </row>
    <row r="315" spans="1:19" s="63" customFormat="1" ht="55.5" hidden="1" customHeight="1" x14ac:dyDescent="0.25">
      <c r="A315" s="841" t="s">
        <v>109</v>
      </c>
      <c r="B315" s="1013" t="s">
        <v>37</v>
      </c>
      <c r="C315" s="840" t="s">
        <v>37</v>
      </c>
      <c r="D315" s="767" t="s">
        <v>102</v>
      </c>
      <c r="E315" s="766"/>
      <c r="F315" s="351" t="s">
        <v>381</v>
      </c>
      <c r="G315" s="1275" t="s">
        <v>349</v>
      </c>
      <c r="H315" s="777" t="s">
        <v>44</v>
      </c>
      <c r="I315" s="1255"/>
      <c r="J315" s="1280"/>
      <c r="K315" s="1057" t="s">
        <v>124</v>
      </c>
      <c r="L315" s="1056">
        <v>0</v>
      </c>
      <c r="M315" s="1214" t="s">
        <v>380</v>
      </c>
      <c r="N315" s="1213" t="s">
        <v>325</v>
      </c>
      <c r="O315" s="1053"/>
      <c r="P315" s="610"/>
      <c r="Q315" s="610"/>
      <c r="R315" s="621"/>
    </row>
    <row r="316" spans="1:19" s="63" customFormat="1" ht="15" hidden="1" customHeight="1" x14ac:dyDescent="0.25">
      <c r="A316" s="759"/>
      <c r="B316" s="1006"/>
      <c r="C316" s="838"/>
      <c r="D316" s="756"/>
      <c r="E316" s="755"/>
      <c r="F316" s="772"/>
      <c r="G316" s="1279"/>
      <c r="H316" s="752"/>
      <c r="I316" s="1255"/>
      <c r="J316" s="1278"/>
      <c r="K316" s="1052" t="s">
        <v>298</v>
      </c>
      <c r="L316" s="1051">
        <v>0</v>
      </c>
      <c r="M316" s="794"/>
      <c r="N316" s="1005"/>
      <c r="O316" s="863"/>
      <c r="P316" s="610"/>
      <c r="Q316" s="610"/>
    </row>
    <row r="317" spans="1:19" s="63" customFormat="1" ht="15" hidden="1" customHeight="1" thickBot="1" x14ac:dyDescent="0.3">
      <c r="A317" s="759"/>
      <c r="B317" s="1006"/>
      <c r="C317" s="838"/>
      <c r="D317" s="756"/>
      <c r="E317" s="755"/>
      <c r="F317" s="772"/>
      <c r="G317" s="1279"/>
      <c r="H317" s="752"/>
      <c r="I317" s="1255"/>
      <c r="J317" s="1278"/>
      <c r="K317" s="1049" t="s">
        <v>141</v>
      </c>
      <c r="L317" s="869"/>
      <c r="M317" s="794"/>
      <c r="N317" s="1005"/>
      <c r="O317" s="863"/>
      <c r="P317" s="610"/>
      <c r="Q317" s="610"/>
    </row>
    <row r="318" spans="1:19" s="63" customFormat="1" ht="15" hidden="1" customHeight="1" thickBot="1" x14ac:dyDescent="0.3">
      <c r="A318" s="746"/>
      <c r="B318" s="1004"/>
      <c r="C318" s="836"/>
      <c r="D318" s="743"/>
      <c r="E318" s="742"/>
      <c r="F318" s="289"/>
      <c r="G318" s="1277"/>
      <c r="H318" s="739"/>
      <c r="I318" s="1253"/>
      <c r="J318" s="1276"/>
      <c r="K318" s="1109" t="s">
        <v>33</v>
      </c>
      <c r="L318" s="869">
        <f>SUM(L315:L317)</f>
        <v>0</v>
      </c>
      <c r="M318" s="859"/>
      <c r="N318" s="1002"/>
      <c r="O318" s="857"/>
      <c r="P318" s="610"/>
      <c r="Q318" s="610"/>
    </row>
    <row r="319" spans="1:19" s="63" customFormat="1" ht="15.6" hidden="1" customHeight="1" x14ac:dyDescent="0.25">
      <c r="A319" s="841" t="s">
        <v>109</v>
      </c>
      <c r="B319" s="1013" t="s">
        <v>37</v>
      </c>
      <c r="C319" s="840" t="s">
        <v>37</v>
      </c>
      <c r="D319" s="767"/>
      <c r="E319" s="766"/>
      <c r="F319" s="351"/>
      <c r="G319" s="1275" t="s">
        <v>349</v>
      </c>
      <c r="H319" s="777" t="s">
        <v>44</v>
      </c>
      <c r="I319" s="1256" t="s">
        <v>238</v>
      </c>
      <c r="J319" s="844" t="s">
        <v>193</v>
      </c>
      <c r="K319" s="1057" t="s">
        <v>124</v>
      </c>
      <c r="L319" s="1056"/>
      <c r="M319" s="924" t="s">
        <v>379</v>
      </c>
      <c r="N319" s="1210" t="s">
        <v>325</v>
      </c>
      <c r="O319" s="867"/>
      <c r="P319" s="610"/>
      <c r="Q319" s="610"/>
    </row>
    <row r="320" spans="1:19" s="63" customFormat="1" ht="15" hidden="1" customHeight="1" x14ac:dyDescent="0.25">
      <c r="A320" s="759"/>
      <c r="B320" s="1006"/>
      <c r="C320" s="838"/>
      <c r="D320" s="756"/>
      <c r="E320" s="755"/>
      <c r="F320" s="772"/>
      <c r="G320" s="1019"/>
      <c r="H320" s="752"/>
      <c r="I320" s="1255"/>
      <c r="J320" s="843"/>
      <c r="K320" s="1052" t="s">
        <v>298</v>
      </c>
      <c r="L320" s="1274"/>
      <c r="M320" s="1167"/>
      <c r="N320" s="1005"/>
      <c r="O320" s="863"/>
      <c r="P320" s="610"/>
      <c r="Q320" s="610"/>
      <c r="R320" s="621"/>
    </row>
    <row r="321" spans="1:20" s="63" customFormat="1" ht="15" hidden="1" customHeight="1" x14ac:dyDescent="0.25">
      <c r="A321" s="759"/>
      <c r="B321" s="1006"/>
      <c r="C321" s="838"/>
      <c r="D321" s="756"/>
      <c r="E321" s="755"/>
      <c r="F321" s="772"/>
      <c r="G321" s="1019"/>
      <c r="H321" s="752"/>
      <c r="I321" s="1255"/>
      <c r="J321" s="843"/>
      <c r="K321" s="1049" t="s">
        <v>234</v>
      </c>
      <c r="L321" s="1273"/>
      <c r="M321" s="1272"/>
      <c r="N321" s="1005"/>
      <c r="O321" s="863"/>
      <c r="P321" s="610"/>
      <c r="Q321" s="610"/>
      <c r="R321" s="621"/>
    </row>
    <row r="322" spans="1:20" s="63" customFormat="1" ht="15" hidden="1" customHeight="1" thickBot="1" x14ac:dyDescent="0.3">
      <c r="A322" s="759"/>
      <c r="B322" s="1006"/>
      <c r="C322" s="838"/>
      <c r="D322" s="756"/>
      <c r="E322" s="755"/>
      <c r="F322" s="772"/>
      <c r="G322" s="1019"/>
      <c r="H322" s="752"/>
      <c r="I322" s="1255"/>
      <c r="J322" s="898"/>
      <c r="K322" s="1049" t="s">
        <v>141</v>
      </c>
      <c r="L322" s="869"/>
      <c r="M322" s="794"/>
      <c r="N322" s="1005"/>
      <c r="O322" s="863"/>
      <c r="P322" s="610"/>
      <c r="Q322" s="610"/>
      <c r="R322" s="621"/>
    </row>
    <row r="323" spans="1:20" s="63" customFormat="1" ht="15" hidden="1" customHeight="1" thickBot="1" x14ac:dyDescent="0.3">
      <c r="A323" s="746"/>
      <c r="B323" s="1004"/>
      <c r="C323" s="836"/>
      <c r="D323" s="743"/>
      <c r="E323" s="742"/>
      <c r="F323" s="289"/>
      <c r="G323" s="1017"/>
      <c r="H323" s="739"/>
      <c r="I323" s="1253"/>
      <c r="J323" s="1046"/>
      <c r="K323" s="1109" t="s">
        <v>33</v>
      </c>
      <c r="L323" s="1271">
        <f>SUM(L319:L322)</f>
        <v>0</v>
      </c>
      <c r="M323" s="859"/>
      <c r="N323" s="1002"/>
      <c r="O323" s="857"/>
      <c r="P323" s="610"/>
      <c r="Q323" s="610"/>
      <c r="R323" s="621"/>
    </row>
    <row r="324" spans="1:20" s="63" customFormat="1" ht="16.5" customHeight="1" x14ac:dyDescent="0.25">
      <c r="A324" s="841" t="s">
        <v>109</v>
      </c>
      <c r="B324" s="1013" t="s">
        <v>37</v>
      </c>
      <c r="C324" s="840" t="s">
        <v>37</v>
      </c>
      <c r="D324" s="767" t="s">
        <v>92</v>
      </c>
      <c r="E324" s="766"/>
      <c r="F324" s="351" t="s">
        <v>378</v>
      </c>
      <c r="G324" s="1029" t="s">
        <v>349</v>
      </c>
      <c r="H324" s="777" t="s">
        <v>44</v>
      </c>
      <c r="I324" s="1256" t="s">
        <v>238</v>
      </c>
      <c r="J324" s="844" t="s">
        <v>193</v>
      </c>
      <c r="K324" s="1057" t="s">
        <v>124</v>
      </c>
      <c r="L324" s="1056">
        <v>1000</v>
      </c>
      <c r="M324" s="939" t="s">
        <v>377</v>
      </c>
      <c r="N324" s="1143" t="s">
        <v>325</v>
      </c>
      <c r="O324" s="867">
        <v>1.423</v>
      </c>
      <c r="P324" s="610"/>
      <c r="Q324" s="610"/>
      <c r="R324" s="621"/>
    </row>
    <row r="325" spans="1:20" s="63" customFormat="1" ht="15" customHeight="1" x14ac:dyDescent="0.25">
      <c r="A325" s="759"/>
      <c r="B325" s="1006"/>
      <c r="C325" s="838"/>
      <c r="D325" s="756"/>
      <c r="E325" s="755"/>
      <c r="F325" s="772"/>
      <c r="G325" s="1019"/>
      <c r="H325" s="752"/>
      <c r="I325" s="1255"/>
      <c r="J325" s="843"/>
      <c r="K325" s="1052" t="s">
        <v>298</v>
      </c>
      <c r="L325" s="1051">
        <v>0</v>
      </c>
      <c r="M325" s="937"/>
      <c r="N325" s="1270"/>
      <c r="O325" s="808"/>
      <c r="P325" s="610"/>
      <c r="Q325" s="610"/>
      <c r="R325" s="621"/>
    </row>
    <row r="326" spans="1:20" s="63" customFormat="1" ht="12.6" customHeight="1" thickBot="1" x14ac:dyDescent="0.3">
      <c r="A326" s="759"/>
      <c r="B326" s="1006"/>
      <c r="C326" s="838"/>
      <c r="D326" s="756"/>
      <c r="E326" s="755"/>
      <c r="F326" s="772"/>
      <c r="G326" s="1019"/>
      <c r="H326" s="752"/>
      <c r="I326" s="1255"/>
      <c r="J326" s="843"/>
      <c r="K326" s="1049" t="s">
        <v>141</v>
      </c>
      <c r="L326" s="869"/>
      <c r="M326" s="794"/>
      <c r="N326" s="1005"/>
      <c r="O326" s="808"/>
      <c r="P326" s="610"/>
      <c r="Q326" s="610"/>
      <c r="R326" s="621"/>
    </row>
    <row r="327" spans="1:20" s="63" customFormat="1" ht="22.5" customHeight="1" thickBot="1" x14ac:dyDescent="0.3">
      <c r="A327" s="746"/>
      <c r="B327" s="1004"/>
      <c r="C327" s="836"/>
      <c r="D327" s="743"/>
      <c r="E327" s="742"/>
      <c r="F327" s="289"/>
      <c r="G327" s="1017"/>
      <c r="H327" s="739"/>
      <c r="I327" s="1253"/>
      <c r="J327" s="842"/>
      <c r="K327" s="721" t="s">
        <v>33</v>
      </c>
      <c r="L327" s="1045">
        <f>SUM(L324:L326)</f>
        <v>1000</v>
      </c>
      <c r="M327" s="859"/>
      <c r="N327" s="1002"/>
      <c r="O327" s="1248"/>
      <c r="P327" s="610"/>
      <c r="Q327" s="610"/>
      <c r="R327" s="621"/>
    </row>
    <row r="328" spans="1:20" s="63" customFormat="1" ht="13.15" customHeight="1" x14ac:dyDescent="0.25">
      <c r="A328" s="841" t="s">
        <v>109</v>
      </c>
      <c r="B328" s="1013" t="s">
        <v>37</v>
      </c>
      <c r="C328" s="840" t="s">
        <v>37</v>
      </c>
      <c r="D328" s="767" t="s">
        <v>87</v>
      </c>
      <c r="E328" s="1269"/>
      <c r="F328" s="329" t="s">
        <v>376</v>
      </c>
      <c r="G328" s="1029" t="s">
        <v>349</v>
      </c>
      <c r="H328" s="777" t="s">
        <v>44</v>
      </c>
      <c r="I328" s="1256" t="s">
        <v>238</v>
      </c>
      <c r="J328" s="844" t="s">
        <v>193</v>
      </c>
      <c r="K328" s="1057" t="s">
        <v>124</v>
      </c>
      <c r="L328" s="1056">
        <v>30</v>
      </c>
      <c r="M328" s="811" t="s">
        <v>375</v>
      </c>
      <c r="N328" s="1198" t="s">
        <v>236</v>
      </c>
      <c r="O328" s="867">
        <v>1</v>
      </c>
      <c r="P328" s="610"/>
      <c r="Q328" s="610"/>
      <c r="R328" s="621"/>
    </row>
    <row r="329" spans="1:20" s="63" customFormat="1" ht="15" customHeight="1" x14ac:dyDescent="0.25">
      <c r="A329" s="759"/>
      <c r="B329" s="1006"/>
      <c r="C329" s="838"/>
      <c r="D329" s="756"/>
      <c r="E329" s="1217"/>
      <c r="F329" s="866"/>
      <c r="G329" s="1019"/>
      <c r="H329" s="752"/>
      <c r="I329" s="1255"/>
      <c r="J329" s="843"/>
      <c r="K329" s="1052" t="s">
        <v>298</v>
      </c>
      <c r="L329" s="1051">
        <v>200</v>
      </c>
      <c r="M329" s="794"/>
      <c r="N329" s="1005"/>
      <c r="O329" s="808"/>
      <c r="P329" s="610"/>
      <c r="Q329" s="610"/>
      <c r="R329" s="621"/>
    </row>
    <row r="330" spans="1:20" s="63" customFormat="1" ht="13.5" customHeight="1" thickBot="1" x14ac:dyDescent="0.3">
      <c r="A330" s="759"/>
      <c r="B330" s="1006"/>
      <c r="C330" s="838"/>
      <c r="D330" s="756"/>
      <c r="E330" s="1217"/>
      <c r="F330" s="866"/>
      <c r="G330" s="1019"/>
      <c r="H330" s="752"/>
      <c r="I330" s="1255"/>
      <c r="J330" s="843"/>
      <c r="K330" s="1049" t="s">
        <v>141</v>
      </c>
      <c r="L330" s="869"/>
      <c r="M330" s="794"/>
      <c r="N330" s="1005"/>
      <c r="O330" s="808"/>
      <c r="P330" s="610"/>
      <c r="Q330" s="610"/>
      <c r="R330" s="621"/>
    </row>
    <row r="331" spans="1:20" s="63" customFormat="1" ht="30" customHeight="1" thickBot="1" x14ac:dyDescent="0.3">
      <c r="A331" s="746"/>
      <c r="B331" s="1004"/>
      <c r="C331" s="836"/>
      <c r="D331" s="743"/>
      <c r="E331" s="1268"/>
      <c r="F331" s="322"/>
      <c r="G331" s="1017"/>
      <c r="H331" s="739"/>
      <c r="I331" s="1253"/>
      <c r="J331" s="842"/>
      <c r="K331" s="721" t="s">
        <v>33</v>
      </c>
      <c r="L331" s="1060">
        <f>SUM(L328:L330)</f>
        <v>230</v>
      </c>
      <c r="M331" s="859"/>
      <c r="N331" s="1002"/>
      <c r="O331" s="1248"/>
      <c r="P331" s="610"/>
      <c r="Q331" s="610"/>
      <c r="R331" s="621"/>
    </row>
    <row r="332" spans="1:20" s="63" customFormat="1" ht="16.5" customHeight="1" x14ac:dyDescent="0.25">
      <c r="A332" s="841" t="s">
        <v>109</v>
      </c>
      <c r="B332" s="1013" t="s">
        <v>37</v>
      </c>
      <c r="C332" s="840" t="s">
        <v>37</v>
      </c>
      <c r="D332" s="1267" t="s">
        <v>65</v>
      </c>
      <c r="E332" s="774"/>
      <c r="F332" s="1266" t="s">
        <v>374</v>
      </c>
      <c r="G332" s="1029" t="s">
        <v>349</v>
      </c>
      <c r="H332" s="752" t="s">
        <v>44</v>
      </c>
      <c r="I332" s="1255" t="s">
        <v>238</v>
      </c>
      <c r="J332" s="844" t="s">
        <v>193</v>
      </c>
      <c r="K332" s="1057" t="s">
        <v>124</v>
      </c>
      <c r="L332" s="1265">
        <v>9.1</v>
      </c>
      <c r="M332" s="1264" t="s">
        <v>373</v>
      </c>
      <c r="N332" s="1263" t="s">
        <v>236</v>
      </c>
      <c r="O332" s="1262">
        <v>1</v>
      </c>
      <c r="P332" s="610"/>
      <c r="Q332" s="610"/>
      <c r="R332" s="621"/>
      <c r="T332" s="621"/>
    </row>
    <row r="333" spans="1:20" s="63" customFormat="1" ht="18" customHeight="1" x14ac:dyDescent="0.25">
      <c r="A333" s="759"/>
      <c r="B333" s="1006"/>
      <c r="C333" s="838"/>
      <c r="D333" s="1259"/>
      <c r="E333" s="773"/>
      <c r="F333" s="1260"/>
      <c r="G333" s="1019"/>
      <c r="H333" s="752"/>
      <c r="I333" s="1255"/>
      <c r="J333" s="843"/>
      <c r="K333" s="1093" t="s">
        <v>298</v>
      </c>
      <c r="L333" s="1051"/>
      <c r="M333" s="1261"/>
      <c r="N333" s="1090"/>
      <c r="O333" s="1257"/>
      <c r="P333" s="610"/>
      <c r="Q333" s="610"/>
      <c r="R333" s="621"/>
    </row>
    <row r="334" spans="1:20" s="63" customFormat="1" ht="14.25" customHeight="1" thickBot="1" x14ac:dyDescent="0.3">
      <c r="A334" s="759"/>
      <c r="B334" s="1006"/>
      <c r="C334" s="838"/>
      <c r="D334" s="1259"/>
      <c r="E334" s="773"/>
      <c r="F334" s="1260"/>
      <c r="G334" s="1019"/>
      <c r="H334" s="752"/>
      <c r="I334" s="1255"/>
      <c r="J334" s="898"/>
      <c r="K334" s="1049" t="s">
        <v>141</v>
      </c>
      <c r="L334" s="869"/>
      <c r="M334" s="794"/>
      <c r="N334" s="1005"/>
      <c r="O334" s="808"/>
      <c r="P334" s="610"/>
      <c r="Q334" s="610"/>
      <c r="R334" s="621"/>
      <c r="T334" s="621"/>
    </row>
    <row r="335" spans="1:20" s="63" customFormat="1" ht="18.75" customHeight="1" thickBot="1" x14ac:dyDescent="0.3">
      <c r="A335" s="759"/>
      <c r="B335" s="1006"/>
      <c r="C335" s="838"/>
      <c r="D335" s="1259"/>
      <c r="E335" s="773"/>
      <c r="F335" s="1258"/>
      <c r="G335" s="1019"/>
      <c r="H335" s="752"/>
      <c r="I335" s="1255"/>
      <c r="J335" s="1046"/>
      <c r="K335" s="721" t="s">
        <v>33</v>
      </c>
      <c r="L335" s="1045">
        <f>SUM(L332:L334)</f>
        <v>9.1</v>
      </c>
      <c r="M335" s="859"/>
      <c r="N335" s="1002"/>
      <c r="O335" s="1248"/>
      <c r="P335" s="610"/>
      <c r="Q335" s="610"/>
      <c r="R335" s="621"/>
    </row>
    <row r="336" spans="1:20" s="63" customFormat="1" ht="28.5" hidden="1" customHeight="1" x14ac:dyDescent="0.25">
      <c r="A336" s="841" t="s">
        <v>109</v>
      </c>
      <c r="B336" s="1013" t="s">
        <v>37</v>
      </c>
      <c r="C336" s="840" t="s">
        <v>37</v>
      </c>
      <c r="D336" s="767"/>
      <c r="E336" s="766"/>
      <c r="F336" s="351"/>
      <c r="G336" s="1029" t="s">
        <v>349</v>
      </c>
      <c r="H336" s="777" t="s">
        <v>44</v>
      </c>
      <c r="I336" s="1256" t="s">
        <v>238</v>
      </c>
      <c r="J336" s="763" t="s">
        <v>193</v>
      </c>
      <c r="K336" s="1057" t="s">
        <v>124</v>
      </c>
      <c r="L336" s="1056"/>
      <c r="M336" s="811"/>
      <c r="N336" s="1028"/>
      <c r="O336" s="867"/>
      <c r="P336" s="610"/>
      <c r="Q336" s="610"/>
      <c r="R336" s="621"/>
      <c r="T336" s="621"/>
    </row>
    <row r="337" spans="1:18" s="63" customFormat="1" ht="24" hidden="1" customHeight="1" thickBot="1" x14ac:dyDescent="0.3">
      <c r="A337" s="759"/>
      <c r="B337" s="1006"/>
      <c r="C337" s="838"/>
      <c r="D337" s="756"/>
      <c r="E337" s="755"/>
      <c r="F337" s="289"/>
      <c r="G337" s="1019"/>
      <c r="H337" s="752"/>
      <c r="I337" s="1255"/>
      <c r="J337" s="737"/>
      <c r="K337" s="1052" t="s">
        <v>298</v>
      </c>
      <c r="L337" s="1051"/>
      <c r="M337" s="935" t="s">
        <v>371</v>
      </c>
      <c r="N337" s="1135" t="s">
        <v>325</v>
      </c>
      <c r="O337" s="1257"/>
      <c r="P337" s="610"/>
      <c r="Q337" s="610"/>
      <c r="R337" s="621"/>
    </row>
    <row r="338" spans="1:18" s="63" customFormat="1" ht="24" hidden="1" customHeight="1" x14ac:dyDescent="0.25">
      <c r="A338" s="841" t="s">
        <v>109</v>
      </c>
      <c r="B338" s="1013" t="s">
        <v>37</v>
      </c>
      <c r="C338" s="840" t="s">
        <v>37</v>
      </c>
      <c r="D338" s="767"/>
      <c r="E338" s="766"/>
      <c r="F338" s="351"/>
      <c r="G338" s="1029" t="s">
        <v>349</v>
      </c>
      <c r="H338" s="777" t="s">
        <v>44</v>
      </c>
      <c r="I338" s="1256" t="s">
        <v>238</v>
      </c>
      <c r="J338" s="844" t="s">
        <v>193</v>
      </c>
      <c r="K338" s="1057" t="s">
        <v>124</v>
      </c>
      <c r="L338" s="1056"/>
      <c r="M338" s="924" t="s">
        <v>372</v>
      </c>
      <c r="N338" s="1210" t="s">
        <v>325</v>
      </c>
      <c r="O338" s="867"/>
      <c r="P338" s="610"/>
      <c r="Q338" s="610"/>
    </row>
    <row r="339" spans="1:18" s="63" customFormat="1" ht="39" hidden="1" customHeight="1" x14ac:dyDescent="0.25">
      <c r="A339" s="759"/>
      <c r="B339" s="1006"/>
      <c r="C339" s="838"/>
      <c r="D339" s="756"/>
      <c r="E339" s="755"/>
      <c r="F339" s="772"/>
      <c r="G339" s="1019"/>
      <c r="H339" s="752"/>
      <c r="I339" s="1255"/>
      <c r="J339" s="843"/>
      <c r="K339" s="1052" t="s">
        <v>298</v>
      </c>
      <c r="L339" s="1051"/>
      <c r="M339" s="1167"/>
      <c r="N339" s="1005"/>
      <c r="O339" s="808"/>
      <c r="P339" s="610"/>
      <c r="Q339" s="610"/>
    </row>
    <row r="340" spans="1:18" s="63" customFormat="1" ht="14.25" hidden="1" customHeight="1" thickBot="1" x14ac:dyDescent="0.3">
      <c r="A340" s="759"/>
      <c r="B340" s="1006"/>
      <c r="C340" s="838"/>
      <c r="D340" s="756"/>
      <c r="E340" s="755"/>
      <c r="F340" s="772"/>
      <c r="G340" s="1019"/>
      <c r="H340" s="752"/>
      <c r="I340" s="1255"/>
      <c r="J340" s="898"/>
      <c r="K340" s="1254" t="s">
        <v>141</v>
      </c>
      <c r="L340" s="1184"/>
      <c r="M340" s="800"/>
      <c r="N340" s="1005"/>
      <c r="O340" s="808"/>
      <c r="P340" s="610"/>
      <c r="Q340" s="610"/>
    </row>
    <row r="341" spans="1:18" s="63" customFormat="1" ht="38.25" hidden="1" customHeight="1" thickBot="1" x14ac:dyDescent="0.3">
      <c r="A341" s="746"/>
      <c r="B341" s="1004"/>
      <c r="C341" s="836"/>
      <c r="D341" s="743"/>
      <c r="E341" s="742"/>
      <c r="F341" s="289"/>
      <c r="G341" s="1017"/>
      <c r="H341" s="739"/>
      <c r="I341" s="1253"/>
      <c r="J341" s="1046"/>
      <c r="K341" s="1109" t="s">
        <v>33</v>
      </c>
      <c r="L341" s="1045">
        <f>SUM(L338:L340)</f>
        <v>0</v>
      </c>
      <c r="M341" s="859"/>
      <c r="N341" s="1002"/>
      <c r="O341" s="1248"/>
      <c r="P341" s="610"/>
      <c r="Q341" s="610"/>
    </row>
    <row r="342" spans="1:18" s="63" customFormat="1" ht="20.25" hidden="1" customHeight="1" x14ac:dyDescent="0.25">
      <c r="A342" s="841" t="s">
        <v>109</v>
      </c>
      <c r="B342" s="1013" t="s">
        <v>37</v>
      </c>
      <c r="C342" s="840" t="s">
        <v>37</v>
      </c>
      <c r="D342" s="1252"/>
      <c r="E342" s="1251"/>
      <c r="F342" s="351"/>
      <c r="G342" s="1029" t="s">
        <v>349</v>
      </c>
      <c r="H342" s="777" t="s">
        <v>44</v>
      </c>
      <c r="I342" s="1188" t="s">
        <v>238</v>
      </c>
      <c r="J342" s="844" t="s">
        <v>193</v>
      </c>
      <c r="K342" s="1057" t="s">
        <v>124</v>
      </c>
      <c r="L342" s="1056">
        <v>0</v>
      </c>
      <c r="M342" s="1104" t="s">
        <v>371</v>
      </c>
      <c r="N342" s="1139" t="s">
        <v>325</v>
      </c>
      <c r="O342" s="867"/>
      <c r="P342" s="610"/>
      <c r="Q342" s="610"/>
    </row>
    <row r="343" spans="1:18" s="63" customFormat="1" ht="47.25" hidden="1" customHeight="1" x14ac:dyDescent="0.25">
      <c r="A343" s="759"/>
      <c r="B343" s="1006"/>
      <c r="C343" s="838"/>
      <c r="D343" s="1250"/>
      <c r="E343" s="1204"/>
      <c r="F343" s="772"/>
      <c r="G343" s="1019"/>
      <c r="H343" s="752"/>
      <c r="I343" s="1185"/>
      <c r="J343" s="843"/>
      <c r="K343" s="1052" t="s">
        <v>298</v>
      </c>
      <c r="L343" s="1051"/>
      <c r="M343" s="794"/>
      <c r="N343" s="1005"/>
      <c r="O343" s="808"/>
      <c r="P343" s="610"/>
      <c r="Q343" s="610"/>
    </row>
    <row r="344" spans="1:18" s="63" customFormat="1" ht="35.25" hidden="1" customHeight="1" thickBot="1" x14ac:dyDescent="0.3">
      <c r="A344" s="759"/>
      <c r="B344" s="1006"/>
      <c r="C344" s="838"/>
      <c r="D344" s="1250"/>
      <c r="E344" s="1204"/>
      <c r="F344" s="772"/>
      <c r="G344" s="1019"/>
      <c r="H344" s="752"/>
      <c r="I344" s="1185"/>
      <c r="J344" s="898"/>
      <c r="K344" s="1049" t="s">
        <v>141</v>
      </c>
      <c r="L344" s="869"/>
      <c r="M344" s="794"/>
      <c r="N344" s="1005"/>
      <c r="O344" s="808"/>
      <c r="P344" s="610"/>
      <c r="Q344" s="610"/>
    </row>
    <row r="345" spans="1:18" s="63" customFormat="1" ht="31.5" hidden="1" customHeight="1" thickBot="1" x14ac:dyDescent="0.3">
      <c r="A345" s="746"/>
      <c r="B345" s="1004"/>
      <c r="C345" s="836"/>
      <c r="D345" s="1249"/>
      <c r="E345" s="1202"/>
      <c r="F345" s="289"/>
      <c r="G345" s="1017"/>
      <c r="H345" s="739"/>
      <c r="I345" s="1179"/>
      <c r="J345" s="1046"/>
      <c r="K345" s="1109" t="s">
        <v>33</v>
      </c>
      <c r="L345" s="1045">
        <f>SUM(L342:L344)</f>
        <v>0</v>
      </c>
      <c r="M345" s="859"/>
      <c r="N345" s="1002"/>
      <c r="O345" s="1248"/>
      <c r="P345" s="610"/>
      <c r="Q345" s="610"/>
    </row>
    <row r="346" spans="1:18" s="63" customFormat="1" ht="24.75" customHeight="1" x14ac:dyDescent="0.25">
      <c r="A346" s="841" t="s">
        <v>109</v>
      </c>
      <c r="B346" s="1013" t="s">
        <v>37</v>
      </c>
      <c r="C346" s="840" t="s">
        <v>37</v>
      </c>
      <c r="D346" s="767" t="s">
        <v>56</v>
      </c>
      <c r="E346" s="766"/>
      <c r="F346" s="1059" t="s">
        <v>370</v>
      </c>
      <c r="G346" s="1029" t="s">
        <v>349</v>
      </c>
      <c r="H346" s="777" t="s">
        <v>44</v>
      </c>
      <c r="I346" s="1188" t="s">
        <v>238</v>
      </c>
      <c r="J346" s="844" t="s">
        <v>193</v>
      </c>
      <c r="K346" s="1057" t="s">
        <v>124</v>
      </c>
      <c r="L346" s="1056">
        <v>10</v>
      </c>
      <c r="M346" s="1211" t="s">
        <v>369</v>
      </c>
      <c r="N346" s="1210" t="s">
        <v>325</v>
      </c>
      <c r="O346" s="867">
        <v>0.34100000000000003</v>
      </c>
      <c r="P346" s="610"/>
      <c r="Q346" s="610"/>
    </row>
    <row r="347" spans="1:18" s="63" customFormat="1" ht="14.25" customHeight="1" x14ac:dyDescent="0.25">
      <c r="A347" s="759"/>
      <c r="B347" s="1006"/>
      <c r="C347" s="838"/>
      <c r="D347" s="756"/>
      <c r="E347" s="755"/>
      <c r="F347" s="1050"/>
      <c r="G347" s="1019"/>
      <c r="H347" s="752"/>
      <c r="I347" s="1185"/>
      <c r="J347" s="843"/>
      <c r="K347" s="1052" t="s">
        <v>298</v>
      </c>
      <c r="L347" s="1051">
        <v>540</v>
      </c>
      <c r="M347" s="794"/>
      <c r="N347" s="1005"/>
      <c r="O347" s="863"/>
      <c r="P347" s="610"/>
      <c r="Q347" s="610"/>
    </row>
    <row r="348" spans="1:18" s="63" customFormat="1" ht="15" customHeight="1" thickBot="1" x14ac:dyDescent="0.3">
      <c r="A348" s="759"/>
      <c r="B348" s="1006"/>
      <c r="C348" s="838"/>
      <c r="D348" s="756"/>
      <c r="E348" s="755"/>
      <c r="F348" s="1050"/>
      <c r="G348" s="1019"/>
      <c r="H348" s="752"/>
      <c r="I348" s="1185"/>
      <c r="J348" s="898"/>
      <c r="K348" s="1049" t="s">
        <v>141</v>
      </c>
      <c r="L348" s="869"/>
      <c r="M348" s="794"/>
      <c r="N348" s="1005"/>
      <c r="O348" s="863"/>
      <c r="P348" s="610"/>
      <c r="Q348" s="610"/>
    </row>
    <row r="349" spans="1:18" s="63" customFormat="1" ht="15" customHeight="1" thickBot="1" x14ac:dyDescent="0.3">
      <c r="A349" s="746"/>
      <c r="B349" s="1004"/>
      <c r="C349" s="836"/>
      <c r="D349" s="743"/>
      <c r="E349" s="742"/>
      <c r="F349" s="1047"/>
      <c r="G349" s="1017"/>
      <c r="H349" s="739"/>
      <c r="I349" s="1179"/>
      <c r="J349" s="1046"/>
      <c r="K349" s="721" t="s">
        <v>33</v>
      </c>
      <c r="L349" s="1045">
        <f>SUM(L346:L348)</f>
        <v>550</v>
      </c>
      <c r="M349" s="859"/>
      <c r="N349" s="1002"/>
      <c r="O349" s="857"/>
      <c r="P349" s="610"/>
      <c r="Q349" s="610"/>
    </row>
    <row r="350" spans="1:18" s="63" customFormat="1" ht="21.75" customHeight="1" x14ac:dyDescent="0.25">
      <c r="A350" s="759" t="s">
        <v>109</v>
      </c>
      <c r="B350" s="1006" t="s">
        <v>37</v>
      </c>
      <c r="C350" s="838" t="s">
        <v>37</v>
      </c>
      <c r="D350" s="756" t="s">
        <v>48</v>
      </c>
      <c r="E350" s="755"/>
      <c r="F350" s="1050" t="s">
        <v>278</v>
      </c>
      <c r="G350" s="1019" t="s">
        <v>349</v>
      </c>
      <c r="H350" s="752" t="s">
        <v>44</v>
      </c>
      <c r="I350" s="1188" t="s">
        <v>238</v>
      </c>
      <c r="J350" s="844" t="s">
        <v>193</v>
      </c>
      <c r="K350" s="1093" t="s">
        <v>124</v>
      </c>
      <c r="L350" s="1056">
        <v>178</v>
      </c>
      <c r="M350" s="1247" t="s">
        <v>368</v>
      </c>
      <c r="N350" s="1236" t="s">
        <v>236</v>
      </c>
      <c r="O350" s="1025">
        <v>3</v>
      </c>
      <c r="P350" s="610"/>
      <c r="Q350" s="610"/>
    </row>
    <row r="351" spans="1:18" s="63" customFormat="1" ht="15" customHeight="1" x14ac:dyDescent="0.25">
      <c r="A351" s="759"/>
      <c r="B351" s="1006"/>
      <c r="C351" s="838"/>
      <c r="D351" s="756"/>
      <c r="E351" s="755"/>
      <c r="F351" s="1050"/>
      <c r="G351" s="1019"/>
      <c r="H351" s="752"/>
      <c r="I351" s="1185"/>
      <c r="J351" s="843"/>
      <c r="K351" s="1052" t="s">
        <v>298</v>
      </c>
      <c r="L351" s="1051"/>
      <c r="M351" s="1101"/>
      <c r="N351" s="1246"/>
      <c r="O351" s="808"/>
      <c r="P351" s="610"/>
      <c r="Q351" s="610"/>
    </row>
    <row r="352" spans="1:18" s="63" customFormat="1" ht="15" customHeight="1" thickBot="1" x14ac:dyDescent="0.3">
      <c r="A352" s="759"/>
      <c r="B352" s="1006"/>
      <c r="C352" s="838"/>
      <c r="D352" s="756"/>
      <c r="E352" s="755"/>
      <c r="F352" s="1050"/>
      <c r="G352" s="1019"/>
      <c r="H352" s="752"/>
      <c r="I352" s="1185"/>
      <c r="J352" s="898"/>
      <c r="K352" s="1049" t="s">
        <v>141</v>
      </c>
      <c r="L352" s="869">
        <v>0</v>
      </c>
      <c r="M352" s="1101"/>
      <c r="N352" s="1246"/>
      <c r="O352" s="808"/>
      <c r="P352" s="610"/>
      <c r="Q352" s="610"/>
    </row>
    <row r="353" spans="1:18" s="63" customFormat="1" ht="15" customHeight="1" thickBot="1" x14ac:dyDescent="0.3">
      <c r="A353" s="759"/>
      <c r="B353" s="1006"/>
      <c r="C353" s="838"/>
      <c r="D353" s="756"/>
      <c r="E353" s="755"/>
      <c r="F353" s="1050"/>
      <c r="G353" s="1019"/>
      <c r="H353" s="752"/>
      <c r="I353" s="1179"/>
      <c r="J353" s="1046"/>
      <c r="K353" s="887" t="s">
        <v>33</v>
      </c>
      <c r="L353" s="1245">
        <f>SUM(L350:L352)</f>
        <v>178</v>
      </c>
      <c r="M353" s="1244"/>
      <c r="N353" s="1243"/>
      <c r="O353" s="1242"/>
      <c r="P353" s="610"/>
      <c r="Q353" s="610"/>
    </row>
    <row r="354" spans="1:18" s="63" customFormat="1" ht="20.25" customHeight="1" x14ac:dyDescent="0.25">
      <c r="A354" s="841" t="s">
        <v>109</v>
      </c>
      <c r="B354" s="1013" t="s">
        <v>37</v>
      </c>
      <c r="C354" s="840" t="s">
        <v>37</v>
      </c>
      <c r="D354" s="767" t="s">
        <v>46</v>
      </c>
      <c r="E354" s="766"/>
      <c r="F354" s="1059" t="s">
        <v>367</v>
      </c>
      <c r="G354" s="1029" t="s">
        <v>349</v>
      </c>
      <c r="H354" s="777" t="s">
        <v>44</v>
      </c>
      <c r="I354" s="774" t="s">
        <v>267</v>
      </c>
      <c r="J354" s="849" t="s">
        <v>202</v>
      </c>
      <c r="K354" s="1057" t="s">
        <v>124</v>
      </c>
      <c r="L354" s="1056">
        <v>150</v>
      </c>
      <c r="M354" s="1241" t="s">
        <v>366</v>
      </c>
      <c r="N354" s="1240" t="s">
        <v>236</v>
      </c>
      <c r="O354" s="1239">
        <v>20</v>
      </c>
      <c r="P354" s="610"/>
      <c r="Q354" s="610"/>
      <c r="R354" s="621"/>
    </row>
    <row r="355" spans="1:18" s="63" customFormat="1" ht="15" customHeight="1" x14ac:dyDescent="0.25">
      <c r="A355" s="759"/>
      <c r="B355" s="1006"/>
      <c r="C355" s="838"/>
      <c r="D355" s="756"/>
      <c r="E355" s="755"/>
      <c r="F355" s="1050"/>
      <c r="G355" s="1019"/>
      <c r="H355" s="752"/>
      <c r="I355" s="773"/>
      <c r="J355" s="898"/>
      <c r="K355" s="1052" t="s">
        <v>298</v>
      </c>
      <c r="L355" s="1051"/>
      <c r="M355" s="794"/>
      <c r="N355" s="1005"/>
      <c r="O355" s="863"/>
      <c r="P355" s="610"/>
      <c r="Q355" s="610"/>
    </row>
    <row r="356" spans="1:18" s="63" customFormat="1" ht="15" customHeight="1" thickBot="1" x14ac:dyDescent="0.3">
      <c r="A356" s="759"/>
      <c r="B356" s="1006"/>
      <c r="C356" s="838"/>
      <c r="D356" s="756"/>
      <c r="E356" s="755"/>
      <c r="F356" s="1050"/>
      <c r="G356" s="1019"/>
      <c r="H356" s="752"/>
      <c r="I356" s="773"/>
      <c r="J356" s="898"/>
      <c r="K356" s="1049" t="s">
        <v>141</v>
      </c>
      <c r="L356" s="869">
        <v>0</v>
      </c>
      <c r="M356" s="794"/>
      <c r="N356" s="1005"/>
      <c r="O356" s="863"/>
      <c r="P356" s="610"/>
      <c r="Q356" s="610"/>
    </row>
    <row r="357" spans="1:18" s="63" customFormat="1" ht="17.25" customHeight="1" thickBot="1" x14ac:dyDescent="0.3">
      <c r="A357" s="746"/>
      <c r="B357" s="1004"/>
      <c r="C357" s="836"/>
      <c r="D357" s="743"/>
      <c r="E357" s="742"/>
      <c r="F357" s="1047"/>
      <c r="G357" s="1017"/>
      <c r="H357" s="739"/>
      <c r="I357" s="771"/>
      <c r="J357" s="1046"/>
      <c r="K357" s="870" t="s">
        <v>33</v>
      </c>
      <c r="L357" s="869">
        <f>SUM(L354:L356)</f>
        <v>150</v>
      </c>
      <c r="M357" s="859"/>
      <c r="N357" s="1002"/>
      <c r="O357" s="857"/>
      <c r="P357" s="610"/>
      <c r="Q357" s="610"/>
    </row>
    <row r="358" spans="1:18" s="63" customFormat="1" ht="15" hidden="1" customHeight="1" x14ac:dyDescent="0.25">
      <c r="A358" s="759" t="s">
        <v>109</v>
      </c>
      <c r="B358" s="1006" t="s">
        <v>37</v>
      </c>
      <c r="C358" s="838" t="s">
        <v>37</v>
      </c>
      <c r="D358" s="756" t="s">
        <v>265</v>
      </c>
      <c r="E358" s="755"/>
      <c r="F358" s="351" t="s">
        <v>365</v>
      </c>
      <c r="G358" s="1019" t="s">
        <v>349</v>
      </c>
      <c r="H358" s="752" t="s">
        <v>44</v>
      </c>
      <c r="I358" s="773" t="s">
        <v>267</v>
      </c>
      <c r="J358" s="1238"/>
      <c r="K358" s="1093" t="s">
        <v>124</v>
      </c>
      <c r="L358" s="1237">
        <v>0</v>
      </c>
      <c r="M358" s="1177" t="s">
        <v>364</v>
      </c>
      <c r="N358" s="1236" t="s">
        <v>236</v>
      </c>
      <c r="O358" s="1235"/>
      <c r="P358" s="610"/>
      <c r="Q358" s="610"/>
    </row>
    <row r="359" spans="1:18" s="63" customFormat="1" ht="15" hidden="1" customHeight="1" x14ac:dyDescent="0.25">
      <c r="A359" s="759"/>
      <c r="B359" s="1006"/>
      <c r="C359" s="838"/>
      <c r="D359" s="756"/>
      <c r="E359" s="755"/>
      <c r="F359" s="772"/>
      <c r="G359" s="1019"/>
      <c r="H359" s="752"/>
      <c r="I359" s="773"/>
      <c r="J359" s="1234"/>
      <c r="K359" s="1052" t="s">
        <v>298</v>
      </c>
      <c r="L359" s="1051"/>
      <c r="M359" s="794"/>
      <c r="N359" s="1005"/>
      <c r="O359" s="1233"/>
      <c r="P359" s="610"/>
      <c r="Q359" s="610"/>
    </row>
    <row r="360" spans="1:18" s="63" customFormat="1" ht="15" hidden="1" customHeight="1" thickBot="1" x14ac:dyDescent="0.3">
      <c r="A360" s="759"/>
      <c r="B360" s="1006"/>
      <c r="C360" s="838"/>
      <c r="D360" s="756"/>
      <c r="E360" s="755"/>
      <c r="F360" s="772"/>
      <c r="G360" s="1019"/>
      <c r="H360" s="752"/>
      <c r="I360" s="773"/>
      <c r="J360" s="1234"/>
      <c r="K360" s="1049" t="s">
        <v>141</v>
      </c>
      <c r="L360" s="869">
        <v>0</v>
      </c>
      <c r="M360" s="794"/>
      <c r="N360" s="1005"/>
      <c r="O360" s="1233"/>
      <c r="P360" s="610"/>
      <c r="Q360" s="610"/>
      <c r="R360" s="621"/>
    </row>
    <row r="361" spans="1:18" s="63" customFormat="1" ht="15" hidden="1" customHeight="1" thickBot="1" x14ac:dyDescent="0.3">
      <c r="A361" s="746"/>
      <c r="B361" s="1004"/>
      <c r="C361" s="836"/>
      <c r="D361" s="743"/>
      <c r="E361" s="742"/>
      <c r="F361" s="289"/>
      <c r="G361" s="1017"/>
      <c r="H361" s="739"/>
      <c r="I361" s="771"/>
      <c r="J361" s="727"/>
      <c r="K361" s="1109" t="s">
        <v>33</v>
      </c>
      <c r="L361" s="1045">
        <f>SUM(L358:L360)</f>
        <v>0</v>
      </c>
      <c r="M361" s="1151"/>
      <c r="N361" s="1150"/>
      <c r="O361" s="1232"/>
      <c r="P361" s="610"/>
      <c r="Q361" s="610"/>
    </row>
    <row r="362" spans="1:18" s="63" customFormat="1" ht="22.5" hidden="1" customHeight="1" x14ac:dyDescent="0.25">
      <c r="A362" s="770" t="s">
        <v>109</v>
      </c>
      <c r="B362" s="984" t="s">
        <v>37</v>
      </c>
      <c r="C362" s="825" t="s">
        <v>37</v>
      </c>
      <c r="D362" s="824" t="s">
        <v>263</v>
      </c>
      <c r="E362" s="766"/>
      <c r="F362" s="351" t="s">
        <v>363</v>
      </c>
      <c r="G362" s="1019" t="s">
        <v>349</v>
      </c>
      <c r="H362" s="752" t="s">
        <v>44</v>
      </c>
      <c r="I362" s="1188" t="s">
        <v>267</v>
      </c>
      <c r="J362" s="1231"/>
      <c r="K362" s="1093" t="s">
        <v>124</v>
      </c>
      <c r="L362" s="1056">
        <v>0</v>
      </c>
      <c r="M362" s="1012" t="s">
        <v>362</v>
      </c>
      <c r="N362" s="1230" t="s">
        <v>325</v>
      </c>
      <c r="O362" s="1229"/>
      <c r="P362" s="610"/>
      <c r="Q362" s="610"/>
    </row>
    <row r="363" spans="1:18" s="63" customFormat="1" ht="17.25" hidden="1" customHeight="1" x14ac:dyDescent="0.25">
      <c r="A363" s="821"/>
      <c r="B363" s="980"/>
      <c r="C363" s="819"/>
      <c r="D363" s="818"/>
      <c r="E363" s="755"/>
      <c r="F363" s="1208"/>
      <c r="G363" s="1019"/>
      <c r="H363" s="752"/>
      <c r="I363" s="1185"/>
      <c r="J363" s="1228"/>
      <c r="K363" s="1052" t="s">
        <v>298</v>
      </c>
      <c r="L363" s="1051">
        <v>0</v>
      </c>
      <c r="M363" s="791"/>
      <c r="N363" s="1090"/>
      <c r="O363" s="1227"/>
      <c r="P363" s="610"/>
      <c r="Q363" s="610"/>
    </row>
    <row r="364" spans="1:18" s="63" customFormat="1" ht="19.5" hidden="1" customHeight="1" thickBot="1" x14ac:dyDescent="0.3">
      <c r="A364" s="821"/>
      <c r="B364" s="980"/>
      <c r="C364" s="819"/>
      <c r="D364" s="818"/>
      <c r="E364" s="755"/>
      <c r="F364" s="1208"/>
      <c r="G364" s="1019"/>
      <c r="H364" s="752"/>
      <c r="I364" s="1185"/>
      <c r="J364" s="1228"/>
      <c r="K364" s="1049" t="s">
        <v>141</v>
      </c>
      <c r="L364" s="869"/>
      <c r="M364" s="791"/>
      <c r="N364" s="1090"/>
      <c r="O364" s="1227"/>
      <c r="P364" s="610"/>
      <c r="Q364" s="610"/>
    </row>
    <row r="365" spans="1:18" s="63" customFormat="1" ht="20.25" hidden="1" customHeight="1" thickBot="1" x14ac:dyDescent="0.3">
      <c r="A365" s="817"/>
      <c r="B365" s="1110"/>
      <c r="C365" s="815"/>
      <c r="D365" s="814"/>
      <c r="E365" s="742"/>
      <c r="F365" s="1207"/>
      <c r="G365" s="1017"/>
      <c r="H365" s="739"/>
      <c r="I365" s="1179"/>
      <c r="J365" s="1226"/>
      <c r="K365" s="1109" t="s">
        <v>33</v>
      </c>
      <c r="L365" s="1045">
        <f>SUM(L362:L364)</f>
        <v>0</v>
      </c>
      <c r="M365" s="781"/>
      <c r="N365" s="985"/>
      <c r="O365" s="1225"/>
      <c r="P365" s="610"/>
      <c r="Q365" s="610"/>
    </row>
    <row r="366" spans="1:18" s="63" customFormat="1" ht="16.5" customHeight="1" x14ac:dyDescent="0.25">
      <c r="A366" s="770" t="s">
        <v>109</v>
      </c>
      <c r="B366" s="1189" t="s">
        <v>37</v>
      </c>
      <c r="C366" s="825" t="s">
        <v>37</v>
      </c>
      <c r="D366" s="824" t="s">
        <v>238</v>
      </c>
      <c r="E366" s="766"/>
      <c r="F366" s="351" t="s">
        <v>361</v>
      </c>
      <c r="G366" s="1029" t="s">
        <v>354</v>
      </c>
      <c r="H366" s="777" t="s">
        <v>44</v>
      </c>
      <c r="I366" s="1188" t="s">
        <v>267</v>
      </c>
      <c r="J366" s="982" t="s">
        <v>202</v>
      </c>
      <c r="K366" s="1057" t="s">
        <v>124</v>
      </c>
      <c r="L366" s="1056">
        <v>60</v>
      </c>
      <c r="M366" s="1224" t="s">
        <v>360</v>
      </c>
      <c r="N366" s="1139" t="s">
        <v>236</v>
      </c>
      <c r="O366" s="1223">
        <v>13</v>
      </c>
      <c r="P366" s="610"/>
      <c r="Q366" s="610"/>
    </row>
    <row r="367" spans="1:18" s="63" customFormat="1" ht="21.75" customHeight="1" x14ac:dyDescent="0.25">
      <c r="A367" s="821"/>
      <c r="B367" s="1183"/>
      <c r="C367" s="819"/>
      <c r="D367" s="818"/>
      <c r="E367" s="755"/>
      <c r="F367" s="1208"/>
      <c r="G367" s="1019"/>
      <c r="H367" s="752"/>
      <c r="I367" s="1185"/>
      <c r="J367" s="977"/>
      <c r="K367" s="1052" t="s">
        <v>298</v>
      </c>
      <c r="L367" s="1051">
        <v>0</v>
      </c>
      <c r="M367" s="794" t="s">
        <v>359</v>
      </c>
      <c r="N367" s="1132" t="s">
        <v>236</v>
      </c>
      <c r="O367" s="1209">
        <v>1</v>
      </c>
      <c r="P367" s="610"/>
      <c r="Q367" s="610"/>
    </row>
    <row r="368" spans="1:18" s="63" customFormat="1" ht="17.25" customHeight="1" x14ac:dyDescent="0.25">
      <c r="A368" s="821"/>
      <c r="B368" s="1183"/>
      <c r="C368" s="819"/>
      <c r="D368" s="818"/>
      <c r="E368" s="755"/>
      <c r="F368" s="1208"/>
      <c r="G368" s="1019"/>
      <c r="H368" s="752"/>
      <c r="I368" s="1185"/>
      <c r="J368" s="755"/>
      <c r="K368" s="1052" t="s">
        <v>141</v>
      </c>
      <c r="L368" s="1222">
        <v>0</v>
      </c>
      <c r="M368" s="794"/>
      <c r="N368" s="1005"/>
      <c r="O368" s="799"/>
      <c r="P368" s="610"/>
      <c r="Q368" s="610"/>
    </row>
    <row r="369" spans="1:18" s="63" customFormat="1" ht="18" customHeight="1" thickBot="1" x14ac:dyDescent="0.3">
      <c r="A369" s="817"/>
      <c r="B369" s="1190"/>
      <c r="C369" s="815"/>
      <c r="D369" s="814"/>
      <c r="E369" s="742"/>
      <c r="F369" s="1207"/>
      <c r="G369" s="1017"/>
      <c r="H369" s="739"/>
      <c r="I369" s="1179"/>
      <c r="J369" s="742"/>
      <c r="K369" s="1221" t="s">
        <v>33</v>
      </c>
      <c r="L369" s="1178">
        <f>SUM(L366:L368)</f>
        <v>60</v>
      </c>
      <c r="M369" s="781"/>
      <c r="N369" s="985"/>
      <c r="O369" s="813"/>
      <c r="P369" s="610"/>
      <c r="Q369" s="610"/>
    </row>
    <row r="370" spans="1:18" s="63" customFormat="1" ht="27.75" hidden="1" customHeight="1" thickBot="1" x14ac:dyDescent="0.3">
      <c r="A370" s="770" t="s">
        <v>109</v>
      </c>
      <c r="B370" s="1189" t="s">
        <v>37</v>
      </c>
      <c r="C370" s="825" t="s">
        <v>37</v>
      </c>
      <c r="D370" s="824" t="s">
        <v>256</v>
      </c>
      <c r="E370" s="1217"/>
      <c r="F370" s="351" t="s">
        <v>358</v>
      </c>
      <c r="G370" s="1220" t="s">
        <v>354</v>
      </c>
      <c r="H370" s="777" t="s">
        <v>44</v>
      </c>
      <c r="I370" s="1188" t="s">
        <v>357</v>
      </c>
      <c r="J370" s="766"/>
      <c r="K370" s="480" t="s">
        <v>124</v>
      </c>
      <c r="L370" s="1215">
        <v>0</v>
      </c>
      <c r="M370" s="1214" t="s">
        <v>351</v>
      </c>
      <c r="N370" s="1213" t="s">
        <v>325</v>
      </c>
      <c r="O370" s="1053"/>
      <c r="P370" s="610"/>
      <c r="Q370" s="610"/>
    </row>
    <row r="371" spans="1:18" s="63" customFormat="1" ht="17.25" hidden="1" customHeight="1" x14ac:dyDescent="0.25">
      <c r="A371" s="821"/>
      <c r="B371" s="1183"/>
      <c r="C371" s="819"/>
      <c r="D371" s="818"/>
      <c r="E371" s="1217"/>
      <c r="F371" s="1208"/>
      <c r="G371" s="1219"/>
      <c r="H371" s="752"/>
      <c r="I371" s="1185"/>
      <c r="J371" s="755"/>
      <c r="K371" s="1057" t="s">
        <v>298</v>
      </c>
      <c r="L371" s="1056">
        <v>0</v>
      </c>
      <c r="M371" s="785"/>
      <c r="N371" s="784"/>
      <c r="O371" s="717"/>
      <c r="P371" s="610"/>
      <c r="Q371" s="610"/>
    </row>
    <row r="372" spans="1:18" s="63" customFormat="1" ht="23.25" hidden="1" customHeight="1" thickBot="1" x14ac:dyDescent="0.3">
      <c r="A372" s="821"/>
      <c r="B372" s="1183"/>
      <c r="C372" s="819"/>
      <c r="D372" s="818"/>
      <c r="E372" s="1217"/>
      <c r="F372" s="1208"/>
      <c r="G372" s="1219"/>
      <c r="H372" s="752"/>
      <c r="I372" s="1185"/>
      <c r="J372" s="755"/>
      <c r="K372" s="1049" t="s">
        <v>141</v>
      </c>
      <c r="L372" s="1218">
        <v>0</v>
      </c>
      <c r="M372" s="785"/>
      <c r="N372" s="784"/>
      <c r="O372" s="717"/>
      <c r="P372" s="610"/>
      <c r="Q372" s="610"/>
      <c r="R372" s="621"/>
    </row>
    <row r="373" spans="1:18" s="63" customFormat="1" ht="22.5" hidden="1" customHeight="1" thickBot="1" x14ac:dyDescent="0.3">
      <c r="A373" s="821"/>
      <c r="B373" s="1183"/>
      <c r="C373" s="819"/>
      <c r="D373" s="818"/>
      <c r="E373" s="1217"/>
      <c r="F373" s="1207"/>
      <c r="G373" s="1216"/>
      <c r="H373" s="739"/>
      <c r="I373" s="1179"/>
      <c r="J373" s="742"/>
      <c r="K373" s="1109" t="s">
        <v>33</v>
      </c>
      <c r="L373" s="1060">
        <f>SUM(L370:L372)</f>
        <v>0</v>
      </c>
      <c r="M373" s="781"/>
      <c r="N373" s="780"/>
      <c r="O373" s="813"/>
      <c r="P373" s="610"/>
      <c r="Q373" s="610"/>
    </row>
    <row r="374" spans="1:18" s="63" customFormat="1" ht="21" hidden="1" customHeight="1" thickBot="1" x14ac:dyDescent="0.3">
      <c r="A374" s="770" t="s">
        <v>109</v>
      </c>
      <c r="B374" s="1189" t="s">
        <v>37</v>
      </c>
      <c r="C374" s="825" t="s">
        <v>37</v>
      </c>
      <c r="D374" s="824" t="s">
        <v>356</v>
      </c>
      <c r="E374" s="755"/>
      <c r="F374" s="351" t="s">
        <v>355</v>
      </c>
      <c r="G374" s="1029" t="s">
        <v>354</v>
      </c>
      <c r="H374" s="777" t="s">
        <v>44</v>
      </c>
      <c r="I374" s="1188" t="s">
        <v>353</v>
      </c>
      <c r="J374" s="997"/>
      <c r="K374" s="480" t="s">
        <v>124</v>
      </c>
      <c r="L374" s="1215">
        <v>0</v>
      </c>
      <c r="M374" s="1214" t="s">
        <v>352</v>
      </c>
      <c r="N374" s="1213" t="s">
        <v>236</v>
      </c>
      <c r="O374" s="1053"/>
      <c r="P374" s="610"/>
      <c r="Q374" s="610"/>
    </row>
    <row r="375" spans="1:18" s="63" customFormat="1" ht="19.5" hidden="1" customHeight="1" x14ac:dyDescent="0.25">
      <c r="A375" s="821"/>
      <c r="B375" s="1183"/>
      <c r="C375" s="819"/>
      <c r="D375" s="818"/>
      <c r="E375" s="755"/>
      <c r="F375" s="1208"/>
      <c r="G375" s="1019"/>
      <c r="H375" s="752"/>
      <c r="I375" s="1185"/>
      <c r="J375" s="997"/>
      <c r="K375" s="1057" t="s">
        <v>298</v>
      </c>
      <c r="L375" s="1056">
        <v>0</v>
      </c>
      <c r="M375" s="785"/>
      <c r="N375" s="784"/>
      <c r="O375" s="717"/>
      <c r="P375" s="610"/>
      <c r="Q375" s="610"/>
    </row>
    <row r="376" spans="1:18" s="63" customFormat="1" ht="22.5" hidden="1" customHeight="1" thickBot="1" x14ac:dyDescent="0.3">
      <c r="A376" s="821"/>
      <c r="B376" s="1183"/>
      <c r="C376" s="819"/>
      <c r="D376" s="818"/>
      <c r="E376" s="755"/>
      <c r="F376" s="1208"/>
      <c r="G376" s="1019"/>
      <c r="H376" s="752"/>
      <c r="I376" s="1185"/>
      <c r="J376" s="997"/>
      <c r="K376" s="1049" t="s">
        <v>141</v>
      </c>
      <c r="L376" s="1212">
        <v>0</v>
      </c>
      <c r="M376" s="785"/>
      <c r="N376" s="784"/>
      <c r="O376" s="717"/>
      <c r="P376" s="610"/>
      <c r="Q376" s="610"/>
    </row>
    <row r="377" spans="1:18" s="63" customFormat="1" ht="12" hidden="1" customHeight="1" thickBot="1" x14ac:dyDescent="0.3">
      <c r="A377" s="821"/>
      <c r="B377" s="1183"/>
      <c r="C377" s="819"/>
      <c r="D377" s="818"/>
      <c r="E377" s="755"/>
      <c r="F377" s="1207"/>
      <c r="G377" s="1017"/>
      <c r="H377" s="739"/>
      <c r="I377" s="1179"/>
      <c r="J377" s="997"/>
      <c r="K377" s="1109" t="s">
        <v>33</v>
      </c>
      <c r="L377" s="1060">
        <f>SUM(L374:L376)</f>
        <v>0</v>
      </c>
      <c r="M377" s="781"/>
      <c r="N377" s="780"/>
      <c r="O377" s="813"/>
      <c r="P377" s="610"/>
      <c r="Q377" s="610"/>
    </row>
    <row r="378" spans="1:18" s="63" customFormat="1" ht="18.75" hidden="1" customHeight="1" x14ac:dyDescent="0.25">
      <c r="A378" s="770" t="s">
        <v>109</v>
      </c>
      <c r="B378" s="1189" t="s">
        <v>37</v>
      </c>
      <c r="C378" s="825" t="s">
        <v>37</v>
      </c>
      <c r="D378" s="767"/>
      <c r="E378" s="766"/>
      <c r="F378" s="351"/>
      <c r="G378" s="1029" t="s">
        <v>349</v>
      </c>
      <c r="H378" s="777" t="s">
        <v>44</v>
      </c>
      <c r="I378" s="1188" t="s">
        <v>238</v>
      </c>
      <c r="J378" s="844" t="s">
        <v>193</v>
      </c>
      <c r="K378" s="1057" t="s">
        <v>124</v>
      </c>
      <c r="L378" s="1056">
        <v>0</v>
      </c>
      <c r="M378" s="1211" t="s">
        <v>351</v>
      </c>
      <c r="N378" s="1210" t="s">
        <v>325</v>
      </c>
      <c r="O378" s="1053"/>
      <c r="P378" s="610"/>
      <c r="Q378" s="610"/>
    </row>
    <row r="379" spans="1:18" s="63" customFormat="1" ht="20.25" hidden="1" customHeight="1" x14ac:dyDescent="0.25">
      <c r="A379" s="821"/>
      <c r="B379" s="1183"/>
      <c r="C379" s="819"/>
      <c r="D379" s="756"/>
      <c r="E379" s="755"/>
      <c r="F379" s="1208"/>
      <c r="G379" s="1019"/>
      <c r="H379" s="752"/>
      <c r="I379" s="1185"/>
      <c r="J379" s="843"/>
      <c r="K379" s="1052" t="s">
        <v>298</v>
      </c>
      <c r="L379" s="1051">
        <v>0</v>
      </c>
      <c r="M379" s="794"/>
      <c r="N379" s="1132"/>
      <c r="O379" s="1209"/>
      <c r="P379" s="610"/>
      <c r="Q379" s="610"/>
    </row>
    <row r="380" spans="1:18" s="63" customFormat="1" ht="18" hidden="1" customHeight="1" x14ac:dyDescent="0.25">
      <c r="A380" s="821"/>
      <c r="B380" s="1183"/>
      <c r="C380" s="819"/>
      <c r="D380" s="756"/>
      <c r="E380" s="755"/>
      <c r="F380" s="1208"/>
      <c r="G380" s="1019"/>
      <c r="H380" s="752"/>
      <c r="I380" s="1185"/>
      <c r="J380" s="997"/>
      <c r="K380" s="1052" t="s">
        <v>141</v>
      </c>
      <c r="L380" s="1051">
        <v>0</v>
      </c>
      <c r="M380" s="794"/>
      <c r="N380" s="1005"/>
      <c r="O380" s="799"/>
      <c r="P380" s="610"/>
      <c r="Q380" s="610"/>
    </row>
    <row r="381" spans="1:18" s="63" customFormat="1" ht="14.25" hidden="1" customHeight="1" thickBot="1" x14ac:dyDescent="0.3">
      <c r="A381" s="817"/>
      <c r="B381" s="1190"/>
      <c r="C381" s="815"/>
      <c r="D381" s="743"/>
      <c r="E381" s="742"/>
      <c r="F381" s="1207"/>
      <c r="G381" s="1017"/>
      <c r="H381" s="739"/>
      <c r="I381" s="1179"/>
      <c r="J381" s="727"/>
      <c r="K381" s="1206" t="s">
        <v>33</v>
      </c>
      <c r="L381" s="1178">
        <f>SUM(L378:L380)</f>
        <v>0</v>
      </c>
      <c r="M381" s="781"/>
      <c r="N381" s="985"/>
      <c r="O381" s="813"/>
      <c r="P381" s="610"/>
      <c r="Q381" s="610"/>
    </row>
    <row r="382" spans="1:18" s="63" customFormat="1" ht="18.75" hidden="1" customHeight="1" x14ac:dyDescent="0.25">
      <c r="A382" s="770" t="s">
        <v>109</v>
      </c>
      <c r="B382" s="1189" t="s">
        <v>37</v>
      </c>
      <c r="C382" s="825" t="s">
        <v>37</v>
      </c>
      <c r="D382" s="767"/>
      <c r="E382" s="766"/>
      <c r="F382" s="1205"/>
      <c r="G382" s="1029" t="s">
        <v>349</v>
      </c>
      <c r="H382" s="777" t="s">
        <v>44</v>
      </c>
      <c r="I382" s="1188" t="s">
        <v>238</v>
      </c>
      <c r="J382" s="844" t="s">
        <v>193</v>
      </c>
      <c r="K382" s="1057" t="s">
        <v>124</v>
      </c>
      <c r="L382" s="1056"/>
      <c r="M382" s="762" t="s">
        <v>340</v>
      </c>
      <c r="N382" s="1187" t="s">
        <v>236</v>
      </c>
      <c r="O382" s="831"/>
      <c r="P382" s="610"/>
      <c r="Q382" s="610"/>
    </row>
    <row r="383" spans="1:18" s="63" customFormat="1" ht="13.5" hidden="1" customHeight="1" x14ac:dyDescent="0.25">
      <c r="A383" s="821"/>
      <c r="B383" s="1183"/>
      <c r="C383" s="819"/>
      <c r="D383" s="756"/>
      <c r="E383" s="755"/>
      <c r="F383" s="1205"/>
      <c r="G383" s="1019"/>
      <c r="H383" s="752"/>
      <c r="I383" s="1185"/>
      <c r="J383" s="843"/>
      <c r="K383" s="1052" t="s">
        <v>298</v>
      </c>
      <c r="L383" s="1051"/>
      <c r="M383" s="749"/>
      <c r="N383" s="967"/>
      <c r="O383" s="717"/>
      <c r="P383" s="610"/>
      <c r="Q383" s="610"/>
    </row>
    <row r="384" spans="1:18" s="63" customFormat="1" ht="13.5" hidden="1" customHeight="1" thickBot="1" x14ac:dyDescent="0.3">
      <c r="A384" s="821"/>
      <c r="B384" s="1183"/>
      <c r="C384" s="819"/>
      <c r="D384" s="756"/>
      <c r="E384" s="755"/>
      <c r="F384" s="1205"/>
      <c r="G384" s="1019"/>
      <c r="H384" s="752"/>
      <c r="I384" s="1185"/>
      <c r="J384" s="1204"/>
      <c r="K384" s="1049" t="s">
        <v>141</v>
      </c>
      <c r="L384" s="1184"/>
      <c r="M384" s="785"/>
      <c r="N384" s="967"/>
      <c r="O384" s="717"/>
      <c r="P384" s="610"/>
      <c r="Q384" s="610"/>
    </row>
    <row r="385" spans="1:17" s="63" customFormat="1" ht="12" hidden="1" customHeight="1" thickBot="1" x14ac:dyDescent="0.3">
      <c r="A385" s="821"/>
      <c r="B385" s="1183"/>
      <c r="C385" s="819"/>
      <c r="D385" s="756"/>
      <c r="E385" s="755"/>
      <c r="F385" s="1203"/>
      <c r="G385" s="1017"/>
      <c r="H385" s="739"/>
      <c r="I385" s="1179"/>
      <c r="J385" s="1202"/>
      <c r="K385" s="1109" t="s">
        <v>33</v>
      </c>
      <c r="L385" s="1178">
        <f>SUM(L382:L384)</f>
        <v>0</v>
      </c>
      <c r="M385" s="781"/>
      <c r="N385" s="1201"/>
      <c r="O385" s="813"/>
      <c r="P385" s="610"/>
      <c r="Q385" s="610"/>
    </row>
    <row r="386" spans="1:17" s="63" customFormat="1" ht="27.75" customHeight="1" x14ac:dyDescent="0.25">
      <c r="A386" s="770" t="s">
        <v>109</v>
      </c>
      <c r="B386" s="1189" t="s">
        <v>37</v>
      </c>
      <c r="C386" s="825" t="s">
        <v>37</v>
      </c>
      <c r="D386" s="767" t="s">
        <v>254</v>
      </c>
      <c r="E386" s="766"/>
      <c r="F386" s="1200" t="s">
        <v>350</v>
      </c>
      <c r="G386" s="1029" t="s">
        <v>349</v>
      </c>
      <c r="H386" s="777" t="s">
        <v>44</v>
      </c>
      <c r="I386" s="1188" t="s">
        <v>238</v>
      </c>
      <c r="J386" s="844" t="s">
        <v>193</v>
      </c>
      <c r="K386" s="1057" t="s">
        <v>124</v>
      </c>
      <c r="L386" s="1056">
        <v>2</v>
      </c>
      <c r="M386" s="1199" t="s">
        <v>348</v>
      </c>
      <c r="N386" s="1198" t="s">
        <v>325</v>
      </c>
      <c r="O386" s="831">
        <v>0.106</v>
      </c>
      <c r="P386" s="610"/>
      <c r="Q386" s="610"/>
    </row>
    <row r="387" spans="1:17" s="63" customFormat="1" ht="16.5" customHeight="1" x14ac:dyDescent="0.25">
      <c r="A387" s="821"/>
      <c r="B387" s="1183"/>
      <c r="C387" s="819"/>
      <c r="D387" s="756"/>
      <c r="E387" s="755"/>
      <c r="F387" s="1197"/>
      <c r="G387" s="1019"/>
      <c r="H387" s="752"/>
      <c r="I387" s="1185"/>
      <c r="J387" s="843"/>
      <c r="K387" s="1052" t="s">
        <v>298</v>
      </c>
      <c r="L387" s="1051"/>
      <c r="M387" s="1196"/>
      <c r="N387" s="965"/>
      <c r="O387" s="717"/>
      <c r="P387" s="610"/>
      <c r="Q387" s="610"/>
    </row>
    <row r="388" spans="1:17" s="63" customFormat="1" ht="15.75" customHeight="1" thickBot="1" x14ac:dyDescent="0.3">
      <c r="A388" s="821"/>
      <c r="B388" s="1183"/>
      <c r="C388" s="819"/>
      <c r="D388" s="756"/>
      <c r="E388" s="755"/>
      <c r="F388" s="1197"/>
      <c r="G388" s="1019"/>
      <c r="H388" s="752"/>
      <c r="I388" s="1185"/>
      <c r="J388" s="997"/>
      <c r="K388" s="1049" t="s">
        <v>141</v>
      </c>
      <c r="L388" s="1184"/>
      <c r="M388" s="1196"/>
      <c r="N388" s="965"/>
      <c r="O388" s="717"/>
      <c r="P388" s="610"/>
      <c r="Q388" s="610"/>
    </row>
    <row r="389" spans="1:17" s="63" customFormat="1" ht="21" customHeight="1" thickBot="1" x14ac:dyDescent="0.3">
      <c r="A389" s="817"/>
      <c r="B389" s="1190"/>
      <c r="C389" s="815"/>
      <c r="D389" s="743"/>
      <c r="E389" s="742"/>
      <c r="F389" s="1195"/>
      <c r="G389" s="1017"/>
      <c r="H389" s="739"/>
      <c r="I389" s="1179"/>
      <c r="J389" s="727"/>
      <c r="K389" s="721" t="s">
        <v>33</v>
      </c>
      <c r="L389" s="1178">
        <f>SUM(L386:L388)</f>
        <v>2</v>
      </c>
      <c r="M389" s="781"/>
      <c r="N389" s="985"/>
      <c r="O389" s="813"/>
      <c r="P389" s="610"/>
      <c r="Q389" s="610"/>
    </row>
    <row r="390" spans="1:17" s="63" customFormat="1" ht="14.45" customHeight="1" x14ac:dyDescent="0.25">
      <c r="A390" s="770" t="s">
        <v>109</v>
      </c>
      <c r="B390" s="1189" t="s">
        <v>37</v>
      </c>
      <c r="C390" s="825" t="s">
        <v>37</v>
      </c>
      <c r="D390" s="767" t="s">
        <v>252</v>
      </c>
      <c r="E390" s="997"/>
      <c r="F390" s="351" t="s">
        <v>347</v>
      </c>
      <c r="G390" s="1181"/>
      <c r="H390" s="777" t="s">
        <v>44</v>
      </c>
      <c r="I390" s="1188" t="s">
        <v>267</v>
      </c>
      <c r="J390" s="982" t="s">
        <v>202</v>
      </c>
      <c r="K390" s="1057" t="s">
        <v>124</v>
      </c>
      <c r="L390" s="1056">
        <v>35</v>
      </c>
      <c r="M390" s="762" t="s">
        <v>346</v>
      </c>
      <c r="N390" s="1187" t="s">
        <v>236</v>
      </c>
      <c r="O390" s="831">
        <v>3</v>
      </c>
      <c r="P390" s="610"/>
      <c r="Q390" s="610"/>
    </row>
    <row r="391" spans="1:17" s="63" customFormat="1" ht="13.9" customHeight="1" x14ac:dyDescent="0.25">
      <c r="A391" s="821"/>
      <c r="B391" s="1183"/>
      <c r="C391" s="819"/>
      <c r="D391" s="756"/>
      <c r="E391" s="997"/>
      <c r="F391" s="772"/>
      <c r="G391" s="1181"/>
      <c r="H391" s="752"/>
      <c r="I391" s="1185"/>
      <c r="J391" s="977"/>
      <c r="K391" s="1052" t="s">
        <v>298</v>
      </c>
      <c r="L391" s="1051"/>
      <c r="M391" s="829"/>
      <c r="N391" s="1194"/>
      <c r="O391" s="828"/>
      <c r="P391" s="610"/>
      <c r="Q391" s="610"/>
    </row>
    <row r="392" spans="1:17" s="63" customFormat="1" ht="13.9" customHeight="1" thickBot="1" x14ac:dyDescent="0.3">
      <c r="A392" s="821"/>
      <c r="B392" s="1183"/>
      <c r="C392" s="819"/>
      <c r="D392" s="756"/>
      <c r="E392" s="997"/>
      <c r="F392" s="772"/>
      <c r="G392" s="1181"/>
      <c r="H392" s="752"/>
      <c r="I392" s="1185"/>
      <c r="J392" s="755"/>
      <c r="K392" s="1049" t="s">
        <v>141</v>
      </c>
      <c r="L392" s="1184"/>
      <c r="M392" s="785"/>
      <c r="N392" s="965"/>
      <c r="O392" s="717"/>
      <c r="P392" s="610"/>
      <c r="Q392" s="610"/>
    </row>
    <row r="393" spans="1:17" s="63" customFormat="1" ht="20.25" customHeight="1" thickBot="1" x14ac:dyDescent="0.3">
      <c r="A393" s="817"/>
      <c r="B393" s="1190"/>
      <c r="C393" s="815"/>
      <c r="D393" s="743"/>
      <c r="E393" s="997"/>
      <c r="F393" s="289"/>
      <c r="G393" s="1181"/>
      <c r="H393" s="739"/>
      <c r="I393" s="1179"/>
      <c r="J393" s="742"/>
      <c r="K393" s="721" t="s">
        <v>33</v>
      </c>
      <c r="L393" s="1178">
        <f>SUM(L390:L392)</f>
        <v>35</v>
      </c>
      <c r="M393" s="781"/>
      <c r="N393" s="985"/>
      <c r="O393" s="813"/>
      <c r="P393" s="610"/>
      <c r="Q393" s="610"/>
    </row>
    <row r="394" spans="1:17" s="63" customFormat="1" ht="20.25" customHeight="1" x14ac:dyDescent="0.25">
      <c r="A394" s="770" t="s">
        <v>109</v>
      </c>
      <c r="B394" s="1189" t="s">
        <v>37</v>
      </c>
      <c r="C394" s="825" t="s">
        <v>37</v>
      </c>
      <c r="D394" s="767" t="s">
        <v>250</v>
      </c>
      <c r="E394" s="766"/>
      <c r="F394" s="351" t="s">
        <v>345</v>
      </c>
      <c r="G394" s="1181"/>
      <c r="H394" s="777" t="s">
        <v>44</v>
      </c>
      <c r="I394" s="1188" t="s">
        <v>238</v>
      </c>
      <c r="J394" s="844" t="s">
        <v>193</v>
      </c>
      <c r="K394" s="1057" t="s">
        <v>124</v>
      </c>
      <c r="L394" s="1056">
        <v>0</v>
      </c>
      <c r="M394" s="357" t="s">
        <v>344</v>
      </c>
      <c r="N394" s="1139" t="s">
        <v>325</v>
      </c>
      <c r="O394" s="867">
        <v>1</v>
      </c>
      <c r="P394" s="610"/>
      <c r="Q394" s="610"/>
    </row>
    <row r="395" spans="1:17" s="63" customFormat="1" ht="20.25" customHeight="1" x14ac:dyDescent="0.25">
      <c r="A395" s="821"/>
      <c r="B395" s="1183"/>
      <c r="C395" s="819"/>
      <c r="D395" s="756"/>
      <c r="E395" s="755"/>
      <c r="F395" s="772"/>
      <c r="G395" s="1181"/>
      <c r="H395" s="752"/>
      <c r="I395" s="1185"/>
      <c r="J395" s="843"/>
      <c r="K395" s="1052" t="s">
        <v>298</v>
      </c>
      <c r="L395" s="1051">
        <v>0</v>
      </c>
      <c r="M395" s="1193"/>
      <c r="N395" s="965"/>
      <c r="O395" s="717"/>
      <c r="P395" s="610"/>
      <c r="Q395" s="610"/>
    </row>
    <row r="396" spans="1:17" s="63" customFormat="1" ht="20.25" customHeight="1" x14ac:dyDescent="0.25">
      <c r="A396" s="821"/>
      <c r="B396" s="1183"/>
      <c r="C396" s="819"/>
      <c r="D396" s="756"/>
      <c r="E396" s="755"/>
      <c r="F396" s="772"/>
      <c r="G396" s="1181"/>
      <c r="H396" s="752"/>
      <c r="I396" s="1185"/>
      <c r="J396" s="1192"/>
      <c r="K396" s="1049" t="s">
        <v>234</v>
      </c>
      <c r="L396" s="1051">
        <v>0</v>
      </c>
      <c r="M396" s="1193"/>
      <c r="N396" s="965"/>
      <c r="O396" s="717"/>
      <c r="P396" s="610"/>
      <c r="Q396" s="610"/>
    </row>
    <row r="397" spans="1:17" s="63" customFormat="1" ht="20.25" customHeight="1" thickBot="1" x14ac:dyDescent="0.3">
      <c r="A397" s="821"/>
      <c r="B397" s="1183"/>
      <c r="C397" s="819"/>
      <c r="D397" s="756"/>
      <c r="E397" s="755"/>
      <c r="F397" s="772"/>
      <c r="G397" s="1181"/>
      <c r="H397" s="752"/>
      <c r="I397" s="1185"/>
      <c r="J397" s="997"/>
      <c r="K397" s="1049" t="s">
        <v>141</v>
      </c>
      <c r="L397" s="1184">
        <v>0</v>
      </c>
      <c r="M397" s="1193"/>
      <c r="N397" s="965"/>
      <c r="O397" s="717"/>
      <c r="P397" s="610"/>
      <c r="Q397" s="610"/>
    </row>
    <row r="398" spans="1:17" s="63" customFormat="1" ht="20.25" customHeight="1" thickBot="1" x14ac:dyDescent="0.3">
      <c r="A398" s="817"/>
      <c r="B398" s="1190"/>
      <c r="C398" s="815"/>
      <c r="D398" s="743"/>
      <c r="E398" s="742"/>
      <c r="F398" s="289"/>
      <c r="G398" s="1181"/>
      <c r="H398" s="739"/>
      <c r="I398" s="1179"/>
      <c r="J398" s="727"/>
      <c r="K398" s="721" t="s">
        <v>33</v>
      </c>
      <c r="L398" s="1178">
        <f>SUM(L394:L397)</f>
        <v>0</v>
      </c>
      <c r="M398" s="354"/>
      <c r="N398" s="985"/>
      <c r="O398" s="813"/>
      <c r="P398" s="610"/>
      <c r="Q398" s="610"/>
    </row>
    <row r="399" spans="1:17" s="63" customFormat="1" ht="20.25" customHeight="1" x14ac:dyDescent="0.25">
      <c r="A399" s="770" t="s">
        <v>109</v>
      </c>
      <c r="B399" s="1189" t="s">
        <v>37</v>
      </c>
      <c r="C399" s="825" t="s">
        <v>37</v>
      </c>
      <c r="D399" s="767" t="s">
        <v>248</v>
      </c>
      <c r="E399" s="997"/>
      <c r="F399" s="383" t="s">
        <v>343</v>
      </c>
      <c r="G399" s="1181"/>
      <c r="H399" s="777" t="s">
        <v>44</v>
      </c>
      <c r="I399" s="1188" t="s">
        <v>238</v>
      </c>
      <c r="J399" s="844" t="s">
        <v>193</v>
      </c>
      <c r="K399" s="1057" t="s">
        <v>124</v>
      </c>
      <c r="L399" s="1056">
        <v>350</v>
      </c>
      <c r="M399" s="918" t="s">
        <v>342</v>
      </c>
      <c r="N399" s="967" t="s">
        <v>236</v>
      </c>
      <c r="O399" s="797">
        <v>0.84</v>
      </c>
      <c r="P399" s="610"/>
      <c r="Q399" s="610"/>
    </row>
    <row r="400" spans="1:17" s="63" customFormat="1" ht="20.25" customHeight="1" x14ac:dyDescent="0.25">
      <c r="A400" s="821"/>
      <c r="B400" s="1183"/>
      <c r="C400" s="819"/>
      <c r="D400" s="756"/>
      <c r="E400" s="997"/>
      <c r="F400" s="1191"/>
      <c r="G400" s="1181"/>
      <c r="H400" s="752"/>
      <c r="I400" s="1185"/>
      <c r="J400" s="843"/>
      <c r="K400" s="1052" t="s">
        <v>298</v>
      </c>
      <c r="L400" s="1051">
        <v>0</v>
      </c>
      <c r="M400" s="918"/>
      <c r="N400" s="965"/>
      <c r="O400" s="717"/>
      <c r="P400" s="610"/>
      <c r="Q400" s="610"/>
    </row>
    <row r="401" spans="1:20" s="63" customFormat="1" ht="20.25" customHeight="1" x14ac:dyDescent="0.25">
      <c r="A401" s="821"/>
      <c r="B401" s="1183"/>
      <c r="C401" s="819"/>
      <c r="D401" s="756"/>
      <c r="E401" s="997"/>
      <c r="F401" s="1191"/>
      <c r="G401" s="1181"/>
      <c r="H401" s="752"/>
      <c r="I401" s="1185"/>
      <c r="J401" s="1192"/>
      <c r="K401" s="1049" t="s">
        <v>234</v>
      </c>
      <c r="L401" s="1051"/>
      <c r="M401" s="1177"/>
      <c r="N401" s="965"/>
      <c r="O401" s="717"/>
      <c r="P401" s="610"/>
      <c r="Q401" s="610"/>
    </row>
    <row r="402" spans="1:20" s="63" customFormat="1" ht="20.25" customHeight="1" thickBot="1" x14ac:dyDescent="0.3">
      <c r="A402" s="821"/>
      <c r="B402" s="1183"/>
      <c r="C402" s="819"/>
      <c r="D402" s="756"/>
      <c r="E402" s="997"/>
      <c r="F402" s="1191"/>
      <c r="G402" s="1181"/>
      <c r="H402" s="752"/>
      <c r="I402" s="1185"/>
      <c r="J402" s="997"/>
      <c r="K402" s="1049" t="s">
        <v>141</v>
      </c>
      <c r="L402" s="1184">
        <v>0</v>
      </c>
      <c r="M402" s="1177"/>
      <c r="N402" s="965"/>
      <c r="O402" s="717"/>
      <c r="P402" s="610"/>
      <c r="Q402" s="610"/>
    </row>
    <row r="403" spans="1:20" s="63" customFormat="1" ht="20.25" customHeight="1" thickBot="1" x14ac:dyDescent="0.3">
      <c r="A403" s="817"/>
      <c r="B403" s="1190"/>
      <c r="C403" s="815"/>
      <c r="D403" s="743"/>
      <c r="E403" s="997"/>
      <c r="F403" s="1182"/>
      <c r="G403" s="1181"/>
      <c r="H403" s="739"/>
      <c r="I403" s="1179"/>
      <c r="J403" s="727"/>
      <c r="K403" s="721" t="s">
        <v>33</v>
      </c>
      <c r="L403" s="1178">
        <f>SUM(L399:L402)</f>
        <v>350</v>
      </c>
      <c r="M403" s="1177"/>
      <c r="N403" s="965"/>
      <c r="O403" s="717"/>
      <c r="P403" s="610"/>
      <c r="Q403" s="610"/>
    </row>
    <row r="404" spans="1:20" s="63" customFormat="1" ht="20.25" customHeight="1" x14ac:dyDescent="0.25">
      <c r="A404" s="770" t="s">
        <v>109</v>
      </c>
      <c r="B404" s="1189" t="s">
        <v>37</v>
      </c>
      <c r="C404" s="825" t="s">
        <v>37</v>
      </c>
      <c r="D404" s="998" t="s">
        <v>245</v>
      </c>
      <c r="E404" s="766"/>
      <c r="F404" s="839" t="s">
        <v>341</v>
      </c>
      <c r="G404" s="1181"/>
      <c r="H404" s="1180"/>
      <c r="I404" s="1188" t="s">
        <v>238</v>
      </c>
      <c r="J404" s="844" t="s">
        <v>193</v>
      </c>
      <c r="K404" s="1057" t="s">
        <v>124</v>
      </c>
      <c r="L404" s="1056">
        <v>70</v>
      </c>
      <c r="M404" s="762" t="s">
        <v>340</v>
      </c>
      <c r="N404" s="1187" t="s">
        <v>325</v>
      </c>
      <c r="O404" s="831">
        <v>0.46300000000000002</v>
      </c>
      <c r="P404" s="610"/>
      <c r="Q404" s="610"/>
    </row>
    <row r="405" spans="1:20" s="63" customFormat="1" ht="20.25" customHeight="1" x14ac:dyDescent="0.25">
      <c r="A405" s="821"/>
      <c r="B405" s="1183"/>
      <c r="C405" s="819"/>
      <c r="D405" s="1186"/>
      <c r="E405" s="755"/>
      <c r="F405" s="837"/>
      <c r="G405" s="1181"/>
      <c r="H405" s="1180"/>
      <c r="I405" s="1185"/>
      <c r="J405" s="843"/>
      <c r="K405" s="1052" t="s">
        <v>298</v>
      </c>
      <c r="L405" s="1051">
        <v>380</v>
      </c>
      <c r="M405" s="749"/>
      <c r="N405" s="967"/>
      <c r="O405" s="717"/>
      <c r="P405" s="610"/>
      <c r="Q405" s="610"/>
    </row>
    <row r="406" spans="1:20" s="63" customFormat="1" ht="20.25" customHeight="1" x14ac:dyDescent="0.25">
      <c r="A406" s="821"/>
      <c r="B406" s="1183"/>
      <c r="C406" s="819"/>
      <c r="D406" s="1186"/>
      <c r="E406" s="755"/>
      <c r="F406" s="837"/>
      <c r="G406" s="1181"/>
      <c r="H406" s="1180"/>
      <c r="I406" s="1185"/>
      <c r="J406" s="997"/>
      <c r="K406" s="1049" t="s">
        <v>234</v>
      </c>
      <c r="L406" s="1051">
        <v>0</v>
      </c>
      <c r="M406" s="1177"/>
      <c r="N406" s="965"/>
      <c r="O406" s="717"/>
      <c r="P406" s="610"/>
      <c r="Q406" s="610"/>
    </row>
    <row r="407" spans="1:20" s="63" customFormat="1" ht="20.25" customHeight="1" thickBot="1" x14ac:dyDescent="0.3">
      <c r="A407" s="821"/>
      <c r="B407" s="1183"/>
      <c r="C407" s="819"/>
      <c r="D407" s="1186"/>
      <c r="E407" s="755"/>
      <c r="F407" s="292"/>
      <c r="G407" s="1181"/>
      <c r="H407" s="1180"/>
      <c r="I407" s="1185"/>
      <c r="J407" s="997"/>
      <c r="K407" s="1049" t="s">
        <v>141</v>
      </c>
      <c r="L407" s="1184">
        <v>0</v>
      </c>
      <c r="M407" s="1177"/>
      <c r="N407" s="965"/>
      <c r="O407" s="717"/>
      <c r="P407" s="610"/>
      <c r="Q407" s="610"/>
    </row>
    <row r="408" spans="1:20" s="63" customFormat="1" ht="20.25" customHeight="1" thickBot="1" x14ac:dyDescent="0.3">
      <c r="A408" s="821"/>
      <c r="B408" s="1183"/>
      <c r="C408" s="819"/>
      <c r="D408" s="992"/>
      <c r="E408" s="742"/>
      <c r="F408" s="1182"/>
      <c r="G408" s="1181"/>
      <c r="H408" s="1180"/>
      <c r="I408" s="1179"/>
      <c r="J408" s="997"/>
      <c r="K408" s="721" t="s">
        <v>33</v>
      </c>
      <c r="L408" s="1178">
        <f>SUM(L404:L407)</f>
        <v>450</v>
      </c>
      <c r="M408" s="1177"/>
      <c r="N408" s="965"/>
      <c r="O408" s="717"/>
      <c r="P408" s="610"/>
      <c r="Q408" s="610"/>
    </row>
    <row r="409" spans="1:20" s="63" customFormat="1" ht="15" customHeight="1" thickBot="1" x14ac:dyDescent="0.3">
      <c r="A409" s="841" t="s">
        <v>109</v>
      </c>
      <c r="B409" s="1013" t="s">
        <v>37</v>
      </c>
      <c r="C409" s="840" t="s">
        <v>39</v>
      </c>
      <c r="D409" s="441" t="s">
        <v>339</v>
      </c>
      <c r="E409" s="440"/>
      <c r="F409" s="226"/>
      <c r="G409" s="1029" t="s">
        <v>330</v>
      </c>
      <c r="H409" s="777" t="s">
        <v>44</v>
      </c>
      <c r="I409" s="774" t="s">
        <v>267</v>
      </c>
      <c r="J409" s="982" t="s">
        <v>202</v>
      </c>
      <c r="K409" s="1119" t="s">
        <v>124</v>
      </c>
      <c r="L409" s="1118">
        <f>L413+L417+L421+L425</f>
        <v>1410</v>
      </c>
      <c r="M409" s="811"/>
      <c r="N409" s="1028"/>
      <c r="O409" s="1027"/>
      <c r="P409" s="610"/>
      <c r="Q409" s="610"/>
      <c r="R409" s="621"/>
      <c r="S409" s="621"/>
    </row>
    <row r="410" spans="1:20" s="63" customFormat="1" ht="15" customHeight="1" thickBot="1" x14ac:dyDescent="0.3">
      <c r="A410" s="759"/>
      <c r="B410" s="1006"/>
      <c r="C410" s="838"/>
      <c r="D410" s="430"/>
      <c r="E410" s="429"/>
      <c r="F410" s="428"/>
      <c r="G410" s="1019"/>
      <c r="H410" s="752"/>
      <c r="I410" s="773"/>
      <c r="J410" s="977"/>
      <c r="K410" s="1176" t="s">
        <v>298</v>
      </c>
      <c r="L410" s="1175">
        <f>L414+L418+L422+L426</f>
        <v>0</v>
      </c>
      <c r="M410" s="1151"/>
      <c r="N410" s="1150"/>
      <c r="O410" s="1149"/>
      <c r="P410" s="610"/>
      <c r="Q410" s="610"/>
    </row>
    <row r="411" spans="1:20" s="63" customFormat="1" ht="21.75" customHeight="1" thickBot="1" x14ac:dyDescent="0.3">
      <c r="A411" s="759"/>
      <c r="B411" s="1006"/>
      <c r="C411" s="838"/>
      <c r="D411" s="430"/>
      <c r="E411" s="429"/>
      <c r="F411" s="428"/>
      <c r="G411" s="1019"/>
      <c r="H411" s="752"/>
      <c r="I411" s="773"/>
      <c r="J411" s="977"/>
      <c r="K411" s="1119" t="s">
        <v>141</v>
      </c>
      <c r="L411" s="1118">
        <f>L415+L419+L423+L427</f>
        <v>0</v>
      </c>
      <c r="M411" s="1174"/>
      <c r="N411" s="1028"/>
      <c r="O411" s="1173"/>
      <c r="P411" s="610"/>
      <c r="Q411" s="610"/>
    </row>
    <row r="412" spans="1:20" s="63" customFormat="1" ht="18" customHeight="1" thickBot="1" x14ac:dyDescent="0.3">
      <c r="A412" s="746"/>
      <c r="B412" s="1004"/>
      <c r="C412" s="836"/>
      <c r="D412" s="960"/>
      <c r="E412" s="959"/>
      <c r="F412" s="219"/>
      <c r="G412" s="1017"/>
      <c r="H412" s="739"/>
      <c r="I412" s="771"/>
      <c r="J412" s="1121"/>
      <c r="K412" s="1117" t="s">
        <v>33</v>
      </c>
      <c r="L412" s="1116">
        <f>SUM(L409:L411)</f>
        <v>1410</v>
      </c>
      <c r="M412" s="1172"/>
      <c r="N412" s="965"/>
      <c r="O412" s="1171"/>
      <c r="P412" s="610"/>
      <c r="Q412" s="610"/>
    </row>
    <row r="413" spans="1:20" s="63" customFormat="1" ht="17.25" customHeight="1" x14ac:dyDescent="0.25">
      <c r="A413" s="841" t="s">
        <v>109</v>
      </c>
      <c r="B413" s="877" t="s">
        <v>37</v>
      </c>
      <c r="C413" s="840" t="s">
        <v>39</v>
      </c>
      <c r="D413" s="767" t="s">
        <v>37</v>
      </c>
      <c r="E413" s="766"/>
      <c r="F413" s="351" t="s">
        <v>338</v>
      </c>
      <c r="G413" s="1029" t="s">
        <v>330</v>
      </c>
      <c r="H413" s="855" t="s">
        <v>44</v>
      </c>
      <c r="I413" s="1170" t="s">
        <v>267</v>
      </c>
      <c r="J413" s="849" t="s">
        <v>202</v>
      </c>
      <c r="K413" s="1057" t="s">
        <v>124</v>
      </c>
      <c r="L413" s="1056">
        <v>500</v>
      </c>
      <c r="M413" s="924" t="s">
        <v>337</v>
      </c>
      <c r="N413" s="1169" t="s">
        <v>50</v>
      </c>
      <c r="O413" s="1168">
        <v>8700</v>
      </c>
      <c r="P413" s="610"/>
      <c r="Q413" s="610"/>
      <c r="T413" s="621"/>
    </row>
    <row r="414" spans="1:20" s="63" customFormat="1" ht="15.75" customHeight="1" x14ac:dyDescent="0.25">
      <c r="A414" s="759"/>
      <c r="B414" s="876"/>
      <c r="C414" s="838"/>
      <c r="D414" s="756"/>
      <c r="E414" s="755"/>
      <c r="F414" s="772"/>
      <c r="G414" s="1019"/>
      <c r="H414" s="834"/>
      <c r="I414" s="1141"/>
      <c r="J414" s="898"/>
      <c r="K414" s="1052" t="s">
        <v>298</v>
      </c>
      <c r="L414" s="1051"/>
      <c r="M414" s="1167"/>
      <c r="N414" s="1166"/>
      <c r="O414" s="717"/>
      <c r="P414" s="610"/>
      <c r="Q414" s="610"/>
    </row>
    <row r="415" spans="1:20" s="63" customFormat="1" ht="14.25" customHeight="1" thickBot="1" x14ac:dyDescent="0.3">
      <c r="A415" s="759"/>
      <c r="B415" s="876"/>
      <c r="C415" s="838"/>
      <c r="D415" s="756"/>
      <c r="E415" s="755"/>
      <c r="F415" s="772"/>
      <c r="G415" s="1019"/>
      <c r="H415" s="834"/>
      <c r="I415" s="1141"/>
      <c r="J415" s="898"/>
      <c r="K415" s="1061" t="s">
        <v>141</v>
      </c>
      <c r="L415" s="1165">
        <v>0</v>
      </c>
      <c r="M415" s="1164"/>
      <c r="N415" s="1005"/>
      <c r="O415" s="799"/>
      <c r="P415" s="610"/>
      <c r="Q415" s="610"/>
    </row>
    <row r="416" spans="1:20" s="63" customFormat="1" ht="16.5" customHeight="1" thickBot="1" x14ac:dyDescent="0.3">
      <c r="A416" s="746"/>
      <c r="B416" s="874"/>
      <c r="C416" s="836"/>
      <c r="D416" s="743"/>
      <c r="E416" s="742"/>
      <c r="F416" s="289"/>
      <c r="G416" s="1017"/>
      <c r="H416" s="862"/>
      <c r="I416" s="1141"/>
      <c r="J416" s="1046"/>
      <c r="K416" s="721" t="s">
        <v>33</v>
      </c>
      <c r="L416" s="1060">
        <f>SUM(L413:L415)</f>
        <v>500</v>
      </c>
      <c r="M416" s="1163"/>
      <c r="N416" s="1002"/>
      <c r="O416" s="1162"/>
      <c r="P416" s="610"/>
      <c r="Q416" s="610"/>
    </row>
    <row r="417" spans="1:18" s="63" customFormat="1" ht="18.75" customHeight="1" thickBot="1" x14ac:dyDescent="0.3">
      <c r="A417" s="759" t="s">
        <v>109</v>
      </c>
      <c r="B417" s="1006" t="s">
        <v>37</v>
      </c>
      <c r="C417" s="838" t="s">
        <v>39</v>
      </c>
      <c r="D417" s="756" t="s">
        <v>39</v>
      </c>
      <c r="E417" s="755"/>
      <c r="F417" s="772" t="s">
        <v>336</v>
      </c>
      <c r="G417" s="1019" t="s">
        <v>330</v>
      </c>
      <c r="H417" s="752" t="s">
        <v>44</v>
      </c>
      <c r="I417" s="1141"/>
      <c r="J417" s="849" t="s">
        <v>202</v>
      </c>
      <c r="K417" s="1093" t="s">
        <v>124</v>
      </c>
      <c r="L417" s="1161">
        <v>500</v>
      </c>
      <c r="M417" s="1160"/>
      <c r="N417" s="1159"/>
      <c r="O417" s="1158"/>
      <c r="P417" s="610"/>
      <c r="Q417" s="610"/>
      <c r="R417" s="621"/>
    </row>
    <row r="418" spans="1:18" s="63" customFormat="1" ht="22.5" customHeight="1" thickBot="1" x14ac:dyDescent="0.3">
      <c r="A418" s="759"/>
      <c r="B418" s="1006"/>
      <c r="C418" s="838"/>
      <c r="D418" s="756"/>
      <c r="E418" s="755"/>
      <c r="F418" s="772"/>
      <c r="G418" s="1019"/>
      <c r="H418" s="752"/>
      <c r="I418" s="1141"/>
      <c r="J418" s="898"/>
      <c r="K418" s="1052" t="s">
        <v>298</v>
      </c>
      <c r="L418" s="1157"/>
      <c r="M418" s="1156" t="s">
        <v>335</v>
      </c>
      <c r="N418" s="1155" t="s">
        <v>334</v>
      </c>
      <c r="O418" s="1154">
        <v>2.66</v>
      </c>
      <c r="P418" s="610"/>
      <c r="Q418" s="610"/>
    </row>
    <row r="419" spans="1:18" s="63" customFormat="1" ht="18" customHeight="1" thickBot="1" x14ac:dyDescent="0.3">
      <c r="A419" s="759"/>
      <c r="B419" s="1006"/>
      <c r="C419" s="838"/>
      <c r="D419" s="756"/>
      <c r="E419" s="755"/>
      <c r="F419" s="772"/>
      <c r="G419" s="1019"/>
      <c r="H419" s="752"/>
      <c r="I419" s="1141"/>
      <c r="J419" s="898"/>
      <c r="K419" s="1049" t="s">
        <v>141</v>
      </c>
      <c r="L419" s="1153">
        <v>0</v>
      </c>
      <c r="M419" s="811"/>
      <c r="N419" s="1028"/>
      <c r="O419" s="1027"/>
      <c r="P419" s="610"/>
      <c r="Q419" s="610"/>
    </row>
    <row r="420" spans="1:18" s="63" customFormat="1" ht="23.25" customHeight="1" thickBot="1" x14ac:dyDescent="0.3">
      <c r="A420" s="746"/>
      <c r="B420" s="1004"/>
      <c r="C420" s="836"/>
      <c r="D420" s="743"/>
      <c r="E420" s="755"/>
      <c r="F420" s="772"/>
      <c r="G420" s="1019"/>
      <c r="H420" s="752"/>
      <c r="I420" s="1141"/>
      <c r="J420" s="1046"/>
      <c r="K420" s="887" t="s">
        <v>33</v>
      </c>
      <c r="L420" s="1152">
        <f>SUM(L417:L419)</f>
        <v>500</v>
      </c>
      <c r="M420" s="1151"/>
      <c r="N420" s="1150"/>
      <c r="O420" s="1149"/>
      <c r="P420" s="610"/>
      <c r="Q420" s="610"/>
    </row>
    <row r="421" spans="1:18" s="63" customFormat="1" ht="24" customHeight="1" x14ac:dyDescent="0.25">
      <c r="A421" s="841" t="s">
        <v>109</v>
      </c>
      <c r="B421" s="1013" t="s">
        <v>37</v>
      </c>
      <c r="C421" s="840" t="s">
        <v>39</v>
      </c>
      <c r="D421" s="767" t="s">
        <v>109</v>
      </c>
      <c r="E421" s="766"/>
      <c r="F421" s="351" t="s">
        <v>333</v>
      </c>
      <c r="G421" s="1029" t="s">
        <v>330</v>
      </c>
      <c r="H421" s="777" t="s">
        <v>44</v>
      </c>
      <c r="I421" s="1141"/>
      <c r="J421" s="849" t="s">
        <v>202</v>
      </c>
      <c r="K421" s="1057" t="s">
        <v>124</v>
      </c>
      <c r="L421" s="1148">
        <v>400</v>
      </c>
      <c r="M421" s="1055" t="s">
        <v>332</v>
      </c>
      <c r="N421" s="1143" t="s">
        <v>325</v>
      </c>
      <c r="O421" s="1053">
        <v>1.9</v>
      </c>
      <c r="P421" s="610"/>
      <c r="Q421" s="610"/>
      <c r="R421" s="621"/>
    </row>
    <row r="422" spans="1:18" s="63" customFormat="1" ht="20.25" customHeight="1" x14ac:dyDescent="0.25">
      <c r="A422" s="759"/>
      <c r="B422" s="1006"/>
      <c r="C422" s="838"/>
      <c r="D422" s="756"/>
      <c r="E422" s="755"/>
      <c r="F422" s="772"/>
      <c r="G422" s="1019"/>
      <c r="H422" s="752"/>
      <c r="I422" s="1141"/>
      <c r="J422" s="898"/>
      <c r="K422" s="1052" t="s">
        <v>298</v>
      </c>
      <c r="L422" s="1147"/>
      <c r="M422" s="794"/>
      <c r="N422" s="1005"/>
      <c r="O422" s="863"/>
      <c r="P422" s="610"/>
      <c r="Q422" s="610"/>
    </row>
    <row r="423" spans="1:18" s="63" customFormat="1" ht="18" customHeight="1" thickBot="1" x14ac:dyDescent="0.3">
      <c r="A423" s="759"/>
      <c r="B423" s="1006"/>
      <c r="C423" s="838"/>
      <c r="D423" s="756"/>
      <c r="E423" s="755"/>
      <c r="F423" s="772"/>
      <c r="G423" s="1019"/>
      <c r="H423" s="752"/>
      <c r="I423" s="1141"/>
      <c r="J423" s="898"/>
      <c r="K423" s="1091" t="s">
        <v>141</v>
      </c>
      <c r="L423" s="1146"/>
      <c r="M423" s="791"/>
      <c r="N423" s="1090"/>
      <c r="O423" s="1089"/>
      <c r="P423" s="610"/>
      <c r="Q423" s="610"/>
    </row>
    <row r="424" spans="1:18" s="63" customFormat="1" ht="18" customHeight="1" thickBot="1" x14ac:dyDescent="0.3">
      <c r="A424" s="746"/>
      <c r="B424" s="1004"/>
      <c r="C424" s="836"/>
      <c r="D424" s="743"/>
      <c r="E424" s="742"/>
      <c r="F424" s="1047"/>
      <c r="G424" s="1017"/>
      <c r="H424" s="739"/>
      <c r="I424" s="1141"/>
      <c r="J424" s="1046"/>
      <c r="K424" s="721" t="s">
        <v>33</v>
      </c>
      <c r="L424" s="1145">
        <f>SUM(L421:L423)</f>
        <v>400</v>
      </c>
      <c r="M424" s="859"/>
      <c r="N424" s="1002"/>
      <c r="O424" s="857"/>
      <c r="P424" s="610"/>
      <c r="Q424" s="610"/>
    </row>
    <row r="425" spans="1:18" s="63" customFormat="1" ht="16.5" customHeight="1" x14ac:dyDescent="0.25">
      <c r="A425" s="841" t="s">
        <v>109</v>
      </c>
      <c r="B425" s="1013" t="s">
        <v>37</v>
      </c>
      <c r="C425" s="840" t="s">
        <v>39</v>
      </c>
      <c r="D425" s="767" t="s">
        <v>107</v>
      </c>
      <c r="E425" s="766"/>
      <c r="F425" s="351" t="s">
        <v>331</v>
      </c>
      <c r="G425" s="1029" t="s">
        <v>330</v>
      </c>
      <c r="H425" s="777" t="s">
        <v>44</v>
      </c>
      <c r="I425" s="1141"/>
      <c r="J425" s="849" t="s">
        <v>202</v>
      </c>
      <c r="K425" s="1057" t="s">
        <v>124</v>
      </c>
      <c r="L425" s="1096">
        <v>10</v>
      </c>
      <c r="M425" s="1144" t="s">
        <v>329</v>
      </c>
      <c r="N425" s="1143" t="s">
        <v>50</v>
      </c>
      <c r="O425" s="1053">
        <v>1</v>
      </c>
      <c r="P425" s="610"/>
      <c r="Q425" s="610"/>
    </row>
    <row r="426" spans="1:18" s="63" customFormat="1" ht="18" customHeight="1" x14ac:dyDescent="0.25">
      <c r="A426" s="759"/>
      <c r="B426" s="1006"/>
      <c r="C426" s="838"/>
      <c r="D426" s="756"/>
      <c r="E426" s="755"/>
      <c r="F426" s="772"/>
      <c r="G426" s="1019"/>
      <c r="H426" s="752"/>
      <c r="I426" s="1141"/>
      <c r="J426" s="898"/>
      <c r="K426" s="1052" t="s">
        <v>298</v>
      </c>
      <c r="L426" s="1142"/>
      <c r="M426" s="794"/>
      <c r="N426" s="1005"/>
      <c r="O426" s="863"/>
      <c r="P426" s="610"/>
      <c r="Q426" s="610"/>
    </row>
    <row r="427" spans="1:18" s="63" customFormat="1" ht="17.25" customHeight="1" thickBot="1" x14ac:dyDescent="0.3">
      <c r="A427" s="759"/>
      <c r="B427" s="1006"/>
      <c r="C427" s="838"/>
      <c r="D427" s="756"/>
      <c r="E427" s="755"/>
      <c r="F427" s="772"/>
      <c r="G427" s="1019"/>
      <c r="H427" s="752"/>
      <c r="I427" s="1141"/>
      <c r="J427" s="898"/>
      <c r="K427" s="1091" t="s">
        <v>141</v>
      </c>
      <c r="L427" s="1064">
        <v>0</v>
      </c>
      <c r="M427" s="791"/>
      <c r="N427" s="1090"/>
      <c r="O427" s="1089"/>
      <c r="P427" s="610"/>
      <c r="Q427" s="610"/>
    </row>
    <row r="428" spans="1:18" s="63" customFormat="1" ht="16.5" customHeight="1" thickBot="1" x14ac:dyDescent="0.3">
      <c r="A428" s="746"/>
      <c r="B428" s="1004"/>
      <c r="C428" s="836"/>
      <c r="D428" s="743"/>
      <c r="E428" s="742"/>
      <c r="F428" s="289"/>
      <c r="G428" s="1017"/>
      <c r="H428" s="739"/>
      <c r="I428" s="1140"/>
      <c r="J428" s="1046"/>
      <c r="K428" s="721" t="s">
        <v>33</v>
      </c>
      <c r="L428" s="1045">
        <f>SUM(L425:L427)</f>
        <v>10</v>
      </c>
      <c r="M428" s="859"/>
      <c r="N428" s="1002"/>
      <c r="O428" s="857"/>
      <c r="P428" s="610"/>
      <c r="Q428" s="610"/>
    </row>
    <row r="429" spans="1:18" s="63" customFormat="1" ht="25.5" customHeight="1" thickBot="1" x14ac:dyDescent="0.3">
      <c r="A429" s="841" t="s">
        <v>109</v>
      </c>
      <c r="B429" s="1013" t="s">
        <v>37</v>
      </c>
      <c r="C429" s="840" t="s">
        <v>109</v>
      </c>
      <c r="D429" s="161" t="s">
        <v>324</v>
      </c>
      <c r="E429" s="160"/>
      <c r="F429" s="159"/>
      <c r="G429" s="1029" t="s">
        <v>328</v>
      </c>
      <c r="H429" s="855" t="s">
        <v>44</v>
      </c>
      <c r="I429" s="774" t="s">
        <v>267</v>
      </c>
      <c r="J429" s="982" t="s">
        <v>202</v>
      </c>
      <c r="K429" s="1079" t="s">
        <v>124</v>
      </c>
      <c r="L429" s="1105">
        <f>L433</f>
        <v>10</v>
      </c>
      <c r="M429" s="1063" t="s">
        <v>327</v>
      </c>
      <c r="N429" s="1139" t="s">
        <v>325</v>
      </c>
      <c r="O429" s="1102">
        <v>30</v>
      </c>
      <c r="P429" s="610"/>
      <c r="Q429" s="610"/>
    </row>
    <row r="430" spans="1:18" s="63" customFormat="1" ht="18" customHeight="1" thickBot="1" x14ac:dyDescent="0.3">
      <c r="A430" s="759"/>
      <c r="B430" s="1006"/>
      <c r="C430" s="838"/>
      <c r="D430" s="500"/>
      <c r="E430" s="499"/>
      <c r="F430" s="498"/>
      <c r="G430" s="1019"/>
      <c r="H430" s="834"/>
      <c r="I430" s="773"/>
      <c r="J430" s="977"/>
      <c r="K430" s="1077" t="s">
        <v>298</v>
      </c>
      <c r="L430" s="1072"/>
      <c r="M430" s="1138" t="s">
        <v>326</v>
      </c>
      <c r="N430" s="1137" t="s">
        <v>325</v>
      </c>
      <c r="O430" s="1136">
        <v>15</v>
      </c>
      <c r="P430" s="610"/>
      <c r="Q430" s="610"/>
    </row>
    <row r="431" spans="1:18" s="63" customFormat="1" ht="20.25" customHeight="1" thickBot="1" x14ac:dyDescent="0.3">
      <c r="A431" s="759"/>
      <c r="B431" s="1006"/>
      <c r="C431" s="838"/>
      <c r="D431" s="500"/>
      <c r="E431" s="499"/>
      <c r="F431" s="498"/>
      <c r="G431" s="1019"/>
      <c r="H431" s="834"/>
      <c r="I431" s="773"/>
      <c r="J431" s="977"/>
      <c r="K431" s="1075" t="s">
        <v>141</v>
      </c>
      <c r="L431" s="1072">
        <f>L434</f>
        <v>0</v>
      </c>
      <c r="M431" s="903"/>
      <c r="N431" s="1135"/>
      <c r="O431" s="1134"/>
      <c r="P431" s="610"/>
      <c r="Q431" s="610"/>
    </row>
    <row r="432" spans="1:18" s="63" customFormat="1" ht="12.75" customHeight="1" thickBot="1" x14ac:dyDescent="0.3">
      <c r="A432" s="746"/>
      <c r="B432" s="1004"/>
      <c r="C432" s="836"/>
      <c r="D432" s="150"/>
      <c r="E432" s="149"/>
      <c r="F432" s="148"/>
      <c r="G432" s="1019"/>
      <c r="H432" s="834"/>
      <c r="I432" s="773"/>
      <c r="J432" s="977"/>
      <c r="K432" s="1073" t="s">
        <v>33</v>
      </c>
      <c r="L432" s="1072">
        <f>SUM(L429:L431)</f>
        <v>10</v>
      </c>
      <c r="M432" s="1133"/>
      <c r="N432" s="1132"/>
      <c r="O432" s="1131"/>
      <c r="P432" s="610"/>
      <c r="Q432" s="610"/>
    </row>
    <row r="433" spans="1:18" s="63" customFormat="1" ht="16.5" customHeight="1" x14ac:dyDescent="0.25">
      <c r="A433" s="1001" t="s">
        <v>109</v>
      </c>
      <c r="B433" s="1000" t="s">
        <v>37</v>
      </c>
      <c r="C433" s="999" t="s">
        <v>109</v>
      </c>
      <c r="D433" s="824" t="s">
        <v>37</v>
      </c>
      <c r="E433" s="1122"/>
      <c r="F433" s="351" t="s">
        <v>324</v>
      </c>
      <c r="G433" s="1019"/>
      <c r="H433" s="834"/>
      <c r="I433" s="773"/>
      <c r="J433" s="977"/>
      <c r="K433" s="1130" t="s">
        <v>124</v>
      </c>
      <c r="L433" s="1129">
        <v>10</v>
      </c>
      <c r="M433" s="1126"/>
      <c r="N433" s="1125"/>
      <c r="O433" s="1124"/>
      <c r="P433" s="610"/>
      <c r="Q433" s="610"/>
      <c r="R433" s="621"/>
    </row>
    <row r="434" spans="1:18" s="63" customFormat="1" ht="17.25" customHeight="1" thickBot="1" x14ac:dyDescent="0.3">
      <c r="A434" s="1001"/>
      <c r="B434" s="1000"/>
      <c r="C434" s="999"/>
      <c r="D434" s="818"/>
      <c r="E434" s="1122"/>
      <c r="F434" s="772"/>
      <c r="G434" s="1019"/>
      <c r="H434" s="834"/>
      <c r="I434" s="773"/>
      <c r="J434" s="977"/>
      <c r="K434" s="1128" t="s">
        <v>141</v>
      </c>
      <c r="L434" s="1127"/>
      <c r="M434" s="1126"/>
      <c r="N434" s="1125"/>
      <c r="O434" s="1124"/>
      <c r="P434" s="610"/>
      <c r="Q434" s="610"/>
    </row>
    <row r="435" spans="1:18" s="63" customFormat="1" ht="16.5" customHeight="1" thickBot="1" x14ac:dyDescent="0.3">
      <c r="A435" s="1001"/>
      <c r="B435" s="1000"/>
      <c r="C435" s="999"/>
      <c r="D435" s="1123"/>
      <c r="E435" s="1122"/>
      <c r="F435" s="289"/>
      <c r="G435" s="1017"/>
      <c r="H435" s="862"/>
      <c r="I435" s="771"/>
      <c r="J435" s="1121"/>
      <c r="K435" s="721" t="s">
        <v>33</v>
      </c>
      <c r="L435" s="1045">
        <f>SUM(L433)</f>
        <v>10</v>
      </c>
      <c r="M435" s="1108"/>
      <c r="N435" s="1107"/>
      <c r="O435" s="1120"/>
      <c r="P435" s="610"/>
      <c r="Q435" s="610"/>
    </row>
    <row r="436" spans="1:18" s="63" customFormat="1" ht="15" customHeight="1" thickBot="1" x14ac:dyDescent="0.3">
      <c r="A436" s="770" t="s">
        <v>109</v>
      </c>
      <c r="B436" s="984" t="s">
        <v>37</v>
      </c>
      <c r="C436" s="825" t="s">
        <v>107</v>
      </c>
      <c r="D436" s="161" t="s">
        <v>323</v>
      </c>
      <c r="E436" s="160"/>
      <c r="F436" s="159"/>
      <c r="G436" s="1029" t="s">
        <v>322</v>
      </c>
      <c r="H436" s="777" t="s">
        <v>44</v>
      </c>
      <c r="I436" s="812" t="s">
        <v>238</v>
      </c>
      <c r="J436" s="844" t="s">
        <v>193</v>
      </c>
      <c r="K436" s="1079" t="s">
        <v>124</v>
      </c>
      <c r="L436" s="1118">
        <f>L440</f>
        <v>437</v>
      </c>
      <c r="M436" s="811"/>
      <c r="N436" s="1028"/>
      <c r="O436" s="1027"/>
      <c r="P436" s="610"/>
      <c r="Q436" s="610"/>
    </row>
    <row r="437" spans="1:18" s="63" customFormat="1" ht="15" customHeight="1" thickBot="1" x14ac:dyDescent="0.3">
      <c r="A437" s="821"/>
      <c r="B437" s="980"/>
      <c r="C437" s="819"/>
      <c r="D437" s="500"/>
      <c r="E437" s="499"/>
      <c r="F437" s="498"/>
      <c r="G437" s="1019"/>
      <c r="H437" s="752"/>
      <c r="I437" s="806"/>
      <c r="J437" s="843"/>
      <c r="K437" s="1075" t="s">
        <v>298</v>
      </c>
      <c r="L437" s="1116">
        <f>L441</f>
        <v>1853</v>
      </c>
      <c r="M437" s="794"/>
      <c r="N437" s="1005"/>
      <c r="O437" s="863"/>
      <c r="P437" s="610"/>
      <c r="Q437" s="610"/>
      <c r="R437" s="621"/>
    </row>
    <row r="438" spans="1:18" s="63" customFormat="1" ht="15" customHeight="1" thickBot="1" x14ac:dyDescent="0.3">
      <c r="A438" s="821"/>
      <c r="B438" s="980"/>
      <c r="C438" s="819"/>
      <c r="D438" s="500"/>
      <c r="E438" s="499"/>
      <c r="F438" s="498"/>
      <c r="G438" s="1019"/>
      <c r="H438" s="752"/>
      <c r="I438" s="806"/>
      <c r="J438" s="898"/>
      <c r="K438" s="1119" t="s">
        <v>141</v>
      </c>
      <c r="L438" s="1118">
        <f>L442</f>
        <v>0</v>
      </c>
      <c r="M438" s="794"/>
      <c r="N438" s="1005"/>
      <c r="O438" s="863"/>
      <c r="P438" s="610"/>
      <c r="Q438" s="610"/>
    </row>
    <row r="439" spans="1:18" s="63" customFormat="1" ht="20.25" customHeight="1" thickBot="1" x14ac:dyDescent="0.3">
      <c r="A439" s="817"/>
      <c r="B439" s="1110"/>
      <c r="C439" s="815"/>
      <c r="D439" s="150"/>
      <c r="E439" s="149"/>
      <c r="F439" s="148"/>
      <c r="G439" s="1019"/>
      <c r="H439" s="752"/>
      <c r="I439" s="806"/>
      <c r="J439" s="1046"/>
      <c r="K439" s="1117" t="s">
        <v>33</v>
      </c>
      <c r="L439" s="1116">
        <f>SUM(L436:L438)</f>
        <v>2290</v>
      </c>
      <c r="M439" s="859"/>
      <c r="N439" s="1002"/>
      <c r="O439" s="857"/>
      <c r="P439" s="610"/>
      <c r="Q439" s="610"/>
    </row>
    <row r="440" spans="1:18" s="63" customFormat="1" ht="20.25" customHeight="1" x14ac:dyDescent="0.25">
      <c r="A440" s="841" t="s">
        <v>109</v>
      </c>
      <c r="B440" s="984" t="s">
        <v>37</v>
      </c>
      <c r="C440" s="825" t="s">
        <v>107</v>
      </c>
      <c r="D440" s="824" t="s">
        <v>37</v>
      </c>
      <c r="E440" s="766"/>
      <c r="F440" s="416" t="s">
        <v>321</v>
      </c>
      <c r="G440" s="1019"/>
      <c r="H440" s="752"/>
      <c r="I440" s="806" t="s">
        <v>238</v>
      </c>
      <c r="J440" s="844" t="s">
        <v>193</v>
      </c>
      <c r="K440" s="1057" t="s">
        <v>124</v>
      </c>
      <c r="L440" s="1056">
        <v>437</v>
      </c>
      <c r="M440" s="357" t="s">
        <v>320</v>
      </c>
      <c r="N440" s="1115" t="s">
        <v>50</v>
      </c>
      <c r="O440" s="1114">
        <v>1</v>
      </c>
      <c r="P440" s="610"/>
      <c r="Q440" s="610"/>
    </row>
    <row r="441" spans="1:18" s="63" customFormat="1" ht="15" customHeight="1" x14ac:dyDescent="0.25">
      <c r="A441" s="759"/>
      <c r="B441" s="980"/>
      <c r="C441" s="819"/>
      <c r="D441" s="818"/>
      <c r="E441" s="755"/>
      <c r="F441" s="414"/>
      <c r="G441" s="1019"/>
      <c r="H441" s="752"/>
      <c r="I441" s="806"/>
      <c r="J441" s="843"/>
      <c r="K441" s="1093" t="s">
        <v>298</v>
      </c>
      <c r="L441" s="1051">
        <v>1853</v>
      </c>
      <c r="M441" s="903"/>
      <c r="N441" s="1113"/>
      <c r="O441" s="1112"/>
      <c r="P441" s="610"/>
      <c r="Q441" s="610"/>
      <c r="R441" s="621"/>
    </row>
    <row r="442" spans="1:18" s="63" customFormat="1" ht="13.5" customHeight="1" thickBot="1" x14ac:dyDescent="0.3">
      <c r="A442" s="759"/>
      <c r="B442" s="980"/>
      <c r="C442" s="819"/>
      <c r="D442" s="818"/>
      <c r="E442" s="755"/>
      <c r="F442" s="414"/>
      <c r="G442" s="1019"/>
      <c r="H442" s="752"/>
      <c r="I442" s="806"/>
      <c r="J442" s="898"/>
      <c r="K442" s="1049" t="s">
        <v>141</v>
      </c>
      <c r="L442" s="1111"/>
      <c r="M442" s="1084" t="s">
        <v>319</v>
      </c>
      <c r="N442" s="1083" t="s">
        <v>50</v>
      </c>
      <c r="O442" s="808">
        <v>1</v>
      </c>
      <c r="P442" s="610"/>
      <c r="Q442" s="610"/>
    </row>
    <row r="443" spans="1:18" s="63" customFormat="1" ht="16.5" customHeight="1" thickBot="1" x14ac:dyDescent="0.3">
      <c r="A443" s="746"/>
      <c r="B443" s="1110"/>
      <c r="C443" s="815"/>
      <c r="D443" s="814"/>
      <c r="E443" s="742"/>
      <c r="F443" s="409"/>
      <c r="G443" s="1017"/>
      <c r="H443" s="739"/>
      <c r="I443" s="804"/>
      <c r="J443" s="1046"/>
      <c r="K443" s="1109" t="s">
        <v>33</v>
      </c>
      <c r="L443" s="1045">
        <f>SUM(L440:L442)</f>
        <v>2290</v>
      </c>
      <c r="M443" s="1108"/>
      <c r="N443" s="1107"/>
      <c r="O443" s="857"/>
      <c r="P443" s="610"/>
      <c r="Q443" s="610"/>
    </row>
    <row r="444" spans="1:18" s="63" customFormat="1" ht="17.25" customHeight="1" thickBot="1" x14ac:dyDescent="0.3">
      <c r="A444" s="841" t="s">
        <v>109</v>
      </c>
      <c r="B444" s="1013" t="s">
        <v>37</v>
      </c>
      <c r="C444" s="840" t="s">
        <v>102</v>
      </c>
      <c r="D444" s="161" t="s">
        <v>318</v>
      </c>
      <c r="E444" s="160"/>
      <c r="F444" s="159"/>
      <c r="G444" s="1029" t="s">
        <v>310</v>
      </c>
      <c r="H444" s="777" t="s">
        <v>44</v>
      </c>
      <c r="I444" s="774" t="s">
        <v>267</v>
      </c>
      <c r="J444" s="1106" t="s">
        <v>202</v>
      </c>
      <c r="K444" s="1079" t="s">
        <v>124</v>
      </c>
      <c r="L444" s="1105">
        <f>L448+L452+L456</f>
        <v>110</v>
      </c>
      <c r="M444" s="1104"/>
      <c r="N444" s="1103"/>
      <c r="O444" s="1102"/>
      <c r="P444" s="610"/>
      <c r="Q444" s="610"/>
    </row>
    <row r="445" spans="1:18" s="63" customFormat="1" ht="15" customHeight="1" thickBot="1" x14ac:dyDescent="0.3">
      <c r="A445" s="759"/>
      <c r="B445" s="1006"/>
      <c r="C445" s="838"/>
      <c r="D445" s="500"/>
      <c r="E445" s="499"/>
      <c r="F445" s="498"/>
      <c r="G445" s="1019"/>
      <c r="H445" s="752"/>
      <c r="I445" s="773"/>
      <c r="J445" s="1100"/>
      <c r="K445" s="1077" t="s">
        <v>298</v>
      </c>
      <c r="L445" s="1072">
        <f>L449+L453+L457</f>
        <v>170</v>
      </c>
      <c r="M445" s="1101"/>
      <c r="N445" s="1005"/>
      <c r="O445" s="863"/>
      <c r="P445" s="610"/>
      <c r="Q445" s="610"/>
    </row>
    <row r="446" spans="1:18" s="63" customFormat="1" ht="15" customHeight="1" thickBot="1" x14ac:dyDescent="0.3">
      <c r="A446" s="759"/>
      <c r="B446" s="1006"/>
      <c r="C446" s="838"/>
      <c r="D446" s="500"/>
      <c r="E446" s="499"/>
      <c r="F446" s="498"/>
      <c r="G446" s="1019"/>
      <c r="H446" s="752"/>
      <c r="I446" s="773"/>
      <c r="J446" s="1100"/>
      <c r="K446" s="1077" t="s">
        <v>141</v>
      </c>
      <c r="L446" s="1072">
        <f>L450+L454+L458</f>
        <v>0</v>
      </c>
      <c r="M446" s="794"/>
      <c r="N446" s="1005"/>
      <c r="O446" s="863"/>
      <c r="P446" s="610"/>
      <c r="Q446" s="610"/>
    </row>
    <row r="447" spans="1:18" s="63" customFormat="1" ht="15" customHeight="1" thickBot="1" x14ac:dyDescent="0.3">
      <c r="A447" s="746"/>
      <c r="B447" s="1004"/>
      <c r="C447" s="836"/>
      <c r="D447" s="150"/>
      <c r="E447" s="149"/>
      <c r="F447" s="148"/>
      <c r="G447" s="1017"/>
      <c r="H447" s="739"/>
      <c r="I447" s="773"/>
      <c r="J447" s="1099"/>
      <c r="K447" s="957" t="s">
        <v>33</v>
      </c>
      <c r="L447" s="1098">
        <f>SUM(L444:L446)</f>
        <v>280</v>
      </c>
      <c r="M447" s="859"/>
      <c r="N447" s="1002"/>
      <c r="O447" s="857"/>
      <c r="P447" s="610"/>
      <c r="Q447" s="610"/>
    </row>
    <row r="448" spans="1:18" s="63" customFormat="1" ht="24" customHeight="1" x14ac:dyDescent="0.25">
      <c r="A448" s="841" t="s">
        <v>109</v>
      </c>
      <c r="B448" s="1013" t="s">
        <v>37</v>
      </c>
      <c r="C448" s="840" t="s">
        <v>102</v>
      </c>
      <c r="D448" s="767" t="s">
        <v>37</v>
      </c>
      <c r="E448" s="766"/>
      <c r="F448" s="351" t="s">
        <v>317</v>
      </c>
      <c r="G448" s="1029" t="s">
        <v>310</v>
      </c>
      <c r="H448" s="777" t="s">
        <v>44</v>
      </c>
      <c r="I448" s="773"/>
      <c r="J448" s="1058"/>
      <c r="K448" s="1057" t="s">
        <v>124</v>
      </c>
      <c r="L448" s="1051">
        <v>40</v>
      </c>
      <c r="M448" s="1087" t="s">
        <v>316</v>
      </c>
      <c r="N448" s="1070" t="s">
        <v>312</v>
      </c>
      <c r="O448" s="1097">
        <v>0.5</v>
      </c>
      <c r="P448" s="610"/>
      <c r="Q448" s="610"/>
    </row>
    <row r="449" spans="1:20" s="63" customFormat="1" ht="22.5" customHeight="1" x14ac:dyDescent="0.25">
      <c r="A449" s="759"/>
      <c r="B449" s="1006"/>
      <c r="C449" s="838"/>
      <c r="D449" s="756"/>
      <c r="E449" s="755"/>
      <c r="F449" s="772"/>
      <c r="G449" s="1019"/>
      <c r="H449" s="752"/>
      <c r="I449" s="773"/>
      <c r="J449" s="898"/>
      <c r="K449" s="1052" t="s">
        <v>298</v>
      </c>
      <c r="L449" s="1051">
        <v>70</v>
      </c>
      <c r="M449" s="1084" t="s">
        <v>315</v>
      </c>
      <c r="N449" s="1083" t="s">
        <v>50</v>
      </c>
      <c r="O449" s="808">
        <v>5</v>
      </c>
      <c r="P449" s="610"/>
      <c r="Q449" s="610"/>
    </row>
    <row r="450" spans="1:20" s="63" customFormat="1" ht="15" customHeight="1" thickBot="1" x14ac:dyDescent="0.3">
      <c r="A450" s="759"/>
      <c r="B450" s="1006"/>
      <c r="C450" s="838"/>
      <c r="D450" s="756"/>
      <c r="E450" s="755"/>
      <c r="F450" s="772"/>
      <c r="G450" s="1019"/>
      <c r="H450" s="752"/>
      <c r="I450" s="773"/>
      <c r="J450" s="898"/>
      <c r="K450" s="1091" t="s">
        <v>141</v>
      </c>
      <c r="L450" s="869">
        <v>0</v>
      </c>
      <c r="M450" s="791"/>
      <c r="N450" s="1090"/>
      <c r="O450" s="1089"/>
      <c r="P450" s="610"/>
      <c r="Q450" s="610"/>
      <c r="T450" s="621"/>
    </row>
    <row r="451" spans="1:20" s="63" customFormat="1" ht="13.5" customHeight="1" thickBot="1" x14ac:dyDescent="0.3">
      <c r="A451" s="746"/>
      <c r="B451" s="1004"/>
      <c r="C451" s="836"/>
      <c r="D451" s="743"/>
      <c r="E451" s="742"/>
      <c r="F451" s="289"/>
      <c r="G451" s="1017"/>
      <c r="H451" s="739"/>
      <c r="I451" s="773"/>
      <c r="J451" s="1046"/>
      <c r="K451" s="721" t="s">
        <v>33</v>
      </c>
      <c r="L451" s="1045">
        <f>SUM(L448:L450)</f>
        <v>110</v>
      </c>
      <c r="M451" s="859"/>
      <c r="N451" s="1002"/>
      <c r="O451" s="857"/>
      <c r="P451" s="610"/>
      <c r="Q451" s="610"/>
    </row>
    <row r="452" spans="1:20" s="63" customFormat="1" ht="15" customHeight="1" x14ac:dyDescent="0.25">
      <c r="A452" s="841" t="s">
        <v>109</v>
      </c>
      <c r="B452" s="1013" t="s">
        <v>37</v>
      </c>
      <c r="C452" s="840" t="s">
        <v>102</v>
      </c>
      <c r="D452" s="767" t="s">
        <v>39</v>
      </c>
      <c r="E452" s="766"/>
      <c r="F452" s="351" t="s">
        <v>314</v>
      </c>
      <c r="G452" s="1029" t="s">
        <v>310</v>
      </c>
      <c r="H452" s="777" t="s">
        <v>44</v>
      </c>
      <c r="I452" s="773"/>
      <c r="J452" s="1058"/>
      <c r="K452" s="1057" t="s">
        <v>124</v>
      </c>
      <c r="L452" s="1096">
        <v>70</v>
      </c>
      <c r="M452" s="1087" t="s">
        <v>313</v>
      </c>
      <c r="N452" s="1095" t="s">
        <v>312</v>
      </c>
      <c r="O452" s="1094">
        <v>0.6</v>
      </c>
      <c r="P452" s="610"/>
      <c r="Q452" s="610"/>
    </row>
    <row r="453" spans="1:20" s="63" customFormat="1" ht="25.5" customHeight="1" x14ac:dyDescent="0.25">
      <c r="A453" s="759"/>
      <c r="B453" s="1006"/>
      <c r="C453" s="838"/>
      <c r="D453" s="756"/>
      <c r="E453" s="755"/>
      <c r="F453" s="772"/>
      <c r="G453" s="1019"/>
      <c r="H453" s="752"/>
      <c r="I453" s="773"/>
      <c r="J453" s="898"/>
      <c r="K453" s="1093" t="s">
        <v>298</v>
      </c>
      <c r="L453" s="1092">
        <v>100</v>
      </c>
      <c r="M453" s="794"/>
      <c r="N453" s="1005"/>
      <c r="O453" s="863"/>
      <c r="P453" s="610"/>
      <c r="Q453" s="610"/>
    </row>
    <row r="454" spans="1:20" s="63" customFormat="1" ht="23.25" customHeight="1" thickBot="1" x14ac:dyDescent="0.3">
      <c r="A454" s="759"/>
      <c r="B454" s="1006"/>
      <c r="C454" s="838"/>
      <c r="D454" s="756"/>
      <c r="E454" s="755"/>
      <c r="F454" s="772"/>
      <c r="G454" s="1019"/>
      <c r="H454" s="752"/>
      <c r="I454" s="773"/>
      <c r="J454" s="898"/>
      <c r="K454" s="1091" t="s">
        <v>141</v>
      </c>
      <c r="L454" s="869"/>
      <c r="M454" s="791"/>
      <c r="N454" s="1090"/>
      <c r="O454" s="1089"/>
      <c r="P454" s="610"/>
      <c r="Q454" s="610"/>
    </row>
    <row r="455" spans="1:20" s="63" customFormat="1" ht="21.75" customHeight="1" thickBot="1" x14ac:dyDescent="0.3">
      <c r="A455" s="746"/>
      <c r="B455" s="1004"/>
      <c r="C455" s="836"/>
      <c r="D455" s="743"/>
      <c r="E455" s="742"/>
      <c r="F455" s="289"/>
      <c r="G455" s="1017"/>
      <c r="H455" s="739"/>
      <c r="I455" s="773"/>
      <c r="J455" s="1046"/>
      <c r="K455" s="721" t="s">
        <v>33</v>
      </c>
      <c r="L455" s="1045">
        <f>SUM(L452:L454)</f>
        <v>170</v>
      </c>
      <c r="M455" s="859"/>
      <c r="N455" s="1002"/>
      <c r="O455" s="857"/>
      <c r="P455" s="610"/>
      <c r="Q455" s="610"/>
    </row>
    <row r="456" spans="1:20" s="63" customFormat="1" ht="16.5" customHeight="1" x14ac:dyDescent="0.25">
      <c r="A456" s="841" t="s">
        <v>109</v>
      </c>
      <c r="B456" s="1013" t="s">
        <v>37</v>
      </c>
      <c r="C456" s="840" t="s">
        <v>102</v>
      </c>
      <c r="D456" s="767" t="s">
        <v>109</v>
      </c>
      <c r="E456" s="766"/>
      <c r="F456" s="1088" t="s">
        <v>311</v>
      </c>
      <c r="G456" s="1029" t="s">
        <v>310</v>
      </c>
      <c r="H456" s="777" t="s">
        <v>44</v>
      </c>
      <c r="I456" s="773"/>
      <c r="J456" s="1058"/>
      <c r="K456" s="1057" t="s">
        <v>124</v>
      </c>
      <c r="L456" s="1056"/>
      <c r="M456" s="1087" t="s">
        <v>309</v>
      </c>
      <c r="N456" s="1086" t="s">
        <v>50</v>
      </c>
      <c r="O456" s="1085">
        <v>0</v>
      </c>
      <c r="P456" s="610"/>
      <c r="Q456" s="610"/>
      <c r="T456" s="621"/>
    </row>
    <row r="457" spans="1:20" s="63" customFormat="1" ht="15.75" customHeight="1" x14ac:dyDescent="0.25">
      <c r="A457" s="759"/>
      <c r="B457" s="1006"/>
      <c r="C457" s="838"/>
      <c r="D457" s="756"/>
      <c r="E457" s="755"/>
      <c r="F457" s="1081"/>
      <c r="G457" s="1019"/>
      <c r="H457" s="752"/>
      <c r="I457" s="773"/>
      <c r="J457" s="898"/>
      <c r="K457" s="1052" t="s">
        <v>298</v>
      </c>
      <c r="L457" s="1051"/>
      <c r="M457" s="1084" t="s">
        <v>308</v>
      </c>
      <c r="N457" s="1083" t="s">
        <v>50</v>
      </c>
      <c r="O457" s="1082">
        <v>0</v>
      </c>
      <c r="P457" s="610"/>
      <c r="Q457" s="610"/>
    </row>
    <row r="458" spans="1:20" s="63" customFormat="1" ht="20.25" customHeight="1" thickBot="1" x14ac:dyDescent="0.3">
      <c r="A458" s="759"/>
      <c r="B458" s="1006"/>
      <c r="C458" s="838"/>
      <c r="D458" s="756"/>
      <c r="E458" s="755"/>
      <c r="F458" s="1081"/>
      <c r="G458" s="1019"/>
      <c r="H458" s="752"/>
      <c r="I458" s="773"/>
      <c r="J458" s="898"/>
      <c r="K458" s="1049" t="s">
        <v>141</v>
      </c>
      <c r="L458" s="869"/>
      <c r="M458" s="794"/>
      <c r="N458" s="1005"/>
      <c r="O458" s="863"/>
      <c r="P458" s="610"/>
      <c r="Q458" s="610"/>
    </row>
    <row r="459" spans="1:20" s="63" customFormat="1" ht="15.75" customHeight="1" thickBot="1" x14ac:dyDescent="0.3">
      <c r="A459" s="746"/>
      <c r="B459" s="1004"/>
      <c r="C459" s="836"/>
      <c r="D459" s="743"/>
      <c r="E459" s="742"/>
      <c r="F459" s="1080"/>
      <c r="G459" s="1017"/>
      <c r="H459" s="739"/>
      <c r="I459" s="771"/>
      <c r="J459" s="1046"/>
      <c r="K459" s="721" t="s">
        <v>33</v>
      </c>
      <c r="L459" s="1045">
        <f>SUM(L456:L458)</f>
        <v>0</v>
      </c>
      <c r="M459" s="859"/>
      <c r="N459" s="1002"/>
      <c r="O459" s="857"/>
      <c r="P459" s="610"/>
      <c r="Q459" s="610"/>
    </row>
    <row r="460" spans="1:20" s="63" customFormat="1" ht="15" customHeight="1" x14ac:dyDescent="0.25">
      <c r="A460" s="841" t="s">
        <v>109</v>
      </c>
      <c r="B460" s="1013" t="s">
        <v>37</v>
      </c>
      <c r="C460" s="908" t="s">
        <v>96</v>
      </c>
      <c r="D460" s="161" t="s">
        <v>307</v>
      </c>
      <c r="E460" s="160"/>
      <c r="F460" s="159"/>
      <c r="G460" s="1029" t="s">
        <v>300</v>
      </c>
      <c r="H460" s="777" t="s">
        <v>44</v>
      </c>
      <c r="I460" s="774" t="s">
        <v>267</v>
      </c>
      <c r="J460" s="844" t="s">
        <v>202</v>
      </c>
      <c r="K460" s="1079" t="s">
        <v>124</v>
      </c>
      <c r="L460" s="1078">
        <f>L464+L468+L472</f>
        <v>645</v>
      </c>
      <c r="M460" s="811"/>
      <c r="N460" s="1028"/>
      <c r="O460" s="1027"/>
      <c r="P460" s="610"/>
      <c r="Q460" s="610"/>
    </row>
    <row r="461" spans="1:20" s="63" customFormat="1" ht="15" customHeight="1" x14ac:dyDescent="0.25">
      <c r="A461" s="759"/>
      <c r="B461" s="1006"/>
      <c r="C461" s="899"/>
      <c r="D461" s="500"/>
      <c r="E461" s="499"/>
      <c r="F461" s="498"/>
      <c r="G461" s="1019"/>
      <c r="H461" s="752"/>
      <c r="I461" s="773"/>
      <c r="J461" s="843"/>
      <c r="K461" s="1077" t="s">
        <v>298</v>
      </c>
      <c r="L461" s="1076">
        <f>L465+L469+L473</f>
        <v>0</v>
      </c>
      <c r="M461" s="794"/>
      <c r="N461" s="1005"/>
      <c r="O461" s="863"/>
      <c r="P461" s="610"/>
      <c r="Q461" s="610"/>
    </row>
    <row r="462" spans="1:20" s="63" customFormat="1" ht="15" customHeight="1" thickBot="1" x14ac:dyDescent="0.3">
      <c r="A462" s="759"/>
      <c r="B462" s="1006"/>
      <c r="C462" s="899"/>
      <c r="D462" s="500"/>
      <c r="E462" s="499"/>
      <c r="F462" s="498"/>
      <c r="G462" s="1019"/>
      <c r="H462" s="752"/>
      <c r="I462" s="773"/>
      <c r="J462" s="898"/>
      <c r="K462" s="1075" t="s">
        <v>141</v>
      </c>
      <c r="L462" s="1074">
        <f>L466+L470+L474</f>
        <v>0</v>
      </c>
      <c r="M462" s="794"/>
      <c r="N462" s="1005"/>
      <c r="O462" s="863"/>
      <c r="P462" s="610"/>
      <c r="Q462" s="610"/>
    </row>
    <row r="463" spans="1:20" s="63" customFormat="1" ht="18.75" customHeight="1" thickBot="1" x14ac:dyDescent="0.3">
      <c r="A463" s="746"/>
      <c r="B463" s="1004"/>
      <c r="C463" s="1048"/>
      <c r="D463" s="150"/>
      <c r="E463" s="149"/>
      <c r="F463" s="148"/>
      <c r="G463" s="1017"/>
      <c r="H463" s="739"/>
      <c r="I463" s="773"/>
      <c r="J463" s="1046"/>
      <c r="K463" s="1073" t="s">
        <v>33</v>
      </c>
      <c r="L463" s="1072">
        <f>SUM(L460:L462)</f>
        <v>645</v>
      </c>
      <c r="M463" s="859"/>
      <c r="N463" s="1002"/>
      <c r="O463" s="857"/>
      <c r="P463" s="610"/>
      <c r="Q463" s="610"/>
    </row>
    <row r="464" spans="1:20" s="63" customFormat="1" ht="17.25" customHeight="1" x14ac:dyDescent="0.25">
      <c r="A464" s="759" t="s">
        <v>109</v>
      </c>
      <c r="B464" s="1006" t="s">
        <v>37</v>
      </c>
      <c r="C464" s="899" t="s">
        <v>96</v>
      </c>
      <c r="D464" s="756" t="s">
        <v>37</v>
      </c>
      <c r="E464" s="755"/>
      <c r="F464" s="1050" t="s">
        <v>306</v>
      </c>
      <c r="G464" s="1019" t="s">
        <v>300</v>
      </c>
      <c r="H464" s="752" t="s">
        <v>44</v>
      </c>
      <c r="I464" s="773"/>
      <c r="J464" s="1058"/>
      <c r="K464" s="1057" t="s">
        <v>124</v>
      </c>
      <c r="L464" s="1056">
        <v>620</v>
      </c>
      <c r="M464" s="1071" t="s">
        <v>305</v>
      </c>
      <c r="N464" s="1070" t="s">
        <v>304</v>
      </c>
      <c r="O464" s="1069">
        <v>468.5</v>
      </c>
      <c r="P464" s="1068"/>
      <c r="Q464" s="610"/>
    </row>
    <row r="465" spans="1:17" s="63" customFormat="1" ht="22.5" customHeight="1" x14ac:dyDescent="0.25">
      <c r="A465" s="759"/>
      <c r="B465" s="1006"/>
      <c r="C465" s="899"/>
      <c r="D465" s="756"/>
      <c r="E465" s="755"/>
      <c r="F465" s="1050"/>
      <c r="G465" s="1019"/>
      <c r="H465" s="752"/>
      <c r="I465" s="773"/>
      <c r="J465" s="898"/>
      <c r="K465" s="1052" t="s">
        <v>298</v>
      </c>
      <c r="L465" s="1051">
        <v>0</v>
      </c>
      <c r="M465" s="1067" t="s">
        <v>303</v>
      </c>
      <c r="N465" s="1066" t="s">
        <v>50</v>
      </c>
      <c r="O465" s="1065">
        <v>1</v>
      </c>
      <c r="P465" s="610"/>
      <c r="Q465" s="610"/>
    </row>
    <row r="466" spans="1:17" s="63" customFormat="1" ht="15" customHeight="1" thickBot="1" x14ac:dyDescent="0.3">
      <c r="A466" s="759"/>
      <c r="B466" s="1006"/>
      <c r="C466" s="899"/>
      <c r="D466" s="756"/>
      <c r="E466" s="755"/>
      <c r="F466" s="1050"/>
      <c r="G466" s="1019"/>
      <c r="H466" s="752"/>
      <c r="I466" s="773"/>
      <c r="J466" s="898"/>
      <c r="K466" s="1049" t="s">
        <v>141</v>
      </c>
      <c r="L466" s="1064">
        <v>0</v>
      </c>
      <c r="M466" s="794"/>
      <c r="N466" s="1005"/>
      <c r="O466" s="863"/>
      <c r="P466" s="610"/>
      <c r="Q466" s="610"/>
    </row>
    <row r="467" spans="1:17" s="63" customFormat="1" ht="15" customHeight="1" thickBot="1" x14ac:dyDescent="0.3">
      <c r="A467" s="759"/>
      <c r="B467" s="1006"/>
      <c r="C467" s="899"/>
      <c r="D467" s="756"/>
      <c r="E467" s="755"/>
      <c r="F467" s="1050"/>
      <c r="G467" s="1019"/>
      <c r="H467" s="752"/>
      <c r="I467" s="773"/>
      <c r="J467" s="1046"/>
      <c r="K467" s="721" t="s">
        <v>33</v>
      </c>
      <c r="L467" s="1060">
        <f>SUM(L464:L466)</f>
        <v>620</v>
      </c>
      <c r="M467" s="859"/>
      <c r="N467" s="1002"/>
      <c r="O467" s="857"/>
      <c r="P467" s="610"/>
      <c r="Q467" s="610"/>
    </row>
    <row r="468" spans="1:17" s="63" customFormat="1" ht="37.5" customHeight="1" x14ac:dyDescent="0.25">
      <c r="A468" s="841" t="s">
        <v>109</v>
      </c>
      <c r="B468" s="1013" t="s">
        <v>37</v>
      </c>
      <c r="C468" s="908" t="s">
        <v>96</v>
      </c>
      <c r="D468" s="767" t="s">
        <v>39</v>
      </c>
      <c r="E468" s="766"/>
      <c r="F468" s="351" t="s">
        <v>302</v>
      </c>
      <c r="G468" s="1029" t="s">
        <v>300</v>
      </c>
      <c r="H468" s="777" t="s">
        <v>44</v>
      </c>
      <c r="I468" s="773"/>
      <c r="J468" s="1058"/>
      <c r="K468" s="1057" t="s">
        <v>124</v>
      </c>
      <c r="L468" s="1056">
        <v>15</v>
      </c>
      <c r="M468" s="1063" t="s">
        <v>302</v>
      </c>
      <c r="N468" s="1054" t="s">
        <v>50</v>
      </c>
      <c r="O468" s="1062">
        <v>120</v>
      </c>
      <c r="P468" s="610"/>
      <c r="Q468" s="610"/>
    </row>
    <row r="469" spans="1:17" s="63" customFormat="1" ht="15" customHeight="1" x14ac:dyDescent="0.25">
      <c r="A469" s="759"/>
      <c r="B469" s="1006"/>
      <c r="C469" s="899"/>
      <c r="D469" s="756"/>
      <c r="E469" s="755"/>
      <c r="F469" s="772"/>
      <c r="G469" s="1019"/>
      <c r="H469" s="752"/>
      <c r="I469" s="773"/>
      <c r="J469" s="898"/>
      <c r="K469" s="1052" t="s">
        <v>298</v>
      </c>
      <c r="L469" s="1051">
        <v>0</v>
      </c>
      <c r="M469" s="794"/>
      <c r="N469" s="1005"/>
      <c r="O469" s="863"/>
      <c r="P469" s="610"/>
      <c r="Q469" s="610"/>
    </row>
    <row r="470" spans="1:17" s="63" customFormat="1" ht="15" customHeight="1" thickBot="1" x14ac:dyDescent="0.3">
      <c r="A470" s="759"/>
      <c r="B470" s="1006"/>
      <c r="C470" s="899"/>
      <c r="D470" s="756"/>
      <c r="E470" s="755"/>
      <c r="F470" s="772"/>
      <c r="G470" s="1019"/>
      <c r="H470" s="752"/>
      <c r="I470" s="773"/>
      <c r="J470" s="898"/>
      <c r="K470" s="1061" t="s">
        <v>141</v>
      </c>
      <c r="L470" s="869"/>
      <c r="M470" s="794"/>
      <c r="N470" s="1005"/>
      <c r="O470" s="863"/>
      <c r="P470" s="610"/>
      <c r="Q470" s="610"/>
    </row>
    <row r="471" spans="1:17" s="63" customFormat="1" ht="15" customHeight="1" thickBot="1" x14ac:dyDescent="0.3">
      <c r="A471" s="746"/>
      <c r="B471" s="1004"/>
      <c r="C471" s="1048"/>
      <c r="D471" s="743"/>
      <c r="E471" s="742"/>
      <c r="F471" s="1047"/>
      <c r="G471" s="1017"/>
      <c r="H471" s="739"/>
      <c r="I471" s="773"/>
      <c r="J471" s="1046"/>
      <c r="K471" s="721" t="s">
        <v>33</v>
      </c>
      <c r="L471" s="1060">
        <f>SUM(L468:L470)</f>
        <v>15</v>
      </c>
      <c r="M471" s="859"/>
      <c r="N471" s="1002"/>
      <c r="O471" s="857"/>
      <c r="P471" s="610"/>
      <c r="Q471" s="610"/>
    </row>
    <row r="472" spans="1:17" s="63" customFormat="1" ht="30" customHeight="1" x14ac:dyDescent="0.25">
      <c r="A472" s="841" t="s">
        <v>109</v>
      </c>
      <c r="B472" s="1013" t="s">
        <v>37</v>
      </c>
      <c r="C472" s="908" t="s">
        <v>96</v>
      </c>
      <c r="D472" s="767" t="s">
        <v>109</v>
      </c>
      <c r="E472" s="766"/>
      <c r="F472" s="1059" t="s">
        <v>301</v>
      </c>
      <c r="G472" s="1029" t="s">
        <v>300</v>
      </c>
      <c r="H472" s="777" t="s">
        <v>44</v>
      </c>
      <c r="I472" s="773"/>
      <c r="J472" s="1058"/>
      <c r="K472" s="1057" t="s">
        <v>124</v>
      </c>
      <c r="L472" s="1056">
        <v>10</v>
      </c>
      <c r="M472" s="1055" t="s">
        <v>299</v>
      </c>
      <c r="N472" s="1054" t="s">
        <v>50</v>
      </c>
      <c r="O472" s="1053">
        <v>15</v>
      </c>
      <c r="P472" s="610"/>
      <c r="Q472" s="610"/>
    </row>
    <row r="473" spans="1:17" s="63" customFormat="1" ht="15" customHeight="1" x14ac:dyDescent="0.25">
      <c r="A473" s="759"/>
      <c r="B473" s="1006"/>
      <c r="C473" s="899"/>
      <c r="D473" s="756"/>
      <c r="E473" s="755"/>
      <c r="F473" s="1050"/>
      <c r="G473" s="1019"/>
      <c r="H473" s="752"/>
      <c r="I473" s="773"/>
      <c r="J473" s="898"/>
      <c r="K473" s="1052" t="s">
        <v>298</v>
      </c>
      <c r="L473" s="1051"/>
      <c r="M473" s="794"/>
      <c r="N473" s="1005"/>
      <c r="O473" s="863"/>
      <c r="P473" s="610"/>
      <c r="Q473" s="610"/>
    </row>
    <row r="474" spans="1:17" s="63" customFormat="1" ht="15" customHeight="1" thickBot="1" x14ac:dyDescent="0.3">
      <c r="A474" s="759"/>
      <c r="B474" s="1006"/>
      <c r="C474" s="899"/>
      <c r="D474" s="756"/>
      <c r="E474" s="755"/>
      <c r="F474" s="1050"/>
      <c r="G474" s="1019"/>
      <c r="H474" s="752"/>
      <c r="I474" s="773"/>
      <c r="J474" s="898"/>
      <c r="K474" s="1049" t="s">
        <v>141</v>
      </c>
      <c r="L474" s="869"/>
      <c r="M474" s="794"/>
      <c r="N474" s="1005"/>
      <c r="O474" s="863"/>
      <c r="P474" s="610"/>
      <c r="Q474" s="610"/>
    </row>
    <row r="475" spans="1:17" s="63" customFormat="1" ht="15" customHeight="1" thickBot="1" x14ac:dyDescent="0.3">
      <c r="A475" s="746"/>
      <c r="B475" s="1004"/>
      <c r="C475" s="1048"/>
      <c r="D475" s="743"/>
      <c r="E475" s="742"/>
      <c r="F475" s="1047"/>
      <c r="G475" s="1017"/>
      <c r="H475" s="739"/>
      <c r="I475" s="771"/>
      <c r="J475" s="1046"/>
      <c r="K475" s="721" t="s">
        <v>33</v>
      </c>
      <c r="L475" s="1045">
        <f>SUM(L472:L474)</f>
        <v>10</v>
      </c>
      <c r="M475" s="859"/>
      <c r="N475" s="1002"/>
      <c r="O475" s="857"/>
      <c r="P475" s="610"/>
      <c r="Q475" s="610"/>
    </row>
    <row r="476" spans="1:17" s="63" customFormat="1" ht="15" customHeight="1" thickBot="1" x14ac:dyDescent="0.3">
      <c r="A476" s="731" t="s">
        <v>109</v>
      </c>
      <c r="B476" s="716" t="s">
        <v>37</v>
      </c>
      <c r="C476" s="715" t="s">
        <v>233</v>
      </c>
      <c r="D476" s="715"/>
      <c r="E476" s="715"/>
      <c r="F476" s="715"/>
      <c r="G476" s="715"/>
      <c r="H476" s="715"/>
      <c r="I476" s="715"/>
      <c r="J476" s="715"/>
      <c r="K476" s="714"/>
      <c r="L476" s="1044">
        <f>L298+L412+L432+L439+L447+L463</f>
        <v>11150</v>
      </c>
      <c r="M476" s="1043"/>
      <c r="N476" s="1042"/>
      <c r="O476" s="1041"/>
      <c r="P476" s="610"/>
      <c r="Q476" s="610"/>
    </row>
    <row r="477" spans="1:17" s="63" customFormat="1" ht="23.25" customHeight="1" thickBot="1" x14ac:dyDescent="0.3">
      <c r="A477" s="1040" t="s">
        <v>109</v>
      </c>
      <c r="B477" s="1039" t="s">
        <v>39</v>
      </c>
      <c r="C477" s="309" t="s">
        <v>297</v>
      </c>
      <c r="D477" s="307"/>
      <c r="E477" s="307"/>
      <c r="F477" s="307"/>
      <c r="G477" s="307"/>
      <c r="H477" s="1038"/>
      <c r="I477" s="307"/>
      <c r="J477" s="307"/>
      <c r="K477" s="307"/>
      <c r="L477" s="1037"/>
      <c r="M477" s="307"/>
      <c r="N477" s="307"/>
      <c r="O477" s="306"/>
      <c r="P477" s="610"/>
      <c r="Q477" s="610"/>
    </row>
    <row r="478" spans="1:17" s="63" customFormat="1" ht="37.5" customHeight="1" thickBot="1" x14ac:dyDescent="0.3">
      <c r="A478" s="709"/>
      <c r="B478" s="1036"/>
      <c r="C478" s="1035"/>
      <c r="D478" s="1034"/>
      <c r="E478" s="1034"/>
      <c r="F478" s="1034"/>
      <c r="G478" s="1034"/>
      <c r="H478" s="1034"/>
      <c r="I478" s="1034"/>
      <c r="J478" s="1034"/>
      <c r="K478" s="1034"/>
      <c r="L478" s="1033"/>
      <c r="M478" s="1032" t="s">
        <v>296</v>
      </c>
      <c r="N478" s="1031" t="s">
        <v>79</v>
      </c>
      <c r="O478" s="1030" t="s">
        <v>295</v>
      </c>
      <c r="P478" s="610"/>
      <c r="Q478" s="610"/>
    </row>
    <row r="479" spans="1:17" s="63" customFormat="1" ht="15" customHeight="1" thickBot="1" x14ac:dyDescent="0.25">
      <c r="A479" s="841" t="s">
        <v>109</v>
      </c>
      <c r="B479" s="1013" t="s">
        <v>39</v>
      </c>
      <c r="C479" s="840" t="s">
        <v>37</v>
      </c>
      <c r="D479" s="161" t="s">
        <v>292</v>
      </c>
      <c r="E479" s="160"/>
      <c r="F479" s="159"/>
      <c r="G479" s="1029" t="s">
        <v>294</v>
      </c>
      <c r="H479" s="777" t="s">
        <v>44</v>
      </c>
      <c r="I479" s="774" t="s">
        <v>238</v>
      </c>
      <c r="J479" s="844" t="s">
        <v>193</v>
      </c>
      <c r="K479" s="991" t="s">
        <v>124</v>
      </c>
      <c r="L479" s="971">
        <f>L483</f>
        <v>220</v>
      </c>
      <c r="M479" s="811"/>
      <c r="N479" s="1028"/>
      <c r="O479" s="1027"/>
      <c r="P479" s="610"/>
      <c r="Q479" s="610"/>
    </row>
    <row r="480" spans="1:17" s="63" customFormat="1" ht="15.75" customHeight="1" thickBot="1" x14ac:dyDescent="0.25">
      <c r="A480" s="759"/>
      <c r="B480" s="1006"/>
      <c r="C480" s="838"/>
      <c r="D480" s="500"/>
      <c r="E480" s="499"/>
      <c r="F480" s="498"/>
      <c r="G480" s="1019"/>
      <c r="H480" s="752"/>
      <c r="I480" s="773"/>
      <c r="J480" s="843"/>
      <c r="K480" s="989" t="s">
        <v>140</v>
      </c>
      <c r="L480" s="956"/>
      <c r="M480" s="935" t="s">
        <v>293</v>
      </c>
      <c r="N480" s="1026" t="s">
        <v>50</v>
      </c>
      <c r="O480" s="1025">
        <v>50</v>
      </c>
      <c r="P480" s="610"/>
      <c r="Q480" s="610"/>
    </row>
    <row r="481" spans="1:18" s="63" customFormat="1" ht="13.5" customHeight="1" thickBot="1" x14ac:dyDescent="0.25">
      <c r="A481" s="759"/>
      <c r="B481" s="1006"/>
      <c r="C481" s="838"/>
      <c r="D481" s="500"/>
      <c r="E481" s="499"/>
      <c r="F481" s="498"/>
      <c r="G481" s="1019"/>
      <c r="H481" s="752"/>
      <c r="I481" s="773"/>
      <c r="J481" s="843"/>
      <c r="K481" s="989" t="s">
        <v>141</v>
      </c>
      <c r="L481" s="956"/>
      <c r="M481" s="794"/>
      <c r="N481" s="1005"/>
      <c r="O481" s="1024"/>
      <c r="P481" s="610"/>
      <c r="Q481" s="610"/>
    </row>
    <row r="482" spans="1:18" s="63" customFormat="1" ht="15" customHeight="1" thickBot="1" x14ac:dyDescent="0.3">
      <c r="A482" s="746"/>
      <c r="B482" s="1004"/>
      <c r="C482" s="836"/>
      <c r="D482" s="150"/>
      <c r="E482" s="149"/>
      <c r="F482" s="148"/>
      <c r="G482" s="1019"/>
      <c r="H482" s="752"/>
      <c r="I482" s="773"/>
      <c r="J482" s="843"/>
      <c r="K482" s="957" t="s">
        <v>33</v>
      </c>
      <c r="L482" s="956">
        <f>SUM(L479:L481)</f>
        <v>220</v>
      </c>
      <c r="M482" s="859"/>
      <c r="N482" s="1002"/>
      <c r="O482" s="1023"/>
      <c r="P482" s="610"/>
      <c r="Q482" s="610"/>
    </row>
    <row r="483" spans="1:18" s="63" customFormat="1" ht="21" customHeight="1" thickBot="1" x14ac:dyDescent="0.3">
      <c r="A483" s="1022" t="s">
        <v>109</v>
      </c>
      <c r="B483" s="1021" t="s">
        <v>39</v>
      </c>
      <c r="C483" s="1020" t="s">
        <v>37</v>
      </c>
      <c r="D483" s="998" t="s">
        <v>37</v>
      </c>
      <c r="E483" s="766"/>
      <c r="F483" s="351" t="s">
        <v>292</v>
      </c>
      <c r="G483" s="1019"/>
      <c r="H483" s="752"/>
      <c r="I483" s="773"/>
      <c r="J483" s="843"/>
      <c r="K483" s="1018" t="s">
        <v>124</v>
      </c>
      <c r="L483" s="995">
        <v>220</v>
      </c>
      <c r="M483" s="1016"/>
      <c r="N483" s="1015"/>
      <c r="O483" s="1014"/>
      <c r="P483" s="610"/>
      <c r="Q483" s="610"/>
    </row>
    <row r="484" spans="1:18" s="63" customFormat="1" ht="21.75" customHeight="1" thickBot="1" x14ac:dyDescent="0.3">
      <c r="A484" s="731"/>
      <c r="B484" s="994"/>
      <c r="C484" s="993"/>
      <c r="D484" s="992"/>
      <c r="E484" s="742"/>
      <c r="F484" s="289"/>
      <c r="G484" s="1017"/>
      <c r="H484" s="739"/>
      <c r="I484" s="771"/>
      <c r="J484" s="842"/>
      <c r="K484" s="721" t="s">
        <v>33</v>
      </c>
      <c r="L484" s="897">
        <f>SUM(L483)</f>
        <v>220</v>
      </c>
      <c r="M484" s="1016"/>
      <c r="N484" s="1015"/>
      <c r="O484" s="1014"/>
      <c r="P484" s="610"/>
      <c r="Q484" s="610"/>
    </row>
    <row r="485" spans="1:18" s="63" customFormat="1" ht="32.25" customHeight="1" thickBot="1" x14ac:dyDescent="0.25">
      <c r="A485" s="841" t="s">
        <v>109</v>
      </c>
      <c r="B485" s="1013" t="s">
        <v>39</v>
      </c>
      <c r="C485" s="840" t="s">
        <v>39</v>
      </c>
      <c r="D485" s="161" t="s">
        <v>288</v>
      </c>
      <c r="E485" s="160"/>
      <c r="F485" s="159"/>
      <c r="G485" s="778" t="s">
        <v>291</v>
      </c>
      <c r="H485" s="777" t="s">
        <v>44</v>
      </c>
      <c r="I485" s="774" t="s">
        <v>238</v>
      </c>
      <c r="J485" s="844" t="s">
        <v>193</v>
      </c>
      <c r="K485" s="972" t="s">
        <v>124</v>
      </c>
      <c r="L485" s="971">
        <f>L489</f>
        <v>5</v>
      </c>
      <c r="M485" s="1012" t="s">
        <v>290</v>
      </c>
      <c r="N485" s="1011" t="s">
        <v>50</v>
      </c>
      <c r="O485" s="1010">
        <v>6</v>
      </c>
      <c r="P485" s="610"/>
      <c r="Q485" s="610"/>
    </row>
    <row r="486" spans="1:18" s="63" customFormat="1" ht="22.5" customHeight="1" thickBot="1" x14ac:dyDescent="0.25">
      <c r="A486" s="759"/>
      <c r="B486" s="1006"/>
      <c r="C486" s="838"/>
      <c r="D486" s="500"/>
      <c r="E486" s="499"/>
      <c r="F486" s="498"/>
      <c r="G486" s="753"/>
      <c r="H486" s="752"/>
      <c r="I486" s="773"/>
      <c r="J486" s="843"/>
      <c r="K486" s="962" t="s">
        <v>140</v>
      </c>
      <c r="L486" s="956"/>
      <c r="M486" s="1009" t="s">
        <v>289</v>
      </c>
      <c r="N486" s="1008" t="s">
        <v>236</v>
      </c>
      <c r="O486" s="1007">
        <v>4</v>
      </c>
      <c r="P486" s="610"/>
      <c r="Q486" s="610"/>
    </row>
    <row r="487" spans="1:18" s="63" customFormat="1" ht="15" customHeight="1" thickBot="1" x14ac:dyDescent="0.3">
      <c r="A487" s="759"/>
      <c r="B487" s="1006"/>
      <c r="C487" s="838"/>
      <c r="D487" s="500"/>
      <c r="E487" s="499"/>
      <c r="F487" s="498"/>
      <c r="G487" s="753"/>
      <c r="H487" s="752"/>
      <c r="I487" s="773"/>
      <c r="J487" s="843"/>
      <c r="K487" s="962" t="s">
        <v>141</v>
      </c>
      <c r="L487" s="956"/>
      <c r="M487" s="794"/>
      <c r="N487" s="1005"/>
      <c r="O487" s="863"/>
      <c r="P487" s="610"/>
      <c r="Q487" s="610"/>
    </row>
    <row r="488" spans="1:18" s="63" customFormat="1" ht="15" customHeight="1" thickBot="1" x14ac:dyDescent="0.3">
      <c r="A488" s="746"/>
      <c r="B488" s="1004"/>
      <c r="C488" s="836"/>
      <c r="D488" s="150"/>
      <c r="E488" s="149"/>
      <c r="F488" s="148"/>
      <c r="G488" s="753"/>
      <c r="H488" s="752"/>
      <c r="I488" s="773"/>
      <c r="J488" s="843"/>
      <c r="K488" s="1003" t="s">
        <v>33</v>
      </c>
      <c r="L488" s="956">
        <f>SUM(L485:L487)</f>
        <v>5</v>
      </c>
      <c r="M488" s="859"/>
      <c r="N488" s="1002"/>
      <c r="O488" s="857"/>
      <c r="P488" s="610"/>
      <c r="Q488" s="610"/>
    </row>
    <row r="489" spans="1:18" s="63" customFormat="1" ht="26.25" customHeight="1" thickBot="1" x14ac:dyDescent="0.3">
      <c r="A489" s="1001" t="s">
        <v>109</v>
      </c>
      <c r="B489" s="1000" t="s">
        <v>39</v>
      </c>
      <c r="C489" s="999" t="s">
        <v>39</v>
      </c>
      <c r="D489" s="998" t="s">
        <v>37</v>
      </c>
      <c r="E489" s="997"/>
      <c r="F489" s="351" t="s">
        <v>288</v>
      </c>
      <c r="G489" s="753"/>
      <c r="H489" s="752"/>
      <c r="I489" s="773"/>
      <c r="J489" s="843"/>
      <c r="K489" s="996" t="s">
        <v>124</v>
      </c>
      <c r="L489" s="995">
        <v>5</v>
      </c>
      <c r="M489" s="990"/>
      <c r="N489" s="969"/>
      <c r="O489" s="968"/>
      <c r="P489" s="610"/>
      <c r="Q489" s="610"/>
    </row>
    <row r="490" spans="1:18" s="63" customFormat="1" ht="15.75" customHeight="1" thickBot="1" x14ac:dyDescent="0.3">
      <c r="A490" s="731"/>
      <c r="B490" s="994"/>
      <c r="C490" s="993"/>
      <c r="D490" s="992"/>
      <c r="E490" s="727"/>
      <c r="F490" s="289"/>
      <c r="G490" s="740"/>
      <c r="H490" s="739"/>
      <c r="I490" s="771"/>
      <c r="J490" s="842"/>
      <c r="K490" s="721" t="s">
        <v>33</v>
      </c>
      <c r="L490" s="975">
        <f>SUM(L489)</f>
        <v>5</v>
      </c>
      <c r="M490" s="719"/>
      <c r="N490" s="985"/>
      <c r="O490" s="813"/>
      <c r="P490" s="610"/>
      <c r="Q490" s="610"/>
    </row>
    <row r="491" spans="1:18" s="63" customFormat="1" ht="15" customHeight="1" thickBot="1" x14ac:dyDescent="0.25">
      <c r="A491" s="770" t="s">
        <v>109</v>
      </c>
      <c r="B491" s="984" t="s">
        <v>39</v>
      </c>
      <c r="C491" s="825" t="s">
        <v>109</v>
      </c>
      <c r="D491" s="161" t="s">
        <v>285</v>
      </c>
      <c r="E491" s="160"/>
      <c r="F491" s="159"/>
      <c r="G491" s="778" t="s">
        <v>287</v>
      </c>
      <c r="H491" s="777" t="s">
        <v>44</v>
      </c>
      <c r="I491" s="774" t="s">
        <v>267</v>
      </c>
      <c r="J491" s="844" t="s">
        <v>202</v>
      </c>
      <c r="K491" s="991" t="s">
        <v>235</v>
      </c>
      <c r="L491" s="971">
        <f>L494</f>
        <v>30</v>
      </c>
      <c r="M491" s="990"/>
      <c r="N491" s="969"/>
      <c r="O491" s="968"/>
      <c r="P491" s="610"/>
      <c r="Q491" s="610"/>
    </row>
    <row r="492" spans="1:18" s="63" customFormat="1" ht="15" customHeight="1" thickBot="1" x14ac:dyDescent="0.25">
      <c r="A492" s="821"/>
      <c r="B492" s="980"/>
      <c r="C492" s="819"/>
      <c r="D492" s="500"/>
      <c r="E492" s="499"/>
      <c r="F492" s="498"/>
      <c r="G492" s="753"/>
      <c r="H492" s="752"/>
      <c r="I492" s="773"/>
      <c r="J492" s="843"/>
      <c r="K492" s="989" t="s">
        <v>140</v>
      </c>
      <c r="L492" s="956"/>
      <c r="M492" s="988" t="s">
        <v>286</v>
      </c>
      <c r="N492" s="987" t="s">
        <v>50</v>
      </c>
      <c r="O492" s="986">
        <v>10</v>
      </c>
      <c r="P492" s="610"/>
      <c r="Q492" s="610"/>
    </row>
    <row r="493" spans="1:18" s="63" customFormat="1" ht="15" customHeight="1" thickBot="1" x14ac:dyDescent="0.3">
      <c r="A493" s="821"/>
      <c r="B493" s="980"/>
      <c r="C493" s="819"/>
      <c r="D493" s="150"/>
      <c r="E493" s="149"/>
      <c r="F493" s="148"/>
      <c r="G493" s="753"/>
      <c r="H493" s="752"/>
      <c r="I493" s="773"/>
      <c r="J493" s="842"/>
      <c r="K493" s="957" t="s">
        <v>33</v>
      </c>
      <c r="L493" s="956">
        <f>SUM(L491:L492)</f>
        <v>30</v>
      </c>
      <c r="M493" s="719"/>
      <c r="N493" s="985"/>
      <c r="O493" s="813"/>
      <c r="P493" s="610"/>
      <c r="Q493" s="610"/>
    </row>
    <row r="494" spans="1:18" s="63" customFormat="1" ht="23.25" customHeight="1" thickBot="1" x14ac:dyDescent="0.25">
      <c r="A494" s="770" t="s">
        <v>109</v>
      </c>
      <c r="B494" s="984" t="s">
        <v>39</v>
      </c>
      <c r="C494" s="825" t="s">
        <v>109</v>
      </c>
      <c r="D494" s="824" t="s">
        <v>37</v>
      </c>
      <c r="E494" s="983"/>
      <c r="F494" s="351" t="s">
        <v>285</v>
      </c>
      <c r="G494" s="753"/>
      <c r="H494" s="752"/>
      <c r="I494" s="773"/>
      <c r="J494" s="982"/>
      <c r="K494" s="981" t="s">
        <v>235</v>
      </c>
      <c r="L494" s="919">
        <v>30</v>
      </c>
      <c r="N494" s="965"/>
      <c r="O494" s="717"/>
      <c r="P494" s="610"/>
      <c r="Q494" s="610"/>
    </row>
    <row r="495" spans="1:18" s="63" customFormat="1" ht="17.25" customHeight="1" thickBot="1" x14ac:dyDescent="0.3">
      <c r="A495" s="821"/>
      <c r="B495" s="980"/>
      <c r="C495" s="819"/>
      <c r="D495" s="979"/>
      <c r="E495" s="978"/>
      <c r="F495" s="289"/>
      <c r="G495" s="740"/>
      <c r="H495" s="739"/>
      <c r="I495" s="773"/>
      <c r="J495" s="977"/>
      <c r="K495" s="976" t="s">
        <v>33</v>
      </c>
      <c r="L495" s="975">
        <f>SUM(L494)</f>
        <v>30</v>
      </c>
      <c r="N495" s="965"/>
      <c r="O495" s="717"/>
      <c r="P495" s="610"/>
      <c r="Q495" s="610"/>
      <c r="R495" s="621"/>
    </row>
    <row r="496" spans="1:18" s="63" customFormat="1" ht="15" customHeight="1" thickBot="1" x14ac:dyDescent="0.3">
      <c r="A496" s="841" t="s">
        <v>109</v>
      </c>
      <c r="B496" s="974" t="s">
        <v>39</v>
      </c>
      <c r="C496" s="925" t="s">
        <v>107</v>
      </c>
      <c r="D496" s="441" t="s">
        <v>284</v>
      </c>
      <c r="E496" s="440"/>
      <c r="F496" s="226"/>
      <c r="G496" s="778" t="s">
        <v>243</v>
      </c>
      <c r="H496" s="777" t="s">
        <v>44</v>
      </c>
      <c r="I496" s="973" t="s">
        <v>283</v>
      </c>
      <c r="J496" s="844" t="s">
        <v>282</v>
      </c>
      <c r="K496" s="972" t="s">
        <v>124</v>
      </c>
      <c r="L496" s="971">
        <f>L501+L504+L506+L513+L516+L519+L522+L525+L528+L531+L534+L537+L510+L540+L543+L546+L550+L554+L558+L562+L566+L570</f>
        <v>1700</v>
      </c>
      <c r="M496" s="970"/>
      <c r="N496" s="969"/>
      <c r="O496" s="968"/>
      <c r="P496" s="610"/>
      <c r="Q496" s="610"/>
      <c r="R496" s="621"/>
    </row>
    <row r="497" spans="1:18" s="63" customFormat="1" ht="15" customHeight="1" thickBot="1" x14ac:dyDescent="0.3">
      <c r="A497" s="759"/>
      <c r="B497" s="964"/>
      <c r="C497" s="920"/>
      <c r="D497" s="430"/>
      <c r="E497" s="429"/>
      <c r="F497" s="428"/>
      <c r="G497" s="753"/>
      <c r="H497" s="752"/>
      <c r="I497" s="963"/>
      <c r="J497" s="843"/>
      <c r="K497" s="962" t="s">
        <v>140</v>
      </c>
      <c r="L497" s="956">
        <f>L502+L505+L511</f>
        <v>0</v>
      </c>
      <c r="M497" s="966" t="s">
        <v>281</v>
      </c>
      <c r="N497" s="967" t="s">
        <v>236</v>
      </c>
      <c r="O497" s="797">
        <v>5</v>
      </c>
      <c r="P497" s="610"/>
      <c r="Q497" s="610"/>
    </row>
    <row r="498" spans="1:18" s="63" customFormat="1" ht="15" customHeight="1" thickBot="1" x14ac:dyDescent="0.3">
      <c r="A498" s="759"/>
      <c r="B498" s="964"/>
      <c r="C498" s="920"/>
      <c r="D498" s="430"/>
      <c r="E498" s="429"/>
      <c r="F498" s="428"/>
      <c r="G498" s="753"/>
      <c r="H498" s="752"/>
      <c r="I498" s="963"/>
      <c r="J498" s="843"/>
      <c r="K498" s="962" t="s">
        <v>234</v>
      </c>
      <c r="L498" s="956">
        <f>L551+L555+L559+L563+L567+L571</f>
        <v>0</v>
      </c>
      <c r="M498" s="966"/>
      <c r="N498" s="965"/>
      <c r="O498" s="717"/>
      <c r="P498" s="610"/>
      <c r="Q498" s="610"/>
    </row>
    <row r="499" spans="1:18" s="63" customFormat="1" ht="15" customHeight="1" thickBot="1" x14ac:dyDescent="0.3">
      <c r="A499" s="759"/>
      <c r="B499" s="964"/>
      <c r="C499" s="920"/>
      <c r="D499" s="430"/>
      <c r="E499" s="429"/>
      <c r="F499" s="428"/>
      <c r="G499" s="753"/>
      <c r="H499" s="752"/>
      <c r="I499" s="963"/>
      <c r="J499" s="843"/>
      <c r="K499" s="962" t="s">
        <v>141</v>
      </c>
      <c r="L499" s="956">
        <f>L517+L523+L526+L532+L535+L538+L541+L544+L547+L552+L514+L556+L560+L564+L568+L572</f>
        <v>52.6</v>
      </c>
      <c r="M499" s="784"/>
      <c r="N499" s="784"/>
      <c r="O499" s="717"/>
      <c r="P499" s="610"/>
      <c r="Q499" s="610"/>
    </row>
    <row r="500" spans="1:18" s="63" customFormat="1" ht="18" customHeight="1" thickBot="1" x14ac:dyDescent="0.3">
      <c r="A500" s="746"/>
      <c r="B500" s="961"/>
      <c r="C500" s="914"/>
      <c r="D500" s="960"/>
      <c r="E500" s="959"/>
      <c r="F500" s="219"/>
      <c r="G500" s="740"/>
      <c r="H500" s="739"/>
      <c r="I500" s="958"/>
      <c r="J500" s="842"/>
      <c r="K500" s="957" t="s">
        <v>33</v>
      </c>
      <c r="L500" s="956">
        <f>SUM(L496:L499)</f>
        <v>1752.6</v>
      </c>
      <c r="M500" s="780"/>
      <c r="N500" s="780"/>
      <c r="O500" s="813"/>
      <c r="P500" s="610"/>
      <c r="Q500" s="610"/>
    </row>
    <row r="501" spans="1:18" s="63" customFormat="1" ht="13.15" customHeight="1" x14ac:dyDescent="0.25">
      <c r="A501" s="841" t="s">
        <v>109</v>
      </c>
      <c r="B501" s="926" t="s">
        <v>39</v>
      </c>
      <c r="C501" s="925" t="s">
        <v>107</v>
      </c>
      <c r="D501" s="767" t="s">
        <v>39</v>
      </c>
      <c r="E501" s="774"/>
      <c r="F501" s="351" t="s">
        <v>280</v>
      </c>
      <c r="G501" s="753" t="s">
        <v>243</v>
      </c>
      <c r="H501" s="752"/>
      <c r="I501" s="889" t="s">
        <v>238</v>
      </c>
      <c r="J501" s="892" t="s">
        <v>279</v>
      </c>
      <c r="K501" s="880" t="s">
        <v>235</v>
      </c>
      <c r="L501" s="879">
        <v>300</v>
      </c>
      <c r="M501" s="924" t="s">
        <v>237</v>
      </c>
      <c r="N501" s="923" t="s">
        <v>50</v>
      </c>
      <c r="O501" s="955">
        <v>1</v>
      </c>
      <c r="P501" s="610"/>
      <c r="Q501" s="610"/>
      <c r="R501" s="621"/>
    </row>
    <row r="502" spans="1:18" s="63" customFormat="1" ht="17.25" customHeight="1" thickBot="1" x14ac:dyDescent="0.3">
      <c r="A502" s="759"/>
      <c r="B502" s="921"/>
      <c r="C502" s="920"/>
      <c r="D502" s="756"/>
      <c r="E502" s="773"/>
      <c r="F502" s="772"/>
      <c r="G502" s="753"/>
      <c r="H502" s="752"/>
      <c r="I502" s="889"/>
      <c r="J502" s="954"/>
      <c r="K502" s="953" t="s">
        <v>140</v>
      </c>
      <c r="L502" s="732">
        <v>0</v>
      </c>
      <c r="M502" s="918"/>
      <c r="N502" s="952"/>
      <c r="O502" s="951"/>
      <c r="P502" s="610"/>
      <c r="Q502" s="610"/>
    </row>
    <row r="503" spans="1:18" s="63" customFormat="1" ht="11.25" customHeight="1" thickBot="1" x14ac:dyDescent="0.3">
      <c r="A503" s="746"/>
      <c r="B503" s="915"/>
      <c r="C503" s="914"/>
      <c r="D503" s="743"/>
      <c r="E503" s="771"/>
      <c r="F503" s="289"/>
      <c r="G503" s="740"/>
      <c r="H503" s="739"/>
      <c r="I503" s="889"/>
      <c r="J503" s="950"/>
      <c r="K503" s="721" t="s">
        <v>33</v>
      </c>
      <c r="L503" s="720">
        <f>SUM(L501:L502)</f>
        <v>300</v>
      </c>
      <c r="M503" s="949"/>
      <c r="N503" s="948"/>
      <c r="O503" s="947"/>
      <c r="P503" s="610"/>
      <c r="Q503" s="610"/>
    </row>
    <row r="504" spans="1:18" s="63" customFormat="1" ht="15" customHeight="1" x14ac:dyDescent="0.25">
      <c r="A504" s="841" t="s">
        <v>109</v>
      </c>
      <c r="B504" s="926" t="s">
        <v>39</v>
      </c>
      <c r="C504" s="925" t="s">
        <v>107</v>
      </c>
      <c r="D504" s="767" t="s">
        <v>92</v>
      </c>
      <c r="E504" s="774"/>
      <c r="F504" s="946" t="s">
        <v>278</v>
      </c>
      <c r="G504" s="778" t="s">
        <v>243</v>
      </c>
      <c r="H504" s="834" t="s">
        <v>44</v>
      </c>
      <c r="I504" s="893" t="s">
        <v>238</v>
      </c>
      <c r="J504" s="892" t="s">
        <v>193</v>
      </c>
      <c r="K504" s="880" t="s">
        <v>235</v>
      </c>
      <c r="L504" s="879">
        <v>220</v>
      </c>
      <c r="M504" s="945" t="s">
        <v>277</v>
      </c>
      <c r="N504" s="944" t="s">
        <v>50</v>
      </c>
      <c r="O504" s="943">
        <v>2</v>
      </c>
      <c r="P504" s="610"/>
      <c r="Q504" s="610"/>
      <c r="R504" s="621"/>
    </row>
    <row r="505" spans="1:18" s="63" customFormat="1" ht="13.5" customHeight="1" thickBot="1" x14ac:dyDescent="0.3">
      <c r="A505" s="759"/>
      <c r="B505" s="921"/>
      <c r="C505" s="920"/>
      <c r="D505" s="756"/>
      <c r="E505" s="773"/>
      <c r="F505" s="936"/>
      <c r="G505" s="753"/>
      <c r="H505" s="834"/>
      <c r="I505" s="889"/>
      <c r="J505" s="891"/>
      <c r="K505" s="878" t="s">
        <v>140</v>
      </c>
      <c r="L505" s="732">
        <v>0</v>
      </c>
      <c r="M505" s="942"/>
      <c r="N505" s="941"/>
      <c r="O505" s="940"/>
      <c r="P505" s="610"/>
      <c r="Q505" s="610"/>
    </row>
    <row r="506" spans="1:18" s="63" customFormat="1" ht="21.75" hidden="1" customHeight="1" thickBot="1" x14ac:dyDescent="0.3">
      <c r="A506" s="759"/>
      <c r="B506" s="921"/>
      <c r="C506" s="920"/>
      <c r="D506" s="756"/>
      <c r="E506" s="773"/>
      <c r="F506" s="936"/>
      <c r="G506" s="753"/>
      <c r="H506" s="834"/>
      <c r="I506" s="889"/>
      <c r="J506" s="891"/>
      <c r="K506" s="878" t="s">
        <v>235</v>
      </c>
      <c r="L506" s="732">
        <v>0</v>
      </c>
      <c r="M506" s="939" t="s">
        <v>276</v>
      </c>
      <c r="N506" s="923" t="s">
        <v>50</v>
      </c>
      <c r="O506" s="938"/>
      <c r="P506" s="610"/>
      <c r="Q506" s="610"/>
      <c r="R506" s="621"/>
    </row>
    <row r="507" spans="1:18" s="63" customFormat="1" ht="20.25" hidden="1" customHeight="1" thickBot="1" x14ac:dyDescent="0.3">
      <c r="A507" s="759"/>
      <c r="B507" s="921"/>
      <c r="C507" s="920"/>
      <c r="D507" s="756"/>
      <c r="E507" s="773"/>
      <c r="F507" s="936"/>
      <c r="G507" s="753"/>
      <c r="H507" s="834"/>
      <c r="I507" s="889"/>
      <c r="J507" s="891"/>
      <c r="K507" s="905" t="s">
        <v>141</v>
      </c>
      <c r="L507" s="732">
        <v>0</v>
      </c>
      <c r="M507" s="937"/>
      <c r="N507" s="917"/>
      <c r="O507" s="916"/>
      <c r="P507" s="610"/>
      <c r="Q507" s="610"/>
    </row>
    <row r="508" spans="1:18" s="63" customFormat="1" ht="21.75" hidden="1" customHeight="1" thickBot="1" x14ac:dyDescent="0.3">
      <c r="A508" s="759"/>
      <c r="B508" s="921"/>
      <c r="C508" s="920"/>
      <c r="D508" s="756"/>
      <c r="E508" s="773"/>
      <c r="F508" s="936"/>
      <c r="G508" s="753"/>
      <c r="H508" s="834"/>
      <c r="I508" s="889"/>
      <c r="J508" s="891"/>
      <c r="K508" s="721" t="s">
        <v>33</v>
      </c>
      <c r="L508" s="886">
        <f>SUM(L506:L507)</f>
        <v>0</v>
      </c>
      <c r="M508" s="935"/>
      <c r="N508" s="934"/>
      <c r="O508" s="933"/>
      <c r="P508" s="610"/>
      <c r="Q508" s="610"/>
    </row>
    <row r="509" spans="1:18" s="63" customFormat="1" ht="19.5" customHeight="1" thickBot="1" x14ac:dyDescent="0.3">
      <c r="A509" s="746"/>
      <c r="B509" s="915"/>
      <c r="C509" s="914"/>
      <c r="D509" s="743"/>
      <c r="E509" s="771"/>
      <c r="F509" s="932"/>
      <c r="G509" s="753"/>
      <c r="H509" s="834"/>
      <c r="I509" s="913"/>
      <c r="J509" s="891"/>
      <c r="K509" s="931" t="s">
        <v>33</v>
      </c>
      <c r="L509" s="930">
        <f>SUM(L504:L508)</f>
        <v>220</v>
      </c>
      <c r="M509" s="929"/>
      <c r="N509" s="928"/>
      <c r="O509" s="927"/>
      <c r="P509" s="610"/>
      <c r="Q509" s="610"/>
    </row>
    <row r="510" spans="1:18" s="63" customFormat="1" ht="18.75" hidden="1" customHeight="1" thickBot="1" x14ac:dyDescent="0.3">
      <c r="A510" s="841" t="s">
        <v>109</v>
      </c>
      <c r="B510" s="926" t="s">
        <v>39</v>
      </c>
      <c r="C510" s="925" t="s">
        <v>107</v>
      </c>
      <c r="D510" s="767" t="s">
        <v>39</v>
      </c>
      <c r="E510" s="774"/>
      <c r="G510" s="753"/>
      <c r="H510" s="834"/>
      <c r="I510" s="893" t="s">
        <v>238</v>
      </c>
      <c r="J510" s="892" t="s">
        <v>193</v>
      </c>
      <c r="K510" s="878" t="s">
        <v>235</v>
      </c>
      <c r="L510" s="919"/>
      <c r="M510" s="924" t="s">
        <v>276</v>
      </c>
      <c r="N510" s="923" t="s">
        <v>50</v>
      </c>
      <c r="O510" s="922"/>
      <c r="P510" s="610"/>
      <c r="Q510" s="610"/>
    </row>
    <row r="511" spans="1:18" s="63" customFormat="1" ht="18.75" hidden="1" customHeight="1" thickBot="1" x14ac:dyDescent="0.3">
      <c r="A511" s="759"/>
      <c r="B511" s="921"/>
      <c r="C511" s="920"/>
      <c r="D511" s="756"/>
      <c r="E511" s="773"/>
      <c r="G511" s="753"/>
      <c r="H511" s="834"/>
      <c r="I511" s="889"/>
      <c r="J511" s="891"/>
      <c r="K511" s="878" t="s">
        <v>140</v>
      </c>
      <c r="L511" s="919"/>
      <c r="M511" s="918"/>
      <c r="N511" s="917"/>
      <c r="O511" s="916"/>
      <c r="P511" s="610"/>
      <c r="Q511" s="610"/>
    </row>
    <row r="512" spans="1:18" s="63" customFormat="1" ht="14.25" hidden="1" customHeight="1" thickBot="1" x14ac:dyDescent="0.3">
      <c r="A512" s="746"/>
      <c r="B512" s="915"/>
      <c r="C512" s="914"/>
      <c r="D512" s="743"/>
      <c r="E512" s="771"/>
      <c r="G512" s="740"/>
      <c r="H512" s="834"/>
      <c r="I512" s="913"/>
      <c r="J512" s="888"/>
      <c r="K512" s="721" t="s">
        <v>33</v>
      </c>
      <c r="L512" s="720"/>
      <c r="M512" s="912"/>
      <c r="N512" s="911"/>
      <c r="O512" s="910"/>
      <c r="P512" s="610"/>
      <c r="Q512" s="610"/>
    </row>
    <row r="513" spans="1:23" s="63" customFormat="1" ht="15" customHeight="1" x14ac:dyDescent="0.25">
      <c r="A513" s="841" t="s">
        <v>109</v>
      </c>
      <c r="B513" s="909" t="s">
        <v>39</v>
      </c>
      <c r="C513" s="908" t="s">
        <v>107</v>
      </c>
      <c r="D513" s="767" t="s">
        <v>84</v>
      </c>
      <c r="E513" s="774"/>
      <c r="F513" s="351" t="s">
        <v>275</v>
      </c>
      <c r="G513" s="778" t="s">
        <v>243</v>
      </c>
      <c r="H513" s="834"/>
      <c r="I513" s="893" t="s">
        <v>238</v>
      </c>
      <c r="J513" s="906" t="s">
        <v>202</v>
      </c>
      <c r="K513" s="907" t="s">
        <v>124</v>
      </c>
      <c r="L513" s="879">
        <v>120</v>
      </c>
      <c r="M513" s="903" t="s">
        <v>274</v>
      </c>
      <c r="N513" s="902" t="s">
        <v>50</v>
      </c>
      <c r="O513" s="901">
        <v>4</v>
      </c>
      <c r="P513" s="610"/>
      <c r="Q513" s="610"/>
    </row>
    <row r="514" spans="1:23" s="63" customFormat="1" ht="15" customHeight="1" thickBot="1" x14ac:dyDescent="0.3">
      <c r="A514" s="759"/>
      <c r="B514" s="900"/>
      <c r="C514" s="899"/>
      <c r="D514" s="756"/>
      <c r="E514" s="773"/>
      <c r="F514" s="772"/>
      <c r="G514" s="753"/>
      <c r="H514" s="834"/>
      <c r="I514" s="889"/>
      <c r="J514" s="906"/>
      <c r="K514" s="905" t="s">
        <v>141</v>
      </c>
      <c r="L514" s="904"/>
      <c r="M514" s="903"/>
      <c r="N514" s="902"/>
      <c r="O514" s="901"/>
      <c r="P514" s="610"/>
      <c r="Q514" s="610"/>
    </row>
    <row r="515" spans="1:23" s="63" customFormat="1" ht="15" customHeight="1" thickBot="1" x14ac:dyDescent="0.3">
      <c r="A515" s="759"/>
      <c r="B515" s="900"/>
      <c r="C515" s="899"/>
      <c r="D515" s="756"/>
      <c r="E515" s="773"/>
      <c r="F515" s="772"/>
      <c r="G515" s="753"/>
      <c r="H515" s="834"/>
      <c r="I515" s="889"/>
      <c r="J515" s="898"/>
      <c r="K515" s="721" t="s">
        <v>33</v>
      </c>
      <c r="L515" s="897">
        <f>SUM(L513:L514)</f>
        <v>120</v>
      </c>
      <c r="M515" s="896"/>
      <c r="N515" s="895"/>
      <c r="O515" s="894"/>
      <c r="P515" s="610"/>
      <c r="Q515" s="610"/>
    </row>
    <row r="516" spans="1:23" s="63" customFormat="1" ht="26.25" customHeight="1" thickBot="1" x14ac:dyDescent="0.3">
      <c r="A516" s="841" t="s">
        <v>109</v>
      </c>
      <c r="B516" s="877" t="s">
        <v>39</v>
      </c>
      <c r="C516" s="840" t="s">
        <v>107</v>
      </c>
      <c r="D516" s="767" t="s">
        <v>65</v>
      </c>
      <c r="E516" s="774"/>
      <c r="F516" s="351" t="s">
        <v>273</v>
      </c>
      <c r="G516" s="753"/>
      <c r="H516" s="834"/>
      <c r="I516" s="893" t="s">
        <v>238</v>
      </c>
      <c r="J516" s="892" t="s">
        <v>193</v>
      </c>
      <c r="K516" s="733" t="s">
        <v>235</v>
      </c>
      <c r="L516" s="732">
        <v>40</v>
      </c>
      <c r="M516" s="811" t="s">
        <v>272</v>
      </c>
      <c r="N516" s="822" t="s">
        <v>79</v>
      </c>
      <c r="O516" s="810">
        <v>46</v>
      </c>
      <c r="P516" s="610"/>
      <c r="Q516" s="610"/>
      <c r="S516" s="623"/>
      <c r="T516" s="623"/>
      <c r="U516" s="623"/>
      <c r="V516" s="890"/>
      <c r="W516" s="890"/>
    </row>
    <row r="517" spans="1:23" s="63" customFormat="1" ht="14.25" customHeight="1" thickBot="1" x14ac:dyDescent="0.3">
      <c r="A517" s="759"/>
      <c r="B517" s="876"/>
      <c r="C517" s="838"/>
      <c r="D517" s="756"/>
      <c r="E517" s="773"/>
      <c r="F517" s="772"/>
      <c r="G517" s="753"/>
      <c r="H517" s="834"/>
      <c r="I517" s="889"/>
      <c r="J517" s="891"/>
      <c r="K517" s="733" t="s">
        <v>141</v>
      </c>
      <c r="L517" s="732"/>
      <c r="M517" s="794"/>
      <c r="N517" s="793"/>
      <c r="O517" s="799"/>
      <c r="P517" s="610"/>
      <c r="Q517" s="610"/>
      <c r="S517" s="623"/>
      <c r="T517" s="621"/>
      <c r="U517" s="621"/>
      <c r="V517" s="890"/>
      <c r="W517" s="890"/>
    </row>
    <row r="518" spans="1:23" s="63" customFormat="1" ht="15" customHeight="1" thickBot="1" x14ac:dyDescent="0.3">
      <c r="A518" s="759"/>
      <c r="B518" s="876"/>
      <c r="C518" s="838"/>
      <c r="D518" s="756"/>
      <c r="E518" s="773"/>
      <c r="F518" s="772"/>
      <c r="G518" s="753"/>
      <c r="H518" s="834"/>
      <c r="I518" s="889"/>
      <c r="J518" s="888"/>
      <c r="K518" s="887" t="s">
        <v>33</v>
      </c>
      <c r="L518" s="886">
        <f>SUM(L516:L517)</f>
        <v>40</v>
      </c>
      <c r="M518" s="785"/>
      <c r="N518" s="803"/>
      <c r="O518" s="813"/>
      <c r="P518" s="610"/>
      <c r="Q518" s="610"/>
      <c r="S518" s="623"/>
      <c r="T518" s="621"/>
      <c r="U518" s="621"/>
      <c r="V518" s="885"/>
      <c r="W518" s="885"/>
    </row>
    <row r="519" spans="1:23" s="63" customFormat="1" ht="20.25" hidden="1" customHeight="1" thickBot="1" x14ac:dyDescent="0.3">
      <c r="A519" s="841" t="s">
        <v>109</v>
      </c>
      <c r="B519" s="877" t="s">
        <v>39</v>
      </c>
      <c r="C519" s="840" t="s">
        <v>107</v>
      </c>
      <c r="D519" s="767" t="s">
        <v>60</v>
      </c>
      <c r="E519" s="774"/>
      <c r="F519" s="351" t="s">
        <v>271</v>
      </c>
      <c r="G519" s="778" t="s">
        <v>243</v>
      </c>
      <c r="H519" s="855" t="s">
        <v>44</v>
      </c>
      <c r="I519" s="884" t="s">
        <v>78</v>
      </c>
      <c r="J519" s="883" t="s">
        <v>200</v>
      </c>
      <c r="K519" s="733" t="s">
        <v>235</v>
      </c>
      <c r="L519" s="823">
        <v>0</v>
      </c>
      <c r="M519" s="811" t="s">
        <v>246</v>
      </c>
      <c r="N519" s="822" t="s">
        <v>236</v>
      </c>
      <c r="O519" s="810"/>
      <c r="P519" s="610"/>
      <c r="Q519" s="610"/>
    </row>
    <row r="520" spans="1:23" s="63" customFormat="1" ht="14.25" hidden="1" customHeight="1" thickBot="1" x14ac:dyDescent="0.3">
      <c r="A520" s="759"/>
      <c r="B520" s="876"/>
      <c r="C520" s="838"/>
      <c r="D520" s="756"/>
      <c r="E520" s="773"/>
      <c r="F520" s="772"/>
      <c r="G520" s="753"/>
      <c r="H520" s="834"/>
      <c r="I520" s="873"/>
      <c r="J520" s="875"/>
      <c r="K520" s="733" t="s">
        <v>141</v>
      </c>
      <c r="L520" s="732"/>
      <c r="M520" s="794"/>
      <c r="N520" s="793"/>
      <c r="O520" s="799"/>
      <c r="P520" s="610"/>
      <c r="Q520" s="610"/>
    </row>
    <row r="521" spans="1:23" s="63" customFormat="1" ht="14.25" hidden="1" customHeight="1" thickBot="1" x14ac:dyDescent="0.3">
      <c r="A521" s="746"/>
      <c r="B521" s="874"/>
      <c r="C521" s="836"/>
      <c r="D521" s="743"/>
      <c r="E521" s="771"/>
      <c r="F521" s="289"/>
      <c r="G521" s="753"/>
      <c r="H521" s="834"/>
      <c r="I521" s="873"/>
      <c r="J521" s="882"/>
      <c r="K521" s="721" t="s">
        <v>33</v>
      </c>
      <c r="L521" s="720">
        <f>SUM(L519:L520)</f>
        <v>0</v>
      </c>
      <c r="M521" s="781"/>
      <c r="N521" s="803"/>
      <c r="O521" s="813"/>
      <c r="P521" s="610"/>
      <c r="Q521" s="610"/>
    </row>
    <row r="522" spans="1:23" s="63" customFormat="1" ht="13.5" customHeight="1" x14ac:dyDescent="0.25">
      <c r="A522" s="841" t="s">
        <v>109</v>
      </c>
      <c r="B522" s="877" t="s">
        <v>39</v>
      </c>
      <c r="C522" s="840" t="s">
        <v>107</v>
      </c>
      <c r="D522" s="767" t="s">
        <v>56</v>
      </c>
      <c r="E522" s="774"/>
      <c r="F522" s="351" t="s">
        <v>270</v>
      </c>
      <c r="G522" s="753"/>
      <c r="H522" s="834"/>
      <c r="I522" s="873" t="s">
        <v>238</v>
      </c>
      <c r="J522" s="881" t="s">
        <v>193</v>
      </c>
      <c r="K522" s="880" t="s">
        <v>235</v>
      </c>
      <c r="L522" s="879"/>
      <c r="M522" s="811" t="s">
        <v>246</v>
      </c>
      <c r="N522" s="793" t="s">
        <v>79</v>
      </c>
      <c r="O522" s="792">
        <v>80</v>
      </c>
      <c r="P522" s="610"/>
      <c r="Q522" s="610"/>
    </row>
    <row r="523" spans="1:23" s="63" customFormat="1" ht="13.5" customHeight="1" thickBot="1" x14ac:dyDescent="0.3">
      <c r="A523" s="759"/>
      <c r="B523" s="876"/>
      <c r="C523" s="838"/>
      <c r="D523" s="756"/>
      <c r="E523" s="773"/>
      <c r="F523" s="772"/>
      <c r="G523" s="753"/>
      <c r="H523" s="834"/>
      <c r="I523" s="873"/>
      <c r="J523" s="875"/>
      <c r="K523" s="878" t="s">
        <v>141</v>
      </c>
      <c r="L523" s="732"/>
      <c r="M523" s="809"/>
      <c r="N523" s="793"/>
      <c r="O523" s="792"/>
      <c r="P523" s="610"/>
      <c r="Q523" s="610"/>
    </row>
    <row r="524" spans="1:23" s="63" customFormat="1" ht="15.75" customHeight="1" thickBot="1" x14ac:dyDescent="0.3">
      <c r="A524" s="746"/>
      <c r="B524" s="874"/>
      <c r="C524" s="836"/>
      <c r="D524" s="743"/>
      <c r="E524" s="771"/>
      <c r="F524" s="289"/>
      <c r="G524" s="753"/>
      <c r="H524" s="834"/>
      <c r="I524" s="873"/>
      <c r="J524" s="875"/>
      <c r="K524" s="721" t="s">
        <v>33</v>
      </c>
      <c r="L524" s="720">
        <f>SUM(L522:L523)</f>
        <v>0</v>
      </c>
      <c r="M524" s="781"/>
      <c r="N524" s="803"/>
      <c r="O524" s="813"/>
      <c r="P524" s="610"/>
      <c r="Q524" s="610"/>
    </row>
    <row r="525" spans="1:23" s="63" customFormat="1" ht="14.25" customHeight="1" thickBot="1" x14ac:dyDescent="0.3">
      <c r="A525" s="841" t="s">
        <v>109</v>
      </c>
      <c r="B525" s="877" t="s">
        <v>39</v>
      </c>
      <c r="C525" s="840" t="s">
        <v>107</v>
      </c>
      <c r="D525" s="767" t="s">
        <v>48</v>
      </c>
      <c r="E525" s="774"/>
      <c r="F525" s="351" t="s">
        <v>269</v>
      </c>
      <c r="G525" s="753"/>
      <c r="H525" s="834"/>
      <c r="I525" s="873"/>
      <c r="J525" s="875"/>
      <c r="K525" s="733" t="s">
        <v>235</v>
      </c>
      <c r="L525" s="854">
        <v>135.80000000000001</v>
      </c>
      <c r="M525" s="762" t="s">
        <v>237</v>
      </c>
      <c r="N525" s="822" t="s">
        <v>236</v>
      </c>
      <c r="O525" s="810">
        <v>1</v>
      </c>
      <c r="P525" s="610"/>
      <c r="Q525" s="610"/>
    </row>
    <row r="526" spans="1:23" s="63" customFormat="1" ht="14.25" customHeight="1" thickBot="1" x14ac:dyDescent="0.3">
      <c r="A526" s="759"/>
      <c r="B526" s="876"/>
      <c r="C526" s="838"/>
      <c r="D526" s="756"/>
      <c r="E526" s="773"/>
      <c r="F526" s="772"/>
      <c r="G526" s="753"/>
      <c r="H526" s="834"/>
      <c r="I526" s="873"/>
      <c r="J526" s="875"/>
      <c r="K526" s="733" t="s">
        <v>141</v>
      </c>
      <c r="L526" s="732"/>
      <c r="M526" s="829"/>
      <c r="N526" s="800"/>
      <c r="O526" s="799"/>
      <c r="P526" s="610"/>
      <c r="Q526" s="610"/>
    </row>
    <row r="527" spans="1:23" s="63" customFormat="1" ht="22.5" customHeight="1" thickBot="1" x14ac:dyDescent="0.3">
      <c r="A527" s="746"/>
      <c r="B527" s="874"/>
      <c r="C527" s="836"/>
      <c r="D527" s="743"/>
      <c r="E527" s="771"/>
      <c r="F527" s="289"/>
      <c r="G527" s="740"/>
      <c r="H527" s="834"/>
      <c r="I527" s="873"/>
      <c r="J527" s="872"/>
      <c r="K527" s="721" t="s">
        <v>33</v>
      </c>
      <c r="L527" s="720">
        <f>SUM(L525:L526)</f>
        <v>135.80000000000001</v>
      </c>
      <c r="M527" s="781"/>
      <c r="N527" s="780"/>
      <c r="O527" s="813"/>
      <c r="P527" s="610"/>
      <c r="Q527" s="610"/>
    </row>
    <row r="528" spans="1:23" s="63" customFormat="1" ht="14.25" hidden="1" customHeight="1" thickBot="1" x14ac:dyDescent="0.3">
      <c r="A528" s="841" t="s">
        <v>109</v>
      </c>
      <c r="B528" s="769" t="s">
        <v>39</v>
      </c>
      <c r="C528" s="840" t="s">
        <v>107</v>
      </c>
      <c r="D528" s="767" t="s">
        <v>46</v>
      </c>
      <c r="E528" s="774"/>
      <c r="F528" s="329" t="s">
        <v>268</v>
      </c>
      <c r="G528" s="778" t="s">
        <v>243</v>
      </c>
      <c r="H528" s="834"/>
      <c r="I528" s="865" t="s">
        <v>267</v>
      </c>
      <c r="J528" s="871" t="s">
        <v>202</v>
      </c>
      <c r="K528" s="870" t="s">
        <v>124</v>
      </c>
      <c r="L528" s="869">
        <v>0</v>
      </c>
      <c r="M528" s="811" t="s">
        <v>266</v>
      </c>
      <c r="N528" s="868" t="s">
        <v>236</v>
      </c>
      <c r="O528" s="867"/>
      <c r="P528" s="610"/>
      <c r="Q528" s="610"/>
    </row>
    <row r="529" spans="1:17" s="63" customFormat="1" ht="14.25" hidden="1" customHeight="1" thickBot="1" x14ac:dyDescent="0.3">
      <c r="A529" s="759"/>
      <c r="B529" s="758"/>
      <c r="C529" s="838"/>
      <c r="D529" s="756"/>
      <c r="E529" s="773"/>
      <c r="F529" s="866"/>
      <c r="G529" s="753"/>
      <c r="H529" s="834"/>
      <c r="I529" s="865"/>
      <c r="J529" s="864"/>
      <c r="K529" s="733" t="s">
        <v>141</v>
      </c>
      <c r="L529" s="732"/>
      <c r="M529" s="794"/>
      <c r="N529" s="800"/>
      <c r="O529" s="863"/>
      <c r="P529" s="610"/>
      <c r="Q529" s="610"/>
    </row>
    <row r="530" spans="1:17" s="63" customFormat="1" ht="14.25" hidden="1" customHeight="1" thickBot="1" x14ac:dyDescent="0.3">
      <c r="A530" s="746"/>
      <c r="B530" s="745"/>
      <c r="C530" s="836"/>
      <c r="D530" s="743"/>
      <c r="E530" s="771"/>
      <c r="F530" s="322"/>
      <c r="G530" s="740"/>
      <c r="H530" s="862"/>
      <c r="I530" s="861"/>
      <c r="J530" s="860"/>
      <c r="K530" s="721" t="s">
        <v>33</v>
      </c>
      <c r="L530" s="720">
        <f>SUM(L528:L529)</f>
        <v>0</v>
      </c>
      <c r="M530" s="859"/>
      <c r="N530" s="858"/>
      <c r="O530" s="857"/>
      <c r="P530" s="610"/>
      <c r="Q530" s="610"/>
    </row>
    <row r="531" spans="1:17" s="63" customFormat="1" ht="14.25" customHeight="1" thickBot="1" x14ac:dyDescent="0.3">
      <c r="A531" s="841" t="s">
        <v>109</v>
      </c>
      <c r="B531" s="769" t="s">
        <v>39</v>
      </c>
      <c r="C531" s="840" t="s">
        <v>107</v>
      </c>
      <c r="D531" s="767" t="s">
        <v>265</v>
      </c>
      <c r="E531" s="774"/>
      <c r="F531" s="856" t="s">
        <v>264</v>
      </c>
      <c r="G531" s="778" t="s">
        <v>243</v>
      </c>
      <c r="H531" s="855" t="s">
        <v>44</v>
      </c>
      <c r="I531" s="812" t="s">
        <v>238</v>
      </c>
      <c r="J531" s="844" t="s">
        <v>193</v>
      </c>
      <c r="K531" s="733" t="s">
        <v>235</v>
      </c>
      <c r="L531" s="854">
        <v>159.19999999999999</v>
      </c>
      <c r="M531" s="853" t="s">
        <v>237</v>
      </c>
      <c r="N531" s="793" t="s">
        <v>79</v>
      </c>
      <c r="O531" s="792">
        <v>70</v>
      </c>
      <c r="P531" s="610"/>
      <c r="Q531" s="610"/>
    </row>
    <row r="532" spans="1:17" s="63" customFormat="1" ht="14.25" customHeight="1" thickBot="1" x14ac:dyDescent="0.3">
      <c r="A532" s="759"/>
      <c r="B532" s="758"/>
      <c r="C532" s="838"/>
      <c r="D532" s="756"/>
      <c r="E532" s="773"/>
      <c r="F532" s="852"/>
      <c r="G532" s="753"/>
      <c r="H532" s="834"/>
      <c r="I532" s="806"/>
      <c r="J532" s="843"/>
      <c r="K532" s="733" t="s">
        <v>141</v>
      </c>
      <c r="L532" s="732"/>
      <c r="M532" s="809"/>
      <c r="N532" s="793"/>
      <c r="O532" s="851"/>
      <c r="P532" s="610"/>
      <c r="Q532" s="610"/>
    </row>
    <row r="533" spans="1:17" s="63" customFormat="1" ht="17.25" customHeight="1" thickBot="1" x14ac:dyDescent="0.3">
      <c r="A533" s="746"/>
      <c r="B533" s="745"/>
      <c r="C533" s="836"/>
      <c r="D533" s="743"/>
      <c r="E533" s="771"/>
      <c r="F533" s="850"/>
      <c r="G533" s="753"/>
      <c r="H533" s="834"/>
      <c r="I533" s="806"/>
      <c r="J533" s="843"/>
      <c r="K533" s="721" t="s">
        <v>33</v>
      </c>
      <c r="L533" s="720">
        <f>SUM(L531:L532)</f>
        <v>159.19999999999999</v>
      </c>
      <c r="M533" s="781"/>
      <c r="N533" s="780"/>
      <c r="O533" s="813"/>
      <c r="P533" s="610"/>
      <c r="Q533" s="610"/>
    </row>
    <row r="534" spans="1:17" s="63" customFormat="1" ht="18.75" customHeight="1" thickBot="1" x14ac:dyDescent="0.3">
      <c r="A534" s="841" t="s">
        <v>109</v>
      </c>
      <c r="B534" s="769" t="s">
        <v>39</v>
      </c>
      <c r="C534" s="840" t="s">
        <v>107</v>
      </c>
      <c r="D534" s="767" t="s">
        <v>263</v>
      </c>
      <c r="E534" s="774"/>
      <c r="F534" s="839" t="s">
        <v>262</v>
      </c>
      <c r="G534" s="753"/>
      <c r="H534" s="834"/>
      <c r="I534" s="812" t="s">
        <v>56</v>
      </c>
      <c r="J534" s="849" t="s">
        <v>52</v>
      </c>
      <c r="K534" s="733" t="s">
        <v>235</v>
      </c>
      <c r="L534" s="823">
        <v>40</v>
      </c>
      <c r="M534" s="848" t="s">
        <v>261</v>
      </c>
      <c r="N534" s="832" t="s">
        <v>236</v>
      </c>
      <c r="O534" s="831">
        <v>10</v>
      </c>
      <c r="P534" s="610"/>
      <c r="Q534" s="610"/>
    </row>
    <row r="535" spans="1:17" s="63" customFormat="1" ht="17.25" customHeight="1" thickBot="1" x14ac:dyDescent="0.3">
      <c r="A535" s="759"/>
      <c r="B535" s="758"/>
      <c r="C535" s="838"/>
      <c r="D535" s="756"/>
      <c r="E535" s="773"/>
      <c r="F535" s="837"/>
      <c r="G535" s="753"/>
      <c r="H535" s="834"/>
      <c r="I535" s="806"/>
      <c r="J535" s="847"/>
      <c r="K535" s="733" t="s">
        <v>141</v>
      </c>
      <c r="L535" s="732"/>
      <c r="M535" s="846"/>
      <c r="N535" s="790"/>
      <c r="O535" s="789"/>
      <c r="P535" s="610"/>
      <c r="Q535" s="610"/>
    </row>
    <row r="536" spans="1:17" s="63" customFormat="1" ht="13.5" customHeight="1" thickBot="1" x14ac:dyDescent="0.3">
      <c r="A536" s="746"/>
      <c r="B536" s="745"/>
      <c r="C536" s="836"/>
      <c r="D536" s="743"/>
      <c r="E536" s="771"/>
      <c r="F536" s="835"/>
      <c r="G536" s="753"/>
      <c r="H536" s="834"/>
      <c r="I536" s="804"/>
      <c r="J536" s="845"/>
      <c r="K536" s="721" t="s">
        <v>33</v>
      </c>
      <c r="L536" s="720">
        <f>SUM(L534:L535)</f>
        <v>40</v>
      </c>
      <c r="M536" s="781"/>
      <c r="N536" s="803"/>
      <c r="O536" s="802"/>
      <c r="P536" s="610"/>
      <c r="Q536" s="610"/>
    </row>
    <row r="537" spans="1:17" s="63" customFormat="1" ht="14.25" customHeight="1" thickBot="1" x14ac:dyDescent="0.3">
      <c r="A537" s="841" t="s">
        <v>109</v>
      </c>
      <c r="B537" s="769" t="s">
        <v>39</v>
      </c>
      <c r="C537" s="840" t="s">
        <v>107</v>
      </c>
      <c r="D537" s="767" t="s">
        <v>238</v>
      </c>
      <c r="E537" s="774"/>
      <c r="F537" s="839" t="s">
        <v>260</v>
      </c>
      <c r="G537" s="753"/>
      <c r="H537" s="834"/>
      <c r="I537" s="812" t="s">
        <v>238</v>
      </c>
      <c r="J537" s="844" t="s">
        <v>193</v>
      </c>
      <c r="K537" s="733" t="s">
        <v>235</v>
      </c>
      <c r="L537" s="732">
        <v>0</v>
      </c>
      <c r="M537" s="762" t="s">
        <v>237</v>
      </c>
      <c r="N537" s="832" t="s">
        <v>236</v>
      </c>
      <c r="O537" s="831">
        <v>1</v>
      </c>
      <c r="P537" s="610"/>
      <c r="Q537" s="610"/>
    </row>
    <row r="538" spans="1:17" s="63" customFormat="1" ht="14.25" customHeight="1" thickBot="1" x14ac:dyDescent="0.3">
      <c r="A538" s="759"/>
      <c r="B538" s="758"/>
      <c r="C538" s="838"/>
      <c r="D538" s="756"/>
      <c r="E538" s="773"/>
      <c r="F538" s="837"/>
      <c r="G538" s="753"/>
      <c r="H538" s="834"/>
      <c r="I538" s="806"/>
      <c r="J538" s="843"/>
      <c r="K538" s="733" t="s">
        <v>141</v>
      </c>
      <c r="L538" s="732"/>
      <c r="M538" s="829"/>
      <c r="N538" s="790"/>
      <c r="O538" s="789"/>
      <c r="P538" s="610"/>
      <c r="Q538" s="610"/>
    </row>
    <row r="539" spans="1:17" s="63" customFormat="1" ht="15.75" customHeight="1" thickBot="1" x14ac:dyDescent="0.3">
      <c r="A539" s="746"/>
      <c r="B539" s="745"/>
      <c r="C539" s="836"/>
      <c r="D539" s="743"/>
      <c r="E539" s="771"/>
      <c r="F539" s="835"/>
      <c r="G539" s="753"/>
      <c r="H539" s="834"/>
      <c r="I539" s="806"/>
      <c r="J539" s="842"/>
      <c r="K539" s="721" t="s">
        <v>33</v>
      </c>
      <c r="L539" s="720">
        <f>SUM(L537:L538)</f>
        <v>0</v>
      </c>
      <c r="M539" s="781"/>
      <c r="N539" s="803"/>
      <c r="O539" s="802"/>
      <c r="P539" s="610"/>
      <c r="Q539" s="610"/>
    </row>
    <row r="540" spans="1:17" s="63" customFormat="1" ht="14.25" customHeight="1" thickBot="1" x14ac:dyDescent="0.3">
      <c r="A540" s="841" t="s">
        <v>109</v>
      </c>
      <c r="B540" s="769" t="s">
        <v>39</v>
      </c>
      <c r="C540" s="840" t="s">
        <v>107</v>
      </c>
      <c r="D540" s="767" t="s">
        <v>256</v>
      </c>
      <c r="E540" s="774"/>
      <c r="F540" s="839" t="s">
        <v>259</v>
      </c>
      <c r="G540" s="753"/>
      <c r="H540" s="834"/>
      <c r="I540" s="812" t="s">
        <v>238</v>
      </c>
      <c r="J540" s="763" t="s">
        <v>193</v>
      </c>
      <c r="K540" s="733" t="s">
        <v>235</v>
      </c>
      <c r="L540" s="823"/>
      <c r="M540" s="762" t="s">
        <v>237</v>
      </c>
      <c r="N540" s="832" t="s">
        <v>236</v>
      </c>
      <c r="O540" s="831">
        <v>1</v>
      </c>
      <c r="P540" s="610"/>
      <c r="Q540" s="610"/>
    </row>
    <row r="541" spans="1:17" s="63" customFormat="1" ht="14.25" customHeight="1" thickBot="1" x14ac:dyDescent="0.3">
      <c r="A541" s="759"/>
      <c r="B541" s="758"/>
      <c r="C541" s="838"/>
      <c r="D541" s="756"/>
      <c r="E541" s="773"/>
      <c r="F541" s="837"/>
      <c r="G541" s="753"/>
      <c r="H541" s="834"/>
      <c r="I541" s="806"/>
      <c r="J541" s="750"/>
      <c r="K541" s="733" t="s">
        <v>141</v>
      </c>
      <c r="L541" s="732"/>
      <c r="M541" s="829"/>
      <c r="N541" s="790"/>
      <c r="O541" s="789"/>
      <c r="P541" s="610"/>
      <c r="Q541" s="610"/>
    </row>
    <row r="542" spans="1:17" s="63" customFormat="1" ht="14.25" customHeight="1" thickBot="1" x14ac:dyDescent="0.3">
      <c r="A542" s="746"/>
      <c r="B542" s="745"/>
      <c r="C542" s="836"/>
      <c r="D542" s="743"/>
      <c r="E542" s="771"/>
      <c r="F542" s="835"/>
      <c r="G542" s="753"/>
      <c r="H542" s="834"/>
      <c r="I542" s="804"/>
      <c r="J542" s="737"/>
      <c r="K542" s="721" t="s">
        <v>33</v>
      </c>
      <c r="L542" s="720">
        <f>SUM(L540:L541)</f>
        <v>0</v>
      </c>
      <c r="M542" s="781"/>
      <c r="N542" s="803"/>
      <c r="O542" s="802"/>
      <c r="P542" s="610"/>
      <c r="Q542" s="610"/>
    </row>
    <row r="543" spans="1:17" s="63" customFormat="1" ht="14.25" customHeight="1" thickBot="1" x14ac:dyDescent="0.3">
      <c r="A543" s="770" t="s">
        <v>109</v>
      </c>
      <c r="B543" s="826" t="s">
        <v>39</v>
      </c>
      <c r="C543" s="825" t="s">
        <v>107</v>
      </c>
      <c r="D543" s="824" t="s">
        <v>258</v>
      </c>
      <c r="E543" s="833"/>
      <c r="F543" s="351" t="s">
        <v>257</v>
      </c>
      <c r="G543" s="807"/>
      <c r="H543" s="752"/>
      <c r="I543" s="779" t="s">
        <v>256</v>
      </c>
      <c r="J543" s="763" t="s">
        <v>255</v>
      </c>
      <c r="K543" s="733" t="s">
        <v>235</v>
      </c>
      <c r="L543" s="823"/>
      <c r="M543" s="762" t="s">
        <v>237</v>
      </c>
      <c r="N543" s="832" t="s">
        <v>236</v>
      </c>
      <c r="O543" s="831">
        <v>1</v>
      </c>
      <c r="P543" s="610"/>
      <c r="Q543" s="610"/>
    </row>
    <row r="544" spans="1:17" s="63" customFormat="1" ht="14.25" customHeight="1" thickBot="1" x14ac:dyDescent="0.3">
      <c r="A544" s="821"/>
      <c r="B544" s="820"/>
      <c r="C544" s="819"/>
      <c r="D544" s="818"/>
      <c r="E544" s="830"/>
      <c r="F544" s="772"/>
      <c r="G544" s="807"/>
      <c r="H544" s="752"/>
      <c r="I544" s="776"/>
      <c r="J544" s="750"/>
      <c r="K544" s="733" t="s">
        <v>141</v>
      </c>
      <c r="L544" s="732"/>
      <c r="M544" s="829"/>
      <c r="N544" s="790"/>
      <c r="O544" s="828"/>
      <c r="P544" s="610"/>
      <c r="Q544" s="610"/>
    </row>
    <row r="545" spans="1:18" s="63" customFormat="1" ht="25.5" customHeight="1" thickBot="1" x14ac:dyDescent="0.3">
      <c r="A545" s="817"/>
      <c r="B545" s="816"/>
      <c r="C545" s="815"/>
      <c r="D545" s="814"/>
      <c r="E545" s="827"/>
      <c r="F545" s="289"/>
      <c r="G545" s="807"/>
      <c r="H545" s="752"/>
      <c r="I545" s="775"/>
      <c r="J545" s="737"/>
      <c r="K545" s="721" t="s">
        <v>33</v>
      </c>
      <c r="L545" s="720">
        <f>SUM(L543:L544)</f>
        <v>0</v>
      </c>
      <c r="M545" s="781"/>
      <c r="N545" s="780"/>
      <c r="O545" s="813"/>
      <c r="P545" s="610"/>
      <c r="Q545" s="610"/>
    </row>
    <row r="546" spans="1:18" s="63" customFormat="1" ht="14.25" customHeight="1" thickBot="1" x14ac:dyDescent="0.3">
      <c r="A546" s="770" t="s">
        <v>109</v>
      </c>
      <c r="B546" s="826" t="s">
        <v>39</v>
      </c>
      <c r="C546" s="825" t="s">
        <v>107</v>
      </c>
      <c r="D546" s="824" t="s">
        <v>254</v>
      </c>
      <c r="E546" s="774"/>
      <c r="F546" s="351" t="s">
        <v>253</v>
      </c>
      <c r="G546" s="807"/>
      <c r="H546" s="752"/>
      <c r="I546" s="812" t="s">
        <v>238</v>
      </c>
      <c r="J546" s="763" t="s">
        <v>193</v>
      </c>
      <c r="K546" s="733" t="s">
        <v>235</v>
      </c>
      <c r="L546" s="823">
        <v>30</v>
      </c>
      <c r="M546" s="811" t="s">
        <v>246</v>
      </c>
      <c r="N546" s="822" t="s">
        <v>236</v>
      </c>
      <c r="O546" s="810">
        <v>1</v>
      </c>
      <c r="P546" s="610"/>
      <c r="Q546" s="610"/>
    </row>
    <row r="547" spans="1:18" s="63" customFormat="1" ht="14.25" customHeight="1" thickBot="1" x14ac:dyDescent="0.3">
      <c r="A547" s="821"/>
      <c r="B547" s="820"/>
      <c r="C547" s="819"/>
      <c r="D547" s="818"/>
      <c r="E547" s="773"/>
      <c r="F547" s="772"/>
      <c r="G547" s="807"/>
      <c r="H547" s="752"/>
      <c r="I547" s="806"/>
      <c r="J547" s="750"/>
      <c r="K547" s="733" t="s">
        <v>141</v>
      </c>
      <c r="L547" s="732">
        <v>0</v>
      </c>
      <c r="M547" s="794"/>
      <c r="N547" s="800"/>
      <c r="O547" s="799"/>
      <c r="P547" s="610"/>
      <c r="Q547" s="610"/>
    </row>
    <row r="548" spans="1:18" s="63" customFormat="1" ht="14.25" customHeight="1" thickBot="1" x14ac:dyDescent="0.3">
      <c r="A548" s="821"/>
      <c r="B548" s="820"/>
      <c r="C548" s="819"/>
      <c r="D548" s="818"/>
      <c r="E548" s="773"/>
      <c r="F548" s="772"/>
      <c r="G548" s="807"/>
      <c r="H548" s="752"/>
      <c r="I548" s="806"/>
      <c r="J548" s="750"/>
      <c r="K548" s="733"/>
      <c r="L548" s="732"/>
      <c r="M548" s="794"/>
      <c r="N548" s="800"/>
      <c r="O548" s="799"/>
      <c r="P548" s="610"/>
      <c r="Q548" s="610"/>
    </row>
    <row r="549" spans="1:18" s="63" customFormat="1" ht="14.25" customHeight="1" thickBot="1" x14ac:dyDescent="0.3">
      <c r="A549" s="817"/>
      <c r="B549" s="816"/>
      <c r="C549" s="815"/>
      <c r="D549" s="814"/>
      <c r="E549" s="771"/>
      <c r="F549" s="289"/>
      <c r="G549" s="807"/>
      <c r="H549" s="752"/>
      <c r="I549" s="804"/>
      <c r="J549" s="737"/>
      <c r="K549" s="721" t="s">
        <v>33</v>
      </c>
      <c r="L549" s="720">
        <f>SUM(L546:L547)</f>
        <v>30</v>
      </c>
      <c r="M549" s="781"/>
      <c r="N549" s="780"/>
      <c r="O549" s="813"/>
      <c r="P549" s="610"/>
      <c r="Q549" s="610"/>
    </row>
    <row r="550" spans="1:18" s="63" customFormat="1" ht="14.25" customHeight="1" thickBot="1" x14ac:dyDescent="0.3">
      <c r="A550" s="770" t="s">
        <v>109</v>
      </c>
      <c r="B550" s="769" t="s">
        <v>39</v>
      </c>
      <c r="C550" s="768" t="s">
        <v>107</v>
      </c>
      <c r="D550" s="767" t="s">
        <v>252</v>
      </c>
      <c r="E550" s="774"/>
      <c r="F550" s="796" t="s">
        <v>251</v>
      </c>
      <c r="G550" s="807"/>
      <c r="H550" s="752"/>
      <c r="I550" s="812" t="s">
        <v>238</v>
      </c>
      <c r="J550" s="763" t="s">
        <v>193</v>
      </c>
      <c r="K550" s="733" t="s">
        <v>235</v>
      </c>
      <c r="L550" s="732">
        <v>240</v>
      </c>
      <c r="M550" s="811" t="s">
        <v>246</v>
      </c>
      <c r="N550" s="793" t="s">
        <v>79</v>
      </c>
      <c r="O550" s="810">
        <v>88</v>
      </c>
      <c r="P550" s="610"/>
      <c r="Q550" s="610"/>
    </row>
    <row r="551" spans="1:18" s="63" customFormat="1" ht="14.25" customHeight="1" thickBot="1" x14ac:dyDescent="0.3">
      <c r="A551" s="759"/>
      <c r="B551" s="758"/>
      <c r="C551" s="757"/>
      <c r="D551" s="756"/>
      <c r="E551" s="773"/>
      <c r="F551" s="788"/>
      <c r="G551" s="807"/>
      <c r="H551" s="752"/>
      <c r="I551" s="806"/>
      <c r="J551" s="750"/>
      <c r="K551" s="733" t="s">
        <v>234</v>
      </c>
      <c r="L551" s="732">
        <v>0</v>
      </c>
      <c r="M551" s="809"/>
      <c r="N551" s="793"/>
      <c r="O551" s="808"/>
      <c r="P551" s="610"/>
      <c r="Q551" s="610"/>
    </row>
    <row r="552" spans="1:18" s="63" customFormat="1" ht="14.25" customHeight="1" thickBot="1" x14ac:dyDescent="0.3">
      <c r="A552" s="759"/>
      <c r="B552" s="758"/>
      <c r="C552" s="757"/>
      <c r="D552" s="756"/>
      <c r="E552" s="773"/>
      <c r="F552" s="788"/>
      <c r="G552" s="807"/>
      <c r="H552" s="752"/>
      <c r="I552" s="806"/>
      <c r="J552" s="750"/>
      <c r="K552" s="733" t="s">
        <v>141</v>
      </c>
      <c r="L552" s="732">
        <v>31</v>
      </c>
      <c r="M552" s="794"/>
      <c r="N552" s="800"/>
      <c r="O552" s="799"/>
      <c r="P552" s="610"/>
      <c r="Q552" s="610"/>
    </row>
    <row r="553" spans="1:18" s="63" customFormat="1" ht="14.25" customHeight="1" thickBot="1" x14ac:dyDescent="0.3">
      <c r="A553" s="746"/>
      <c r="B553" s="745"/>
      <c r="C553" s="744"/>
      <c r="D553" s="743"/>
      <c r="E553" s="771"/>
      <c r="F553" s="783"/>
      <c r="G553" s="805"/>
      <c r="H553" s="739"/>
      <c r="I553" s="804"/>
      <c r="J553" s="737"/>
      <c r="K553" s="721" t="s">
        <v>33</v>
      </c>
      <c r="L553" s="720">
        <f>SUM(L550:L552)</f>
        <v>271</v>
      </c>
      <c r="M553" s="781"/>
      <c r="N553" s="803"/>
      <c r="O553" s="802"/>
      <c r="P553" s="610"/>
      <c r="Q553" s="610"/>
    </row>
    <row r="554" spans="1:18" s="63" customFormat="1" ht="14.25" customHeight="1" thickBot="1" x14ac:dyDescent="0.3">
      <c r="A554" s="770" t="s">
        <v>109</v>
      </c>
      <c r="B554" s="769" t="s">
        <v>39</v>
      </c>
      <c r="C554" s="768" t="s">
        <v>107</v>
      </c>
      <c r="D554" s="767" t="s">
        <v>250</v>
      </c>
      <c r="E554" s="774"/>
      <c r="F554" s="796" t="s">
        <v>249</v>
      </c>
      <c r="G554" s="801" t="s">
        <v>243</v>
      </c>
      <c r="H554" s="777" t="s">
        <v>44</v>
      </c>
      <c r="I554" s="764" t="s">
        <v>238</v>
      </c>
      <c r="J554" s="763" t="s">
        <v>193</v>
      </c>
      <c r="K554" s="733" t="s">
        <v>235</v>
      </c>
      <c r="L554" s="795">
        <v>116.4</v>
      </c>
      <c r="M554" s="791" t="s">
        <v>246</v>
      </c>
      <c r="N554" s="790" t="s">
        <v>236</v>
      </c>
      <c r="O554" s="789">
        <v>1</v>
      </c>
      <c r="P554" s="610"/>
      <c r="Q554" s="610"/>
      <c r="R554" s="610"/>
    </row>
    <row r="555" spans="1:18" s="63" customFormat="1" ht="14.25" customHeight="1" thickBot="1" x14ac:dyDescent="0.3">
      <c r="A555" s="759"/>
      <c r="B555" s="758"/>
      <c r="C555" s="757"/>
      <c r="D555" s="756"/>
      <c r="E555" s="773"/>
      <c r="F555" s="788"/>
      <c r="G555" s="787"/>
      <c r="H555" s="752"/>
      <c r="I555" s="751"/>
      <c r="J555" s="750"/>
      <c r="K555" s="733" t="s">
        <v>234</v>
      </c>
      <c r="L555" s="732"/>
      <c r="M555" s="794"/>
      <c r="N555" s="800"/>
      <c r="O555" s="799"/>
      <c r="P555" s="610"/>
      <c r="Q555" s="610"/>
    </row>
    <row r="556" spans="1:18" s="63" customFormat="1" ht="14.25" customHeight="1" thickBot="1" x14ac:dyDescent="0.3">
      <c r="A556" s="759"/>
      <c r="B556" s="758"/>
      <c r="C556" s="757"/>
      <c r="D556" s="756"/>
      <c r="E556" s="773"/>
      <c r="F556" s="788"/>
      <c r="G556" s="787"/>
      <c r="H556" s="752"/>
      <c r="I556" s="751"/>
      <c r="J556" s="750"/>
      <c r="K556" s="733" t="s">
        <v>141</v>
      </c>
      <c r="L556" s="732"/>
      <c r="M556" s="794"/>
      <c r="N556" s="793"/>
      <c r="O556" s="792"/>
      <c r="P556" s="610"/>
      <c r="Q556" s="610"/>
    </row>
    <row r="557" spans="1:18" s="63" customFormat="1" ht="14.25" customHeight="1" thickBot="1" x14ac:dyDescent="0.3">
      <c r="A557" s="746"/>
      <c r="B557" s="745"/>
      <c r="C557" s="744"/>
      <c r="D557" s="743"/>
      <c r="E557" s="771"/>
      <c r="F557" s="783"/>
      <c r="G557" s="787"/>
      <c r="H557" s="752"/>
      <c r="I557" s="738"/>
      <c r="J557" s="737"/>
      <c r="K557" s="721" t="s">
        <v>33</v>
      </c>
      <c r="L557" s="720">
        <f>SUM(L554:L556)</f>
        <v>116.4</v>
      </c>
      <c r="M557" s="785"/>
      <c r="N557" s="798"/>
      <c r="O557" s="797"/>
      <c r="P557" s="610"/>
      <c r="Q557" s="610"/>
    </row>
    <row r="558" spans="1:18" s="63" customFormat="1" ht="14.25" customHeight="1" thickBot="1" x14ac:dyDescent="0.3">
      <c r="A558" s="770" t="s">
        <v>109</v>
      </c>
      <c r="B558" s="769" t="s">
        <v>39</v>
      </c>
      <c r="C558" s="768" t="s">
        <v>107</v>
      </c>
      <c r="D558" s="767" t="s">
        <v>248</v>
      </c>
      <c r="E558" s="774"/>
      <c r="F558" s="796" t="s">
        <v>247</v>
      </c>
      <c r="G558" s="787"/>
      <c r="H558" s="752"/>
      <c r="I558" s="764" t="s">
        <v>238</v>
      </c>
      <c r="J558" s="763" t="s">
        <v>193</v>
      </c>
      <c r="K558" s="733" t="s">
        <v>235</v>
      </c>
      <c r="L558" s="795">
        <v>7.6</v>
      </c>
      <c r="M558" s="794" t="s">
        <v>246</v>
      </c>
      <c r="N558" s="793" t="s">
        <v>236</v>
      </c>
      <c r="O558" s="792">
        <v>1</v>
      </c>
      <c r="P558" s="610"/>
      <c r="Q558" s="610"/>
    </row>
    <row r="559" spans="1:18" s="63" customFormat="1" ht="14.25" customHeight="1" thickBot="1" x14ac:dyDescent="0.3">
      <c r="A559" s="759"/>
      <c r="B559" s="758"/>
      <c r="C559" s="757"/>
      <c r="D559" s="756"/>
      <c r="E559" s="773"/>
      <c r="F559" s="788"/>
      <c r="G559" s="787"/>
      <c r="H559" s="752"/>
      <c r="I559" s="751"/>
      <c r="J559" s="750"/>
      <c r="K559" s="733" t="s">
        <v>234</v>
      </c>
      <c r="L559" s="732"/>
      <c r="M559" s="791"/>
      <c r="N559" s="790"/>
      <c r="O559" s="789"/>
      <c r="P559" s="610"/>
      <c r="Q559" s="610"/>
    </row>
    <row r="560" spans="1:18" s="63" customFormat="1" ht="14.25" customHeight="1" thickBot="1" x14ac:dyDescent="0.3">
      <c r="A560" s="759"/>
      <c r="B560" s="758"/>
      <c r="C560" s="757"/>
      <c r="D560" s="756"/>
      <c r="E560" s="773"/>
      <c r="F560" s="788"/>
      <c r="G560" s="787"/>
      <c r="H560" s="752"/>
      <c r="I560" s="751"/>
      <c r="J560" s="750"/>
      <c r="K560" s="733" t="s">
        <v>141</v>
      </c>
      <c r="L560" s="786">
        <v>14.1</v>
      </c>
      <c r="M560" s="785"/>
      <c r="N560" s="784"/>
      <c r="O560" s="717"/>
      <c r="P560" s="610"/>
      <c r="Q560" s="610"/>
    </row>
    <row r="561" spans="1:17" s="63" customFormat="1" ht="14.25" customHeight="1" thickBot="1" x14ac:dyDescent="0.3">
      <c r="A561" s="746"/>
      <c r="B561" s="745"/>
      <c r="C561" s="744"/>
      <c r="D561" s="743"/>
      <c r="E561" s="771"/>
      <c r="F561" s="783"/>
      <c r="G561" s="782"/>
      <c r="H561" s="739"/>
      <c r="I561" s="738"/>
      <c r="J561" s="737"/>
      <c r="K561" s="721" t="s">
        <v>33</v>
      </c>
      <c r="L561" s="720">
        <f>SUM(L558:L560)</f>
        <v>21.7</v>
      </c>
      <c r="M561" s="781"/>
      <c r="N561" s="780"/>
      <c r="O561" s="717"/>
      <c r="P561" s="610"/>
      <c r="Q561" s="610"/>
    </row>
    <row r="562" spans="1:17" s="63" customFormat="1" ht="14.25" customHeight="1" thickBot="1" x14ac:dyDescent="0.3">
      <c r="A562" s="770" t="s">
        <v>109</v>
      </c>
      <c r="B562" s="769" t="s">
        <v>39</v>
      </c>
      <c r="C562" s="768" t="s">
        <v>107</v>
      </c>
      <c r="D562" s="767" t="s">
        <v>245</v>
      </c>
      <c r="E562" s="779"/>
      <c r="F562" s="351" t="s">
        <v>244</v>
      </c>
      <c r="G562" s="778" t="s">
        <v>243</v>
      </c>
      <c r="H562" s="777" t="s">
        <v>44</v>
      </c>
      <c r="I562" s="764" t="s">
        <v>238</v>
      </c>
      <c r="J562" s="763" t="s">
        <v>193</v>
      </c>
      <c r="K562" s="733" t="s">
        <v>235</v>
      </c>
      <c r="L562" s="732">
        <v>201</v>
      </c>
      <c r="M562" s="762" t="s">
        <v>237</v>
      </c>
      <c r="N562" s="761" t="s">
        <v>236</v>
      </c>
      <c r="O562" s="760">
        <v>1</v>
      </c>
      <c r="P562" s="610"/>
      <c r="Q562" s="610"/>
    </row>
    <row r="563" spans="1:17" s="63" customFormat="1" ht="14.25" customHeight="1" thickBot="1" x14ac:dyDescent="0.3">
      <c r="A563" s="759"/>
      <c r="B563" s="758"/>
      <c r="C563" s="757"/>
      <c r="D563" s="756"/>
      <c r="E563" s="776"/>
      <c r="F563" s="772"/>
      <c r="G563" s="753"/>
      <c r="H563" s="752"/>
      <c r="I563" s="751"/>
      <c r="J563" s="750"/>
      <c r="K563" s="733" t="s">
        <v>234</v>
      </c>
      <c r="L563" s="732">
        <v>0</v>
      </c>
      <c r="M563" s="749"/>
      <c r="N563" s="748"/>
      <c r="O563" s="747"/>
      <c r="P563" s="610"/>
      <c r="Q563" s="610"/>
    </row>
    <row r="564" spans="1:17" s="63" customFormat="1" ht="14.25" customHeight="1" thickBot="1" x14ac:dyDescent="0.3">
      <c r="A564" s="759"/>
      <c r="B564" s="758"/>
      <c r="C564" s="757"/>
      <c r="D564" s="756"/>
      <c r="E564" s="776"/>
      <c r="F564" s="772"/>
      <c r="G564" s="753"/>
      <c r="H564" s="752"/>
      <c r="I564" s="751"/>
      <c r="J564" s="750"/>
      <c r="K564" s="733" t="s">
        <v>141</v>
      </c>
      <c r="L564" s="732">
        <v>7.5</v>
      </c>
      <c r="M564" s="749"/>
      <c r="N564" s="748"/>
      <c r="O564" s="747"/>
      <c r="P564" s="610"/>
      <c r="Q564" s="610"/>
    </row>
    <row r="565" spans="1:17" s="63" customFormat="1" ht="14.25" customHeight="1" thickBot="1" x14ac:dyDescent="0.3">
      <c r="A565" s="746"/>
      <c r="B565" s="745"/>
      <c r="C565" s="744"/>
      <c r="D565" s="743"/>
      <c r="E565" s="775"/>
      <c r="F565" s="289"/>
      <c r="G565" s="753"/>
      <c r="H565" s="752"/>
      <c r="I565" s="738"/>
      <c r="J565" s="737"/>
      <c r="K565" s="721" t="s">
        <v>33</v>
      </c>
      <c r="L565" s="720">
        <f>SUM(L562:L564)</f>
        <v>208.5</v>
      </c>
      <c r="M565" s="736"/>
      <c r="N565" s="735"/>
      <c r="O565" s="734"/>
      <c r="P565" s="610"/>
      <c r="Q565" s="610"/>
    </row>
    <row r="566" spans="1:17" s="63" customFormat="1" ht="14.25" customHeight="1" thickBot="1" x14ac:dyDescent="0.3">
      <c r="A566" s="770" t="s">
        <v>109</v>
      </c>
      <c r="B566" s="769" t="s">
        <v>39</v>
      </c>
      <c r="C566" s="768" t="s">
        <v>107</v>
      </c>
      <c r="D566" s="767" t="s">
        <v>242</v>
      </c>
      <c r="E566" s="774"/>
      <c r="F566" s="351" t="s">
        <v>241</v>
      </c>
      <c r="G566" s="753"/>
      <c r="H566" s="752"/>
      <c r="I566" s="764" t="s">
        <v>238</v>
      </c>
      <c r="J566" s="763" t="s">
        <v>193</v>
      </c>
      <c r="K566" s="733" t="s">
        <v>235</v>
      </c>
      <c r="L566" s="732">
        <v>20</v>
      </c>
      <c r="M566" s="762" t="s">
        <v>237</v>
      </c>
      <c r="N566" s="761" t="s">
        <v>236</v>
      </c>
      <c r="O566" s="760">
        <v>1</v>
      </c>
      <c r="P566" s="610"/>
      <c r="Q566" s="610"/>
    </row>
    <row r="567" spans="1:17" s="63" customFormat="1" ht="14.25" customHeight="1" thickBot="1" x14ac:dyDescent="0.3">
      <c r="A567" s="759"/>
      <c r="B567" s="758"/>
      <c r="C567" s="757"/>
      <c r="D567" s="756"/>
      <c r="E567" s="773"/>
      <c r="F567" s="772"/>
      <c r="G567" s="753"/>
      <c r="H567" s="752"/>
      <c r="I567" s="751"/>
      <c r="J567" s="750"/>
      <c r="K567" s="733" t="s">
        <v>234</v>
      </c>
      <c r="L567" s="732"/>
      <c r="M567" s="749"/>
      <c r="N567" s="748"/>
      <c r="O567" s="747"/>
      <c r="P567" s="610"/>
      <c r="Q567" s="610"/>
    </row>
    <row r="568" spans="1:17" s="63" customFormat="1" ht="14.25" customHeight="1" thickBot="1" x14ac:dyDescent="0.3">
      <c r="A568" s="759"/>
      <c r="B568" s="758"/>
      <c r="C568" s="757"/>
      <c r="D568" s="756"/>
      <c r="E568" s="773"/>
      <c r="F568" s="772"/>
      <c r="G568" s="753"/>
      <c r="H568" s="752"/>
      <c r="I568" s="751"/>
      <c r="J568" s="750"/>
      <c r="K568" s="733" t="s">
        <v>141</v>
      </c>
      <c r="L568" s="732"/>
      <c r="M568" s="749"/>
      <c r="N568" s="748"/>
      <c r="O568" s="747"/>
      <c r="P568" s="610"/>
      <c r="Q568" s="610"/>
    </row>
    <row r="569" spans="1:17" s="63" customFormat="1" ht="23.25" customHeight="1" thickBot="1" x14ac:dyDescent="0.3">
      <c r="A569" s="746"/>
      <c r="B569" s="745"/>
      <c r="C569" s="744"/>
      <c r="D569" s="743"/>
      <c r="E569" s="771"/>
      <c r="F569" s="289"/>
      <c r="G569" s="753"/>
      <c r="H569" s="752"/>
      <c r="I569" s="738"/>
      <c r="J569" s="737"/>
      <c r="K569" s="721" t="s">
        <v>33</v>
      </c>
      <c r="L569" s="720">
        <f>SUM(L566:L568)</f>
        <v>20</v>
      </c>
      <c r="M569" s="736"/>
      <c r="N569" s="735"/>
      <c r="O569" s="734"/>
      <c r="P569" s="610"/>
      <c r="Q569" s="610"/>
    </row>
    <row r="570" spans="1:17" s="63" customFormat="1" ht="14.25" customHeight="1" thickBot="1" x14ac:dyDescent="0.3">
      <c r="A570" s="770" t="s">
        <v>109</v>
      </c>
      <c r="B570" s="769" t="s">
        <v>39</v>
      </c>
      <c r="C570" s="768" t="s">
        <v>107</v>
      </c>
      <c r="D570" s="767" t="s">
        <v>240</v>
      </c>
      <c r="E570" s="766"/>
      <c r="F570" s="765" t="s">
        <v>239</v>
      </c>
      <c r="G570" s="753"/>
      <c r="H570" s="752"/>
      <c r="I570" s="764" t="s">
        <v>238</v>
      </c>
      <c r="J570" s="763" t="s">
        <v>193</v>
      </c>
      <c r="K570" s="733" t="s">
        <v>235</v>
      </c>
      <c r="L570" s="732">
        <v>70</v>
      </c>
      <c r="M570" s="762" t="s">
        <v>237</v>
      </c>
      <c r="N570" s="761" t="s">
        <v>236</v>
      </c>
      <c r="O570" s="760">
        <v>1</v>
      </c>
      <c r="P570" s="610"/>
      <c r="Q570" s="610"/>
    </row>
    <row r="571" spans="1:17" s="63" customFormat="1" ht="14.25" customHeight="1" thickBot="1" x14ac:dyDescent="0.3">
      <c r="A571" s="759"/>
      <c r="B571" s="758"/>
      <c r="C571" s="757"/>
      <c r="D571" s="756"/>
      <c r="E571" s="755"/>
      <c r="F571" s="754"/>
      <c r="G571" s="753"/>
      <c r="H571" s="752"/>
      <c r="I571" s="751"/>
      <c r="J571" s="750"/>
      <c r="K571" s="733" t="s">
        <v>234</v>
      </c>
      <c r="L571" s="732"/>
      <c r="M571" s="749"/>
      <c r="N571" s="748"/>
      <c r="O571" s="747"/>
      <c r="P571" s="610"/>
      <c r="Q571" s="610"/>
    </row>
    <row r="572" spans="1:17" s="63" customFormat="1" ht="14.25" customHeight="1" thickBot="1" x14ac:dyDescent="0.3">
      <c r="A572" s="759"/>
      <c r="B572" s="758"/>
      <c r="C572" s="757"/>
      <c r="D572" s="756"/>
      <c r="E572" s="755"/>
      <c r="F572" s="754"/>
      <c r="G572" s="753"/>
      <c r="H572" s="752"/>
      <c r="I572" s="751"/>
      <c r="J572" s="750"/>
      <c r="K572" s="733" t="s">
        <v>141</v>
      </c>
      <c r="L572" s="732"/>
      <c r="M572" s="749"/>
      <c r="N572" s="748"/>
      <c r="O572" s="747"/>
      <c r="P572" s="610"/>
      <c r="Q572" s="610"/>
    </row>
    <row r="573" spans="1:17" s="63" customFormat="1" ht="14.25" customHeight="1" thickBot="1" x14ac:dyDescent="0.3">
      <c r="A573" s="746"/>
      <c r="B573" s="745"/>
      <c r="C573" s="744"/>
      <c r="D573" s="743"/>
      <c r="E573" s="742"/>
      <c r="F573" s="741"/>
      <c r="G573" s="740"/>
      <c r="H573" s="739"/>
      <c r="I573" s="738"/>
      <c r="J573" s="737"/>
      <c r="K573" s="721" t="s">
        <v>33</v>
      </c>
      <c r="L573" s="720">
        <f>SUM(L570:L572)</f>
        <v>70</v>
      </c>
      <c r="M573" s="736"/>
      <c r="N573" s="735"/>
      <c r="O573" s="734"/>
      <c r="P573" s="610"/>
      <c r="Q573" s="610"/>
    </row>
    <row r="574" spans="1:17" s="63" customFormat="1" ht="14.25" hidden="1" customHeight="1" thickBot="1" x14ac:dyDescent="0.3">
      <c r="A574" s="731"/>
      <c r="B574" s="730"/>
      <c r="C574" s="729"/>
      <c r="D574" s="728"/>
      <c r="E574" s="727"/>
      <c r="F574" s="726"/>
      <c r="G574" s="725"/>
      <c r="H574" s="724"/>
      <c r="I574" s="723"/>
      <c r="J574" s="722"/>
      <c r="K574" s="733" t="s">
        <v>235</v>
      </c>
      <c r="L574" s="732">
        <v>0</v>
      </c>
      <c r="M574" s="719"/>
      <c r="N574" s="718"/>
      <c r="O574" s="717"/>
      <c r="P574" s="610"/>
      <c r="Q574" s="610"/>
    </row>
    <row r="575" spans="1:17" s="63" customFormat="1" ht="14.25" hidden="1" customHeight="1" thickBot="1" x14ac:dyDescent="0.3">
      <c r="A575" s="731"/>
      <c r="B575" s="730"/>
      <c r="C575" s="729"/>
      <c r="D575" s="728"/>
      <c r="E575" s="727"/>
      <c r="F575" s="726"/>
      <c r="G575" s="725"/>
      <c r="H575" s="724"/>
      <c r="I575" s="723"/>
      <c r="J575" s="722"/>
      <c r="K575" s="733" t="s">
        <v>234</v>
      </c>
      <c r="L575" s="732"/>
      <c r="M575" s="719"/>
      <c r="N575" s="718"/>
      <c r="O575" s="717"/>
      <c r="P575" s="610"/>
      <c r="Q575" s="610"/>
    </row>
    <row r="576" spans="1:17" s="63" customFormat="1" ht="14.25" hidden="1" customHeight="1" thickBot="1" x14ac:dyDescent="0.3">
      <c r="A576" s="731"/>
      <c r="B576" s="730"/>
      <c r="C576" s="729"/>
      <c r="D576" s="728"/>
      <c r="E576" s="727"/>
      <c r="F576" s="726"/>
      <c r="G576" s="725"/>
      <c r="H576" s="724"/>
      <c r="I576" s="723"/>
      <c r="J576" s="722"/>
      <c r="K576" s="733" t="s">
        <v>141</v>
      </c>
      <c r="L576" s="732"/>
      <c r="M576" s="719"/>
      <c r="N576" s="718"/>
      <c r="O576" s="717"/>
      <c r="P576" s="610"/>
      <c r="Q576" s="610"/>
    </row>
    <row r="577" spans="1:23" s="63" customFormat="1" ht="14.25" hidden="1" customHeight="1" thickBot="1" x14ac:dyDescent="0.3">
      <c r="A577" s="731"/>
      <c r="B577" s="730"/>
      <c r="C577" s="729"/>
      <c r="D577" s="728"/>
      <c r="E577" s="727"/>
      <c r="F577" s="726"/>
      <c r="G577" s="725"/>
      <c r="H577" s="724"/>
      <c r="I577" s="723"/>
      <c r="J577" s="722"/>
      <c r="K577" s="721" t="s">
        <v>33</v>
      </c>
      <c r="L577" s="720">
        <f>SUM(L574:L576)</f>
        <v>0</v>
      </c>
      <c r="M577" s="719"/>
      <c r="N577" s="718"/>
      <c r="O577" s="717"/>
      <c r="P577" s="610"/>
      <c r="Q577" s="610"/>
    </row>
    <row r="578" spans="1:23" s="63" customFormat="1" ht="15" customHeight="1" thickBot="1" x14ac:dyDescent="0.3">
      <c r="A578" s="709" t="s">
        <v>109</v>
      </c>
      <c r="B578" s="716" t="s">
        <v>39</v>
      </c>
      <c r="C578" s="715" t="s">
        <v>233</v>
      </c>
      <c r="D578" s="715"/>
      <c r="E578" s="715"/>
      <c r="F578" s="715"/>
      <c r="G578" s="715"/>
      <c r="H578" s="715"/>
      <c r="I578" s="715"/>
      <c r="J578" s="715"/>
      <c r="K578" s="714"/>
      <c r="L578" s="713">
        <f>L482+L488+L493+L500</f>
        <v>2007.6</v>
      </c>
      <c r="M578" s="712"/>
      <c r="N578" s="711"/>
      <c r="O578" s="710"/>
      <c r="P578" s="610"/>
      <c r="Q578" s="610"/>
    </row>
    <row r="579" spans="1:23" s="63" customFormat="1" ht="15" customHeight="1" thickBot="1" x14ac:dyDescent="0.3">
      <c r="A579" s="709" t="s">
        <v>109</v>
      </c>
      <c r="B579" s="708" t="s">
        <v>232</v>
      </c>
      <c r="C579" s="707"/>
      <c r="D579" s="707"/>
      <c r="E579" s="707"/>
      <c r="F579" s="707"/>
      <c r="G579" s="707"/>
      <c r="H579" s="707"/>
      <c r="I579" s="707"/>
      <c r="J579" s="707"/>
      <c r="K579" s="706"/>
      <c r="L579" s="705">
        <f>L476+L578</f>
        <v>13157.6</v>
      </c>
      <c r="M579" s="704"/>
      <c r="N579" s="703"/>
      <c r="O579" s="702"/>
      <c r="P579" s="610"/>
      <c r="Q579" s="610"/>
    </row>
    <row r="580" spans="1:23" s="63" customFormat="1" ht="15" customHeight="1" thickBot="1" x14ac:dyDescent="0.3">
      <c r="A580" s="701"/>
      <c r="B580" s="700" t="s">
        <v>231</v>
      </c>
      <c r="C580" s="699"/>
      <c r="D580" s="699"/>
      <c r="E580" s="699"/>
      <c r="F580" s="699"/>
      <c r="G580" s="699"/>
      <c r="H580" s="699"/>
      <c r="I580" s="699"/>
      <c r="J580" s="699"/>
      <c r="K580" s="698"/>
      <c r="L580" s="697">
        <f>L127+L289+L579</f>
        <v>20737.5</v>
      </c>
      <c r="M580" s="696"/>
      <c r="N580" s="695"/>
      <c r="O580" s="694"/>
      <c r="P580" s="610"/>
      <c r="Q580" s="610"/>
      <c r="R580" s="621"/>
    </row>
    <row r="581" spans="1:23" s="63" customFormat="1" ht="21.75" customHeight="1" x14ac:dyDescent="0.25">
      <c r="A581" s="82" t="s">
        <v>32</v>
      </c>
      <c r="B581" s="82"/>
      <c r="C581" s="82"/>
      <c r="D581" s="82"/>
      <c r="E581" s="82"/>
      <c r="F581" s="82"/>
      <c r="G581" s="82"/>
      <c r="H581" s="693"/>
      <c r="I581" s="82"/>
      <c r="J581" s="82"/>
      <c r="K581" s="82"/>
      <c r="L581" s="82"/>
      <c r="M581" s="82"/>
      <c r="N581" s="692"/>
      <c r="O581" s="691"/>
      <c r="P581" s="610"/>
      <c r="Q581" s="610"/>
    </row>
    <row r="582" spans="1:23" s="63" customFormat="1" ht="17.25" customHeight="1" x14ac:dyDescent="0.25">
      <c r="A582" s="72"/>
      <c r="B582" s="72"/>
      <c r="C582" s="72"/>
      <c r="D582" s="72"/>
      <c r="E582" s="72"/>
      <c r="F582" s="72"/>
      <c r="G582" s="72"/>
      <c r="H582" s="72"/>
      <c r="I582" s="72"/>
      <c r="J582" s="72"/>
      <c r="K582" s="72"/>
      <c r="L582" s="690"/>
      <c r="P582" s="610"/>
      <c r="Q582" s="610"/>
    </row>
    <row r="583" spans="1:23" s="63" customFormat="1" ht="21.75" customHeight="1" x14ac:dyDescent="0.25">
      <c r="A583" s="77" t="s">
        <v>31</v>
      </c>
      <c r="B583" s="77"/>
      <c r="C583" s="77"/>
      <c r="D583" s="77"/>
      <c r="E583" s="77"/>
      <c r="F583" s="77"/>
      <c r="G583" s="77"/>
      <c r="H583" s="77"/>
      <c r="I583" s="77"/>
      <c r="J583" s="77"/>
      <c r="K583" s="77"/>
      <c r="L583" s="77"/>
      <c r="P583" s="610"/>
      <c r="Q583" s="610"/>
    </row>
    <row r="584" spans="1:23" s="63" customFormat="1" ht="19.5" customHeight="1" thickBot="1" x14ac:dyDescent="0.3">
      <c r="A584" s="75"/>
      <c r="B584" s="73"/>
      <c r="C584" s="73"/>
      <c r="D584" s="73"/>
      <c r="E584" s="73"/>
      <c r="F584" s="73"/>
      <c r="G584" s="73"/>
      <c r="H584" s="73"/>
      <c r="I584" s="73"/>
      <c r="J584" s="73"/>
      <c r="L584" s="71" t="s">
        <v>30</v>
      </c>
      <c r="P584" s="610"/>
      <c r="Q584" s="610"/>
    </row>
    <row r="585" spans="1:23" s="63" customFormat="1" ht="43.5" customHeight="1" thickBot="1" x14ac:dyDescent="0.3">
      <c r="A585" s="69"/>
      <c r="B585" s="68"/>
      <c r="C585" s="67" t="s">
        <v>29</v>
      </c>
      <c r="D585" s="67"/>
      <c r="E585" s="67"/>
      <c r="F585" s="67"/>
      <c r="G585" s="67"/>
      <c r="H585" s="67"/>
      <c r="I585" s="67"/>
      <c r="J585" s="67"/>
      <c r="K585" s="67"/>
      <c r="L585" s="66" t="s">
        <v>177</v>
      </c>
      <c r="P585" s="610"/>
      <c r="Q585" s="610"/>
    </row>
    <row r="586" spans="1:23" s="63" customFormat="1" ht="20.25" customHeight="1" x14ac:dyDescent="0.25">
      <c r="A586" s="689" t="s">
        <v>27</v>
      </c>
      <c r="B586" s="688"/>
      <c r="C586" s="688"/>
      <c r="D586" s="688"/>
      <c r="E586" s="688"/>
      <c r="F586" s="688"/>
      <c r="G586" s="688"/>
      <c r="H586" s="688"/>
      <c r="I586" s="688"/>
      <c r="J586" s="688"/>
      <c r="K586" s="687"/>
      <c r="L586" s="686">
        <f>L587+L591+L598+L600+L601+L602</f>
        <v>20737.5</v>
      </c>
      <c r="P586" s="610"/>
      <c r="Q586" s="610"/>
    </row>
    <row r="587" spans="1:23" s="63" customFormat="1" ht="17.25" customHeight="1" x14ac:dyDescent="0.25">
      <c r="A587" s="669" t="s">
        <v>230</v>
      </c>
      <c r="B587" s="668"/>
      <c r="C587" s="668"/>
      <c r="D587" s="668"/>
      <c r="E587" s="668"/>
      <c r="F587" s="668"/>
      <c r="G587" s="668"/>
      <c r="H587" s="668"/>
      <c r="I587" s="668"/>
      <c r="J587" s="668"/>
      <c r="K587" s="667"/>
      <c r="L587" s="24">
        <f>L588</f>
        <v>16568</v>
      </c>
      <c r="P587" s="610"/>
      <c r="Q587" s="610"/>
    </row>
    <row r="588" spans="1:23" s="63" customFormat="1" ht="15.6" customHeight="1" x14ac:dyDescent="0.25">
      <c r="A588" s="675" t="s">
        <v>229</v>
      </c>
      <c r="B588" s="674"/>
      <c r="C588" s="674"/>
      <c r="D588" s="674"/>
      <c r="E588" s="674"/>
      <c r="F588" s="674"/>
      <c r="G588" s="674"/>
      <c r="H588" s="674"/>
      <c r="I588" s="674"/>
      <c r="J588" s="674"/>
      <c r="K588" s="673"/>
      <c r="L588" s="24">
        <f>L35+L75+L80+L89+L99+L108+L120+L132+L140+L148+L157+L169+L176+L236+L280+L294+L409+L429+L436+L444+L460+L479+L485+L491+L496</f>
        <v>16568</v>
      </c>
      <c r="P588" s="610"/>
      <c r="Q588" s="610"/>
    </row>
    <row r="589" spans="1:23" s="63" customFormat="1" ht="15.6" customHeight="1" x14ac:dyDescent="0.25">
      <c r="A589" s="669" t="s">
        <v>228</v>
      </c>
      <c r="B589" s="668"/>
      <c r="C589" s="668"/>
      <c r="D589" s="668"/>
      <c r="E589" s="671"/>
      <c r="F589" s="671"/>
      <c r="G589" s="671"/>
      <c r="H589" s="671"/>
      <c r="I589" s="671"/>
      <c r="J589" s="671"/>
      <c r="K589" s="670"/>
      <c r="L589" s="24"/>
      <c r="P589" s="610"/>
      <c r="Q589" s="610"/>
    </row>
    <row r="590" spans="1:23" s="63" customFormat="1" ht="27.75" customHeight="1" x14ac:dyDescent="0.25">
      <c r="A590" s="669" t="s">
        <v>227</v>
      </c>
      <c r="B590" s="668"/>
      <c r="C590" s="668"/>
      <c r="D590" s="668"/>
      <c r="E590" s="668"/>
      <c r="F590" s="668"/>
      <c r="G590" s="668"/>
      <c r="H590" s="668"/>
      <c r="I590" s="668"/>
      <c r="J590" s="668"/>
      <c r="K590" s="667"/>
      <c r="L590" s="24">
        <v>0</v>
      </c>
      <c r="P590" s="610"/>
      <c r="Q590" s="610"/>
    </row>
    <row r="591" spans="1:23" s="63" customFormat="1" ht="18" customHeight="1" x14ac:dyDescent="0.25">
      <c r="A591" s="685" t="s">
        <v>22</v>
      </c>
      <c r="B591" s="684"/>
      <c r="C591" s="684"/>
      <c r="D591" s="684"/>
      <c r="E591" s="684"/>
      <c r="F591" s="684"/>
      <c r="G591" s="684"/>
      <c r="H591" s="684"/>
      <c r="I591" s="684"/>
      <c r="J591" s="684"/>
      <c r="K591" s="683"/>
      <c r="L591" s="24">
        <f>L592+L593+L594+L595+L596+L597</f>
        <v>4003</v>
      </c>
      <c r="N591" s="682"/>
      <c r="O591" s="682"/>
      <c r="P591" s="682"/>
      <c r="Q591" s="682"/>
      <c r="R591" s="682"/>
      <c r="S591" s="682"/>
      <c r="T591" s="682"/>
      <c r="U591" s="682"/>
      <c r="V591" s="682"/>
      <c r="W591" s="682"/>
    </row>
    <row r="592" spans="1:23" s="63" customFormat="1" ht="12.6" customHeight="1" x14ac:dyDescent="0.25">
      <c r="A592" s="669" t="s">
        <v>226</v>
      </c>
      <c r="B592" s="668"/>
      <c r="C592" s="668"/>
      <c r="D592" s="668"/>
      <c r="E592" s="668"/>
      <c r="F592" s="668"/>
      <c r="G592" s="668"/>
      <c r="H592" s="668"/>
      <c r="I592" s="668"/>
      <c r="J592" s="668"/>
      <c r="K592" s="655"/>
      <c r="L592" s="24"/>
      <c r="N592" s="672"/>
      <c r="O592" s="672"/>
      <c r="P592" s="672"/>
      <c r="Q592" s="672"/>
      <c r="R592" s="672"/>
      <c r="S592" s="672"/>
      <c r="T592" s="672"/>
      <c r="U592" s="672"/>
      <c r="V592" s="672"/>
      <c r="W592" s="672"/>
    </row>
    <row r="593" spans="1:23" s="63" customFormat="1" ht="18" customHeight="1" x14ac:dyDescent="0.25">
      <c r="A593" s="669" t="s">
        <v>225</v>
      </c>
      <c r="B593" s="668"/>
      <c r="C593" s="668"/>
      <c r="D593" s="668"/>
      <c r="E593" s="668"/>
      <c r="F593" s="668"/>
      <c r="G593" s="668"/>
      <c r="H593" s="668"/>
      <c r="I593" s="668"/>
      <c r="J593" s="668"/>
      <c r="K593" s="655"/>
      <c r="L593" s="24"/>
      <c r="N593" s="672"/>
      <c r="O593" s="672"/>
      <c r="P593" s="672"/>
      <c r="Q593" s="672"/>
      <c r="R593" s="672"/>
      <c r="S593" s="672"/>
      <c r="T593" s="672"/>
      <c r="U593" s="672"/>
      <c r="V593" s="672"/>
      <c r="W593" s="672"/>
    </row>
    <row r="594" spans="1:23" s="63" customFormat="1" ht="15.6" customHeight="1" x14ac:dyDescent="0.25">
      <c r="A594" s="669" t="s">
        <v>224</v>
      </c>
      <c r="B594" s="668"/>
      <c r="C594" s="668"/>
      <c r="D594" s="668"/>
      <c r="E594" s="668"/>
      <c r="F594" s="668"/>
      <c r="G594" s="668"/>
      <c r="H594" s="668"/>
      <c r="I594" s="668"/>
      <c r="J594" s="668"/>
      <c r="K594" s="655"/>
      <c r="L594" s="24"/>
      <c r="N594" s="672"/>
      <c r="O594" s="672"/>
      <c r="P594" s="672"/>
      <c r="Q594" s="672"/>
      <c r="R594" s="672"/>
      <c r="S594" s="672"/>
      <c r="T594" s="672"/>
      <c r="U594" s="672"/>
      <c r="V594" s="672"/>
      <c r="W594" s="672"/>
    </row>
    <row r="595" spans="1:23" s="63" customFormat="1" ht="17.25" customHeight="1" x14ac:dyDescent="0.25">
      <c r="A595" s="669" t="s">
        <v>223</v>
      </c>
      <c r="B595" s="668"/>
      <c r="C595" s="668"/>
      <c r="D595" s="668"/>
      <c r="E595" s="668"/>
      <c r="F595" s="668"/>
      <c r="G595" s="668"/>
      <c r="H595" s="668"/>
      <c r="I595" s="668"/>
      <c r="J595" s="668"/>
      <c r="K595" s="655"/>
      <c r="L595" s="24"/>
      <c r="N595" s="672"/>
      <c r="O595" s="672"/>
      <c r="P595" s="672"/>
      <c r="Q595" s="672"/>
      <c r="R595" s="672"/>
      <c r="S595" s="672"/>
      <c r="T595" s="672"/>
      <c r="U595" s="672"/>
      <c r="V595" s="672"/>
      <c r="W595" s="672"/>
    </row>
    <row r="596" spans="1:23" s="63" customFormat="1" ht="21.75" customHeight="1" x14ac:dyDescent="0.25">
      <c r="A596" s="669" t="s">
        <v>222</v>
      </c>
      <c r="B596" s="668"/>
      <c r="C596" s="668"/>
      <c r="D596" s="668"/>
      <c r="E596" s="671"/>
      <c r="F596" s="671"/>
      <c r="G596" s="671"/>
      <c r="H596" s="671"/>
      <c r="I596" s="671"/>
      <c r="J596" s="671"/>
      <c r="K596" s="670"/>
      <c r="L596" s="24">
        <f>L36+L76+L134+L141+L150+L159+L171+L179+L295+L410+L430+L437+L445+L461</f>
        <v>4003</v>
      </c>
      <c r="P596" s="610"/>
      <c r="Q596" s="610"/>
    </row>
    <row r="597" spans="1:23" s="63" customFormat="1" ht="20.25" customHeight="1" x14ac:dyDescent="0.25">
      <c r="A597" s="681" t="s">
        <v>221</v>
      </c>
      <c r="B597" s="680"/>
      <c r="C597" s="680"/>
      <c r="D597" s="680"/>
      <c r="E597" s="671"/>
      <c r="F597" s="671"/>
      <c r="G597" s="671"/>
      <c r="H597" s="671"/>
      <c r="I597" s="671"/>
      <c r="J597" s="671"/>
      <c r="K597" s="670"/>
      <c r="L597" s="24">
        <f>L498+L296</f>
        <v>0</v>
      </c>
      <c r="P597" s="610"/>
      <c r="Q597" s="610"/>
    </row>
    <row r="598" spans="1:23" s="63" customFormat="1" ht="18.75" customHeight="1" x14ac:dyDescent="0.25">
      <c r="A598" s="669" t="s">
        <v>15</v>
      </c>
      <c r="B598" s="668"/>
      <c r="C598" s="668"/>
      <c r="D598" s="668"/>
      <c r="E598" s="668"/>
      <c r="F598" s="668"/>
      <c r="G598" s="668"/>
      <c r="H598" s="668"/>
      <c r="I598" s="668"/>
      <c r="J598" s="668"/>
      <c r="K598" s="655"/>
      <c r="L598" s="24"/>
      <c r="P598" s="610"/>
      <c r="Q598" s="610"/>
    </row>
    <row r="599" spans="1:23" s="63" customFormat="1" ht="18.75" customHeight="1" x14ac:dyDescent="0.25">
      <c r="A599" s="669" t="s">
        <v>220</v>
      </c>
      <c r="B599" s="668"/>
      <c r="C599" s="668"/>
      <c r="D599" s="668"/>
      <c r="E599" s="668"/>
      <c r="F599" s="668"/>
      <c r="G599" s="668"/>
      <c r="H599" s="668"/>
      <c r="I599" s="668"/>
      <c r="J599" s="668"/>
      <c r="K599" s="655"/>
      <c r="L599" s="679"/>
      <c r="P599" s="610"/>
      <c r="Q599" s="610"/>
    </row>
    <row r="600" spans="1:23" s="63" customFormat="1" ht="16.149999999999999" customHeight="1" x14ac:dyDescent="0.25">
      <c r="A600" s="678" t="s">
        <v>219</v>
      </c>
      <c r="B600" s="677"/>
      <c r="C600" s="677"/>
      <c r="D600" s="677"/>
      <c r="E600" s="677"/>
      <c r="F600" s="677"/>
      <c r="G600" s="677"/>
      <c r="H600" s="677"/>
      <c r="I600" s="677"/>
      <c r="J600" s="677"/>
      <c r="K600" s="676"/>
      <c r="L600" s="24"/>
      <c r="P600" s="610"/>
      <c r="Q600" s="610"/>
    </row>
    <row r="601" spans="1:23" s="63" customFormat="1" ht="14.45" customHeight="1" x14ac:dyDescent="0.25">
      <c r="A601" s="675" t="s">
        <v>218</v>
      </c>
      <c r="B601" s="674"/>
      <c r="C601" s="674"/>
      <c r="D601" s="674"/>
      <c r="E601" s="674"/>
      <c r="F601" s="674"/>
      <c r="G601" s="674"/>
      <c r="H601" s="674"/>
      <c r="I601" s="674"/>
      <c r="J601" s="674"/>
      <c r="K601" s="673"/>
      <c r="L601" s="12"/>
      <c r="P601" s="610"/>
      <c r="Q601" s="610"/>
    </row>
    <row r="602" spans="1:23" s="63" customFormat="1" ht="18" customHeight="1" x14ac:dyDescent="0.25">
      <c r="A602" s="669" t="s">
        <v>217</v>
      </c>
      <c r="B602" s="668"/>
      <c r="C602" s="668"/>
      <c r="D602" s="668"/>
      <c r="E602" s="668"/>
      <c r="F602" s="668"/>
      <c r="G602" s="668"/>
      <c r="H602" s="668"/>
      <c r="I602" s="668"/>
      <c r="J602" s="668"/>
      <c r="K602" s="667"/>
      <c r="L602" s="24">
        <f>L603</f>
        <v>166.5</v>
      </c>
      <c r="N602" s="672"/>
      <c r="O602" s="672"/>
      <c r="P602" s="672"/>
      <c r="Q602" s="672"/>
      <c r="R602" s="672"/>
      <c r="S602" s="672"/>
      <c r="T602" s="672"/>
      <c r="U602" s="672"/>
      <c r="V602" s="672"/>
      <c r="W602" s="672"/>
    </row>
    <row r="603" spans="1:23" s="63" customFormat="1" ht="16.5" customHeight="1" x14ac:dyDescent="0.25">
      <c r="A603" s="669" t="s">
        <v>216</v>
      </c>
      <c r="B603" s="668"/>
      <c r="C603" s="668"/>
      <c r="D603" s="668"/>
      <c r="E603" s="671"/>
      <c r="F603" s="671"/>
      <c r="G603" s="671"/>
      <c r="H603" s="671"/>
      <c r="I603" s="671"/>
      <c r="J603" s="671"/>
      <c r="K603" s="670"/>
      <c r="L603" s="24">
        <f>L37+L77+L110+L138+L178+L238+L297+L411+L431+L438+L446+L462+L481+L487+L499</f>
        <v>166.5</v>
      </c>
      <c r="P603" s="610"/>
      <c r="Q603" s="610"/>
    </row>
    <row r="604" spans="1:23" s="63" customFormat="1" ht="14.25" customHeight="1" thickBot="1" x14ac:dyDescent="0.3">
      <c r="A604" s="669" t="s">
        <v>215</v>
      </c>
      <c r="B604" s="668"/>
      <c r="C604" s="668"/>
      <c r="D604" s="668"/>
      <c r="E604" s="668"/>
      <c r="F604" s="668"/>
      <c r="G604" s="668"/>
      <c r="H604" s="668"/>
      <c r="I604" s="668"/>
      <c r="J604" s="668"/>
      <c r="K604" s="667"/>
      <c r="L604" s="24"/>
      <c r="P604" s="610"/>
      <c r="Q604" s="610"/>
    </row>
    <row r="605" spans="1:23" s="63" customFormat="1" ht="27" customHeight="1" thickBot="1" x14ac:dyDescent="0.3">
      <c r="A605" s="666" t="s">
        <v>8</v>
      </c>
      <c r="B605" s="665"/>
      <c r="C605" s="665"/>
      <c r="D605" s="665"/>
      <c r="E605" s="665"/>
      <c r="F605" s="665"/>
      <c r="G605" s="665"/>
      <c r="H605" s="665"/>
      <c r="I605" s="665"/>
      <c r="J605" s="665"/>
      <c r="K605" s="664"/>
      <c r="L605" s="38">
        <f>L606+L607</f>
        <v>0</v>
      </c>
      <c r="P605" s="610"/>
      <c r="Q605" s="610"/>
    </row>
    <row r="606" spans="1:23" s="63" customFormat="1" ht="15.6" customHeight="1" x14ac:dyDescent="0.25">
      <c r="A606" s="663" t="s">
        <v>214</v>
      </c>
      <c r="B606" s="662"/>
      <c r="C606" s="662"/>
      <c r="D606" s="662"/>
      <c r="E606" s="661"/>
      <c r="F606" s="661"/>
      <c r="G606" s="661"/>
      <c r="H606" s="661"/>
      <c r="I606" s="661"/>
      <c r="J606" s="661"/>
      <c r="K606" s="660"/>
      <c r="L606" s="659">
        <v>0</v>
      </c>
      <c r="P606" s="610"/>
      <c r="Q606" s="610"/>
    </row>
    <row r="607" spans="1:23" s="63" customFormat="1" ht="17.25" customHeight="1" x14ac:dyDescent="0.25">
      <c r="A607" s="658" t="s">
        <v>6</v>
      </c>
      <c r="B607" s="657"/>
      <c r="C607" s="657"/>
      <c r="D607" s="657"/>
      <c r="E607" s="657"/>
      <c r="F607" s="657"/>
      <c r="G607" s="657"/>
      <c r="H607" s="657"/>
      <c r="I607" s="657"/>
      <c r="J607" s="657"/>
      <c r="K607" s="656"/>
      <c r="L607" s="24">
        <v>0</v>
      </c>
      <c r="P607" s="610"/>
      <c r="Q607" s="610"/>
    </row>
    <row r="608" spans="1:23" s="63" customFormat="1" ht="17.25" customHeight="1" x14ac:dyDescent="0.25">
      <c r="A608" s="653" t="s">
        <v>213</v>
      </c>
      <c r="B608" s="652"/>
      <c r="C608" s="652"/>
      <c r="D608" s="652"/>
      <c r="E608" s="652"/>
      <c r="F608" s="652"/>
      <c r="G608" s="652"/>
      <c r="H608" s="652"/>
      <c r="I608" s="652"/>
      <c r="J608" s="652"/>
      <c r="K608" s="655"/>
      <c r="L608" s="650"/>
      <c r="M608" s="649"/>
      <c r="P608" s="610"/>
      <c r="Q608" s="610"/>
    </row>
    <row r="609" spans="1:17" s="63" customFormat="1" ht="17.25" customHeight="1" x14ac:dyDescent="0.25">
      <c r="A609" s="653" t="s">
        <v>212</v>
      </c>
      <c r="B609" s="652"/>
      <c r="C609" s="652"/>
      <c r="D609" s="652"/>
      <c r="E609" s="652"/>
      <c r="F609" s="652"/>
      <c r="G609" s="652"/>
      <c r="H609" s="652"/>
      <c r="I609" s="652"/>
      <c r="J609" s="652"/>
      <c r="K609" s="651"/>
      <c r="L609" s="654"/>
      <c r="M609" s="649"/>
      <c r="P609" s="610"/>
      <c r="Q609" s="610"/>
    </row>
    <row r="610" spans="1:17" s="63" customFormat="1" ht="17.25" customHeight="1" x14ac:dyDescent="0.25">
      <c r="A610" s="653" t="s">
        <v>3</v>
      </c>
      <c r="B610" s="652"/>
      <c r="C610" s="652"/>
      <c r="D610" s="652"/>
      <c r="E610" s="652"/>
      <c r="F610" s="652"/>
      <c r="G610" s="652"/>
      <c r="H610" s="652"/>
      <c r="I610" s="652"/>
      <c r="J610" s="652"/>
      <c r="K610" s="651"/>
      <c r="L610" s="650"/>
      <c r="M610" s="649"/>
      <c r="P610" s="610"/>
      <c r="Q610" s="610"/>
    </row>
    <row r="611" spans="1:17" s="63" customFormat="1" ht="15.75" customHeight="1" thickBot="1" x14ac:dyDescent="0.3">
      <c r="A611" s="648" t="s">
        <v>211</v>
      </c>
      <c r="B611" s="647"/>
      <c r="C611" s="647"/>
      <c r="D611" s="647"/>
      <c r="E611" s="647"/>
      <c r="F611" s="647"/>
      <c r="G611" s="647"/>
      <c r="H611" s="647"/>
      <c r="I611" s="647"/>
      <c r="J611" s="647"/>
      <c r="K611" s="646"/>
      <c r="L611" s="645">
        <f>L586+L605</f>
        <v>20737.5</v>
      </c>
      <c r="P611" s="610"/>
      <c r="Q611" s="610"/>
    </row>
    <row r="612" spans="1:17" s="63" customFormat="1" ht="18.75" customHeight="1" x14ac:dyDescent="0.25">
      <c r="A612" s="644" t="s">
        <v>1</v>
      </c>
      <c r="B612" s="643"/>
      <c r="C612" s="643"/>
      <c r="D612" s="643"/>
      <c r="E612" s="643"/>
      <c r="F612" s="643"/>
      <c r="G612" s="643"/>
      <c r="H612" s="643"/>
      <c r="I612" s="643"/>
      <c r="J612" s="643"/>
      <c r="K612" s="642"/>
      <c r="L612" s="641"/>
      <c r="P612" s="610"/>
      <c r="Q612" s="610"/>
    </row>
    <row r="613" spans="1:17" s="63" customFormat="1" ht="15.75" customHeight="1" thickBot="1" x14ac:dyDescent="0.3">
      <c r="A613" s="640" t="s">
        <v>0</v>
      </c>
      <c r="B613" s="639"/>
      <c r="C613" s="639"/>
      <c r="D613" s="639"/>
      <c r="E613" s="639"/>
      <c r="F613" s="639"/>
      <c r="G613" s="639"/>
      <c r="H613" s="639"/>
      <c r="I613" s="639"/>
      <c r="J613" s="639"/>
      <c r="K613" s="638"/>
      <c r="L613" s="637">
        <v>2001.7</v>
      </c>
      <c r="P613" s="610"/>
      <c r="Q613" s="610"/>
    </row>
    <row r="614" spans="1:17" s="63" customFormat="1" ht="0.6" hidden="1" customHeight="1" x14ac:dyDescent="0.25">
      <c r="A614" s="75"/>
      <c r="B614" s="636"/>
      <c r="C614" s="77"/>
      <c r="D614" s="77"/>
      <c r="E614" s="77"/>
      <c r="F614" s="77"/>
      <c r="G614" s="77"/>
      <c r="H614" s="77"/>
      <c r="I614" s="77"/>
      <c r="J614" s="77"/>
      <c r="K614" s="77"/>
      <c r="L614" s="77"/>
      <c r="M614" s="77"/>
      <c r="N614" s="77"/>
      <c r="O614" s="77"/>
      <c r="P614" s="610"/>
      <c r="Q614" s="610"/>
    </row>
    <row r="615" spans="1:17" s="63" customFormat="1" ht="13.15" hidden="1" customHeight="1" x14ac:dyDescent="0.25">
      <c r="A615" s="70"/>
      <c r="B615" s="70"/>
      <c r="C615" s="70"/>
      <c r="D615" s="635"/>
      <c r="E615" s="635"/>
      <c r="P615" s="610"/>
      <c r="Q615" s="610"/>
    </row>
    <row r="616" spans="1:17" s="63" customFormat="1" ht="48.6" hidden="1" customHeight="1" x14ac:dyDescent="0.25">
      <c r="A616" s="65"/>
      <c r="B616" s="64"/>
      <c r="C616" s="64"/>
      <c r="D616" s="64"/>
      <c r="E616" s="64"/>
      <c r="P616" s="610"/>
      <c r="Q616" s="610"/>
    </row>
    <row r="617" spans="1:17" s="63" customFormat="1" ht="13.15" hidden="1" customHeight="1" x14ac:dyDescent="0.25">
      <c r="A617" s="634"/>
      <c r="B617" s="632"/>
      <c r="C617" s="633"/>
      <c r="D617" s="633"/>
      <c r="E617" s="633"/>
      <c r="P617" s="610"/>
      <c r="Q617" s="610"/>
    </row>
    <row r="618" spans="1:17" s="63" customFormat="1" ht="0.6" customHeight="1" x14ac:dyDescent="0.25">
      <c r="A618" s="7"/>
      <c r="B618" s="628"/>
      <c r="C618" s="628"/>
      <c r="D618" s="7"/>
      <c r="E618" s="7"/>
      <c r="P618" s="610"/>
      <c r="Q618" s="610"/>
    </row>
    <row r="619" spans="1:17" s="63" customFormat="1" ht="14.25" hidden="1" customHeight="1" x14ac:dyDescent="0.25">
      <c r="A619" s="629"/>
      <c r="B619" s="632"/>
      <c r="C619" s="632"/>
      <c r="D619" s="632"/>
      <c r="E619" s="632"/>
      <c r="G619" s="631"/>
      <c r="H619" s="631"/>
      <c r="P619" s="610"/>
      <c r="Q619" s="610"/>
    </row>
    <row r="620" spans="1:17" s="63" customFormat="1" ht="14.25" hidden="1" customHeight="1" x14ac:dyDescent="0.25">
      <c r="A620" s="629"/>
      <c r="B620" s="630"/>
      <c r="C620" s="630"/>
      <c r="D620" s="629"/>
      <c r="E620" s="629"/>
      <c r="P620" s="610"/>
      <c r="Q620" s="610"/>
    </row>
    <row r="621" spans="1:17" s="63" customFormat="1" ht="14.25" hidden="1" customHeight="1" x14ac:dyDescent="0.25">
      <c r="A621" s="629"/>
      <c r="B621" s="629"/>
      <c r="C621" s="629"/>
      <c r="D621" s="629"/>
      <c r="E621" s="629"/>
      <c r="P621" s="610"/>
      <c r="Q621" s="610"/>
    </row>
    <row r="622" spans="1:17" s="63" customFormat="1" ht="14.25" hidden="1" customHeight="1" x14ac:dyDescent="0.25">
      <c r="A622" s="629"/>
      <c r="B622" s="629"/>
      <c r="C622" s="629"/>
      <c r="D622" s="629"/>
      <c r="E622" s="629"/>
      <c r="P622" s="610"/>
      <c r="Q622" s="610"/>
    </row>
    <row r="623" spans="1:17" s="63" customFormat="1" ht="14.25" hidden="1" customHeight="1" x14ac:dyDescent="0.25">
      <c r="A623" s="629"/>
      <c r="B623" s="629"/>
      <c r="C623" s="629"/>
      <c r="D623" s="629"/>
      <c r="E623" s="629"/>
      <c r="P623" s="610"/>
      <c r="Q623" s="610"/>
    </row>
    <row r="624" spans="1:17" s="63" customFormat="1" ht="14.25" hidden="1" customHeight="1" x14ac:dyDescent="0.25">
      <c r="A624" s="629"/>
      <c r="B624" s="629"/>
      <c r="C624" s="629"/>
      <c r="D624" s="629"/>
      <c r="E624" s="629"/>
      <c r="P624" s="610"/>
      <c r="Q624" s="610"/>
    </row>
    <row r="625" spans="1:17" s="63" customFormat="1" ht="14.25" hidden="1" customHeight="1" x14ac:dyDescent="0.25">
      <c r="A625" s="629"/>
      <c r="B625" s="629"/>
      <c r="C625" s="629"/>
      <c r="D625" s="629"/>
      <c r="E625" s="629"/>
      <c r="P625" s="610"/>
      <c r="Q625" s="610"/>
    </row>
    <row r="626" spans="1:17" s="63" customFormat="1" ht="14.25" hidden="1" customHeight="1" x14ac:dyDescent="0.25">
      <c r="A626" s="629"/>
      <c r="B626" s="629"/>
      <c r="C626" s="629"/>
      <c r="D626" s="629"/>
      <c r="E626" s="629"/>
      <c r="P626" s="610"/>
      <c r="Q626" s="610"/>
    </row>
    <row r="627" spans="1:17" s="63" customFormat="1" ht="14.25" hidden="1" customHeight="1" x14ac:dyDescent="0.25">
      <c r="A627" s="629"/>
      <c r="B627" s="629"/>
      <c r="C627" s="629"/>
      <c r="D627" s="629"/>
      <c r="E627" s="629"/>
      <c r="P627" s="610"/>
      <c r="Q627" s="610"/>
    </row>
    <row r="628" spans="1:17" s="63" customFormat="1" ht="13.5" hidden="1" customHeight="1" x14ac:dyDescent="0.25">
      <c r="A628" s="7"/>
      <c r="B628" s="628"/>
      <c r="C628" s="628"/>
      <c r="D628" s="7"/>
      <c r="E628" s="7"/>
      <c r="P628" s="610"/>
      <c r="Q628" s="610"/>
    </row>
    <row r="629" spans="1:17" s="63" customFormat="1" ht="13.5" hidden="1" customHeight="1" x14ac:dyDescent="0.25">
      <c r="A629" s="627"/>
      <c r="B629" s="626"/>
      <c r="C629" s="626"/>
      <c r="D629" s="625"/>
      <c r="E629" s="625"/>
      <c r="P629" s="610"/>
      <c r="Q629" s="610"/>
    </row>
    <row r="630" spans="1:17" s="63" customFormat="1" ht="13.5" hidden="1" customHeight="1" x14ac:dyDescent="0.25">
      <c r="B630" s="624"/>
      <c r="C630" s="624"/>
      <c r="D630" s="623"/>
      <c r="E630" s="623"/>
      <c r="P630" s="610"/>
      <c r="Q630" s="610"/>
    </row>
    <row r="631" spans="1:17" s="63" customFormat="1" ht="12.75" hidden="1" customHeight="1" x14ac:dyDescent="0.25">
      <c r="B631" s="624"/>
      <c r="C631" s="624"/>
      <c r="D631" s="623"/>
      <c r="E631" s="623"/>
      <c r="P631" s="610"/>
      <c r="Q631" s="610"/>
    </row>
    <row r="632" spans="1:17" s="63" customFormat="1" ht="13.5" hidden="1" customHeight="1" x14ac:dyDescent="0.25">
      <c r="A632" s="622"/>
      <c r="B632" s="622"/>
      <c r="C632" s="622"/>
      <c r="D632" s="622"/>
      <c r="E632" s="622"/>
      <c r="F632" s="622"/>
      <c r="P632" s="610"/>
      <c r="Q632" s="610"/>
    </row>
    <row r="633" spans="1:17" s="63" customFormat="1" ht="13.5" hidden="1" customHeight="1" x14ac:dyDescent="0.25">
      <c r="C633" s="621"/>
      <c r="D633" s="621"/>
      <c r="E633" s="621"/>
      <c r="G633" s="620"/>
      <c r="H633" s="620"/>
      <c r="P633" s="610"/>
      <c r="Q633" s="610"/>
    </row>
    <row r="634" spans="1:17" ht="12" customHeight="1" x14ac:dyDescent="0.25">
      <c r="A634" s="606"/>
      <c r="C634" s="619"/>
      <c r="D634" s="619"/>
      <c r="E634" s="619"/>
      <c r="F634" s="617"/>
      <c r="G634" s="617"/>
      <c r="H634" s="618"/>
      <c r="I634" s="617"/>
      <c r="J634" s="617"/>
      <c r="K634" s="617"/>
      <c r="L634" s="616"/>
      <c r="P634" s="610"/>
      <c r="Q634" s="610"/>
    </row>
    <row r="635" spans="1:17" x14ac:dyDescent="0.25">
      <c r="A635" s="606"/>
      <c r="I635" s="615"/>
      <c r="J635" s="615"/>
      <c r="K635" s="615"/>
      <c r="P635" s="610"/>
      <c r="Q635" s="610"/>
    </row>
    <row r="636" spans="1:17" x14ac:dyDescent="0.25">
      <c r="A636" s="606"/>
      <c r="I636" s="615"/>
      <c r="J636" s="615"/>
      <c r="K636" s="614"/>
      <c r="L636" s="613"/>
      <c r="P636" s="610"/>
      <c r="Q636" s="610"/>
    </row>
    <row r="637" spans="1:17" x14ac:dyDescent="0.25">
      <c r="A637" s="606"/>
      <c r="K637" s="611"/>
      <c r="L637" s="611"/>
      <c r="P637" s="610"/>
      <c r="Q637" s="610"/>
    </row>
    <row r="638" spans="1:17" x14ac:dyDescent="0.25">
      <c r="A638" s="606"/>
      <c r="P638" s="610"/>
      <c r="Q638" s="610"/>
    </row>
    <row r="639" spans="1:17" x14ac:dyDescent="0.25">
      <c r="A639" s="606"/>
      <c r="K639" s="611"/>
      <c r="L639" s="611"/>
      <c r="P639" s="610"/>
      <c r="Q639" s="610"/>
    </row>
    <row r="640" spans="1:17" x14ac:dyDescent="0.25">
      <c r="A640" s="606"/>
      <c r="P640" s="610"/>
      <c r="Q640" s="610"/>
    </row>
    <row r="641" spans="1:17" x14ac:dyDescent="0.25">
      <c r="A641" s="606"/>
      <c r="P641" s="610"/>
      <c r="Q641" s="610"/>
    </row>
    <row r="642" spans="1:17" x14ac:dyDescent="0.25">
      <c r="A642" s="606"/>
      <c r="K642" s="612"/>
      <c r="L642" s="613"/>
      <c r="P642" s="610"/>
      <c r="Q642" s="610"/>
    </row>
    <row r="643" spans="1:17" x14ac:dyDescent="0.25">
      <c r="A643" s="606"/>
      <c r="K643" s="611"/>
      <c r="L643" s="611"/>
      <c r="P643" s="610"/>
      <c r="Q643" s="610"/>
    </row>
    <row r="644" spans="1:17" x14ac:dyDescent="0.25">
      <c r="A644" s="606"/>
      <c r="P644" s="610"/>
      <c r="Q644" s="610"/>
    </row>
    <row r="645" spans="1:17" x14ac:dyDescent="0.25">
      <c r="A645" s="606"/>
      <c r="K645" s="611"/>
      <c r="L645" s="611"/>
      <c r="P645" s="610"/>
      <c r="Q645" s="610"/>
    </row>
    <row r="646" spans="1:17" x14ac:dyDescent="0.25">
      <c r="A646" s="606"/>
      <c r="P646" s="610"/>
      <c r="Q646" s="610"/>
    </row>
    <row r="647" spans="1:17" x14ac:dyDescent="0.25">
      <c r="A647" s="606"/>
      <c r="K647" s="612"/>
      <c r="P647" s="610"/>
      <c r="Q647" s="610"/>
    </row>
    <row r="648" spans="1:17" x14ac:dyDescent="0.25">
      <c r="A648" s="606"/>
      <c r="K648" s="611"/>
      <c r="P648" s="610"/>
      <c r="Q648" s="610"/>
    </row>
    <row r="649" spans="1:17" x14ac:dyDescent="0.25">
      <c r="A649" s="606"/>
      <c r="P649" s="610"/>
      <c r="Q649" s="610"/>
    </row>
    <row r="650" spans="1:17" x14ac:dyDescent="0.25">
      <c r="A650" s="606"/>
      <c r="K650" s="611"/>
      <c r="P650" s="610"/>
      <c r="Q650" s="610"/>
    </row>
    <row r="651" spans="1:17" x14ac:dyDescent="0.25">
      <c r="A651" s="606"/>
      <c r="P651" s="610"/>
      <c r="Q651" s="610"/>
    </row>
    <row r="652" spans="1:17" x14ac:dyDescent="0.25">
      <c r="A652" s="606"/>
      <c r="P652" s="610"/>
      <c r="Q652" s="610"/>
    </row>
    <row r="653" spans="1:17" x14ac:dyDescent="0.25">
      <c r="A653" s="606"/>
      <c r="P653" s="610"/>
      <c r="Q653" s="610"/>
    </row>
    <row r="654" spans="1:17" x14ac:dyDescent="0.25">
      <c r="A654" s="606"/>
      <c r="P654" s="610"/>
      <c r="Q654" s="610"/>
    </row>
    <row r="655" spans="1:17" x14ac:dyDescent="0.25">
      <c r="A655" s="606"/>
      <c r="P655" s="610"/>
      <c r="Q655" s="610"/>
    </row>
    <row r="656" spans="1:17" x14ac:dyDescent="0.25">
      <c r="A656" s="606"/>
      <c r="P656" s="610"/>
      <c r="Q656" s="610"/>
    </row>
    <row r="657" spans="1:17" x14ac:dyDescent="0.25">
      <c r="A657" s="606"/>
      <c r="P657" s="610"/>
      <c r="Q657" s="610"/>
    </row>
    <row r="658" spans="1:17" x14ac:dyDescent="0.25">
      <c r="A658" s="606"/>
      <c r="P658" s="610"/>
      <c r="Q658" s="610"/>
    </row>
    <row r="659" spans="1:17" x14ac:dyDescent="0.25">
      <c r="A659" s="606"/>
      <c r="P659" s="610"/>
      <c r="Q659" s="610"/>
    </row>
    <row r="660" spans="1:17" x14ac:dyDescent="0.25">
      <c r="A660" s="606"/>
      <c r="P660" s="610"/>
      <c r="Q660" s="610"/>
    </row>
    <row r="661" spans="1:17" x14ac:dyDescent="0.25">
      <c r="A661" s="606"/>
      <c r="P661" s="610"/>
      <c r="Q661" s="610"/>
    </row>
    <row r="662" spans="1:17" x14ac:dyDescent="0.25">
      <c r="A662" s="606"/>
      <c r="P662" s="610"/>
      <c r="Q662" s="610"/>
    </row>
    <row r="663" spans="1:17" x14ac:dyDescent="0.25">
      <c r="A663" s="606"/>
      <c r="P663" s="610"/>
      <c r="Q663" s="610"/>
    </row>
    <row r="664" spans="1:17" x14ac:dyDescent="0.25">
      <c r="A664" s="606"/>
      <c r="P664" s="610"/>
      <c r="Q664" s="610"/>
    </row>
    <row r="665" spans="1:17" x14ac:dyDescent="0.25">
      <c r="A665" s="606"/>
      <c r="P665" s="610"/>
      <c r="Q665" s="610"/>
    </row>
    <row r="666" spans="1:17" x14ac:dyDescent="0.25">
      <c r="A666" s="606"/>
      <c r="P666" s="610"/>
      <c r="Q666" s="610"/>
    </row>
    <row r="667" spans="1:17" x14ac:dyDescent="0.25">
      <c r="A667" s="606"/>
      <c r="P667" s="610"/>
      <c r="Q667" s="610"/>
    </row>
    <row r="668" spans="1:17" x14ac:dyDescent="0.25">
      <c r="A668" s="606"/>
      <c r="P668" s="610"/>
      <c r="Q668" s="610"/>
    </row>
    <row r="669" spans="1:17" x14ac:dyDescent="0.25">
      <c r="A669" s="606"/>
      <c r="P669" s="610"/>
      <c r="Q669" s="610"/>
    </row>
    <row r="670" spans="1:17" x14ac:dyDescent="0.25">
      <c r="A670" s="606"/>
      <c r="P670" s="610"/>
      <c r="Q670" s="610"/>
    </row>
    <row r="671" spans="1:17" x14ac:dyDescent="0.25">
      <c r="A671" s="606"/>
      <c r="P671" s="610"/>
      <c r="Q671" s="610"/>
    </row>
    <row r="672" spans="1:17" x14ac:dyDescent="0.25">
      <c r="A672" s="606"/>
      <c r="P672" s="610"/>
      <c r="Q672" s="610"/>
    </row>
    <row r="673" spans="1:17" x14ac:dyDescent="0.25">
      <c r="A673" s="606"/>
      <c r="P673" s="610"/>
      <c r="Q673" s="610"/>
    </row>
    <row r="674" spans="1:17" x14ac:dyDescent="0.25">
      <c r="A674" s="606"/>
      <c r="P674" s="610"/>
      <c r="Q674" s="610"/>
    </row>
    <row r="675" spans="1:17" x14ac:dyDescent="0.25">
      <c r="A675" s="606"/>
      <c r="P675" s="610"/>
      <c r="Q675" s="610"/>
    </row>
    <row r="676" spans="1:17" x14ac:dyDescent="0.25">
      <c r="A676" s="606"/>
      <c r="P676" s="610"/>
      <c r="Q676" s="610"/>
    </row>
    <row r="677" spans="1:17" x14ac:dyDescent="0.25">
      <c r="A677" s="606"/>
      <c r="P677" s="610"/>
      <c r="Q677" s="610"/>
    </row>
    <row r="678" spans="1:17" x14ac:dyDescent="0.25">
      <c r="A678" s="606"/>
      <c r="P678" s="610"/>
      <c r="Q678" s="610"/>
    </row>
    <row r="679" spans="1:17" x14ac:dyDescent="0.25">
      <c r="A679" s="606"/>
    </row>
    <row r="680" spans="1:17" x14ac:dyDescent="0.25">
      <c r="A680" s="606"/>
    </row>
    <row r="681" spans="1:17" x14ac:dyDescent="0.25">
      <c r="A681" s="606"/>
    </row>
    <row r="682" spans="1:17" x14ac:dyDescent="0.25">
      <c r="A682" s="606"/>
    </row>
    <row r="683" spans="1:17" x14ac:dyDescent="0.25">
      <c r="A683" s="606"/>
    </row>
    <row r="684" spans="1:17" x14ac:dyDescent="0.25">
      <c r="A684" s="606"/>
    </row>
    <row r="685" spans="1:17" x14ac:dyDescent="0.25">
      <c r="A685" s="606"/>
    </row>
    <row r="686" spans="1:17" x14ac:dyDescent="0.25">
      <c r="A686" s="606"/>
    </row>
    <row r="687" spans="1:17" x14ac:dyDescent="0.25">
      <c r="A687" s="606"/>
    </row>
    <row r="688" spans="1:17" x14ac:dyDescent="0.25">
      <c r="A688" s="606"/>
    </row>
    <row r="689" spans="1:1" x14ac:dyDescent="0.25">
      <c r="A689" s="606"/>
    </row>
    <row r="690" spans="1:1" x14ac:dyDescent="0.25">
      <c r="A690" s="606"/>
    </row>
    <row r="691" spans="1:1" x14ac:dyDescent="0.25">
      <c r="A691" s="606"/>
    </row>
    <row r="692" spans="1:1" x14ac:dyDescent="0.25">
      <c r="A692" s="606"/>
    </row>
    <row r="693" spans="1:1" x14ac:dyDescent="0.25">
      <c r="A693" s="606"/>
    </row>
    <row r="694" spans="1:1" x14ac:dyDescent="0.25">
      <c r="A694" s="606"/>
    </row>
    <row r="695" spans="1:1" x14ac:dyDescent="0.25">
      <c r="A695" s="606"/>
    </row>
    <row r="696" spans="1:1" x14ac:dyDescent="0.25">
      <c r="A696" s="606"/>
    </row>
    <row r="697" spans="1:1" x14ac:dyDescent="0.25">
      <c r="A697" s="606"/>
    </row>
    <row r="698" spans="1:1" x14ac:dyDescent="0.25">
      <c r="A698" s="606"/>
    </row>
    <row r="699" spans="1:1" x14ac:dyDescent="0.25">
      <c r="A699" s="606"/>
    </row>
    <row r="700" spans="1:1" x14ac:dyDescent="0.25">
      <c r="A700" s="606"/>
    </row>
    <row r="701" spans="1:1" x14ac:dyDescent="0.25">
      <c r="A701" s="606"/>
    </row>
    <row r="702" spans="1:1" x14ac:dyDescent="0.25">
      <c r="A702" s="606"/>
    </row>
    <row r="703" spans="1:1" x14ac:dyDescent="0.25">
      <c r="A703" s="606"/>
    </row>
    <row r="704" spans="1:1" x14ac:dyDescent="0.25">
      <c r="A704" s="606"/>
    </row>
    <row r="705" spans="1:1" x14ac:dyDescent="0.25">
      <c r="A705" s="606"/>
    </row>
    <row r="706" spans="1:1" x14ac:dyDescent="0.25">
      <c r="A706" s="606"/>
    </row>
    <row r="707" spans="1:1" x14ac:dyDescent="0.25">
      <c r="A707" s="606"/>
    </row>
    <row r="708" spans="1:1" x14ac:dyDescent="0.25">
      <c r="A708" s="606"/>
    </row>
    <row r="709" spans="1:1" x14ac:dyDescent="0.25">
      <c r="A709" s="606"/>
    </row>
    <row r="710" spans="1:1" x14ac:dyDescent="0.25">
      <c r="A710" s="606"/>
    </row>
    <row r="711" spans="1:1" x14ac:dyDescent="0.25">
      <c r="A711" s="606"/>
    </row>
    <row r="712" spans="1:1" x14ac:dyDescent="0.25">
      <c r="A712" s="606"/>
    </row>
    <row r="713" spans="1:1" x14ac:dyDescent="0.25">
      <c r="A713" s="606"/>
    </row>
  </sheetData>
  <mergeCells count="1011">
    <mergeCell ref="N562:N565"/>
    <mergeCell ref="V516:W517"/>
    <mergeCell ref="J425:J428"/>
    <mergeCell ref="M1:O1"/>
    <mergeCell ref="A563:A565"/>
    <mergeCell ref="B566:B569"/>
    <mergeCell ref="C566:C569"/>
    <mergeCell ref="A567:A569"/>
    <mergeCell ref="B570:B573"/>
    <mergeCell ref="C570:C573"/>
    <mergeCell ref="A571:A573"/>
    <mergeCell ref="D562:D565"/>
    <mergeCell ref="D566:D569"/>
    <mergeCell ref="D570:D573"/>
    <mergeCell ref="E566:E569"/>
    <mergeCell ref="B562:B565"/>
    <mergeCell ref="C562:C565"/>
    <mergeCell ref="G554:G561"/>
    <mergeCell ref="H554:H561"/>
    <mergeCell ref="N602:W602"/>
    <mergeCell ref="F558:F561"/>
    <mergeCell ref="E554:E557"/>
    <mergeCell ref="N501:N503"/>
    <mergeCell ref="O501:O503"/>
    <mergeCell ref="H562:H573"/>
    <mergeCell ref="G562:G573"/>
    <mergeCell ref="M562:M565"/>
    <mergeCell ref="C41:L43"/>
    <mergeCell ref="B41:B43"/>
    <mergeCell ref="A41:A43"/>
    <mergeCell ref="N273:N274"/>
    <mergeCell ref="O273:O274"/>
    <mergeCell ref="C448:C451"/>
    <mergeCell ref="N510:N511"/>
    <mergeCell ref="J570:J573"/>
    <mergeCell ref="J550:J553"/>
    <mergeCell ref="I485:I490"/>
    <mergeCell ref="I479:I484"/>
    <mergeCell ref="H448:H451"/>
    <mergeCell ref="H472:H475"/>
    <mergeCell ref="C464:C467"/>
    <mergeCell ref="C452:C455"/>
    <mergeCell ref="J436:J439"/>
    <mergeCell ref="J440:J443"/>
    <mergeCell ref="J448:J451"/>
    <mergeCell ref="C496:C500"/>
    <mergeCell ref="J460:J463"/>
    <mergeCell ref="F440:F443"/>
    <mergeCell ref="H436:H443"/>
    <mergeCell ref="C456:C459"/>
    <mergeCell ref="G479:G484"/>
    <mergeCell ref="C444:C447"/>
    <mergeCell ref="M570:M573"/>
    <mergeCell ref="N570:N573"/>
    <mergeCell ref="G496:G500"/>
    <mergeCell ref="H501:H503"/>
    <mergeCell ref="G452:G455"/>
    <mergeCell ref="C478:L478"/>
    <mergeCell ref="F468:F470"/>
    <mergeCell ref="I460:I475"/>
    <mergeCell ref="C460:C463"/>
    <mergeCell ref="C485:C488"/>
    <mergeCell ref="D501:D503"/>
    <mergeCell ref="G519:G527"/>
    <mergeCell ref="F519:F521"/>
    <mergeCell ref="H496:H500"/>
    <mergeCell ref="N440:N441"/>
    <mergeCell ref="M525:M526"/>
    <mergeCell ref="H543:H553"/>
    <mergeCell ref="D554:D557"/>
    <mergeCell ref="H413:H416"/>
    <mergeCell ref="G425:G428"/>
    <mergeCell ref="G421:G424"/>
    <mergeCell ref="H531:H542"/>
    <mergeCell ref="D528:D530"/>
    <mergeCell ref="D537:D539"/>
    <mergeCell ref="D519:D521"/>
    <mergeCell ref="G504:G512"/>
    <mergeCell ref="J328:J331"/>
    <mergeCell ref="F394:F398"/>
    <mergeCell ref="J319:J323"/>
    <mergeCell ref="M404:M405"/>
    <mergeCell ref="E504:E509"/>
    <mergeCell ref="G513:G518"/>
    <mergeCell ref="D429:F432"/>
    <mergeCell ref="D425:D428"/>
    <mergeCell ref="D436:F439"/>
    <mergeCell ref="I413:I428"/>
    <mergeCell ref="M566:M569"/>
    <mergeCell ref="N566:N569"/>
    <mergeCell ref="O566:O569"/>
    <mergeCell ref="F425:F428"/>
    <mergeCell ref="J394:J395"/>
    <mergeCell ref="H394:H398"/>
    <mergeCell ref="H421:H424"/>
    <mergeCell ref="J464:J467"/>
    <mergeCell ref="J417:J420"/>
    <mergeCell ref="J444:J447"/>
    <mergeCell ref="D558:D561"/>
    <mergeCell ref="H409:H412"/>
    <mergeCell ref="F315:F318"/>
    <mergeCell ref="H315:H318"/>
    <mergeCell ref="D386:D389"/>
    <mergeCell ref="H429:H435"/>
    <mergeCell ref="G436:G443"/>
    <mergeCell ref="G444:G447"/>
    <mergeCell ref="E558:E561"/>
    <mergeCell ref="G346:G349"/>
    <mergeCell ref="I370:I373"/>
    <mergeCell ref="O513:O515"/>
    <mergeCell ref="N506:N507"/>
    <mergeCell ref="I496:I500"/>
    <mergeCell ref="O506:O507"/>
    <mergeCell ref="J496:J500"/>
    <mergeCell ref="N504:N505"/>
    <mergeCell ref="M506:M507"/>
    <mergeCell ref="M510:M511"/>
    <mergeCell ref="J494:J495"/>
    <mergeCell ref="J390:J391"/>
    <mergeCell ref="H390:H393"/>
    <mergeCell ref="H485:H490"/>
    <mergeCell ref="F483:F484"/>
    <mergeCell ref="D513:D515"/>
    <mergeCell ref="E513:E515"/>
    <mergeCell ref="J413:J416"/>
    <mergeCell ref="E501:E503"/>
    <mergeCell ref="D460:F463"/>
    <mergeCell ref="F501:F503"/>
    <mergeCell ref="C413:C416"/>
    <mergeCell ref="D413:D416"/>
    <mergeCell ref="F362:F365"/>
    <mergeCell ref="D378:D381"/>
    <mergeCell ref="H444:H447"/>
    <mergeCell ref="F550:F553"/>
    <mergeCell ref="H378:H381"/>
    <mergeCell ref="G378:G381"/>
    <mergeCell ref="D444:F447"/>
    <mergeCell ref="F452:F455"/>
    <mergeCell ref="O570:O573"/>
    <mergeCell ref="I404:I408"/>
    <mergeCell ref="J404:J405"/>
    <mergeCell ref="J554:J557"/>
    <mergeCell ref="J558:J561"/>
    <mergeCell ref="J429:J435"/>
    <mergeCell ref="J472:J475"/>
    <mergeCell ref="J562:J565"/>
    <mergeCell ref="J566:J569"/>
    <mergeCell ref="O562:O565"/>
    <mergeCell ref="C421:C424"/>
    <mergeCell ref="D399:D403"/>
    <mergeCell ref="H417:H420"/>
    <mergeCell ref="C354:C357"/>
    <mergeCell ref="J307:J310"/>
    <mergeCell ref="H382:H385"/>
    <mergeCell ref="I342:I345"/>
    <mergeCell ref="F417:F420"/>
    <mergeCell ref="J399:J400"/>
    <mergeCell ref="H399:H403"/>
    <mergeCell ref="D491:F493"/>
    <mergeCell ref="D448:D451"/>
    <mergeCell ref="J296:J297"/>
    <mergeCell ref="D452:D455"/>
    <mergeCell ref="G409:G412"/>
    <mergeCell ref="D328:D331"/>
    <mergeCell ref="F366:F369"/>
    <mergeCell ref="G362:G365"/>
    <mergeCell ref="G429:G435"/>
    <mergeCell ref="F386:F389"/>
    <mergeCell ref="M284:M285"/>
    <mergeCell ref="I386:I389"/>
    <mergeCell ref="D456:D459"/>
    <mergeCell ref="F494:F495"/>
    <mergeCell ref="D485:F488"/>
    <mergeCell ref="G464:G467"/>
    <mergeCell ref="G472:G475"/>
    <mergeCell ref="D417:D420"/>
    <mergeCell ref="G491:G495"/>
    <mergeCell ref="F489:F490"/>
    <mergeCell ref="J332:J335"/>
    <mergeCell ref="I346:I349"/>
    <mergeCell ref="G350:G353"/>
    <mergeCell ref="H386:H389"/>
    <mergeCell ref="H374:H377"/>
    <mergeCell ref="C425:C428"/>
    <mergeCell ref="C417:C420"/>
    <mergeCell ref="F421:F423"/>
    <mergeCell ref="F413:F416"/>
    <mergeCell ref="D409:F412"/>
    <mergeCell ref="C292:O292"/>
    <mergeCell ref="D307:D310"/>
    <mergeCell ref="C324:C327"/>
    <mergeCell ref="F358:F361"/>
    <mergeCell ref="F299:F302"/>
    <mergeCell ref="J284:J287"/>
    <mergeCell ref="F284:F287"/>
    <mergeCell ref="E284:E287"/>
    <mergeCell ref="G358:G361"/>
    <mergeCell ref="C346:C349"/>
    <mergeCell ref="F370:F373"/>
    <mergeCell ref="J350:J353"/>
    <mergeCell ref="F324:F327"/>
    <mergeCell ref="F404:F407"/>
    <mergeCell ref="I354:I357"/>
    <mergeCell ref="I382:I385"/>
    <mergeCell ref="I366:I369"/>
    <mergeCell ref="I362:I365"/>
    <mergeCell ref="G386:G389"/>
    <mergeCell ref="J378:J379"/>
    <mergeCell ref="J299:J302"/>
    <mergeCell ref="J303:J306"/>
    <mergeCell ref="J324:J327"/>
    <mergeCell ref="J338:J341"/>
    <mergeCell ref="H370:H373"/>
    <mergeCell ref="H358:H361"/>
    <mergeCell ref="H362:H365"/>
    <mergeCell ref="I350:I353"/>
    <mergeCell ref="H350:H353"/>
    <mergeCell ref="H354:H357"/>
    <mergeCell ref="J336:J337"/>
    <mergeCell ref="C409:C412"/>
    <mergeCell ref="F382:F385"/>
    <mergeCell ref="H319:H323"/>
    <mergeCell ref="H311:H314"/>
    <mergeCell ref="H336:H337"/>
    <mergeCell ref="H328:H331"/>
    <mergeCell ref="J409:J412"/>
    <mergeCell ref="I394:I398"/>
    <mergeCell ref="C350:C353"/>
    <mergeCell ref="J342:J345"/>
    <mergeCell ref="J366:J367"/>
    <mergeCell ref="J382:J383"/>
    <mergeCell ref="J386:J387"/>
    <mergeCell ref="G413:G416"/>
    <mergeCell ref="I409:I412"/>
    <mergeCell ref="G366:G369"/>
    <mergeCell ref="I374:I377"/>
    <mergeCell ref="H366:H369"/>
    <mergeCell ref="I390:I393"/>
    <mergeCell ref="G370:G373"/>
    <mergeCell ref="D324:D327"/>
    <mergeCell ref="C429:C432"/>
    <mergeCell ref="F378:F381"/>
    <mergeCell ref="H268:H271"/>
    <mergeCell ref="H294:H298"/>
    <mergeCell ref="H299:H302"/>
    <mergeCell ref="D272:D275"/>
    <mergeCell ref="F272:F275"/>
    <mergeCell ref="E332:E335"/>
    <mergeCell ref="C211:C214"/>
    <mergeCell ref="C203:C206"/>
    <mergeCell ref="F433:F435"/>
    <mergeCell ref="D240:D243"/>
    <mergeCell ref="C303:C306"/>
    <mergeCell ref="F332:F335"/>
    <mergeCell ref="C336:C337"/>
    <mergeCell ref="D394:D398"/>
    <mergeCell ref="F374:F377"/>
    <mergeCell ref="D303:D306"/>
    <mergeCell ref="H252:H255"/>
    <mergeCell ref="G264:G267"/>
    <mergeCell ref="I260:I263"/>
    <mergeCell ref="G235:G239"/>
    <mergeCell ref="F244:F246"/>
    <mergeCell ref="O181:O182"/>
    <mergeCell ref="N181:N182"/>
    <mergeCell ref="H185:H188"/>
    <mergeCell ref="F211:F212"/>
    <mergeCell ref="N223:N225"/>
    <mergeCell ref="M59:M60"/>
    <mergeCell ref="I59:I62"/>
    <mergeCell ref="J59:J62"/>
    <mergeCell ref="M126:O126"/>
    <mergeCell ref="M165:O165"/>
    <mergeCell ref="G248:G251"/>
    <mergeCell ref="I227:I230"/>
    <mergeCell ref="I240:I243"/>
    <mergeCell ref="J248:J251"/>
    <mergeCell ref="J244:J247"/>
    <mergeCell ref="G203:G206"/>
    <mergeCell ref="F189:F191"/>
    <mergeCell ref="F185:F187"/>
    <mergeCell ref="O223:O225"/>
    <mergeCell ref="H99:H103"/>
    <mergeCell ref="G89:G93"/>
    <mergeCell ref="F112:F115"/>
    <mergeCell ref="J156:J164"/>
    <mergeCell ref="F199:F201"/>
    <mergeCell ref="G181:G184"/>
    <mergeCell ref="H199:H202"/>
    <mergeCell ref="D75:J76"/>
    <mergeCell ref="M71:M72"/>
    <mergeCell ref="J199:J202"/>
    <mergeCell ref="C94:K94"/>
    <mergeCell ref="F84:F85"/>
    <mergeCell ref="H79:H85"/>
    <mergeCell ref="D199:D202"/>
    <mergeCell ref="C193:C198"/>
    <mergeCell ref="J203:J206"/>
    <mergeCell ref="G189:G192"/>
    <mergeCell ref="D207:D210"/>
    <mergeCell ref="D215:D218"/>
    <mergeCell ref="H189:H192"/>
    <mergeCell ref="D203:D206"/>
    <mergeCell ref="G193:G198"/>
    <mergeCell ref="J189:J192"/>
    <mergeCell ref="G211:G214"/>
    <mergeCell ref="H193:H198"/>
    <mergeCell ref="O63:O64"/>
    <mergeCell ref="N71:N72"/>
    <mergeCell ref="I148:I155"/>
    <mergeCell ref="F143:F146"/>
    <mergeCell ref="F102:F103"/>
    <mergeCell ref="J193:J198"/>
    <mergeCell ref="J176:J180"/>
    <mergeCell ref="H181:H184"/>
    <mergeCell ref="N248:N249"/>
    <mergeCell ref="F240:F242"/>
    <mergeCell ref="D244:D247"/>
    <mergeCell ref="I252:I255"/>
    <mergeCell ref="H248:H251"/>
    <mergeCell ref="J268:J271"/>
    <mergeCell ref="D256:D259"/>
    <mergeCell ref="J260:J263"/>
    <mergeCell ref="J264:J267"/>
    <mergeCell ref="D264:D267"/>
    <mergeCell ref="G485:G490"/>
    <mergeCell ref="F448:F451"/>
    <mergeCell ref="H425:H428"/>
    <mergeCell ref="H460:H463"/>
    <mergeCell ref="H452:H455"/>
    <mergeCell ref="G460:G463"/>
    <mergeCell ref="G448:G451"/>
    <mergeCell ref="F456:F459"/>
    <mergeCell ref="H456:H459"/>
    <mergeCell ref="E176:E180"/>
    <mergeCell ref="M181:M182"/>
    <mergeCell ref="J215:J218"/>
    <mergeCell ref="F215:F217"/>
    <mergeCell ref="H479:H484"/>
    <mergeCell ref="H464:H467"/>
    <mergeCell ref="G456:G459"/>
    <mergeCell ref="J276:J279"/>
    <mergeCell ref="F181:F183"/>
    <mergeCell ref="J181:J184"/>
    <mergeCell ref="D522:D524"/>
    <mergeCell ref="J169:J175"/>
    <mergeCell ref="J138:J139"/>
    <mergeCell ref="M127:O127"/>
    <mergeCell ref="M104:O104"/>
    <mergeCell ref="M199:M202"/>
    <mergeCell ref="M203:M204"/>
    <mergeCell ref="I120:I125"/>
    <mergeCell ref="G156:G164"/>
    <mergeCell ref="D193:D198"/>
    <mergeCell ref="A522:A524"/>
    <mergeCell ref="D540:D542"/>
    <mergeCell ref="E540:E542"/>
    <mergeCell ref="F540:F542"/>
    <mergeCell ref="D479:F482"/>
    <mergeCell ref="A540:A542"/>
    <mergeCell ref="B519:B521"/>
    <mergeCell ref="A537:A539"/>
    <mergeCell ref="B537:B539"/>
    <mergeCell ref="C531:C533"/>
    <mergeCell ref="D525:D527"/>
    <mergeCell ref="F303:F306"/>
    <mergeCell ref="B289:K289"/>
    <mergeCell ref="G417:G420"/>
    <mergeCell ref="J354:J357"/>
    <mergeCell ref="H346:H349"/>
    <mergeCell ref="D382:D385"/>
    <mergeCell ref="D358:D361"/>
    <mergeCell ref="D421:D424"/>
    <mergeCell ref="E510:E512"/>
    <mergeCell ref="C472:C475"/>
    <mergeCell ref="B464:B467"/>
    <mergeCell ref="B460:B463"/>
    <mergeCell ref="C516:C518"/>
    <mergeCell ref="C519:C521"/>
    <mergeCell ref="A597:K597"/>
    <mergeCell ref="A472:A475"/>
    <mergeCell ref="B501:B503"/>
    <mergeCell ref="C528:C530"/>
    <mergeCell ref="J519:J521"/>
    <mergeCell ref="H504:H518"/>
    <mergeCell ref="A501:A503"/>
    <mergeCell ref="G501:G503"/>
    <mergeCell ref="C504:C509"/>
    <mergeCell ref="F505:F509"/>
    <mergeCell ref="D504:D509"/>
    <mergeCell ref="D510:D512"/>
    <mergeCell ref="C510:C512"/>
    <mergeCell ref="E516:E518"/>
    <mergeCell ref="F516:F518"/>
    <mergeCell ref="A510:A512"/>
    <mergeCell ref="B510:B512"/>
    <mergeCell ref="J479:J484"/>
    <mergeCell ref="A485:A488"/>
    <mergeCell ref="E525:E527"/>
    <mergeCell ref="E531:E533"/>
    <mergeCell ref="C525:C527"/>
    <mergeCell ref="E528:E530"/>
    <mergeCell ref="A519:A521"/>
    <mergeCell ref="C522:C524"/>
    <mergeCell ref="F562:F565"/>
    <mergeCell ref="E562:E565"/>
    <mergeCell ref="F566:F569"/>
    <mergeCell ref="F570:F573"/>
    <mergeCell ref="B516:B518"/>
    <mergeCell ref="A516:A518"/>
    <mergeCell ref="E534:E536"/>
    <mergeCell ref="E537:E539"/>
    <mergeCell ref="D531:D533"/>
    <mergeCell ref="B522:B524"/>
    <mergeCell ref="A596:K596"/>
    <mergeCell ref="A607:K607"/>
    <mergeCell ref="A603:K603"/>
    <mergeCell ref="A583:L583"/>
    <mergeCell ref="C585:K585"/>
    <mergeCell ref="A586:K586"/>
    <mergeCell ref="A587:K587"/>
    <mergeCell ref="A588:K588"/>
    <mergeCell ref="A590:K590"/>
    <mergeCell ref="A598:K598"/>
    <mergeCell ref="A589:K589"/>
    <mergeCell ref="A613:K613"/>
    <mergeCell ref="A611:K611"/>
    <mergeCell ref="A612:K612"/>
    <mergeCell ref="A602:K602"/>
    <mergeCell ref="B620:C620"/>
    <mergeCell ref="A615:C615"/>
    <mergeCell ref="C614:O614"/>
    <mergeCell ref="A594:K594"/>
    <mergeCell ref="A595:K595"/>
    <mergeCell ref="A632:F632"/>
    <mergeCell ref="B629:C629"/>
    <mergeCell ref="B631:C631"/>
    <mergeCell ref="B630:C630"/>
    <mergeCell ref="B628:C628"/>
    <mergeCell ref="A513:A515"/>
    <mergeCell ref="A534:A536"/>
    <mergeCell ref="B534:B536"/>
    <mergeCell ref="C534:C536"/>
    <mergeCell ref="D534:D536"/>
    <mergeCell ref="A604:K604"/>
    <mergeCell ref="A605:K605"/>
    <mergeCell ref="A606:K606"/>
    <mergeCell ref="A555:A557"/>
    <mergeCell ref="A559:A561"/>
    <mergeCell ref="F546:F549"/>
    <mergeCell ref="E546:E549"/>
    <mergeCell ref="C578:K578"/>
    <mergeCell ref="A600:K600"/>
    <mergeCell ref="A601:K601"/>
    <mergeCell ref="A551:A553"/>
    <mergeCell ref="C513:C515"/>
    <mergeCell ref="C550:C553"/>
    <mergeCell ref="F554:F557"/>
    <mergeCell ref="J537:J539"/>
    <mergeCell ref="J528:J530"/>
    <mergeCell ref="D516:D518"/>
    <mergeCell ref="F513:F515"/>
    <mergeCell ref="C537:C539"/>
    <mergeCell ref="I519:I521"/>
    <mergeCell ref="B618:C618"/>
    <mergeCell ref="B579:K579"/>
    <mergeCell ref="B580:K580"/>
    <mergeCell ref="B540:B542"/>
    <mergeCell ref="C540:C542"/>
    <mergeCell ref="E543:E545"/>
    <mergeCell ref="F543:F545"/>
    <mergeCell ref="E550:E553"/>
    <mergeCell ref="D550:D553"/>
    <mergeCell ref="B550:B553"/>
    <mergeCell ref="A456:A459"/>
    <mergeCell ref="B417:B420"/>
    <mergeCell ref="A479:A482"/>
    <mergeCell ref="B479:B482"/>
    <mergeCell ref="B504:B509"/>
    <mergeCell ref="A504:A509"/>
    <mergeCell ref="B485:B488"/>
    <mergeCell ref="A460:A463"/>
    <mergeCell ref="A425:A428"/>
    <mergeCell ref="B429:B432"/>
    <mergeCell ref="A440:A443"/>
    <mergeCell ref="B452:B455"/>
    <mergeCell ref="B409:B412"/>
    <mergeCell ref="A417:A420"/>
    <mergeCell ref="A409:A412"/>
    <mergeCell ref="B448:B451"/>
    <mergeCell ref="A413:A416"/>
    <mergeCell ref="B425:B428"/>
    <mergeCell ref="A444:A447"/>
    <mergeCell ref="A448:A451"/>
    <mergeCell ref="A452:A455"/>
    <mergeCell ref="B444:B447"/>
    <mergeCell ref="A429:A432"/>
    <mergeCell ref="A421:A424"/>
    <mergeCell ref="B421:B424"/>
    <mergeCell ref="A531:A533"/>
    <mergeCell ref="B531:B533"/>
    <mergeCell ref="B528:B530"/>
    <mergeCell ref="A525:A527"/>
    <mergeCell ref="A528:A530"/>
    <mergeCell ref="J540:J542"/>
    <mergeCell ref="I522:I527"/>
    <mergeCell ref="F531:F533"/>
    <mergeCell ref="B525:B527"/>
    <mergeCell ref="J531:J533"/>
    <mergeCell ref="E522:E524"/>
    <mergeCell ref="B513:B515"/>
    <mergeCell ref="C501:C503"/>
    <mergeCell ref="I491:I495"/>
    <mergeCell ref="B456:B459"/>
    <mergeCell ref="M513:M515"/>
    <mergeCell ref="E519:E521"/>
    <mergeCell ref="H519:H530"/>
    <mergeCell ref="J513:J515"/>
    <mergeCell ref="D496:F500"/>
    <mergeCell ref="H491:H495"/>
    <mergeCell ref="B496:B500"/>
    <mergeCell ref="A496:A500"/>
    <mergeCell ref="J546:J549"/>
    <mergeCell ref="M580:O580"/>
    <mergeCell ref="B554:B557"/>
    <mergeCell ref="C554:C557"/>
    <mergeCell ref="B558:B561"/>
    <mergeCell ref="C558:C561"/>
    <mergeCell ref="M579:O579"/>
    <mergeCell ref="A592:K592"/>
    <mergeCell ref="A593:K593"/>
    <mergeCell ref="A464:A467"/>
    <mergeCell ref="A468:A471"/>
    <mergeCell ref="B468:B471"/>
    <mergeCell ref="B472:B475"/>
    <mergeCell ref="C468:C471"/>
    <mergeCell ref="C479:C482"/>
    <mergeCell ref="C476:K476"/>
    <mergeCell ref="H468:H471"/>
    <mergeCell ref="D189:D192"/>
    <mergeCell ref="G199:G202"/>
    <mergeCell ref="M578:O578"/>
    <mergeCell ref="N513:N515"/>
    <mergeCell ref="M537:M538"/>
    <mergeCell ref="A591:K591"/>
    <mergeCell ref="D464:D467"/>
    <mergeCell ref="G468:G471"/>
    <mergeCell ref="D472:D475"/>
    <mergeCell ref="D468:D471"/>
    <mergeCell ref="B106:B107"/>
    <mergeCell ref="C291:L291"/>
    <mergeCell ref="H276:H279"/>
    <mergeCell ref="M94:O94"/>
    <mergeCell ref="F193:F197"/>
    <mergeCell ref="D211:D214"/>
    <mergeCell ref="D219:D222"/>
    <mergeCell ref="G207:G210"/>
    <mergeCell ref="G223:G226"/>
    <mergeCell ref="D185:D188"/>
    <mergeCell ref="N50:N51"/>
    <mergeCell ref="A350:A353"/>
    <mergeCell ref="A354:A357"/>
    <mergeCell ref="B413:B416"/>
    <mergeCell ref="A203:A206"/>
    <mergeCell ref="A185:A188"/>
    <mergeCell ref="A207:A210"/>
    <mergeCell ref="A193:A198"/>
    <mergeCell ref="A199:A202"/>
    <mergeCell ref="B199:B202"/>
    <mergeCell ref="A9:A10"/>
    <mergeCell ref="C10:L10"/>
    <mergeCell ref="C45:C49"/>
    <mergeCell ref="D45:D49"/>
    <mergeCell ref="B9:B10"/>
    <mergeCell ref="G44:G58"/>
    <mergeCell ref="C9:O9"/>
    <mergeCell ref="F17:F20"/>
    <mergeCell ref="M39:O39"/>
    <mergeCell ref="C39:K39"/>
    <mergeCell ref="B7:O7"/>
    <mergeCell ref="B8:L8"/>
    <mergeCell ref="G11:G30"/>
    <mergeCell ref="H11:H30"/>
    <mergeCell ref="F12:F16"/>
    <mergeCell ref="F26:F28"/>
    <mergeCell ref="D11:F11"/>
    <mergeCell ref="F21:F25"/>
    <mergeCell ref="J31:J32"/>
    <mergeCell ref="A45:A49"/>
    <mergeCell ref="B45:B49"/>
    <mergeCell ref="B11:B38"/>
    <mergeCell ref="J21:J22"/>
    <mergeCell ref="J26:J27"/>
    <mergeCell ref="A11:A38"/>
    <mergeCell ref="C5:C6"/>
    <mergeCell ref="M5:O5"/>
    <mergeCell ref="E5:E6"/>
    <mergeCell ref="H5:H6"/>
    <mergeCell ref="D5:D6"/>
    <mergeCell ref="F5:F6"/>
    <mergeCell ref="L5:L6"/>
    <mergeCell ref="I45:I49"/>
    <mergeCell ref="N4:O4"/>
    <mergeCell ref="A2:O2"/>
    <mergeCell ref="I5:I6"/>
    <mergeCell ref="J5:J6"/>
    <mergeCell ref="K5:K6"/>
    <mergeCell ref="A3:O3"/>
    <mergeCell ref="G5:G6"/>
    <mergeCell ref="A5:A6"/>
    <mergeCell ref="B5:B6"/>
    <mergeCell ref="D161:D164"/>
    <mergeCell ref="G59:G62"/>
    <mergeCell ref="G79:G85"/>
    <mergeCell ref="D181:D184"/>
    <mergeCell ref="C99:C101"/>
    <mergeCell ref="F116:F119"/>
    <mergeCell ref="C123:C125"/>
    <mergeCell ref="C169:C172"/>
    <mergeCell ref="C161:C164"/>
    <mergeCell ref="C102:C103"/>
    <mergeCell ref="B102:B103"/>
    <mergeCell ref="D92:D93"/>
    <mergeCell ref="E143:E147"/>
    <mergeCell ref="H89:H93"/>
    <mergeCell ref="H120:H125"/>
    <mergeCell ref="C96:C98"/>
    <mergeCell ref="B129:L129"/>
    <mergeCell ref="C126:K126"/>
    <mergeCell ref="C108:C111"/>
    <mergeCell ref="I108:I115"/>
    <mergeCell ref="B96:B98"/>
    <mergeCell ref="J89:J93"/>
    <mergeCell ref="G63:G74"/>
    <mergeCell ref="C50:C54"/>
    <mergeCell ref="F71:F74"/>
    <mergeCell ref="F92:F93"/>
    <mergeCell ref="I79:I85"/>
    <mergeCell ref="C86:K86"/>
    <mergeCell ref="C88:L88"/>
    <mergeCell ref="C106:C107"/>
    <mergeCell ref="G148:G155"/>
    <mergeCell ref="H108:H119"/>
    <mergeCell ref="I138:I147"/>
    <mergeCell ref="E138:E142"/>
    <mergeCell ref="G138:G142"/>
    <mergeCell ref="G143:G147"/>
    <mergeCell ref="H132:H137"/>
    <mergeCell ref="I132:I137"/>
    <mergeCell ref="H148:H155"/>
    <mergeCell ref="D96:L98"/>
    <mergeCell ref="I89:I93"/>
    <mergeCell ref="I169:I175"/>
    <mergeCell ref="D50:D54"/>
    <mergeCell ref="E50:E54"/>
    <mergeCell ref="B50:B54"/>
    <mergeCell ref="C59:C62"/>
    <mergeCell ref="H138:H147"/>
    <mergeCell ref="B99:B101"/>
    <mergeCell ref="G108:G119"/>
    <mergeCell ref="A50:A54"/>
    <mergeCell ref="A169:A172"/>
    <mergeCell ref="A59:A62"/>
    <mergeCell ref="A108:A111"/>
    <mergeCell ref="A99:A101"/>
    <mergeCell ref="A106:A107"/>
    <mergeCell ref="A161:A164"/>
    <mergeCell ref="A79:A83"/>
    <mergeCell ref="A102:A103"/>
    <mergeCell ref="D173:D175"/>
    <mergeCell ref="C181:C184"/>
    <mergeCell ref="B181:B184"/>
    <mergeCell ref="J108:J115"/>
    <mergeCell ref="A132:A135"/>
    <mergeCell ref="B185:B188"/>
    <mergeCell ref="C165:K165"/>
    <mergeCell ref="J148:J155"/>
    <mergeCell ref="J185:J188"/>
    <mergeCell ref="H156:H164"/>
    <mergeCell ref="A189:A192"/>
    <mergeCell ref="C189:C192"/>
    <mergeCell ref="D123:D125"/>
    <mergeCell ref="G120:G125"/>
    <mergeCell ref="D156:F160"/>
    <mergeCell ref="F123:F125"/>
    <mergeCell ref="F176:F179"/>
    <mergeCell ref="D148:F151"/>
    <mergeCell ref="F136:F137"/>
    <mergeCell ref="B128:O128"/>
    <mergeCell ref="E59:E62"/>
    <mergeCell ref="C185:C188"/>
    <mergeCell ref="G185:G188"/>
    <mergeCell ref="A181:A184"/>
    <mergeCell ref="D59:D62"/>
    <mergeCell ref="H63:H74"/>
    <mergeCell ref="A96:A98"/>
    <mergeCell ref="G99:G103"/>
    <mergeCell ref="G132:G137"/>
    <mergeCell ref="F161:F164"/>
    <mergeCell ref="M86:O86"/>
    <mergeCell ref="J99:J103"/>
    <mergeCell ref="C79:C83"/>
    <mergeCell ref="B189:B192"/>
    <mergeCell ref="B108:B111"/>
    <mergeCell ref="B169:B172"/>
    <mergeCell ref="J120:J125"/>
    <mergeCell ref="F173:F175"/>
    <mergeCell ref="G169:G175"/>
    <mergeCell ref="H169:H175"/>
    <mergeCell ref="E152:E155"/>
    <mergeCell ref="B127:K127"/>
    <mergeCell ref="B59:B62"/>
    <mergeCell ref="M63:M64"/>
    <mergeCell ref="N63:N64"/>
    <mergeCell ref="H44:H62"/>
    <mergeCell ref="M67:M68"/>
    <mergeCell ref="F45:F49"/>
    <mergeCell ref="I50:I54"/>
    <mergeCell ref="N59:N60"/>
    <mergeCell ref="J79:J85"/>
    <mergeCell ref="D106:L107"/>
    <mergeCell ref="O45:O46"/>
    <mergeCell ref="N45:N46"/>
    <mergeCell ref="E45:E49"/>
    <mergeCell ref="D102:D103"/>
    <mergeCell ref="I55:I58"/>
    <mergeCell ref="F59:F62"/>
    <mergeCell ref="I99:I103"/>
    <mergeCell ref="C104:K104"/>
    <mergeCell ref="F50:F54"/>
    <mergeCell ref="O71:O72"/>
    <mergeCell ref="O67:O68"/>
    <mergeCell ref="O50:O51"/>
    <mergeCell ref="O59:O60"/>
    <mergeCell ref="J45:J49"/>
    <mergeCell ref="M45:M46"/>
    <mergeCell ref="N67:N68"/>
    <mergeCell ref="M50:M51"/>
    <mergeCell ref="F55:F57"/>
    <mergeCell ref="J227:J230"/>
    <mergeCell ref="J231:J234"/>
    <mergeCell ref="J207:J210"/>
    <mergeCell ref="I256:I259"/>
    <mergeCell ref="I272:I275"/>
    <mergeCell ref="M223:M225"/>
    <mergeCell ref="M207:M208"/>
    <mergeCell ref="J211:J214"/>
    <mergeCell ref="I268:I271"/>
    <mergeCell ref="A311:A314"/>
    <mergeCell ref="B307:B310"/>
    <mergeCell ref="B280:B283"/>
    <mergeCell ref="D280:F283"/>
    <mergeCell ref="G280:G283"/>
    <mergeCell ref="C280:C283"/>
    <mergeCell ref="A280:A283"/>
    <mergeCell ref="A285:A287"/>
    <mergeCell ref="G303:G306"/>
    <mergeCell ref="G284:G287"/>
    <mergeCell ref="H256:H259"/>
    <mergeCell ref="G240:G243"/>
    <mergeCell ref="A211:A214"/>
    <mergeCell ref="B203:B206"/>
    <mergeCell ref="A299:A302"/>
    <mergeCell ref="A303:A306"/>
    <mergeCell ref="F227:F228"/>
    <mergeCell ref="E235:E239"/>
    <mergeCell ref="D276:D279"/>
    <mergeCell ref="H215:H218"/>
    <mergeCell ref="M273:M275"/>
    <mergeCell ref="I235:I239"/>
    <mergeCell ref="M264:M265"/>
    <mergeCell ref="G268:G271"/>
    <mergeCell ref="D120:F122"/>
    <mergeCell ref="A319:A323"/>
    <mergeCell ref="M319:M320"/>
    <mergeCell ref="A315:A318"/>
    <mergeCell ref="B311:B314"/>
    <mergeCell ref="J240:J243"/>
    <mergeCell ref="I294:I298"/>
    <mergeCell ref="D260:D263"/>
    <mergeCell ref="G276:G279"/>
    <mergeCell ref="E272:E275"/>
    <mergeCell ref="H280:H283"/>
    <mergeCell ref="G260:G263"/>
    <mergeCell ref="F264:F266"/>
    <mergeCell ref="I264:I267"/>
    <mergeCell ref="H264:H267"/>
    <mergeCell ref="F260:F262"/>
    <mergeCell ref="B211:B214"/>
    <mergeCell ref="H231:H234"/>
    <mergeCell ref="G231:G234"/>
    <mergeCell ref="H219:H222"/>
    <mergeCell ref="H223:H226"/>
    <mergeCell ref="H211:H214"/>
    <mergeCell ref="G219:G222"/>
    <mergeCell ref="F219:F220"/>
    <mergeCell ref="F223:F226"/>
    <mergeCell ref="D223:D226"/>
    <mergeCell ref="G382:G385"/>
    <mergeCell ref="D350:D353"/>
    <mergeCell ref="I378:I381"/>
    <mergeCell ref="H332:H335"/>
    <mergeCell ref="G215:G218"/>
    <mergeCell ref="A307:A310"/>
    <mergeCell ref="B294:B298"/>
    <mergeCell ref="A294:A298"/>
    <mergeCell ref="C315:C318"/>
    <mergeCell ref="C294:C298"/>
    <mergeCell ref="F294:F298"/>
    <mergeCell ref="G299:G302"/>
    <mergeCell ref="G294:G298"/>
    <mergeCell ref="F336:F337"/>
    <mergeCell ref="D336:D337"/>
    <mergeCell ref="B315:B318"/>
    <mergeCell ref="G307:G310"/>
    <mergeCell ref="C332:C335"/>
    <mergeCell ref="C328:C331"/>
    <mergeCell ref="C299:C302"/>
    <mergeCell ref="G328:G331"/>
    <mergeCell ref="G354:G357"/>
    <mergeCell ref="D299:D302"/>
    <mergeCell ref="H324:H327"/>
    <mergeCell ref="D319:D323"/>
    <mergeCell ref="C307:C310"/>
    <mergeCell ref="F338:F341"/>
    <mergeCell ref="C338:C341"/>
    <mergeCell ref="H303:H306"/>
    <mergeCell ref="C342:C345"/>
    <mergeCell ref="B324:B327"/>
    <mergeCell ref="F311:F314"/>
    <mergeCell ref="N413:N414"/>
    <mergeCell ref="M413:M414"/>
    <mergeCell ref="M338:M339"/>
    <mergeCell ref="I399:I403"/>
    <mergeCell ref="H338:H341"/>
    <mergeCell ref="H342:H345"/>
    <mergeCell ref="M399:M400"/>
    <mergeCell ref="G324:G327"/>
    <mergeCell ref="I358:I361"/>
    <mergeCell ref="M390:M391"/>
    <mergeCell ref="J346:J349"/>
    <mergeCell ref="M382:M383"/>
    <mergeCell ref="M497:M498"/>
    <mergeCell ref="M288:O288"/>
    <mergeCell ref="M332:M333"/>
    <mergeCell ref="M299:M300"/>
    <mergeCell ref="M311:M312"/>
    <mergeCell ref="C288:K288"/>
    <mergeCell ref="O510:O511"/>
    <mergeCell ref="M476:O476"/>
    <mergeCell ref="O504:O505"/>
    <mergeCell ref="O440:O441"/>
    <mergeCell ref="I429:I435"/>
    <mergeCell ref="J485:J490"/>
    <mergeCell ref="I444:I459"/>
    <mergeCell ref="O430:O431"/>
    <mergeCell ref="M430:M431"/>
    <mergeCell ref="J468:J471"/>
    <mergeCell ref="J504:J509"/>
    <mergeCell ref="M504:M505"/>
    <mergeCell ref="J516:J518"/>
    <mergeCell ref="J501:J503"/>
    <mergeCell ref="J491:J493"/>
    <mergeCell ref="J510:J512"/>
    <mergeCell ref="M501:M503"/>
    <mergeCell ref="H227:H230"/>
    <mergeCell ref="A324:A327"/>
    <mergeCell ref="M248:M249"/>
    <mergeCell ref="M289:O289"/>
    <mergeCell ref="M324:M325"/>
    <mergeCell ref="J456:J459"/>
    <mergeCell ref="J421:J424"/>
    <mergeCell ref="J452:J455"/>
    <mergeCell ref="M440:M441"/>
    <mergeCell ref="M394:M398"/>
    <mergeCell ref="B161:B164"/>
    <mergeCell ref="D235:D239"/>
    <mergeCell ref="H235:H239"/>
    <mergeCell ref="F207:F210"/>
    <mergeCell ref="M231:M232"/>
    <mergeCell ref="B207:B210"/>
    <mergeCell ref="C207:C210"/>
    <mergeCell ref="C199:C202"/>
    <mergeCell ref="H207:H210"/>
    <mergeCell ref="H203:H206"/>
    <mergeCell ref="J256:J259"/>
    <mergeCell ref="J252:J255"/>
    <mergeCell ref="G244:G247"/>
    <mergeCell ref="D252:D255"/>
    <mergeCell ref="G252:G255"/>
    <mergeCell ref="D268:D271"/>
    <mergeCell ref="G256:G259"/>
    <mergeCell ref="H244:H247"/>
    <mergeCell ref="I244:I247"/>
    <mergeCell ref="I248:I251"/>
    <mergeCell ref="O248:O249"/>
    <mergeCell ref="M227:M229"/>
    <mergeCell ref="I223:I226"/>
    <mergeCell ref="F235:F239"/>
    <mergeCell ref="B132:B135"/>
    <mergeCell ref="F138:F142"/>
    <mergeCell ref="F152:F155"/>
    <mergeCell ref="H240:H243"/>
    <mergeCell ref="J235:J239"/>
    <mergeCell ref="D176:D180"/>
    <mergeCell ref="B79:B83"/>
    <mergeCell ref="I156:I164"/>
    <mergeCell ref="D311:D314"/>
    <mergeCell ref="D79:F83"/>
    <mergeCell ref="D89:F91"/>
    <mergeCell ref="D99:F101"/>
    <mergeCell ref="D108:F111"/>
    <mergeCell ref="D284:D287"/>
    <mergeCell ref="C284:C287"/>
    <mergeCell ref="B284:B287"/>
    <mergeCell ref="G227:G230"/>
    <mergeCell ref="J219:J222"/>
    <mergeCell ref="J223:J226"/>
    <mergeCell ref="D315:D318"/>
    <mergeCell ref="G311:G314"/>
    <mergeCell ref="I276:I279"/>
    <mergeCell ref="H260:H263"/>
    <mergeCell ref="G315:G318"/>
    <mergeCell ref="D294:D298"/>
    <mergeCell ref="C293:L293"/>
    <mergeCell ref="B328:B331"/>
    <mergeCell ref="C319:C323"/>
    <mergeCell ref="B299:B302"/>
    <mergeCell ref="B303:B306"/>
    <mergeCell ref="J294:J295"/>
    <mergeCell ref="F307:F310"/>
    <mergeCell ref="H307:H310"/>
    <mergeCell ref="F319:F323"/>
    <mergeCell ref="C311:C314"/>
    <mergeCell ref="G319:G323"/>
    <mergeCell ref="A328:A331"/>
    <mergeCell ref="G332:G335"/>
    <mergeCell ref="F328:F331"/>
    <mergeCell ref="D169:F172"/>
    <mergeCell ref="D78:J78"/>
    <mergeCell ref="G176:G180"/>
    <mergeCell ref="H176:H180"/>
    <mergeCell ref="C167:L168"/>
    <mergeCell ref="B193:B198"/>
    <mergeCell ref="B319:B323"/>
    <mergeCell ref="B332:B335"/>
    <mergeCell ref="D338:D341"/>
    <mergeCell ref="B336:B337"/>
    <mergeCell ref="D332:D335"/>
    <mergeCell ref="G336:G337"/>
    <mergeCell ref="B338:B341"/>
    <mergeCell ref="I280:I283"/>
    <mergeCell ref="J280:J283"/>
    <mergeCell ref="I284:I287"/>
    <mergeCell ref="A332:A335"/>
    <mergeCell ref="A336:A337"/>
    <mergeCell ref="B346:B349"/>
    <mergeCell ref="F342:F345"/>
    <mergeCell ref="G338:G341"/>
    <mergeCell ref="G342:G345"/>
    <mergeCell ref="A338:A341"/>
    <mergeCell ref="D132:F135"/>
    <mergeCell ref="M90:M91"/>
    <mergeCell ref="M303:M304"/>
    <mergeCell ref="H272:H275"/>
    <mergeCell ref="G272:G275"/>
    <mergeCell ref="D248:D251"/>
    <mergeCell ref="F256:F258"/>
    <mergeCell ref="I231:I234"/>
    <mergeCell ref="J272:J275"/>
    <mergeCell ref="H284:H287"/>
    <mergeCell ref="G528:G530"/>
    <mergeCell ref="F528:F530"/>
    <mergeCell ref="F537:F539"/>
    <mergeCell ref="M534:M535"/>
    <mergeCell ref="F534:F536"/>
    <mergeCell ref="J522:J527"/>
    <mergeCell ref="F525:F527"/>
    <mergeCell ref="J534:J536"/>
    <mergeCell ref="G531:G542"/>
    <mergeCell ref="I528:I530"/>
    <mergeCell ref="A342:A345"/>
    <mergeCell ref="D342:D345"/>
    <mergeCell ref="D346:D349"/>
    <mergeCell ref="B350:B353"/>
    <mergeCell ref="B358:B361"/>
    <mergeCell ref="B354:B357"/>
    <mergeCell ref="B342:B345"/>
    <mergeCell ref="A358:A361"/>
    <mergeCell ref="C358:C361"/>
    <mergeCell ref="D354:D357"/>
    <mergeCell ref="N595:W595"/>
    <mergeCell ref="A599:K599"/>
    <mergeCell ref="A608:K608"/>
    <mergeCell ref="A609:K609"/>
    <mergeCell ref="A610:K610"/>
    <mergeCell ref="A346:A349"/>
    <mergeCell ref="D390:D393"/>
    <mergeCell ref="F390:F393"/>
    <mergeCell ref="G374:G377"/>
    <mergeCell ref="M543:M544"/>
    <mergeCell ref="M143:M144"/>
    <mergeCell ref="C35:J38"/>
    <mergeCell ref="N591:W591"/>
    <mergeCell ref="N592:W592"/>
    <mergeCell ref="N593:W593"/>
    <mergeCell ref="N594:W594"/>
    <mergeCell ref="J543:J545"/>
    <mergeCell ref="I543:I545"/>
    <mergeCell ref="M540:M541"/>
    <mergeCell ref="F522:F524"/>
  </mergeCells>
  <printOptions horizontalCentered="1" verticalCentered="1"/>
  <pageMargins left="0.23622047244094491" right="0.23622047244094491" top="0.43307086614173229" bottom="0.15748031496062992" header="0.19685039370078741" footer="0.15748031496062992"/>
  <pageSetup paperSize="9" scale="83" firstPageNumber="7" fitToHeight="0" orientation="landscape" useFirstPageNumber="1" r:id="rId1"/>
  <headerFooter scaleWithDoc="0" alignWithMargins="0">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541CD-C7F2-4E6D-B3B3-28955F9F000C}">
  <sheetPr>
    <pageSetUpPr fitToPage="1"/>
  </sheetPr>
  <dimension ref="A1:W240"/>
  <sheetViews>
    <sheetView zoomScale="80" zoomScaleNormal="80" zoomScaleSheetLayoutView="100" workbookViewId="0">
      <selection activeCell="U8" sqref="U8"/>
    </sheetView>
  </sheetViews>
  <sheetFormatPr defaultColWidth="9.140625" defaultRowHeight="14.25" x14ac:dyDescent="0.2"/>
  <cols>
    <col min="1" max="1" width="3.5703125" style="1834" customWidth="1"/>
    <col min="2" max="2" width="4.7109375" style="1834" customWidth="1"/>
    <col min="3" max="5" width="3.7109375" style="1834" customWidth="1"/>
    <col min="6" max="6" width="47.42578125" style="1836" customWidth="1"/>
    <col min="7" max="7" width="6.28515625" style="1834" customWidth="1"/>
    <col min="8" max="8" width="5.7109375" style="1838" customWidth="1"/>
    <col min="9" max="9" width="4.42578125" style="1837" customWidth="1"/>
    <col min="10" max="10" width="30.7109375" style="1836" customWidth="1"/>
    <col min="11" max="11" width="7.28515625" style="1836" customWidth="1"/>
    <col min="12" max="12" width="11.140625" style="1836" customWidth="1"/>
    <col min="13" max="13" width="57.28515625" style="1835" customWidth="1"/>
    <col min="14" max="14" width="13" style="1835" customWidth="1"/>
    <col min="15" max="15" width="28" style="1835" customWidth="1"/>
    <col min="16" max="16" width="8.28515625" style="1834" customWidth="1"/>
    <col min="17" max="17" width="10.42578125" style="1834" customWidth="1"/>
    <col min="18" max="18" width="8.5703125" style="1834" customWidth="1"/>
    <col min="19" max="19" width="5.28515625" style="1834" customWidth="1"/>
    <col min="20" max="20" width="7" style="1834" customWidth="1"/>
    <col min="21" max="16384" width="9.140625" style="1834"/>
  </cols>
  <sheetData>
    <row r="1" spans="1:23" ht="65.25" customHeight="1" x14ac:dyDescent="0.2">
      <c r="M1" s="2496"/>
      <c r="N1" s="1833" t="s">
        <v>944</v>
      </c>
      <c r="O1" s="1833"/>
      <c r="Q1" s="1833"/>
      <c r="R1" s="1833"/>
      <c r="S1" s="1833"/>
      <c r="T1" s="1833"/>
      <c r="U1" s="591"/>
      <c r="V1" s="591"/>
      <c r="W1" s="591"/>
    </row>
    <row r="2" spans="1:23" ht="17.25" customHeight="1" x14ac:dyDescent="0.2">
      <c r="A2" s="2495" t="s">
        <v>190</v>
      </c>
      <c r="B2" s="2495"/>
      <c r="C2" s="2495"/>
      <c r="D2" s="2495"/>
      <c r="E2" s="2495"/>
      <c r="F2" s="2495"/>
      <c r="G2" s="2495"/>
      <c r="H2" s="2495"/>
      <c r="I2" s="2495"/>
      <c r="J2" s="2495"/>
      <c r="K2" s="2495"/>
      <c r="L2" s="2495"/>
      <c r="M2" s="2495"/>
      <c r="N2" s="2495"/>
      <c r="O2" s="2495"/>
      <c r="Q2" s="1833"/>
      <c r="R2" s="1833"/>
      <c r="S2" s="1833"/>
      <c r="T2" s="1833"/>
      <c r="U2" s="591"/>
      <c r="V2" s="591"/>
      <c r="W2" s="591"/>
    </row>
    <row r="3" spans="1:23" ht="18" customHeight="1" x14ac:dyDescent="0.2">
      <c r="A3" s="2494" t="s">
        <v>717</v>
      </c>
      <c r="B3" s="2494"/>
      <c r="C3" s="2494"/>
      <c r="D3" s="2494"/>
      <c r="E3" s="2494"/>
      <c r="F3" s="2494"/>
      <c r="G3" s="2494"/>
      <c r="H3" s="2494"/>
      <c r="I3" s="2494"/>
      <c r="J3" s="2494"/>
      <c r="K3" s="2494"/>
      <c r="L3" s="2494"/>
      <c r="M3" s="2494"/>
      <c r="N3" s="2494"/>
      <c r="O3" s="2494"/>
      <c r="Q3" s="1833"/>
      <c r="R3" s="1833"/>
      <c r="S3" s="1833"/>
      <c r="T3" s="1833"/>
      <c r="U3" s="591"/>
      <c r="V3" s="591"/>
      <c r="W3" s="591"/>
    </row>
    <row r="4" spans="1:23" x14ac:dyDescent="0.2">
      <c r="A4" s="2493" t="s">
        <v>188</v>
      </c>
      <c r="B4" s="2493"/>
      <c r="C4" s="2493"/>
      <c r="D4" s="2493"/>
      <c r="E4" s="2493"/>
      <c r="F4" s="2493"/>
      <c r="G4" s="2493"/>
      <c r="H4" s="2493"/>
      <c r="I4" s="2493"/>
      <c r="J4" s="2493"/>
      <c r="K4" s="2493"/>
      <c r="L4" s="2493"/>
      <c r="M4" s="2493"/>
      <c r="N4" s="2493"/>
      <c r="O4" s="2493"/>
    </row>
    <row r="5" spans="1:23" ht="16.5" thickBot="1" x14ac:dyDescent="0.3">
      <c r="A5" s="2490"/>
      <c r="B5" s="2490"/>
      <c r="C5" s="2490"/>
      <c r="D5" s="2490"/>
      <c r="E5" s="2490"/>
      <c r="F5" s="2490"/>
      <c r="G5" s="2490"/>
      <c r="H5" s="2492"/>
      <c r="I5" s="2491"/>
      <c r="J5" s="2490"/>
      <c r="K5" s="2490"/>
      <c r="L5" s="2490"/>
      <c r="M5" s="2489"/>
      <c r="N5" s="2488" t="s">
        <v>30</v>
      </c>
      <c r="O5" s="2488"/>
    </row>
    <row r="6" spans="1:23" ht="20.25" customHeight="1" thickBot="1" x14ac:dyDescent="0.25">
      <c r="A6" s="2487" t="s">
        <v>187</v>
      </c>
      <c r="B6" s="2486" t="s">
        <v>186</v>
      </c>
      <c r="C6" s="2485" t="s">
        <v>182</v>
      </c>
      <c r="D6" s="2484" t="s">
        <v>184</v>
      </c>
      <c r="E6" s="2483" t="s">
        <v>185</v>
      </c>
      <c r="F6" s="2482" t="s">
        <v>183</v>
      </c>
      <c r="G6" s="2481" t="s">
        <v>182</v>
      </c>
      <c r="H6" s="2479" t="s">
        <v>181</v>
      </c>
      <c r="I6" s="2480" t="s">
        <v>180</v>
      </c>
      <c r="J6" s="574" t="s">
        <v>179</v>
      </c>
      <c r="K6" s="2479" t="s">
        <v>178</v>
      </c>
      <c r="L6" s="574" t="s">
        <v>177</v>
      </c>
      <c r="M6" s="571" t="s">
        <v>176</v>
      </c>
      <c r="N6" s="570"/>
      <c r="O6" s="569"/>
    </row>
    <row r="7" spans="1:23" ht="12.75" customHeight="1" x14ac:dyDescent="0.2">
      <c r="A7" s="2478"/>
      <c r="B7" s="2477"/>
      <c r="C7" s="2476"/>
      <c r="D7" s="2475"/>
      <c r="E7" s="2474"/>
      <c r="F7" s="2473"/>
      <c r="G7" s="2472"/>
      <c r="H7" s="2470"/>
      <c r="I7" s="2471"/>
      <c r="J7" s="547"/>
      <c r="K7" s="2470"/>
      <c r="L7" s="547"/>
      <c r="M7" s="2469" t="s">
        <v>175</v>
      </c>
      <c r="N7" s="2468" t="s">
        <v>174</v>
      </c>
      <c r="O7" s="2467" t="s">
        <v>173</v>
      </c>
    </row>
    <row r="8" spans="1:23" ht="172.15" customHeight="1" thickBot="1" x14ac:dyDescent="0.25">
      <c r="A8" s="2466"/>
      <c r="B8" s="2465"/>
      <c r="C8" s="2464"/>
      <c r="D8" s="2463"/>
      <c r="E8" s="2462"/>
      <c r="F8" s="2461"/>
      <c r="G8" s="2460"/>
      <c r="H8" s="2458"/>
      <c r="I8" s="2459"/>
      <c r="J8" s="547"/>
      <c r="K8" s="2458"/>
      <c r="L8" s="2457"/>
      <c r="M8" s="2456"/>
      <c r="N8" s="2455"/>
      <c r="O8" s="2454"/>
    </row>
    <row r="9" spans="1:23" ht="15.75" thickBot="1" x14ac:dyDescent="0.25">
      <c r="A9" s="2453" t="s">
        <v>37</v>
      </c>
      <c r="B9" s="2452" t="s">
        <v>716</v>
      </c>
      <c r="C9" s="2451"/>
      <c r="D9" s="2451"/>
      <c r="E9" s="2450"/>
      <c r="F9" s="2449"/>
      <c r="G9" s="2448"/>
      <c r="H9" s="2447"/>
      <c r="I9" s="2446"/>
      <c r="J9" s="2445"/>
      <c r="K9" s="2445"/>
      <c r="L9" s="2444"/>
      <c r="M9" s="2443"/>
      <c r="N9" s="2443"/>
      <c r="O9" s="2442"/>
    </row>
    <row r="10" spans="1:23" ht="21" customHeight="1" x14ac:dyDescent="0.2">
      <c r="A10" s="2435"/>
      <c r="B10" s="2441"/>
      <c r="C10" s="2440"/>
      <c r="D10" s="2440"/>
      <c r="E10" s="2440"/>
      <c r="F10" s="2440"/>
      <c r="G10" s="2440"/>
      <c r="H10" s="2440"/>
      <c r="I10" s="2440"/>
      <c r="J10" s="2440"/>
      <c r="K10" s="2440"/>
      <c r="L10" s="2439"/>
      <c r="M10" s="2438" t="s">
        <v>715</v>
      </c>
      <c r="N10" s="2437" t="s">
        <v>79</v>
      </c>
      <c r="O10" s="2436">
        <v>27.1</v>
      </c>
      <c r="Q10" s="1996"/>
    </row>
    <row r="11" spans="1:23" ht="30" customHeight="1" x14ac:dyDescent="0.2">
      <c r="A11" s="2435"/>
      <c r="B11" s="2434"/>
      <c r="C11" s="2433"/>
      <c r="D11" s="2433"/>
      <c r="E11" s="2433"/>
      <c r="F11" s="2433"/>
      <c r="G11" s="2433"/>
      <c r="H11" s="2433"/>
      <c r="I11" s="2433"/>
      <c r="J11" s="2433"/>
      <c r="K11" s="2433"/>
      <c r="L11" s="2432"/>
      <c r="M11" s="2431" t="s">
        <v>714</v>
      </c>
      <c r="N11" s="2424" t="s">
        <v>571</v>
      </c>
      <c r="O11" s="2430">
        <v>390</v>
      </c>
      <c r="Q11" s="1996"/>
    </row>
    <row r="12" spans="1:23" ht="22.5" customHeight="1" thickBot="1" x14ac:dyDescent="0.25">
      <c r="A12" s="2429"/>
      <c r="B12" s="2428"/>
      <c r="C12" s="2427"/>
      <c r="D12" s="2427"/>
      <c r="E12" s="2427"/>
      <c r="F12" s="2427"/>
      <c r="G12" s="2427"/>
      <c r="H12" s="2427"/>
      <c r="I12" s="2427"/>
      <c r="J12" s="2427"/>
      <c r="K12" s="2427"/>
      <c r="L12" s="2426"/>
      <c r="M12" s="2425" t="s">
        <v>713</v>
      </c>
      <c r="N12" s="2424" t="s">
        <v>79</v>
      </c>
      <c r="O12" s="2423">
        <v>61</v>
      </c>
      <c r="Q12" s="1996"/>
    </row>
    <row r="13" spans="1:23" ht="16.5" customHeight="1" thickBot="1" x14ac:dyDescent="0.25">
      <c r="A13" s="2027" t="s">
        <v>37</v>
      </c>
      <c r="B13" s="2422" t="s">
        <v>37</v>
      </c>
      <c r="C13" s="1994" t="s">
        <v>712</v>
      </c>
      <c r="D13" s="1993"/>
      <c r="E13" s="2211"/>
      <c r="F13" s="2419"/>
      <c r="G13" s="2418"/>
      <c r="H13" s="2421"/>
      <c r="I13" s="2420"/>
      <c r="J13" s="2419"/>
      <c r="K13" s="2419"/>
      <c r="L13" s="2419"/>
      <c r="M13" s="2418"/>
      <c r="N13" s="2418"/>
      <c r="O13" s="2417"/>
    </row>
    <row r="14" spans="1:23" ht="24" customHeight="1" x14ac:dyDescent="0.2">
      <c r="A14" s="1928"/>
      <c r="B14" s="2401"/>
      <c r="C14" s="2416"/>
      <c r="D14" s="2415"/>
      <c r="E14" s="2414"/>
      <c r="F14" s="2410"/>
      <c r="G14" s="2413"/>
      <c r="H14" s="2412"/>
      <c r="I14" s="2411"/>
      <c r="J14" s="2410"/>
      <c r="K14" s="2410"/>
      <c r="L14" s="2409"/>
      <c r="M14" s="2408" t="s">
        <v>711</v>
      </c>
      <c r="N14" s="1982" t="s">
        <v>79</v>
      </c>
      <c r="O14" s="2407">
        <v>97.9</v>
      </c>
    </row>
    <row r="15" spans="1:23" ht="29.25" customHeight="1" x14ac:dyDescent="0.2">
      <c r="A15" s="1920"/>
      <c r="B15" s="2401"/>
      <c r="C15" s="2400"/>
      <c r="D15" s="2399"/>
      <c r="E15" s="2398"/>
      <c r="F15" s="2394"/>
      <c r="G15" s="2397"/>
      <c r="H15" s="2396"/>
      <c r="I15" s="2395"/>
      <c r="J15" s="2394"/>
      <c r="K15" s="2394"/>
      <c r="L15" s="2405"/>
      <c r="M15" s="2093" t="s">
        <v>710</v>
      </c>
      <c r="N15" s="1922" t="s">
        <v>79</v>
      </c>
      <c r="O15" s="2406" t="s">
        <v>709</v>
      </c>
    </row>
    <row r="16" spans="1:23" ht="30.75" customHeight="1" x14ac:dyDescent="0.2">
      <c r="A16" s="1920"/>
      <c r="B16" s="2401"/>
      <c r="C16" s="2400"/>
      <c r="D16" s="2399"/>
      <c r="E16" s="2398"/>
      <c r="F16" s="2394"/>
      <c r="G16" s="2397"/>
      <c r="H16" s="2396"/>
      <c r="I16" s="2395"/>
      <c r="J16" s="2394"/>
      <c r="K16" s="2394"/>
      <c r="L16" s="2405"/>
      <c r="M16" s="1067" t="s">
        <v>708</v>
      </c>
      <c r="N16" s="1472" t="s">
        <v>66</v>
      </c>
      <c r="O16" s="2404">
        <v>66.7</v>
      </c>
      <c r="P16" s="2403"/>
      <c r="Q16" s="1996"/>
    </row>
    <row r="17" spans="1:20" ht="26.25" thickBot="1" x14ac:dyDescent="0.25">
      <c r="A17" s="1920"/>
      <c r="B17" s="2401"/>
      <c r="C17" s="2391"/>
      <c r="D17" s="2390"/>
      <c r="E17" s="2389"/>
      <c r="F17" s="2385"/>
      <c r="G17" s="2388"/>
      <c r="H17" s="2387"/>
      <c r="I17" s="2386"/>
      <c r="J17" s="2385"/>
      <c r="K17" s="2385"/>
      <c r="L17" s="2402"/>
      <c r="M17" s="2080" t="s">
        <v>707</v>
      </c>
      <c r="N17" s="2317" t="s">
        <v>50</v>
      </c>
      <c r="O17" s="2383">
        <v>16</v>
      </c>
    </row>
    <row r="18" spans="1:20" ht="26.25" hidden="1" thickBot="1" x14ac:dyDescent="0.25">
      <c r="A18" s="1920"/>
      <c r="B18" s="2401"/>
      <c r="C18" s="2400"/>
      <c r="D18" s="2399"/>
      <c r="E18" s="2398"/>
      <c r="F18" s="2394"/>
      <c r="G18" s="2397"/>
      <c r="H18" s="2396"/>
      <c r="I18" s="2395"/>
      <c r="J18" s="2394"/>
      <c r="K18" s="2394"/>
      <c r="L18" s="2394"/>
      <c r="M18" s="2246" t="s">
        <v>706</v>
      </c>
      <c r="N18" s="2286" t="s">
        <v>705</v>
      </c>
      <c r="O18" s="2393">
        <v>35000</v>
      </c>
    </row>
    <row r="19" spans="1:20" ht="26.25" hidden="1" thickBot="1" x14ac:dyDescent="0.25">
      <c r="A19" s="1905"/>
      <c r="B19" s="2392"/>
      <c r="C19" s="2391"/>
      <c r="D19" s="2390"/>
      <c r="E19" s="2389"/>
      <c r="F19" s="2385"/>
      <c r="G19" s="2388"/>
      <c r="H19" s="2387"/>
      <c r="I19" s="2386"/>
      <c r="J19" s="2385"/>
      <c r="K19" s="2385"/>
      <c r="L19" s="2385"/>
      <c r="M19" s="2384" t="s">
        <v>704</v>
      </c>
      <c r="N19" s="2317" t="s">
        <v>79</v>
      </c>
      <c r="O19" s="2383">
        <v>39</v>
      </c>
    </row>
    <row r="20" spans="1:20" ht="20.25" customHeight="1" thickBot="1" x14ac:dyDescent="0.25">
      <c r="A20" s="1928" t="s">
        <v>37</v>
      </c>
      <c r="B20" s="1927" t="s">
        <v>37</v>
      </c>
      <c r="C20" s="1926" t="s">
        <v>37</v>
      </c>
      <c r="D20" s="1946" t="s">
        <v>696</v>
      </c>
      <c r="E20" s="1945"/>
      <c r="F20" s="1944"/>
      <c r="G20" s="1943" t="s">
        <v>163</v>
      </c>
      <c r="H20" s="1942" t="s">
        <v>44</v>
      </c>
      <c r="I20" s="1941" t="s">
        <v>575</v>
      </c>
      <c r="J20" s="2382" t="s">
        <v>42</v>
      </c>
      <c r="K20" s="2202" t="s">
        <v>124</v>
      </c>
      <c r="L20" s="2261">
        <f>L27</f>
        <v>0</v>
      </c>
      <c r="M20" s="1937" t="s">
        <v>703</v>
      </c>
      <c r="N20" s="2048" t="s">
        <v>50</v>
      </c>
      <c r="O20" s="2381" t="s">
        <v>242</v>
      </c>
      <c r="Q20" s="2244"/>
      <c r="R20" s="2254"/>
    </row>
    <row r="21" spans="1:20" ht="22.5" customHeight="1" x14ac:dyDescent="0.2">
      <c r="A21" s="1920"/>
      <c r="B21" s="1919"/>
      <c r="C21" s="1918"/>
      <c r="D21" s="2251"/>
      <c r="E21" s="2250"/>
      <c r="F21" s="2249"/>
      <c r="G21" s="1914"/>
      <c r="H21" s="1913"/>
      <c r="I21" s="1912"/>
      <c r="J21" s="2362" t="s">
        <v>198</v>
      </c>
      <c r="K21" s="2198" t="s">
        <v>675</v>
      </c>
      <c r="L21" s="2261">
        <f>L28</f>
        <v>0</v>
      </c>
      <c r="M21" s="1969" t="s">
        <v>702</v>
      </c>
      <c r="N21" s="2038" t="s">
        <v>571</v>
      </c>
      <c r="O21" s="2378" t="s">
        <v>701</v>
      </c>
      <c r="Q21" s="2380"/>
      <c r="R21" s="2379"/>
    </row>
    <row r="22" spans="1:20" ht="26.25" customHeight="1" x14ac:dyDescent="0.2">
      <c r="A22" s="1920"/>
      <c r="B22" s="1919"/>
      <c r="C22" s="1918"/>
      <c r="D22" s="2251"/>
      <c r="E22" s="2250"/>
      <c r="F22" s="2249"/>
      <c r="G22" s="1914"/>
      <c r="H22" s="1913"/>
      <c r="I22" s="1912"/>
      <c r="J22" s="1911"/>
      <c r="K22" s="2198" t="s">
        <v>667</v>
      </c>
      <c r="L22" s="2197">
        <f>L29</f>
        <v>259.39999999999998</v>
      </c>
      <c r="M22" s="1969" t="s">
        <v>700</v>
      </c>
      <c r="N22" s="2038" t="s">
        <v>571</v>
      </c>
      <c r="O22" s="2378" t="s">
        <v>699</v>
      </c>
      <c r="Q22" s="2377"/>
      <c r="R22" s="2376"/>
    </row>
    <row r="23" spans="1:20" ht="20.25" customHeight="1" x14ac:dyDescent="0.2">
      <c r="A23" s="1920"/>
      <c r="B23" s="1919"/>
      <c r="C23" s="1918"/>
      <c r="D23" s="2251"/>
      <c r="E23" s="2250"/>
      <c r="F23" s="2249"/>
      <c r="G23" s="1914"/>
      <c r="H23" s="1913"/>
      <c r="I23" s="1912"/>
      <c r="J23" s="1911"/>
      <c r="K23" s="2198" t="s">
        <v>141</v>
      </c>
      <c r="L23" s="2197">
        <f>L30</f>
        <v>0</v>
      </c>
      <c r="M23" s="2039" t="s">
        <v>698</v>
      </c>
      <c r="N23" s="2224" t="s">
        <v>571</v>
      </c>
      <c r="O23" s="2319" t="s">
        <v>697</v>
      </c>
      <c r="Q23" s="2244"/>
      <c r="R23" s="2254"/>
    </row>
    <row r="24" spans="1:20" ht="15.75" customHeight="1" x14ac:dyDescent="0.2">
      <c r="A24" s="1920"/>
      <c r="B24" s="1919"/>
      <c r="C24" s="1918"/>
      <c r="D24" s="2251"/>
      <c r="E24" s="2250"/>
      <c r="F24" s="2249"/>
      <c r="G24" s="1914"/>
      <c r="H24" s="1913"/>
      <c r="I24" s="1912"/>
      <c r="J24" s="1911"/>
      <c r="K24" s="2248" t="s">
        <v>140</v>
      </c>
      <c r="L24" s="2287">
        <f>L31</f>
        <v>0</v>
      </c>
      <c r="M24" s="1949"/>
      <c r="N24" s="2343"/>
      <c r="O24" s="2342"/>
      <c r="Q24" s="2244"/>
      <c r="R24" s="2254"/>
    </row>
    <row r="25" spans="1:20" ht="17.25" customHeight="1" x14ac:dyDescent="0.2">
      <c r="A25" s="1920"/>
      <c r="B25" s="1919"/>
      <c r="C25" s="1918"/>
      <c r="D25" s="2251"/>
      <c r="E25" s="2250"/>
      <c r="F25" s="2249"/>
      <c r="G25" s="1914"/>
      <c r="H25" s="1913"/>
      <c r="I25" s="1912"/>
      <c r="J25" s="1911"/>
      <c r="K25" s="2248" t="s">
        <v>40</v>
      </c>
      <c r="L25" s="2287"/>
      <c r="M25" s="1949"/>
      <c r="N25" s="2343"/>
      <c r="O25" s="2342"/>
      <c r="Q25" s="2244"/>
      <c r="R25" s="2254"/>
    </row>
    <row r="26" spans="1:20" ht="18.75" customHeight="1" thickBot="1" x14ac:dyDescent="0.25">
      <c r="A26" s="1905"/>
      <c r="B26" s="1904"/>
      <c r="C26" s="1903"/>
      <c r="D26" s="1934"/>
      <c r="E26" s="1933"/>
      <c r="F26" s="1932"/>
      <c r="G26" s="1899"/>
      <c r="H26" s="1898"/>
      <c r="I26" s="1897"/>
      <c r="J26" s="1896"/>
      <c r="K26" s="1963" t="s">
        <v>33</v>
      </c>
      <c r="L26" s="1962">
        <f>SUM(L20:L25)</f>
        <v>259.39999999999998</v>
      </c>
      <c r="M26" s="2030"/>
      <c r="N26" s="2337"/>
      <c r="O26" s="2336"/>
      <c r="Q26" s="2237"/>
      <c r="R26" s="2236"/>
    </row>
    <row r="27" spans="1:20" ht="19.5" customHeight="1" x14ac:dyDescent="0.2">
      <c r="A27" s="1928" t="s">
        <v>37</v>
      </c>
      <c r="B27" s="1927" t="s">
        <v>37</v>
      </c>
      <c r="C27" s="1926" t="s">
        <v>37</v>
      </c>
      <c r="D27" s="2053" t="s">
        <v>37</v>
      </c>
      <c r="E27" s="2089"/>
      <c r="F27" s="2307" t="s">
        <v>696</v>
      </c>
      <c r="G27" s="1943" t="s">
        <v>163</v>
      </c>
      <c r="H27" s="1976" t="s">
        <v>44</v>
      </c>
      <c r="I27" s="1941" t="s">
        <v>575</v>
      </c>
      <c r="J27" s="1940" t="s">
        <v>198</v>
      </c>
      <c r="K27" s="2113" t="s">
        <v>124</v>
      </c>
      <c r="L27" s="2061"/>
      <c r="M27" s="2375"/>
      <c r="N27" s="2374"/>
      <c r="O27" s="2313"/>
    </row>
    <row r="28" spans="1:20" ht="14.25" customHeight="1" x14ac:dyDescent="0.2">
      <c r="A28" s="1920"/>
      <c r="B28" s="1919"/>
      <c r="C28" s="1918"/>
      <c r="D28" s="2300"/>
      <c r="E28" s="1957"/>
      <c r="F28" s="2302"/>
      <c r="G28" s="1914"/>
      <c r="H28" s="1913"/>
      <c r="I28" s="1912"/>
      <c r="J28" s="1911"/>
      <c r="K28" s="2137" t="s">
        <v>675</v>
      </c>
      <c r="L28" s="2298"/>
      <c r="M28" s="2369"/>
      <c r="N28" s="2358"/>
      <c r="O28" s="2368"/>
    </row>
    <row r="29" spans="1:20" ht="16.5" customHeight="1" x14ac:dyDescent="0.2">
      <c r="A29" s="1920"/>
      <c r="B29" s="1919"/>
      <c r="C29" s="1918"/>
      <c r="D29" s="2300"/>
      <c r="E29" s="1957"/>
      <c r="F29" s="2227"/>
      <c r="G29" s="1914"/>
      <c r="H29" s="1913"/>
      <c r="I29" s="1912"/>
      <c r="J29" s="2373"/>
      <c r="K29" s="2137" t="s">
        <v>667</v>
      </c>
      <c r="L29" s="2298">
        <v>259.39999999999998</v>
      </c>
      <c r="M29" s="2372"/>
      <c r="N29" s="2371"/>
      <c r="O29" s="2368"/>
      <c r="Q29" s="1996"/>
      <c r="R29" s="1996"/>
    </row>
    <row r="30" spans="1:20" ht="17.25" customHeight="1" x14ac:dyDescent="0.2">
      <c r="A30" s="1920"/>
      <c r="B30" s="1919"/>
      <c r="C30" s="1918"/>
      <c r="D30" s="2300"/>
      <c r="E30" s="1957"/>
      <c r="F30" s="2227"/>
      <c r="G30" s="1914"/>
      <c r="H30" s="1913"/>
      <c r="I30" s="1912"/>
      <c r="J30" s="1911"/>
      <c r="K30" s="2169" t="s">
        <v>141</v>
      </c>
      <c r="L30" s="2298"/>
      <c r="M30" s="2369"/>
      <c r="N30" s="2358"/>
      <c r="O30" s="2368"/>
      <c r="T30" s="2370"/>
    </row>
    <row r="31" spans="1:20" ht="14.25" customHeight="1" thickBot="1" x14ac:dyDescent="0.25">
      <c r="A31" s="1920"/>
      <c r="B31" s="1919"/>
      <c r="C31" s="1918"/>
      <c r="D31" s="2300"/>
      <c r="E31" s="1957"/>
      <c r="F31" s="2227"/>
      <c r="G31" s="1914"/>
      <c r="H31" s="1913"/>
      <c r="I31" s="1912"/>
      <c r="J31" s="1911"/>
      <c r="K31" s="2272" t="s">
        <v>140</v>
      </c>
      <c r="L31" s="1955">
        <v>0</v>
      </c>
      <c r="M31" s="2369"/>
      <c r="N31" s="2358"/>
      <c r="O31" s="2368"/>
    </row>
    <row r="32" spans="1:20" ht="15.75" customHeight="1" thickBot="1" x14ac:dyDescent="0.25">
      <c r="A32" s="1905"/>
      <c r="B32" s="1904"/>
      <c r="C32" s="2266"/>
      <c r="D32" s="2367"/>
      <c r="E32" s="1901"/>
      <c r="F32" s="2222"/>
      <c r="G32" s="1899"/>
      <c r="H32" s="1952"/>
      <c r="I32" s="1897"/>
      <c r="J32" s="1896"/>
      <c r="K32" s="1895" t="s">
        <v>33</v>
      </c>
      <c r="L32" s="2366">
        <f>SUM(L27:L31)</f>
        <v>259.39999999999998</v>
      </c>
      <c r="M32" s="2365"/>
      <c r="N32" s="2364"/>
      <c r="O32" s="2290"/>
    </row>
    <row r="33" spans="1:19" ht="25.5" customHeight="1" thickBot="1" x14ac:dyDescent="0.25">
      <c r="A33" s="2263" t="s">
        <v>37</v>
      </c>
      <c r="B33" s="2262" t="s">
        <v>37</v>
      </c>
      <c r="C33" s="2128" t="s">
        <v>39</v>
      </c>
      <c r="D33" s="1946" t="s">
        <v>695</v>
      </c>
      <c r="E33" s="1945"/>
      <c r="F33" s="1944"/>
      <c r="G33" s="1943" t="s">
        <v>147</v>
      </c>
      <c r="H33" s="1976" t="s">
        <v>44</v>
      </c>
      <c r="I33" s="1941" t="s">
        <v>575</v>
      </c>
      <c r="J33" s="1940" t="s">
        <v>198</v>
      </c>
      <c r="K33" s="2363" t="s">
        <v>667</v>
      </c>
      <c r="L33" s="1938">
        <f>L36+L39</f>
        <v>139</v>
      </c>
      <c r="M33" s="1937" t="s">
        <v>694</v>
      </c>
      <c r="N33" s="2048" t="s">
        <v>50</v>
      </c>
      <c r="O33" s="2332" t="s">
        <v>681</v>
      </c>
    </row>
    <row r="34" spans="1:19" ht="17.45" customHeight="1" thickBot="1" x14ac:dyDescent="0.25">
      <c r="A34" s="2252"/>
      <c r="B34" s="1919"/>
      <c r="C34" s="2140"/>
      <c r="D34" s="2251"/>
      <c r="E34" s="2250"/>
      <c r="F34" s="2249"/>
      <c r="G34" s="1914"/>
      <c r="H34" s="1913"/>
      <c r="I34" s="1912"/>
      <c r="J34" s="2362"/>
      <c r="K34" s="1931" t="s">
        <v>140</v>
      </c>
      <c r="L34" s="1938">
        <f>L37</f>
        <v>0</v>
      </c>
      <c r="M34" s="2361"/>
      <c r="N34" s="2070"/>
      <c r="O34" s="2360"/>
    </row>
    <row r="35" spans="1:19" ht="20.25" customHeight="1" thickBot="1" x14ac:dyDescent="0.25">
      <c r="A35" s="2242"/>
      <c r="B35" s="2241"/>
      <c r="C35" s="2240"/>
      <c r="D35" s="1934"/>
      <c r="E35" s="1933"/>
      <c r="F35" s="1932"/>
      <c r="G35" s="1914"/>
      <c r="H35" s="1913"/>
      <c r="I35" s="1912"/>
      <c r="J35" s="1911"/>
      <c r="K35" s="1939" t="s">
        <v>33</v>
      </c>
      <c r="L35" s="2359">
        <f>SUM(L33:L34)</f>
        <v>139</v>
      </c>
      <c r="M35" s="2354"/>
      <c r="N35" s="2358"/>
      <c r="O35" s="2296"/>
    </row>
    <row r="36" spans="1:19" ht="16.5" customHeight="1" x14ac:dyDescent="0.2">
      <c r="A36" s="2263" t="s">
        <v>37</v>
      </c>
      <c r="B36" s="2262" t="s">
        <v>37</v>
      </c>
      <c r="C36" s="2128" t="s">
        <v>39</v>
      </c>
      <c r="D36" s="2351" t="s">
        <v>37</v>
      </c>
      <c r="E36" s="2089"/>
      <c r="F36" s="2126" t="s">
        <v>693</v>
      </c>
      <c r="G36" s="1914"/>
      <c r="H36" s="1913"/>
      <c r="I36" s="1912"/>
      <c r="J36" s="2357"/>
      <c r="K36" s="2113" t="s">
        <v>667</v>
      </c>
      <c r="L36" s="2356">
        <v>139</v>
      </c>
      <c r="M36" s="2355"/>
      <c r="N36" s="2348"/>
      <c r="O36" s="2347"/>
    </row>
    <row r="37" spans="1:19" ht="11.25" customHeight="1" thickBot="1" x14ac:dyDescent="0.25">
      <c r="A37" s="2252"/>
      <c r="B37" s="1919"/>
      <c r="C37" s="2140"/>
      <c r="D37" s="2346"/>
      <c r="E37" s="1957"/>
      <c r="F37" s="2138"/>
      <c r="G37" s="1914"/>
      <c r="H37" s="1913"/>
      <c r="I37" s="1912"/>
      <c r="J37" s="1911"/>
      <c r="K37" s="2272" t="s">
        <v>140</v>
      </c>
      <c r="L37" s="1909">
        <v>0</v>
      </c>
      <c r="M37" s="2354"/>
      <c r="N37" s="2343"/>
      <c r="O37" s="2342"/>
    </row>
    <row r="38" spans="1:19" ht="15.6" customHeight="1" thickBot="1" x14ac:dyDescent="0.25">
      <c r="A38" s="2242"/>
      <c r="B38" s="2241"/>
      <c r="C38" s="2240"/>
      <c r="D38" s="2341"/>
      <c r="E38" s="1901"/>
      <c r="F38" s="2120"/>
      <c r="G38" s="1914"/>
      <c r="H38" s="1913"/>
      <c r="I38" s="1912"/>
      <c r="J38" s="1896"/>
      <c r="K38" s="2353" t="s">
        <v>33</v>
      </c>
      <c r="L38" s="2099">
        <f>SUM(L36:L37)</f>
        <v>139</v>
      </c>
      <c r="M38" s="2352"/>
      <c r="N38" s="2337"/>
      <c r="O38" s="2336"/>
    </row>
    <row r="39" spans="1:19" ht="16.5" hidden="1" customHeight="1" x14ac:dyDescent="0.2">
      <c r="A39" s="2263" t="s">
        <v>37</v>
      </c>
      <c r="B39" s="2262" t="s">
        <v>37</v>
      </c>
      <c r="C39" s="2128" t="s">
        <v>39</v>
      </c>
      <c r="D39" s="2351" t="s">
        <v>39</v>
      </c>
      <c r="E39" s="2089"/>
      <c r="F39" s="351" t="s">
        <v>692</v>
      </c>
      <c r="G39" s="1914"/>
      <c r="H39" s="1913"/>
      <c r="I39" s="1912"/>
      <c r="J39" s="2350"/>
      <c r="K39" s="2113" t="s">
        <v>667</v>
      </c>
      <c r="L39" s="2061">
        <v>0</v>
      </c>
      <c r="M39" s="2349"/>
      <c r="N39" s="2348"/>
      <c r="O39" s="2347"/>
    </row>
    <row r="40" spans="1:19" ht="12" hidden="1" customHeight="1" thickBot="1" x14ac:dyDescent="0.25">
      <c r="A40" s="2252"/>
      <c r="B40" s="1919"/>
      <c r="C40" s="2140"/>
      <c r="D40" s="2346"/>
      <c r="E40" s="1957"/>
      <c r="F40" s="772"/>
      <c r="G40" s="1914"/>
      <c r="H40" s="1913"/>
      <c r="I40" s="1912"/>
      <c r="J40" s="2345"/>
      <c r="K40" s="2272" t="s">
        <v>140</v>
      </c>
      <c r="L40" s="1955">
        <v>0</v>
      </c>
      <c r="M40" s="2344"/>
      <c r="N40" s="2343"/>
      <c r="O40" s="2342"/>
      <c r="Q40" s="1996"/>
    </row>
    <row r="41" spans="1:19" ht="19.5" hidden="1" customHeight="1" thickBot="1" x14ac:dyDescent="0.25">
      <c r="A41" s="2242"/>
      <c r="B41" s="2241"/>
      <c r="C41" s="2240"/>
      <c r="D41" s="2341"/>
      <c r="E41" s="1901"/>
      <c r="F41" s="2340"/>
      <c r="G41" s="1899"/>
      <c r="H41" s="1952"/>
      <c r="I41" s="1897"/>
      <c r="J41" s="2339"/>
      <c r="K41" s="1895" t="s">
        <v>33</v>
      </c>
      <c r="L41" s="1950">
        <f>SUM(L39:L40)</f>
        <v>0</v>
      </c>
      <c r="M41" s="2338"/>
      <c r="N41" s="2337"/>
      <c r="O41" s="2336"/>
    </row>
    <row r="42" spans="1:19" ht="27" customHeight="1" x14ac:dyDescent="0.2">
      <c r="A42" s="1928" t="s">
        <v>37</v>
      </c>
      <c r="B42" s="1927" t="s">
        <v>37</v>
      </c>
      <c r="C42" s="2335" t="s">
        <v>109</v>
      </c>
      <c r="D42" s="1946" t="s">
        <v>677</v>
      </c>
      <c r="E42" s="1945"/>
      <c r="F42" s="1944"/>
      <c r="G42" s="1943" t="s">
        <v>676</v>
      </c>
      <c r="H42" s="1942" t="s">
        <v>44</v>
      </c>
      <c r="I42" s="1941" t="s">
        <v>575</v>
      </c>
      <c r="J42" s="2334" t="s">
        <v>198</v>
      </c>
      <c r="K42" s="2202" t="s">
        <v>124</v>
      </c>
      <c r="L42" s="2261"/>
      <c r="M42" s="2333" t="s">
        <v>691</v>
      </c>
      <c r="N42" s="2048" t="s">
        <v>50</v>
      </c>
      <c r="O42" s="2332" t="s">
        <v>256</v>
      </c>
      <c r="R42" s="2244"/>
      <c r="S42" s="2254"/>
    </row>
    <row r="43" spans="1:19" ht="24" customHeight="1" x14ac:dyDescent="0.2">
      <c r="A43" s="1920"/>
      <c r="B43" s="1919"/>
      <c r="C43" s="2321"/>
      <c r="D43" s="2251"/>
      <c r="E43" s="2250"/>
      <c r="F43" s="2249"/>
      <c r="G43" s="1914"/>
      <c r="H43" s="1913"/>
      <c r="I43" s="1912"/>
      <c r="J43" s="1911"/>
      <c r="K43" s="2198" t="s">
        <v>141</v>
      </c>
      <c r="L43" s="2197"/>
      <c r="M43" s="2039" t="s">
        <v>690</v>
      </c>
      <c r="N43" s="2331" t="s">
        <v>571</v>
      </c>
      <c r="O43" s="2330" t="s">
        <v>689</v>
      </c>
      <c r="Q43" s="1860"/>
      <c r="R43" s="2329"/>
      <c r="S43" s="2254"/>
    </row>
    <row r="44" spans="1:19" ht="18.75" customHeight="1" x14ac:dyDescent="0.2">
      <c r="A44" s="1920"/>
      <c r="B44" s="1919"/>
      <c r="C44" s="2321"/>
      <c r="D44" s="2251"/>
      <c r="E44" s="2250"/>
      <c r="F44" s="2249"/>
      <c r="G44" s="1914"/>
      <c r="H44" s="1913"/>
      <c r="I44" s="1912"/>
      <c r="J44" s="1911"/>
      <c r="K44" s="2198" t="s">
        <v>675</v>
      </c>
      <c r="L44" s="2197"/>
      <c r="M44" s="2039" t="s">
        <v>688</v>
      </c>
      <c r="N44" s="2328" t="s">
        <v>571</v>
      </c>
      <c r="O44" s="2319" t="s">
        <v>687</v>
      </c>
      <c r="Q44" s="1996"/>
      <c r="R44" s="1860"/>
      <c r="S44" s="2254"/>
    </row>
    <row r="45" spans="1:19" ht="29.25" customHeight="1" x14ac:dyDescent="0.2">
      <c r="A45" s="1920"/>
      <c r="B45" s="1919"/>
      <c r="C45" s="2321"/>
      <c r="D45" s="2251"/>
      <c r="E45" s="2250"/>
      <c r="F45" s="2249"/>
      <c r="G45" s="1914"/>
      <c r="H45" s="1913"/>
      <c r="I45" s="1912"/>
      <c r="J45" s="1911"/>
      <c r="K45" s="2198" t="s">
        <v>667</v>
      </c>
      <c r="L45" s="2197">
        <f>L54</f>
        <v>219.1</v>
      </c>
      <c r="M45" s="2039" t="s">
        <v>686</v>
      </c>
      <c r="N45" s="2328" t="s">
        <v>50</v>
      </c>
      <c r="O45" s="2319" t="s">
        <v>43</v>
      </c>
      <c r="Q45" s="1996"/>
      <c r="R45" s="1860"/>
      <c r="S45" s="2254"/>
    </row>
    <row r="46" spans="1:19" ht="15" customHeight="1" thickBot="1" x14ac:dyDescent="0.25">
      <c r="A46" s="1920"/>
      <c r="B46" s="1919"/>
      <c r="C46" s="2321"/>
      <c r="D46" s="2251"/>
      <c r="E46" s="2250"/>
      <c r="F46" s="2249"/>
      <c r="G46" s="1914"/>
      <c r="H46" s="1913"/>
      <c r="I46" s="1912"/>
      <c r="J46" s="1911"/>
      <c r="K46" s="2198" t="s">
        <v>140</v>
      </c>
      <c r="L46" s="2197">
        <f>L55</f>
        <v>0</v>
      </c>
      <c r="M46" s="2318" t="s">
        <v>685</v>
      </c>
      <c r="N46" s="2317" t="s">
        <v>79</v>
      </c>
      <c r="O46" s="2316" t="s">
        <v>684</v>
      </c>
      <c r="Q46" s="1860"/>
      <c r="R46" s="1860"/>
      <c r="S46" s="2254"/>
    </row>
    <row r="47" spans="1:19" ht="22.5" customHeight="1" x14ac:dyDescent="0.2">
      <c r="A47" s="1920"/>
      <c r="B47" s="1919"/>
      <c r="C47" s="2321"/>
      <c r="D47" s="2251"/>
      <c r="E47" s="2250"/>
      <c r="F47" s="2249"/>
      <c r="G47" s="1914"/>
      <c r="H47" s="1913"/>
      <c r="I47" s="1912"/>
      <c r="J47" s="1911"/>
      <c r="K47" s="2198" t="s">
        <v>40</v>
      </c>
      <c r="L47" s="2197"/>
      <c r="M47" s="2327" t="s">
        <v>683</v>
      </c>
      <c r="N47" s="2297" t="s">
        <v>50</v>
      </c>
      <c r="O47" s="2325" t="s">
        <v>43</v>
      </c>
      <c r="Q47" s="1860"/>
      <c r="R47" s="1860"/>
      <c r="S47" s="2254"/>
    </row>
    <row r="48" spans="1:19" ht="38.25" customHeight="1" x14ac:dyDescent="0.2">
      <c r="A48" s="1920"/>
      <c r="B48" s="1919"/>
      <c r="C48" s="2321"/>
      <c r="D48" s="2251"/>
      <c r="E48" s="2250"/>
      <c r="F48" s="2249"/>
      <c r="G48" s="1914"/>
      <c r="H48" s="1913"/>
      <c r="I48" s="1912"/>
      <c r="J48" s="1911"/>
      <c r="K48" s="2198" t="s">
        <v>674</v>
      </c>
      <c r="L48" s="2197"/>
      <c r="M48" s="2326" t="s">
        <v>682</v>
      </c>
      <c r="N48" s="2286" t="s">
        <v>50</v>
      </c>
      <c r="O48" s="2325" t="s">
        <v>681</v>
      </c>
      <c r="Q48" s="1996"/>
      <c r="R48" s="1860"/>
      <c r="S48" s="2254"/>
    </row>
    <row r="49" spans="1:21" ht="29.25" customHeight="1" x14ac:dyDescent="0.2">
      <c r="A49" s="1920"/>
      <c r="B49" s="1919"/>
      <c r="C49" s="2321"/>
      <c r="D49" s="2251"/>
      <c r="E49" s="2250"/>
      <c r="F49" s="2249"/>
      <c r="G49" s="1914"/>
      <c r="H49" s="1913"/>
      <c r="I49" s="1912"/>
      <c r="J49" s="1911"/>
      <c r="K49" s="2324"/>
      <c r="L49" s="2323"/>
      <c r="M49" s="2322" t="s">
        <v>680</v>
      </c>
      <c r="N49" s="2286" t="s">
        <v>79</v>
      </c>
      <c r="O49" s="2319" t="s">
        <v>679</v>
      </c>
      <c r="Q49" s="1996"/>
      <c r="R49" s="1860"/>
      <c r="S49" s="2254"/>
    </row>
    <row r="50" spans="1:21" ht="26.25" customHeight="1" x14ac:dyDescent="0.2">
      <c r="A50" s="1920"/>
      <c r="B50" s="1919"/>
      <c r="C50" s="2321"/>
      <c r="D50" s="2251"/>
      <c r="E50" s="2250"/>
      <c r="F50" s="2249"/>
      <c r="G50" s="1914"/>
      <c r="H50" s="1913"/>
      <c r="I50" s="1912"/>
      <c r="J50" s="1911"/>
      <c r="K50" s="2248"/>
      <c r="L50" s="2287"/>
      <c r="M50" s="2320" t="s">
        <v>678</v>
      </c>
      <c r="N50" s="2229" t="s">
        <v>79</v>
      </c>
      <c r="O50" s="2319" t="s">
        <v>267</v>
      </c>
      <c r="Q50" s="1860"/>
      <c r="R50" s="1860"/>
      <c r="S50" s="2254"/>
    </row>
    <row r="51" spans="1:21" ht="27" customHeight="1" thickBot="1" x14ac:dyDescent="0.25">
      <c r="A51" s="1905"/>
      <c r="B51" s="1904"/>
      <c r="C51" s="1954"/>
      <c r="D51" s="1934"/>
      <c r="E51" s="1933"/>
      <c r="F51" s="1932"/>
      <c r="G51" s="1899"/>
      <c r="H51" s="1898"/>
      <c r="I51" s="1897"/>
      <c r="J51" s="1896"/>
      <c r="K51" s="1963" t="s">
        <v>33</v>
      </c>
      <c r="L51" s="1962">
        <f>SUM(L42:L50)</f>
        <v>219.1</v>
      </c>
      <c r="M51" s="2318"/>
      <c r="N51" s="2317"/>
      <c r="O51" s="2316"/>
      <c r="R51" s="2237"/>
      <c r="S51" s="2236"/>
    </row>
    <row r="52" spans="1:21" ht="18.75" customHeight="1" x14ac:dyDescent="0.2">
      <c r="A52" s="2315" t="s">
        <v>37</v>
      </c>
      <c r="B52" s="2314" t="s">
        <v>37</v>
      </c>
      <c r="C52" s="1926" t="s">
        <v>109</v>
      </c>
      <c r="D52" s="2277" t="s">
        <v>37</v>
      </c>
      <c r="E52" s="1957"/>
      <c r="F52" s="2126" t="s">
        <v>677</v>
      </c>
      <c r="G52" s="1943" t="s">
        <v>676</v>
      </c>
      <c r="H52" s="1976" t="s">
        <v>44</v>
      </c>
      <c r="I52" s="1941" t="s">
        <v>575</v>
      </c>
      <c r="J52" s="2304" t="s">
        <v>198</v>
      </c>
      <c r="K52" s="2169" t="s">
        <v>124</v>
      </c>
      <c r="L52" s="2298"/>
      <c r="M52" s="2306"/>
      <c r="N52" s="1936"/>
      <c r="O52" s="2313"/>
    </row>
    <row r="53" spans="1:21" ht="20.25" customHeight="1" x14ac:dyDescent="0.2">
      <c r="A53" s="2312"/>
      <c r="B53" s="2275"/>
      <c r="C53" s="2311"/>
      <c r="D53" s="2310"/>
      <c r="E53" s="1957"/>
      <c r="F53" s="2138"/>
      <c r="G53" s="1914"/>
      <c r="H53" s="1913"/>
      <c r="I53" s="1912"/>
      <c r="J53" s="1911"/>
      <c r="K53" s="2137" t="s">
        <v>675</v>
      </c>
      <c r="L53" s="2298"/>
      <c r="M53" s="2246"/>
      <c r="N53" s="2297"/>
      <c r="O53" s="2309"/>
    </row>
    <row r="54" spans="1:21" ht="14.25" customHeight="1" x14ac:dyDescent="0.2">
      <c r="A54" s="2312"/>
      <c r="B54" s="2275"/>
      <c r="C54" s="2311"/>
      <c r="D54" s="2310"/>
      <c r="E54" s="1957"/>
      <c r="F54" s="2138"/>
      <c r="G54" s="1914"/>
      <c r="H54" s="1913"/>
      <c r="I54" s="1912"/>
      <c r="J54" s="1911"/>
      <c r="K54" s="2137" t="s">
        <v>667</v>
      </c>
      <c r="L54" s="2298">
        <v>219.1</v>
      </c>
      <c r="M54" s="2246"/>
      <c r="N54" s="2297"/>
      <c r="O54" s="2309"/>
      <c r="U54" s="1996"/>
    </row>
    <row r="55" spans="1:21" ht="20.25" customHeight="1" x14ac:dyDescent="0.2">
      <c r="A55" s="2312"/>
      <c r="B55" s="2275"/>
      <c r="C55" s="2311"/>
      <c r="D55" s="2310"/>
      <c r="E55" s="1957"/>
      <c r="F55" s="2138"/>
      <c r="G55" s="1914"/>
      <c r="H55" s="1913"/>
      <c r="I55" s="1912"/>
      <c r="J55" s="1911"/>
      <c r="K55" s="2137" t="s">
        <v>140</v>
      </c>
      <c r="L55" s="2298">
        <v>0</v>
      </c>
      <c r="M55" s="2246"/>
      <c r="N55" s="2297"/>
      <c r="O55" s="2309"/>
    </row>
    <row r="56" spans="1:21" ht="16.5" customHeight="1" x14ac:dyDescent="0.2">
      <c r="A56" s="2312"/>
      <c r="B56" s="2275"/>
      <c r="C56" s="2311"/>
      <c r="D56" s="2310"/>
      <c r="E56" s="1957"/>
      <c r="F56" s="2138"/>
      <c r="G56" s="1914"/>
      <c r="H56" s="1913"/>
      <c r="I56" s="1912"/>
      <c r="J56" s="1911"/>
      <c r="K56" s="2137" t="s">
        <v>40</v>
      </c>
      <c r="L56" s="2298"/>
      <c r="M56" s="2246"/>
      <c r="N56" s="2297"/>
      <c r="O56" s="2309"/>
    </row>
    <row r="57" spans="1:21" ht="18" customHeight="1" x14ac:dyDescent="0.2">
      <c r="A57" s="2312"/>
      <c r="B57" s="2275"/>
      <c r="C57" s="2311"/>
      <c r="D57" s="2310"/>
      <c r="E57" s="1957"/>
      <c r="F57" s="2138"/>
      <c r="G57" s="1914"/>
      <c r="H57" s="1913"/>
      <c r="I57" s="1912"/>
      <c r="J57" s="1911"/>
      <c r="K57" s="2137" t="s">
        <v>674</v>
      </c>
      <c r="L57" s="2298"/>
      <c r="M57" s="2246"/>
      <c r="N57" s="2297"/>
      <c r="O57" s="2309"/>
    </row>
    <row r="58" spans="1:21" ht="14.25" customHeight="1" thickBot="1" x14ac:dyDescent="0.25">
      <c r="A58" s="1890"/>
      <c r="B58" s="2267"/>
      <c r="C58" s="1954"/>
      <c r="D58" s="2035"/>
      <c r="E58" s="1901"/>
      <c r="F58" s="2120"/>
      <c r="G58" s="1899"/>
      <c r="H58" s="1952"/>
      <c r="I58" s="1897"/>
      <c r="J58" s="1896"/>
      <c r="K58" s="2308" t="s">
        <v>33</v>
      </c>
      <c r="L58" s="2293">
        <f>SUM(L52:L57)</f>
        <v>219.1</v>
      </c>
      <c r="M58" s="2292"/>
      <c r="N58" s="2291"/>
      <c r="O58" s="2290"/>
    </row>
    <row r="59" spans="1:21" ht="39.75" hidden="1" customHeight="1" x14ac:dyDescent="0.2">
      <c r="A59" s="1928" t="s">
        <v>37</v>
      </c>
      <c r="B59" s="1927" t="s">
        <v>37</v>
      </c>
      <c r="C59" s="1926" t="s">
        <v>109</v>
      </c>
      <c r="D59" s="2053" t="s">
        <v>39</v>
      </c>
      <c r="E59" s="2089"/>
      <c r="F59" s="2307"/>
      <c r="G59" s="1943" t="s">
        <v>676</v>
      </c>
      <c r="H59" s="1976" t="s">
        <v>44</v>
      </c>
      <c r="I59" s="1941" t="s">
        <v>575</v>
      </c>
      <c r="J59" s="2304" t="s">
        <v>198</v>
      </c>
      <c r="K59" s="2169" t="s">
        <v>124</v>
      </c>
      <c r="L59" s="2061"/>
      <c r="M59" s="2306"/>
      <c r="N59" s="1936"/>
      <c r="O59" s="2305"/>
    </row>
    <row r="60" spans="1:21" ht="50.25" hidden="1" customHeight="1" x14ac:dyDescent="0.2">
      <c r="A60" s="1920"/>
      <c r="B60" s="1919"/>
      <c r="C60" s="1918"/>
      <c r="D60" s="2300"/>
      <c r="E60" s="1957"/>
      <c r="F60" s="2302"/>
      <c r="G60" s="1914"/>
      <c r="H60" s="1913"/>
      <c r="I60" s="1912"/>
      <c r="J60" s="2304"/>
      <c r="K60" s="2169" t="s">
        <v>141</v>
      </c>
      <c r="L60" s="2298"/>
      <c r="M60" s="2303"/>
      <c r="N60" s="2297"/>
      <c r="O60" s="2296"/>
    </row>
    <row r="61" spans="1:21" ht="42" hidden="1" customHeight="1" x14ac:dyDescent="0.2">
      <c r="A61" s="1920"/>
      <c r="B61" s="1919"/>
      <c r="C61" s="1918"/>
      <c r="D61" s="2300"/>
      <c r="E61" s="1957"/>
      <c r="F61" s="2302"/>
      <c r="G61" s="1914"/>
      <c r="H61" s="1913"/>
      <c r="I61" s="1912"/>
      <c r="J61" s="1911"/>
      <c r="K61" s="2137" t="s">
        <v>675</v>
      </c>
      <c r="L61" s="2298"/>
      <c r="M61" s="2301"/>
      <c r="N61" s="2297"/>
      <c r="O61" s="2296"/>
    </row>
    <row r="62" spans="1:21" ht="46.5" hidden="1" customHeight="1" x14ac:dyDescent="0.2">
      <c r="A62" s="1920"/>
      <c r="B62" s="1919"/>
      <c r="C62" s="1918"/>
      <c r="D62" s="2300"/>
      <c r="E62" s="1957"/>
      <c r="F62" s="2299"/>
      <c r="G62" s="1914"/>
      <c r="H62" s="1913"/>
      <c r="I62" s="1912"/>
      <c r="J62" s="1911"/>
      <c r="K62" s="2137" t="s">
        <v>667</v>
      </c>
      <c r="L62" s="2298"/>
      <c r="M62" s="2246"/>
      <c r="N62" s="2297"/>
      <c r="O62" s="2296"/>
    </row>
    <row r="63" spans="1:21" ht="44.25" hidden="1" customHeight="1" x14ac:dyDescent="0.2">
      <c r="A63" s="1920"/>
      <c r="B63" s="1919"/>
      <c r="C63" s="1918"/>
      <c r="D63" s="2300"/>
      <c r="E63" s="1957"/>
      <c r="F63" s="2299"/>
      <c r="G63" s="1914"/>
      <c r="H63" s="1913"/>
      <c r="I63" s="1912"/>
      <c r="J63" s="1911"/>
      <c r="K63" s="2137" t="s">
        <v>140</v>
      </c>
      <c r="L63" s="2298"/>
      <c r="M63" s="2246"/>
      <c r="N63" s="2297"/>
      <c r="O63" s="2296"/>
    </row>
    <row r="64" spans="1:21" ht="85.5" hidden="1" customHeight="1" x14ac:dyDescent="0.2">
      <c r="A64" s="1920"/>
      <c r="B64" s="1919"/>
      <c r="C64" s="1918"/>
      <c r="D64" s="2300"/>
      <c r="E64" s="1957"/>
      <c r="F64" s="2299"/>
      <c r="G64" s="1914"/>
      <c r="H64" s="1913"/>
      <c r="I64" s="1912"/>
      <c r="J64" s="1911"/>
      <c r="K64" s="2137" t="s">
        <v>40</v>
      </c>
      <c r="L64" s="2298"/>
      <c r="M64" s="2246"/>
      <c r="N64" s="2297"/>
      <c r="O64" s="2296"/>
    </row>
    <row r="65" spans="1:21" ht="41.25" hidden="1" customHeight="1" x14ac:dyDescent="0.2">
      <c r="A65" s="1920"/>
      <c r="B65" s="1919"/>
      <c r="C65" s="1918"/>
      <c r="D65" s="2300"/>
      <c r="E65" s="1957"/>
      <c r="F65" s="2299"/>
      <c r="G65" s="1914"/>
      <c r="H65" s="1913"/>
      <c r="I65" s="1912"/>
      <c r="J65" s="1911"/>
      <c r="K65" s="2137" t="s">
        <v>674</v>
      </c>
      <c r="L65" s="2298"/>
      <c r="M65" s="2246"/>
      <c r="N65" s="2297"/>
      <c r="O65" s="2296"/>
    </row>
    <row r="66" spans="1:21" ht="60" hidden="1" customHeight="1" thickBot="1" x14ac:dyDescent="0.25">
      <c r="A66" s="1905"/>
      <c r="B66" s="1904"/>
      <c r="C66" s="1954"/>
      <c r="D66" s="1902"/>
      <c r="E66" s="1901"/>
      <c r="F66" s="2295"/>
      <c r="G66" s="1899"/>
      <c r="H66" s="1952"/>
      <c r="I66" s="1897"/>
      <c r="J66" s="1896"/>
      <c r="K66" s="2294" t="s">
        <v>33</v>
      </c>
      <c r="L66" s="2293"/>
      <c r="M66" s="2292"/>
      <c r="N66" s="2291"/>
      <c r="O66" s="2290"/>
    </row>
    <row r="67" spans="1:21" ht="23.25" customHeight="1" x14ac:dyDescent="0.2">
      <c r="A67" s="2263" t="s">
        <v>37</v>
      </c>
      <c r="B67" s="2262" t="s">
        <v>37</v>
      </c>
      <c r="C67" s="1926" t="s">
        <v>107</v>
      </c>
      <c r="D67" s="1946" t="s">
        <v>673</v>
      </c>
      <c r="E67" s="1945"/>
      <c r="F67" s="1944"/>
      <c r="G67" s="1943" t="s">
        <v>137</v>
      </c>
      <c r="H67" s="1976" t="s">
        <v>44</v>
      </c>
      <c r="I67" s="1941" t="s">
        <v>575</v>
      </c>
      <c r="J67" s="2184" t="s">
        <v>198</v>
      </c>
      <c r="K67" s="2202" t="s">
        <v>667</v>
      </c>
      <c r="L67" s="2261">
        <f>L71</f>
        <v>3088.7</v>
      </c>
      <c r="M67" s="2289"/>
      <c r="N67" s="1982"/>
      <c r="O67" s="2288"/>
    </row>
    <row r="68" spans="1:21" ht="15" customHeight="1" x14ac:dyDescent="0.2">
      <c r="A68" s="2252"/>
      <c r="B68" s="1919"/>
      <c r="C68" s="1918"/>
      <c r="D68" s="2251"/>
      <c r="E68" s="2250"/>
      <c r="F68" s="2249"/>
      <c r="G68" s="1914"/>
      <c r="H68" s="1913"/>
      <c r="I68" s="1912"/>
      <c r="J68" s="2182"/>
      <c r="K68" s="2248" t="s">
        <v>124</v>
      </c>
      <c r="L68" s="2287"/>
      <c r="M68" s="2246"/>
      <c r="N68" s="2286"/>
      <c r="O68" s="2285"/>
    </row>
    <row r="69" spans="1:21" ht="21" customHeight="1" x14ac:dyDescent="0.2">
      <c r="A69" s="2252"/>
      <c r="B69" s="1919"/>
      <c r="C69" s="1918"/>
      <c r="D69" s="2251"/>
      <c r="E69" s="2250"/>
      <c r="F69" s="2249"/>
      <c r="G69" s="1914"/>
      <c r="H69" s="1913"/>
      <c r="I69" s="1912"/>
      <c r="J69" s="2182"/>
      <c r="K69" s="2198" t="s">
        <v>140</v>
      </c>
      <c r="L69" s="2199">
        <f>L72</f>
        <v>24.4</v>
      </c>
      <c r="M69" s="2284"/>
      <c r="N69" s="1922"/>
      <c r="O69" s="2283"/>
    </row>
    <row r="70" spans="1:21" ht="21.75" customHeight="1" thickBot="1" x14ac:dyDescent="0.25">
      <c r="A70" s="2282"/>
      <c r="B70" s="2281"/>
      <c r="C70" s="1918"/>
      <c r="D70" s="1934"/>
      <c r="E70" s="1933"/>
      <c r="F70" s="1932"/>
      <c r="G70" s="1914"/>
      <c r="H70" s="1913"/>
      <c r="I70" s="1912"/>
      <c r="J70" s="2182"/>
      <c r="K70" s="2239" t="s">
        <v>33</v>
      </c>
      <c r="L70" s="2188">
        <f>L67+L69+L68</f>
        <v>3113.1</v>
      </c>
      <c r="M70" s="2039"/>
      <c r="N70" s="2280"/>
      <c r="O70" s="2180"/>
    </row>
    <row r="71" spans="1:21" ht="18" customHeight="1" x14ac:dyDescent="0.2">
      <c r="A71" s="2279" t="s">
        <v>37</v>
      </c>
      <c r="B71" s="2278" t="s">
        <v>37</v>
      </c>
      <c r="C71" s="1926" t="s">
        <v>107</v>
      </c>
      <c r="D71" s="2277" t="s">
        <v>37</v>
      </c>
      <c r="E71" s="2273"/>
      <c r="F71" s="1915" t="s">
        <v>673</v>
      </c>
      <c r="G71" s="1914"/>
      <c r="H71" s="1913"/>
      <c r="I71" s="1912"/>
      <c r="J71" s="2182"/>
      <c r="K71" s="2113" t="s">
        <v>667</v>
      </c>
      <c r="L71" s="2061">
        <v>3088.7</v>
      </c>
      <c r="M71" s="1949"/>
      <c r="N71" s="2270"/>
      <c r="O71" s="2269"/>
      <c r="U71" s="1996"/>
    </row>
    <row r="72" spans="1:21" ht="19.5" customHeight="1" thickBot="1" x14ac:dyDescent="0.25">
      <c r="A72" s="2276"/>
      <c r="B72" s="2275"/>
      <c r="C72" s="1918"/>
      <c r="D72" s="2274"/>
      <c r="E72" s="2273"/>
      <c r="F72" s="1915"/>
      <c r="G72" s="1914"/>
      <c r="H72" s="1913"/>
      <c r="I72" s="1912"/>
      <c r="J72" s="2182"/>
      <c r="K72" s="2272" t="s">
        <v>140</v>
      </c>
      <c r="L72" s="2271">
        <v>24.4</v>
      </c>
      <c r="M72" s="1949"/>
      <c r="N72" s="2270"/>
      <c r="O72" s="2269"/>
    </row>
    <row r="73" spans="1:21" ht="15.75" customHeight="1" thickBot="1" x14ac:dyDescent="0.25">
      <c r="A73" s="2268"/>
      <c r="B73" s="2267"/>
      <c r="C73" s="2266"/>
      <c r="D73" s="2265"/>
      <c r="E73" s="2264"/>
      <c r="F73" s="1900"/>
      <c r="G73" s="1899"/>
      <c r="H73" s="1952"/>
      <c r="I73" s="1897"/>
      <c r="J73" s="2178"/>
      <c r="K73" s="1895" t="s">
        <v>33</v>
      </c>
      <c r="L73" s="1950">
        <f>SUM(L71:L72)</f>
        <v>3113.1</v>
      </c>
      <c r="M73" s="2030"/>
      <c r="N73" s="2187"/>
      <c r="O73" s="2186"/>
    </row>
    <row r="74" spans="1:21" ht="26.25" customHeight="1" x14ac:dyDescent="0.2">
      <c r="A74" s="2263" t="s">
        <v>37</v>
      </c>
      <c r="B74" s="2262" t="s">
        <v>37</v>
      </c>
      <c r="C74" s="2128" t="s">
        <v>102</v>
      </c>
      <c r="D74" s="1946" t="s">
        <v>672</v>
      </c>
      <c r="E74" s="1945"/>
      <c r="F74" s="1944"/>
      <c r="G74" s="1943" t="s">
        <v>130</v>
      </c>
      <c r="H74" s="1976" t="s">
        <v>44</v>
      </c>
      <c r="I74" s="1941" t="s">
        <v>575</v>
      </c>
      <c r="J74" s="1940" t="s">
        <v>198</v>
      </c>
      <c r="K74" s="2202" t="s">
        <v>124</v>
      </c>
      <c r="L74" s="2261">
        <f>L79</f>
        <v>0</v>
      </c>
      <c r="M74" s="2260" t="s">
        <v>671</v>
      </c>
      <c r="N74" s="2259" t="s">
        <v>79</v>
      </c>
      <c r="O74" s="2258">
        <v>23.5</v>
      </c>
      <c r="R74" s="2244"/>
      <c r="S74" s="2254"/>
    </row>
    <row r="75" spans="1:21" ht="22.5" customHeight="1" x14ac:dyDescent="0.2">
      <c r="A75" s="2252"/>
      <c r="B75" s="1919"/>
      <c r="C75" s="2140"/>
      <c r="D75" s="2251"/>
      <c r="E75" s="2250"/>
      <c r="F75" s="2249"/>
      <c r="G75" s="1914"/>
      <c r="H75" s="1913"/>
      <c r="I75" s="1912"/>
      <c r="J75" s="1911"/>
      <c r="K75" s="2198" t="s">
        <v>140</v>
      </c>
      <c r="L75" s="2197">
        <f>L80</f>
        <v>761.2</v>
      </c>
      <c r="M75" s="2257"/>
      <c r="N75" s="2256"/>
      <c r="O75" s="2255"/>
      <c r="R75" s="2244"/>
      <c r="S75" s="2254"/>
      <c r="T75" s="1996"/>
    </row>
    <row r="76" spans="1:21" ht="15" customHeight="1" x14ac:dyDescent="0.2">
      <c r="A76" s="2252"/>
      <c r="B76" s="1919"/>
      <c r="C76" s="2140"/>
      <c r="D76" s="2251"/>
      <c r="E76" s="2250"/>
      <c r="F76" s="2249"/>
      <c r="G76" s="1914"/>
      <c r="H76" s="1913"/>
      <c r="I76" s="1912"/>
      <c r="J76" s="1911"/>
      <c r="K76" s="2198" t="s">
        <v>40</v>
      </c>
      <c r="L76" s="2253"/>
      <c r="M76" s="2230"/>
      <c r="N76" s="2229"/>
      <c r="O76" s="2223"/>
      <c r="R76" s="2244"/>
      <c r="S76" s="2243"/>
    </row>
    <row r="77" spans="1:21" ht="22.5" customHeight="1" x14ac:dyDescent="0.2">
      <c r="A77" s="2252"/>
      <c r="B77" s="1919"/>
      <c r="C77" s="2140"/>
      <c r="D77" s="2251"/>
      <c r="E77" s="2250"/>
      <c r="F77" s="2249"/>
      <c r="G77" s="1914"/>
      <c r="H77" s="1913"/>
      <c r="I77" s="1912"/>
      <c r="J77" s="1911"/>
      <c r="K77" s="2248" t="s">
        <v>667</v>
      </c>
      <c r="L77" s="2247">
        <f>L82</f>
        <v>0</v>
      </c>
      <c r="M77" s="2246"/>
      <c r="N77" s="2229"/>
      <c r="O77" s="2245"/>
      <c r="R77" s="2244"/>
      <c r="S77" s="2243"/>
    </row>
    <row r="78" spans="1:21" ht="23.25" customHeight="1" thickBot="1" x14ac:dyDescent="0.25">
      <c r="A78" s="2242"/>
      <c r="B78" s="2241"/>
      <c r="C78" s="2240"/>
      <c r="D78" s="1934"/>
      <c r="E78" s="1933"/>
      <c r="F78" s="1932"/>
      <c r="G78" s="1899"/>
      <c r="H78" s="1952"/>
      <c r="I78" s="1897"/>
      <c r="J78" s="1896"/>
      <c r="K78" s="2239" t="s">
        <v>33</v>
      </c>
      <c r="L78" s="2188">
        <f>L74+L75+L76+L77</f>
        <v>761.2</v>
      </c>
      <c r="M78" s="2238"/>
      <c r="N78" s="2109"/>
      <c r="O78" s="2216"/>
      <c r="R78" s="2237"/>
      <c r="S78" s="2236"/>
    </row>
    <row r="79" spans="1:21" ht="26.25" customHeight="1" x14ac:dyDescent="0.2">
      <c r="A79" s="1928" t="s">
        <v>37</v>
      </c>
      <c r="B79" s="1927" t="s">
        <v>37</v>
      </c>
      <c r="C79" s="2128" t="s">
        <v>102</v>
      </c>
      <c r="D79" s="2127" t="s">
        <v>39</v>
      </c>
      <c r="E79" s="2052"/>
      <c r="F79" s="2235" t="s">
        <v>670</v>
      </c>
      <c r="G79" s="2234" t="s">
        <v>130</v>
      </c>
      <c r="H79" s="1976" t="s">
        <v>44</v>
      </c>
      <c r="I79" s="2233" t="s">
        <v>575</v>
      </c>
      <c r="J79" s="1940" t="s">
        <v>198</v>
      </c>
      <c r="K79" s="2047" t="s">
        <v>124</v>
      </c>
      <c r="L79" s="2125">
        <v>0</v>
      </c>
      <c r="M79" s="2232" t="s">
        <v>669</v>
      </c>
      <c r="N79" s="1936" t="s">
        <v>560</v>
      </c>
      <c r="O79" s="2231">
        <v>3650</v>
      </c>
      <c r="P79" s="1996"/>
      <c r="Q79" s="1996"/>
      <c r="R79" s="1996"/>
      <c r="S79" s="1996"/>
    </row>
    <row r="80" spans="1:21" ht="25.5" x14ac:dyDescent="0.2">
      <c r="A80" s="1920"/>
      <c r="B80" s="1919"/>
      <c r="C80" s="2140"/>
      <c r="D80" s="2139"/>
      <c r="E80" s="2043"/>
      <c r="F80" s="2227"/>
      <c r="G80" s="2226"/>
      <c r="H80" s="1913"/>
      <c r="I80" s="2220"/>
      <c r="J80" s="1911"/>
      <c r="K80" s="2037" t="s">
        <v>140</v>
      </c>
      <c r="L80" s="2136">
        <v>761.2</v>
      </c>
      <c r="M80" s="2230" t="s">
        <v>668</v>
      </c>
      <c r="N80" s="2229" t="s">
        <v>50</v>
      </c>
      <c r="O80" s="2228">
        <v>135</v>
      </c>
      <c r="Q80" s="1996"/>
      <c r="R80" s="1996"/>
      <c r="S80" s="1996"/>
    </row>
    <row r="81" spans="1:21" ht="12.75" x14ac:dyDescent="0.2">
      <c r="A81" s="1920"/>
      <c r="B81" s="1919"/>
      <c r="C81" s="2140"/>
      <c r="D81" s="2139"/>
      <c r="E81" s="2043"/>
      <c r="F81" s="2227"/>
      <c r="G81" s="2226"/>
      <c r="H81" s="1913"/>
      <c r="I81" s="2220"/>
      <c r="J81" s="1911"/>
      <c r="K81" s="2037" t="s">
        <v>40</v>
      </c>
      <c r="L81" s="2136"/>
      <c r="M81" s="2225"/>
      <c r="N81" s="2224"/>
      <c r="O81" s="2223"/>
    </row>
    <row r="82" spans="1:21" ht="12.75" x14ac:dyDescent="0.2">
      <c r="A82" s="1920"/>
      <c r="B82" s="1919"/>
      <c r="C82" s="2140"/>
      <c r="D82" s="2139"/>
      <c r="E82" s="2043"/>
      <c r="F82" s="2227"/>
      <c r="G82" s="2226"/>
      <c r="H82" s="1913"/>
      <c r="I82" s="2220"/>
      <c r="J82" s="1911"/>
      <c r="K82" s="2058" t="s">
        <v>667</v>
      </c>
      <c r="L82" s="2136"/>
      <c r="M82" s="2225"/>
      <c r="N82" s="2224"/>
      <c r="O82" s="2223"/>
    </row>
    <row r="83" spans="1:21" ht="24" customHeight="1" thickBot="1" x14ac:dyDescent="0.25">
      <c r="A83" s="1905"/>
      <c r="B83" s="1904"/>
      <c r="C83" s="2122"/>
      <c r="D83" s="2121"/>
      <c r="E83" s="2034"/>
      <c r="F83" s="2222"/>
      <c r="G83" s="2221"/>
      <c r="H83" s="1952"/>
      <c r="I83" s="2220"/>
      <c r="J83" s="1896"/>
      <c r="K83" s="2219" t="s">
        <v>33</v>
      </c>
      <c r="L83" s="2218">
        <f>SUM(L79:L82)</f>
        <v>761.2</v>
      </c>
      <c r="M83" s="2217"/>
      <c r="N83" s="2109"/>
      <c r="O83" s="2216"/>
    </row>
    <row r="84" spans="1:21" ht="19.5" customHeight="1" thickBot="1" x14ac:dyDescent="0.25">
      <c r="A84" s="2027" t="s">
        <v>37</v>
      </c>
      <c r="B84" s="2026" t="s">
        <v>37</v>
      </c>
      <c r="C84" s="1888" t="s">
        <v>38</v>
      </c>
      <c r="D84" s="1887"/>
      <c r="E84" s="1887"/>
      <c r="F84" s="1887"/>
      <c r="G84" s="1887"/>
      <c r="H84" s="1887"/>
      <c r="I84" s="1887"/>
      <c r="J84" s="2215"/>
      <c r="K84" s="1885" t="s">
        <v>33</v>
      </c>
      <c r="L84" s="1884">
        <f>L26+L35+L51+L70+L78</f>
        <v>4491.8</v>
      </c>
      <c r="M84" s="2214"/>
      <c r="N84" s="2213"/>
      <c r="O84" s="2212"/>
    </row>
    <row r="85" spans="1:21" ht="17.25" customHeight="1" thickBot="1" x14ac:dyDescent="0.25">
      <c r="A85" s="1928" t="s">
        <v>37</v>
      </c>
      <c r="B85" s="1927" t="s">
        <v>39</v>
      </c>
      <c r="C85" s="1994" t="s">
        <v>666</v>
      </c>
      <c r="D85" s="1993"/>
      <c r="E85" s="2211"/>
      <c r="F85" s="2208"/>
      <c r="G85" s="2207"/>
      <c r="H85" s="2210"/>
      <c r="I85" s="2209"/>
      <c r="J85" s="2208"/>
      <c r="K85" s="2208"/>
      <c r="L85" s="2208"/>
      <c r="M85" s="2207"/>
      <c r="N85" s="2207"/>
      <c r="O85" s="2206"/>
    </row>
    <row r="86" spans="1:21" ht="31.5" customHeight="1" thickBot="1" x14ac:dyDescent="0.25">
      <c r="A86" s="1920"/>
      <c r="B86" s="1919"/>
      <c r="C86" s="1985"/>
      <c r="D86" s="1984"/>
      <c r="E86" s="1984"/>
      <c r="F86" s="1984"/>
      <c r="G86" s="1984"/>
      <c r="H86" s="1984"/>
      <c r="I86" s="1984"/>
      <c r="J86" s="1984"/>
      <c r="K86" s="1984"/>
      <c r="L86" s="1983"/>
      <c r="M86" s="2205" t="s">
        <v>665</v>
      </c>
      <c r="N86" s="1936" t="s">
        <v>664</v>
      </c>
      <c r="O86" s="2204">
        <v>4</v>
      </c>
      <c r="Q86" s="2203"/>
    </row>
    <row r="87" spans="1:21" ht="20.25" customHeight="1" x14ac:dyDescent="0.2">
      <c r="A87" s="1928" t="s">
        <v>37</v>
      </c>
      <c r="B87" s="1927" t="s">
        <v>39</v>
      </c>
      <c r="C87" s="1926" t="s">
        <v>37</v>
      </c>
      <c r="D87" s="1979" t="s">
        <v>663</v>
      </c>
      <c r="E87" s="1978"/>
      <c r="F87" s="1977"/>
      <c r="G87" s="1943" t="s">
        <v>538</v>
      </c>
      <c r="H87" s="1942" t="s">
        <v>44</v>
      </c>
      <c r="I87" s="1941" t="s">
        <v>65</v>
      </c>
      <c r="J87" s="1940" t="s">
        <v>198</v>
      </c>
      <c r="K87" s="2202" t="s">
        <v>124</v>
      </c>
      <c r="L87" s="2201">
        <f>L92+L95+L98+L102+L106+L109+L111+L115+L118+L122+L124+L126+L128+L131+L134+L137+L139+L141+L143+L145+L147+L149+L152+L154+L156+L159+L161+L164</f>
        <v>548.20000000000005</v>
      </c>
      <c r="M87" s="2175"/>
      <c r="N87" s="1982"/>
      <c r="O87" s="2200"/>
    </row>
    <row r="88" spans="1:21" ht="15" customHeight="1" x14ac:dyDescent="0.2">
      <c r="A88" s="1920"/>
      <c r="B88" s="1919"/>
      <c r="C88" s="1918"/>
      <c r="D88" s="1972"/>
      <c r="E88" s="1971"/>
      <c r="F88" s="1970"/>
      <c r="G88" s="1914"/>
      <c r="H88" s="1913"/>
      <c r="I88" s="1912"/>
      <c r="J88" s="1911"/>
      <c r="K88" s="2198" t="s">
        <v>140</v>
      </c>
      <c r="L88" s="2199">
        <f>L158</f>
        <v>316.7</v>
      </c>
      <c r="M88" s="2196"/>
      <c r="N88" s="2195"/>
      <c r="O88" s="2194"/>
      <c r="Q88" s="1996"/>
      <c r="R88" s="1996"/>
    </row>
    <row r="89" spans="1:21" ht="19.5" customHeight="1" x14ac:dyDescent="0.2">
      <c r="A89" s="1920"/>
      <c r="B89" s="1919"/>
      <c r="C89" s="1918"/>
      <c r="D89" s="1972"/>
      <c r="E89" s="1971"/>
      <c r="F89" s="1970"/>
      <c r="G89" s="1914"/>
      <c r="H89" s="1913"/>
      <c r="I89" s="1912"/>
      <c r="J89" s="1911"/>
      <c r="K89" s="2198" t="s">
        <v>161</v>
      </c>
      <c r="L89" s="2197">
        <f>L150+L162+L165</f>
        <v>284</v>
      </c>
      <c r="M89" s="2196"/>
      <c r="N89" s="2195"/>
      <c r="O89" s="2194"/>
      <c r="U89" s="1996"/>
    </row>
    <row r="90" spans="1:21" ht="22.5" customHeight="1" x14ac:dyDescent="0.2">
      <c r="A90" s="1920"/>
      <c r="B90" s="1919"/>
      <c r="C90" s="1918"/>
      <c r="D90" s="1972"/>
      <c r="E90" s="1971"/>
      <c r="F90" s="1970"/>
      <c r="G90" s="1914"/>
      <c r="H90" s="1913"/>
      <c r="I90" s="1912"/>
      <c r="J90" s="1911"/>
      <c r="K90" s="2193" t="s">
        <v>642</v>
      </c>
      <c r="L90" s="2192">
        <f>L100+L120</f>
        <v>0</v>
      </c>
      <c r="M90" s="2191"/>
      <c r="N90" s="1922"/>
      <c r="O90" s="2190"/>
    </row>
    <row r="91" spans="1:21" ht="18.75" customHeight="1" thickBot="1" x14ac:dyDescent="0.25">
      <c r="A91" s="1905"/>
      <c r="B91" s="1904"/>
      <c r="C91" s="1903"/>
      <c r="D91" s="1966"/>
      <c r="E91" s="1965"/>
      <c r="F91" s="1964"/>
      <c r="G91" s="1899"/>
      <c r="H91" s="1898"/>
      <c r="I91" s="1897"/>
      <c r="J91" s="1896"/>
      <c r="K91" s="2189" t="s">
        <v>33</v>
      </c>
      <c r="L91" s="2188">
        <f>L87+L88+L89+L90</f>
        <v>1148.9000000000001</v>
      </c>
      <c r="M91" s="2030"/>
      <c r="N91" s="2187"/>
      <c r="O91" s="2186"/>
    </row>
    <row r="92" spans="1:21" ht="33" customHeight="1" x14ac:dyDescent="0.2">
      <c r="A92" s="1928" t="s">
        <v>37</v>
      </c>
      <c r="B92" s="1927" t="s">
        <v>39</v>
      </c>
      <c r="C92" s="2128" t="s">
        <v>37</v>
      </c>
      <c r="D92" s="2127" t="s">
        <v>37</v>
      </c>
      <c r="E92" s="2052"/>
      <c r="F92" s="2126" t="s">
        <v>662</v>
      </c>
      <c r="G92" s="1943" t="s">
        <v>538</v>
      </c>
      <c r="H92" s="1976" t="s">
        <v>44</v>
      </c>
      <c r="I92" s="2185" t="s">
        <v>65</v>
      </c>
      <c r="J92" s="2184" t="s">
        <v>624</v>
      </c>
      <c r="K92" s="2113" t="s">
        <v>124</v>
      </c>
      <c r="L92" s="2125">
        <v>7.9</v>
      </c>
      <c r="M92" s="2175" t="s">
        <v>661</v>
      </c>
      <c r="N92" s="1982" t="s">
        <v>50</v>
      </c>
      <c r="O92" s="2132">
        <v>3100</v>
      </c>
    </row>
    <row r="93" spans="1:21" ht="18.75" customHeight="1" thickBot="1" x14ac:dyDescent="0.25">
      <c r="A93" s="1920"/>
      <c r="B93" s="1919"/>
      <c r="C93" s="2140"/>
      <c r="D93" s="2139"/>
      <c r="E93" s="2043"/>
      <c r="F93" s="2138"/>
      <c r="G93" s="1914"/>
      <c r="H93" s="1913"/>
      <c r="I93" s="2183"/>
      <c r="J93" s="2182"/>
      <c r="K93" s="2173" t="s">
        <v>140</v>
      </c>
      <c r="L93" s="2162"/>
      <c r="M93" s="2039"/>
      <c r="N93" s="2181"/>
      <c r="O93" s="2180"/>
    </row>
    <row r="94" spans="1:21" ht="13.5" thickBot="1" x14ac:dyDescent="0.25">
      <c r="A94" s="1905"/>
      <c r="B94" s="1904"/>
      <c r="C94" s="2122"/>
      <c r="D94" s="2121"/>
      <c r="E94" s="2034"/>
      <c r="F94" s="2120"/>
      <c r="G94" s="1899"/>
      <c r="H94" s="1913"/>
      <c r="I94" s="2179"/>
      <c r="J94" s="2178"/>
      <c r="K94" s="2177" t="s">
        <v>33</v>
      </c>
      <c r="L94" s="2152">
        <f>SUM(L92:L93)</f>
        <v>7.9</v>
      </c>
      <c r="M94" s="1961"/>
      <c r="N94" s="2151"/>
      <c r="O94" s="2150"/>
    </row>
    <row r="95" spans="1:21" ht="25.5" x14ac:dyDescent="0.2">
      <c r="A95" s="1928" t="s">
        <v>37</v>
      </c>
      <c r="B95" s="1927" t="s">
        <v>39</v>
      </c>
      <c r="C95" s="2128" t="s">
        <v>37</v>
      </c>
      <c r="D95" s="2127" t="s">
        <v>39</v>
      </c>
      <c r="E95" s="2052"/>
      <c r="F95" s="2126" t="s">
        <v>660</v>
      </c>
      <c r="G95" s="1943" t="s">
        <v>538</v>
      </c>
      <c r="H95" s="1913"/>
      <c r="I95" s="1941" t="s">
        <v>65</v>
      </c>
      <c r="J95" s="225" t="s">
        <v>624</v>
      </c>
      <c r="K95" s="2113" t="s">
        <v>124</v>
      </c>
      <c r="L95" s="2125">
        <v>25</v>
      </c>
      <c r="M95" s="2175" t="s">
        <v>659</v>
      </c>
      <c r="N95" s="2048" t="s">
        <v>50</v>
      </c>
      <c r="O95" s="2132">
        <v>5720</v>
      </c>
    </row>
    <row r="96" spans="1:21" ht="12.75" x14ac:dyDescent="0.2">
      <c r="A96" s="1920"/>
      <c r="B96" s="1919"/>
      <c r="C96" s="2140"/>
      <c r="D96" s="2139"/>
      <c r="E96" s="2043"/>
      <c r="F96" s="2138"/>
      <c r="G96" s="1914"/>
      <c r="H96" s="1913"/>
      <c r="I96" s="1912"/>
      <c r="J96" s="1956"/>
      <c r="K96" s="2137" t="s">
        <v>140</v>
      </c>
      <c r="L96" s="2136"/>
      <c r="M96" s="2039"/>
      <c r="N96" s="2134"/>
      <c r="O96" s="2133"/>
    </row>
    <row r="97" spans="1:18" ht="13.5" thickBot="1" x14ac:dyDescent="0.25">
      <c r="A97" s="1905"/>
      <c r="B97" s="1904"/>
      <c r="C97" s="2122"/>
      <c r="D97" s="2121"/>
      <c r="E97" s="2034"/>
      <c r="F97" s="2120"/>
      <c r="G97" s="1899"/>
      <c r="H97" s="1952"/>
      <c r="I97" s="1897"/>
      <c r="J97" s="218"/>
      <c r="K97" s="2143" t="s">
        <v>33</v>
      </c>
      <c r="L97" s="2118">
        <f>SUM(L95:L96)</f>
        <v>25</v>
      </c>
      <c r="M97" s="1961"/>
      <c r="N97" s="2129"/>
      <c r="O97" s="2115"/>
    </row>
    <row r="98" spans="1:18" ht="26.25" customHeight="1" x14ac:dyDescent="0.2">
      <c r="A98" s="1928" t="s">
        <v>37</v>
      </c>
      <c r="B98" s="1927" t="s">
        <v>39</v>
      </c>
      <c r="C98" s="2128" t="s">
        <v>37</v>
      </c>
      <c r="D98" s="2127" t="s">
        <v>109</v>
      </c>
      <c r="E98" s="2052"/>
      <c r="F98" s="2126" t="s">
        <v>658</v>
      </c>
      <c r="G98" s="1943" t="s">
        <v>538</v>
      </c>
      <c r="H98" s="1976" t="s">
        <v>44</v>
      </c>
      <c r="I98" s="1941" t="s">
        <v>65</v>
      </c>
      <c r="J98" s="225" t="s">
        <v>657</v>
      </c>
      <c r="K98" s="2113" t="s">
        <v>124</v>
      </c>
      <c r="L98" s="2176">
        <v>0</v>
      </c>
      <c r="M98" s="2175" t="s">
        <v>656</v>
      </c>
      <c r="N98" s="1982" t="s">
        <v>571</v>
      </c>
      <c r="O98" s="2132">
        <v>0</v>
      </c>
    </row>
    <row r="99" spans="1:18" ht="12.75" x14ac:dyDescent="0.2">
      <c r="A99" s="1920"/>
      <c r="B99" s="1919"/>
      <c r="C99" s="2140"/>
      <c r="D99" s="2139"/>
      <c r="E99" s="2043"/>
      <c r="F99" s="2138"/>
      <c r="G99" s="1914"/>
      <c r="H99" s="1913"/>
      <c r="I99" s="1912"/>
      <c r="J99" s="1956"/>
      <c r="K99" s="2137" t="s">
        <v>140</v>
      </c>
      <c r="L99" s="2174">
        <v>0</v>
      </c>
      <c r="M99" s="2039"/>
      <c r="N99" s="2134"/>
      <c r="O99" s="2133"/>
    </row>
    <row r="100" spans="1:18" ht="12.75" x14ac:dyDescent="0.2">
      <c r="A100" s="1920"/>
      <c r="B100" s="1919"/>
      <c r="C100" s="2140"/>
      <c r="D100" s="2139"/>
      <c r="E100" s="2043"/>
      <c r="F100" s="2138"/>
      <c r="G100" s="1914"/>
      <c r="H100" s="1913"/>
      <c r="I100" s="1912"/>
      <c r="J100" s="1956"/>
      <c r="K100" s="2173" t="s">
        <v>642</v>
      </c>
      <c r="L100" s="2172">
        <v>0</v>
      </c>
      <c r="M100" s="2171"/>
      <c r="N100" s="2160"/>
      <c r="O100" s="2159"/>
    </row>
    <row r="101" spans="1:18" ht="13.5" thickBot="1" x14ac:dyDescent="0.25">
      <c r="A101" s="1905"/>
      <c r="B101" s="1904"/>
      <c r="C101" s="2122"/>
      <c r="D101" s="2121"/>
      <c r="E101" s="2034"/>
      <c r="F101" s="2120"/>
      <c r="G101" s="1899"/>
      <c r="H101" s="1913"/>
      <c r="I101" s="1897"/>
      <c r="J101" s="218"/>
      <c r="K101" s="1951" t="s">
        <v>33</v>
      </c>
      <c r="L101" s="2170">
        <f>SUM(L98:L100)</f>
        <v>0</v>
      </c>
      <c r="M101" s="1961"/>
      <c r="N101" s="2129"/>
      <c r="O101" s="2115"/>
    </row>
    <row r="102" spans="1:18" ht="25.5" x14ac:dyDescent="0.2">
      <c r="A102" s="1928" t="s">
        <v>37</v>
      </c>
      <c r="B102" s="1927" t="s">
        <v>39</v>
      </c>
      <c r="C102" s="2128" t="s">
        <v>37</v>
      </c>
      <c r="D102" s="2127" t="s">
        <v>107</v>
      </c>
      <c r="E102" s="2052"/>
      <c r="F102" s="2126" t="s">
        <v>655</v>
      </c>
      <c r="G102" s="1943" t="s">
        <v>538</v>
      </c>
      <c r="H102" s="1913"/>
      <c r="I102" s="1941" t="s">
        <v>65</v>
      </c>
      <c r="J102" s="225" t="s">
        <v>592</v>
      </c>
      <c r="K102" s="2113" t="s">
        <v>124</v>
      </c>
      <c r="L102" s="2125">
        <v>20</v>
      </c>
      <c r="M102" s="1937" t="s">
        <v>654</v>
      </c>
      <c r="N102" s="1982" t="s">
        <v>571</v>
      </c>
      <c r="O102" s="2132">
        <v>2150</v>
      </c>
      <c r="R102" s="1996"/>
    </row>
    <row r="103" spans="1:18" ht="12.75" x14ac:dyDescent="0.2">
      <c r="A103" s="1920"/>
      <c r="B103" s="1919"/>
      <c r="C103" s="2140"/>
      <c r="D103" s="2139"/>
      <c r="E103" s="2043"/>
      <c r="F103" s="2138"/>
      <c r="G103" s="1914"/>
      <c r="H103" s="1913"/>
      <c r="I103" s="1912"/>
      <c r="J103" s="1956"/>
      <c r="K103" s="2169" t="s">
        <v>161</v>
      </c>
      <c r="L103" s="2136"/>
      <c r="M103" s="2039"/>
      <c r="N103" s="2134"/>
      <c r="O103" s="2168"/>
    </row>
    <row r="104" spans="1:18" ht="12.75" x14ac:dyDescent="0.2">
      <c r="A104" s="1920"/>
      <c r="B104" s="1919"/>
      <c r="C104" s="2140"/>
      <c r="D104" s="2139"/>
      <c r="E104" s="2043"/>
      <c r="F104" s="2138"/>
      <c r="G104" s="1914"/>
      <c r="H104" s="1913"/>
      <c r="I104" s="1912"/>
      <c r="J104" s="1956"/>
      <c r="K104" s="2137" t="s">
        <v>140</v>
      </c>
      <c r="L104" s="2136"/>
      <c r="M104" s="2039"/>
      <c r="N104" s="2134"/>
      <c r="O104" s="2168"/>
    </row>
    <row r="105" spans="1:18" ht="13.5" customHeight="1" thickBot="1" x14ac:dyDescent="0.25">
      <c r="A105" s="1905"/>
      <c r="B105" s="1904"/>
      <c r="C105" s="2122"/>
      <c r="D105" s="2121"/>
      <c r="E105" s="2034"/>
      <c r="F105" s="2120"/>
      <c r="G105" s="1899"/>
      <c r="H105" s="1952"/>
      <c r="I105" s="1897"/>
      <c r="J105" s="218"/>
      <c r="K105" s="2143" t="s">
        <v>33</v>
      </c>
      <c r="L105" s="2118">
        <f>SUM(L102:L104)</f>
        <v>20</v>
      </c>
      <c r="M105" s="1961"/>
      <c r="N105" s="2129"/>
      <c r="O105" s="2167"/>
    </row>
    <row r="106" spans="1:18" ht="44.45" customHeight="1" x14ac:dyDescent="0.2">
      <c r="A106" s="1928" t="s">
        <v>37</v>
      </c>
      <c r="B106" s="1927" t="s">
        <v>39</v>
      </c>
      <c r="C106" s="2128" t="s">
        <v>37</v>
      </c>
      <c r="D106" s="2127" t="s">
        <v>102</v>
      </c>
      <c r="E106" s="2052"/>
      <c r="F106" s="2126" t="s">
        <v>653</v>
      </c>
      <c r="G106" s="1943" t="s">
        <v>538</v>
      </c>
      <c r="H106" s="1976" t="s">
        <v>44</v>
      </c>
      <c r="I106" s="1941" t="s">
        <v>65</v>
      </c>
      <c r="J106" s="225" t="s">
        <v>629</v>
      </c>
      <c r="K106" s="2113" t="s">
        <v>124</v>
      </c>
      <c r="L106" s="2125">
        <v>5</v>
      </c>
      <c r="M106" s="2141" t="s">
        <v>652</v>
      </c>
      <c r="N106" s="1982" t="s">
        <v>571</v>
      </c>
      <c r="O106" s="2165">
        <v>550</v>
      </c>
      <c r="Q106" s="2046"/>
    </row>
    <row r="107" spans="1:18" ht="12.75" customHeight="1" x14ac:dyDescent="0.2">
      <c r="A107" s="1920"/>
      <c r="B107" s="1919"/>
      <c r="C107" s="2140"/>
      <c r="D107" s="2139"/>
      <c r="E107" s="2043"/>
      <c r="F107" s="2138"/>
      <c r="G107" s="1914"/>
      <c r="H107" s="1913"/>
      <c r="I107" s="1912"/>
      <c r="J107" s="1956"/>
      <c r="K107" s="2137" t="s">
        <v>140</v>
      </c>
      <c r="L107" s="2136"/>
      <c r="M107" s="2145"/>
      <c r="N107" s="2134"/>
      <c r="O107" s="2168"/>
    </row>
    <row r="108" spans="1:18" ht="19.5" customHeight="1" thickBot="1" x14ac:dyDescent="0.25">
      <c r="A108" s="1905"/>
      <c r="B108" s="1904"/>
      <c r="C108" s="2122"/>
      <c r="D108" s="2121"/>
      <c r="E108" s="2034"/>
      <c r="F108" s="2120"/>
      <c r="G108" s="1899"/>
      <c r="H108" s="1913"/>
      <c r="I108" s="1897"/>
      <c r="J108" s="218"/>
      <c r="K108" s="2143" t="s">
        <v>33</v>
      </c>
      <c r="L108" s="2118">
        <f>SUM(L106:L107)</f>
        <v>5</v>
      </c>
      <c r="M108" s="2117"/>
      <c r="N108" s="2129"/>
      <c r="O108" s="2115"/>
    </row>
    <row r="109" spans="1:18" ht="25.5" x14ac:dyDescent="0.2">
      <c r="A109" s="1928" t="s">
        <v>37</v>
      </c>
      <c r="B109" s="1927" t="s">
        <v>39</v>
      </c>
      <c r="C109" s="2128" t="s">
        <v>37</v>
      </c>
      <c r="D109" s="2127" t="s">
        <v>96</v>
      </c>
      <c r="E109" s="2052"/>
      <c r="F109" s="2126" t="s">
        <v>651</v>
      </c>
      <c r="G109" s="1943" t="s">
        <v>538</v>
      </c>
      <c r="H109" s="1913"/>
      <c r="I109" s="1941" t="s">
        <v>65</v>
      </c>
      <c r="J109" s="225" t="s">
        <v>634</v>
      </c>
      <c r="K109" s="2113" t="s">
        <v>124</v>
      </c>
      <c r="L109" s="2125">
        <v>7</v>
      </c>
      <c r="M109" s="2141" t="s">
        <v>650</v>
      </c>
      <c r="N109" s="1982" t="s">
        <v>50</v>
      </c>
      <c r="O109" s="2132">
        <v>1</v>
      </c>
    </row>
    <row r="110" spans="1:18" ht="16.5" customHeight="1" thickBot="1" x14ac:dyDescent="0.25">
      <c r="A110" s="1905"/>
      <c r="B110" s="1904"/>
      <c r="C110" s="2122"/>
      <c r="D110" s="2121"/>
      <c r="E110" s="2034"/>
      <c r="F110" s="2120"/>
      <c r="G110" s="1899"/>
      <c r="H110" s="1952"/>
      <c r="I110" s="1897"/>
      <c r="J110" s="218"/>
      <c r="K110" s="2143" t="s">
        <v>33</v>
      </c>
      <c r="L110" s="2118">
        <f>SUM(L109:L109)</f>
        <v>7</v>
      </c>
      <c r="M110" s="2117"/>
      <c r="N110" s="2129"/>
      <c r="O110" s="2115"/>
    </row>
    <row r="111" spans="1:18" ht="30" customHeight="1" x14ac:dyDescent="0.2">
      <c r="A111" s="1928" t="s">
        <v>37</v>
      </c>
      <c r="B111" s="1927" t="s">
        <v>39</v>
      </c>
      <c r="C111" s="2128" t="s">
        <v>37</v>
      </c>
      <c r="D111" s="2127" t="s">
        <v>92</v>
      </c>
      <c r="E111" s="2052"/>
      <c r="F111" s="2126" t="s">
        <v>649</v>
      </c>
      <c r="G111" s="1943" t="s">
        <v>538</v>
      </c>
      <c r="H111" s="1976" t="s">
        <v>44</v>
      </c>
      <c r="I111" s="1941" t="s">
        <v>65</v>
      </c>
      <c r="J111" s="225" t="s">
        <v>648</v>
      </c>
      <c r="K111" s="2113" t="s">
        <v>124</v>
      </c>
      <c r="L111" s="2125">
        <v>10</v>
      </c>
      <c r="M111" s="2141" t="s">
        <v>647</v>
      </c>
      <c r="N111" s="1982" t="s">
        <v>50</v>
      </c>
      <c r="O111" s="2132">
        <v>5</v>
      </c>
    </row>
    <row r="112" spans="1:18" ht="12.75" x14ac:dyDescent="0.2">
      <c r="A112" s="1920"/>
      <c r="B112" s="1919"/>
      <c r="C112" s="2140"/>
      <c r="D112" s="2139"/>
      <c r="E112" s="2043"/>
      <c r="F112" s="2138"/>
      <c r="G112" s="1914"/>
      <c r="H112" s="1913"/>
      <c r="I112" s="1912"/>
      <c r="J112" s="1956"/>
      <c r="K112" s="2169" t="s">
        <v>161</v>
      </c>
      <c r="L112" s="2136"/>
      <c r="M112" s="2135"/>
      <c r="N112" s="2134"/>
      <c r="O112" s="2168"/>
    </row>
    <row r="113" spans="1:21" ht="12.75" x14ac:dyDescent="0.2">
      <c r="A113" s="1920"/>
      <c r="B113" s="1919"/>
      <c r="C113" s="2140"/>
      <c r="D113" s="2139"/>
      <c r="E113" s="2043"/>
      <c r="F113" s="2138"/>
      <c r="G113" s="1914"/>
      <c r="H113" s="1913"/>
      <c r="I113" s="1912"/>
      <c r="J113" s="1956"/>
      <c r="K113" s="2137" t="s">
        <v>140</v>
      </c>
      <c r="L113" s="2136"/>
      <c r="M113" s="2145"/>
      <c r="N113" s="2134"/>
      <c r="O113" s="2168"/>
    </row>
    <row r="114" spans="1:21" ht="13.5" thickBot="1" x14ac:dyDescent="0.25">
      <c r="A114" s="1905"/>
      <c r="B114" s="1904"/>
      <c r="C114" s="2122"/>
      <c r="D114" s="2121"/>
      <c r="E114" s="2034"/>
      <c r="F114" s="2120"/>
      <c r="G114" s="1899"/>
      <c r="H114" s="1913"/>
      <c r="I114" s="1897"/>
      <c r="J114" s="218"/>
      <c r="K114" s="2143" t="s">
        <v>33</v>
      </c>
      <c r="L114" s="2118">
        <f>SUM(L111:L113)</f>
        <v>10</v>
      </c>
      <c r="M114" s="2117"/>
      <c r="N114" s="2129"/>
      <c r="O114" s="2167"/>
    </row>
    <row r="115" spans="1:21" ht="25.5" x14ac:dyDescent="0.2">
      <c r="A115" s="1928" t="s">
        <v>37</v>
      </c>
      <c r="B115" s="1927" t="s">
        <v>39</v>
      </c>
      <c r="C115" s="2128" t="s">
        <v>37</v>
      </c>
      <c r="D115" s="2127" t="s">
        <v>87</v>
      </c>
      <c r="E115" s="2052"/>
      <c r="F115" s="2126" t="s">
        <v>646</v>
      </c>
      <c r="G115" s="1943" t="s">
        <v>538</v>
      </c>
      <c r="H115" s="1913"/>
      <c r="I115" s="1941" t="s">
        <v>65</v>
      </c>
      <c r="J115" s="225" t="s">
        <v>198</v>
      </c>
      <c r="K115" s="2113" t="s">
        <v>124</v>
      </c>
      <c r="L115" s="2155">
        <v>23</v>
      </c>
      <c r="M115" s="2141" t="s">
        <v>645</v>
      </c>
      <c r="N115" s="1982" t="s">
        <v>50</v>
      </c>
      <c r="O115" s="2132">
        <v>52</v>
      </c>
      <c r="R115" s="1996"/>
    </row>
    <row r="116" spans="1:21" ht="12.75" x14ac:dyDescent="0.2">
      <c r="A116" s="1920"/>
      <c r="B116" s="1919"/>
      <c r="C116" s="2140"/>
      <c r="D116" s="2139"/>
      <c r="E116" s="2043"/>
      <c r="F116" s="2138"/>
      <c r="G116" s="1914"/>
      <c r="H116" s="1913"/>
      <c r="I116" s="1912"/>
      <c r="J116" s="1956"/>
      <c r="K116" s="2137" t="s">
        <v>140</v>
      </c>
      <c r="L116" s="2136"/>
      <c r="M116" s="2145"/>
      <c r="N116" s="2134"/>
      <c r="O116" s="2133"/>
      <c r="R116" s="1996"/>
    </row>
    <row r="117" spans="1:21" ht="13.5" thickBot="1" x14ac:dyDescent="0.25">
      <c r="A117" s="1905"/>
      <c r="B117" s="1904"/>
      <c r="C117" s="2122"/>
      <c r="D117" s="2121"/>
      <c r="E117" s="2034"/>
      <c r="F117" s="2120"/>
      <c r="G117" s="1899"/>
      <c r="H117" s="1952"/>
      <c r="I117" s="1897"/>
      <c r="J117" s="218"/>
      <c r="K117" s="2143" t="s">
        <v>33</v>
      </c>
      <c r="L117" s="2118">
        <f>SUM(L115:L116)</f>
        <v>23</v>
      </c>
      <c r="M117" s="2117"/>
      <c r="N117" s="2129"/>
      <c r="O117" s="2115"/>
      <c r="R117" s="1996"/>
    </row>
    <row r="118" spans="1:21" ht="25.5" x14ac:dyDescent="0.2">
      <c r="A118" s="1928" t="s">
        <v>37</v>
      </c>
      <c r="B118" s="1927" t="s">
        <v>39</v>
      </c>
      <c r="C118" s="2128" t="s">
        <v>37</v>
      </c>
      <c r="D118" s="2127" t="s">
        <v>84</v>
      </c>
      <c r="E118" s="2052"/>
      <c r="F118" s="2126" t="s">
        <v>644</v>
      </c>
      <c r="G118" s="1943" t="s">
        <v>538</v>
      </c>
      <c r="H118" s="1976" t="s">
        <v>44</v>
      </c>
      <c r="I118" s="1941" t="s">
        <v>65</v>
      </c>
      <c r="J118" s="225" t="s">
        <v>624</v>
      </c>
      <c r="K118" s="2113" t="s">
        <v>124</v>
      </c>
      <c r="L118" s="2166">
        <v>10</v>
      </c>
      <c r="M118" s="2131" t="s">
        <v>643</v>
      </c>
      <c r="N118" s="1982" t="s">
        <v>50</v>
      </c>
      <c r="O118" s="2165">
        <v>48</v>
      </c>
      <c r="R118" s="1996"/>
      <c r="U118" s="1996"/>
    </row>
    <row r="119" spans="1:21" ht="12.75" x14ac:dyDescent="0.2">
      <c r="A119" s="1920"/>
      <c r="B119" s="1919"/>
      <c r="C119" s="2140"/>
      <c r="D119" s="2139"/>
      <c r="E119" s="2043"/>
      <c r="F119" s="2138"/>
      <c r="G119" s="1914"/>
      <c r="H119" s="1913"/>
      <c r="I119" s="1912"/>
      <c r="J119" s="1956"/>
      <c r="K119" s="2137" t="s">
        <v>140</v>
      </c>
      <c r="L119" s="2136"/>
      <c r="M119" s="2164"/>
      <c r="N119" s="2134"/>
      <c r="O119" s="2133"/>
      <c r="R119" s="1996"/>
    </row>
    <row r="120" spans="1:21" ht="12.75" x14ac:dyDescent="0.2">
      <c r="A120" s="1920"/>
      <c r="B120" s="1919"/>
      <c r="C120" s="2140"/>
      <c r="D120" s="2139"/>
      <c r="E120" s="2043"/>
      <c r="F120" s="2138"/>
      <c r="G120" s="1914"/>
      <c r="H120" s="1913"/>
      <c r="I120" s="1912"/>
      <c r="J120" s="1956"/>
      <c r="K120" s="2163" t="s">
        <v>642</v>
      </c>
      <c r="L120" s="2162">
        <v>0</v>
      </c>
      <c r="M120" s="2161"/>
      <c r="N120" s="2160"/>
      <c r="O120" s="2159"/>
      <c r="R120" s="1996"/>
    </row>
    <row r="121" spans="1:21" ht="13.5" thickBot="1" x14ac:dyDescent="0.25">
      <c r="A121" s="1905"/>
      <c r="B121" s="1904"/>
      <c r="C121" s="2122"/>
      <c r="D121" s="2121"/>
      <c r="E121" s="2034"/>
      <c r="F121" s="2120"/>
      <c r="G121" s="1899"/>
      <c r="H121" s="1913"/>
      <c r="I121" s="1897"/>
      <c r="J121" s="218"/>
      <c r="K121" s="2143" t="s">
        <v>33</v>
      </c>
      <c r="L121" s="2118">
        <f>SUM(L118:L120)</f>
        <v>10</v>
      </c>
      <c r="M121" s="2158"/>
      <c r="N121" s="2129"/>
      <c r="O121" s="2115"/>
      <c r="R121" s="1996"/>
    </row>
    <row r="122" spans="1:21" ht="24.75" customHeight="1" x14ac:dyDescent="0.2">
      <c r="A122" s="1928" t="s">
        <v>37</v>
      </c>
      <c r="B122" s="1927" t="s">
        <v>39</v>
      </c>
      <c r="C122" s="2128" t="s">
        <v>37</v>
      </c>
      <c r="D122" s="2127" t="s">
        <v>78</v>
      </c>
      <c r="E122" s="2052"/>
      <c r="F122" s="2126" t="s">
        <v>641</v>
      </c>
      <c r="G122" s="1943" t="s">
        <v>538</v>
      </c>
      <c r="H122" s="1913"/>
      <c r="I122" s="1941" t="s">
        <v>65</v>
      </c>
      <c r="J122" s="225" t="s">
        <v>629</v>
      </c>
      <c r="K122" s="2113" t="s">
        <v>124</v>
      </c>
      <c r="L122" s="2125">
        <v>0.3</v>
      </c>
      <c r="M122" s="2131" t="s">
        <v>640</v>
      </c>
      <c r="N122" s="1982" t="s">
        <v>50</v>
      </c>
      <c r="O122" s="2132">
        <v>3</v>
      </c>
      <c r="R122" s="1996"/>
    </row>
    <row r="123" spans="1:21" ht="13.5" thickBot="1" x14ac:dyDescent="0.25">
      <c r="A123" s="1905"/>
      <c r="B123" s="1904"/>
      <c r="C123" s="2122"/>
      <c r="D123" s="2121"/>
      <c r="E123" s="2034"/>
      <c r="F123" s="2120"/>
      <c r="G123" s="1899"/>
      <c r="H123" s="1913"/>
      <c r="I123" s="1897"/>
      <c r="J123" s="218"/>
      <c r="K123" s="2143" t="s">
        <v>33</v>
      </c>
      <c r="L123" s="2118">
        <f>SUM(L122)</f>
        <v>0.3</v>
      </c>
      <c r="M123" s="2117"/>
      <c r="N123" s="2129"/>
      <c r="O123" s="2115"/>
      <c r="R123" s="1996"/>
    </row>
    <row r="124" spans="1:21" ht="30" customHeight="1" x14ac:dyDescent="0.2">
      <c r="A124" s="1928" t="s">
        <v>37</v>
      </c>
      <c r="B124" s="1927" t="s">
        <v>39</v>
      </c>
      <c r="C124" s="2128" t="s">
        <v>37</v>
      </c>
      <c r="D124" s="2127" t="s">
        <v>72</v>
      </c>
      <c r="E124" s="2052"/>
      <c r="F124" s="2126" t="s">
        <v>639</v>
      </c>
      <c r="G124" s="1943" t="s">
        <v>538</v>
      </c>
      <c r="H124" s="1913"/>
      <c r="I124" s="1941" t="s">
        <v>65</v>
      </c>
      <c r="J124" s="225" t="s">
        <v>634</v>
      </c>
      <c r="K124" s="2113" t="s">
        <v>124</v>
      </c>
      <c r="L124" s="2125">
        <v>4</v>
      </c>
      <c r="M124" s="2131" t="s">
        <v>638</v>
      </c>
      <c r="N124" s="1982" t="s">
        <v>50</v>
      </c>
      <c r="O124" s="2132">
        <v>4</v>
      </c>
      <c r="R124" s="1996"/>
    </row>
    <row r="125" spans="1:21" ht="13.5" thickBot="1" x14ac:dyDescent="0.25">
      <c r="A125" s="1905"/>
      <c r="B125" s="1904"/>
      <c r="C125" s="2122"/>
      <c r="D125" s="2121"/>
      <c r="E125" s="2034"/>
      <c r="F125" s="2120"/>
      <c r="G125" s="1914"/>
      <c r="H125" s="1952"/>
      <c r="I125" s="1897"/>
      <c r="J125" s="218"/>
      <c r="K125" s="2143" t="s">
        <v>33</v>
      </c>
      <c r="L125" s="2118">
        <f>SUM(L124)</f>
        <v>4</v>
      </c>
      <c r="M125" s="1961"/>
      <c r="N125" s="2129"/>
      <c r="O125" s="2115"/>
      <c r="R125" s="1996"/>
    </row>
    <row r="126" spans="1:21" ht="30.75" customHeight="1" thickBot="1" x14ac:dyDescent="0.25">
      <c r="A126" s="1928" t="s">
        <v>37</v>
      </c>
      <c r="B126" s="1927" t="s">
        <v>39</v>
      </c>
      <c r="C126" s="2128" t="s">
        <v>37</v>
      </c>
      <c r="D126" s="2127" t="s">
        <v>65</v>
      </c>
      <c r="E126" s="2157"/>
      <c r="F126" s="2126" t="s">
        <v>637</v>
      </c>
      <c r="G126" s="1943" t="s">
        <v>538</v>
      </c>
      <c r="H126" s="1976" t="s">
        <v>44</v>
      </c>
      <c r="I126" s="1941" t="s">
        <v>65</v>
      </c>
      <c r="J126" s="2050" t="s">
        <v>612</v>
      </c>
      <c r="K126" s="2156" t="s">
        <v>124</v>
      </c>
      <c r="L126" s="2155">
        <v>5</v>
      </c>
      <c r="M126" s="2131" t="s">
        <v>636</v>
      </c>
      <c r="N126" s="1982" t="s">
        <v>50</v>
      </c>
      <c r="O126" s="2132">
        <v>1</v>
      </c>
      <c r="R126" s="1996"/>
    </row>
    <row r="127" spans="1:21" ht="17.25" customHeight="1" thickBot="1" x14ac:dyDescent="0.25">
      <c r="A127" s="1905"/>
      <c r="B127" s="1904"/>
      <c r="C127" s="2122"/>
      <c r="D127" s="2121"/>
      <c r="E127" s="2154"/>
      <c r="F127" s="2120"/>
      <c r="G127" s="1914"/>
      <c r="H127" s="1913"/>
      <c r="I127" s="1897"/>
      <c r="J127" s="2032"/>
      <c r="K127" s="2153" t="s">
        <v>33</v>
      </c>
      <c r="L127" s="2152">
        <f>SUM(L126)</f>
        <v>5</v>
      </c>
      <c r="M127" s="2117"/>
      <c r="N127" s="2151"/>
      <c r="O127" s="2150"/>
    </row>
    <row r="128" spans="1:21" ht="24.75" customHeight="1" x14ac:dyDescent="0.2">
      <c r="A128" s="1928" t="s">
        <v>37</v>
      </c>
      <c r="B128" s="1927" t="s">
        <v>39</v>
      </c>
      <c r="C128" s="2128" t="s">
        <v>37</v>
      </c>
      <c r="D128" s="2127" t="s">
        <v>60</v>
      </c>
      <c r="E128" s="2052"/>
      <c r="F128" s="2126" t="s">
        <v>635</v>
      </c>
      <c r="G128" s="1943" t="s">
        <v>538</v>
      </c>
      <c r="H128" s="1913"/>
      <c r="I128" s="1941" t="s">
        <v>65</v>
      </c>
      <c r="J128" s="2050" t="s">
        <v>634</v>
      </c>
      <c r="K128" s="2113" t="s">
        <v>124</v>
      </c>
      <c r="L128" s="2125">
        <v>40</v>
      </c>
      <c r="M128" s="2149" t="s">
        <v>633</v>
      </c>
      <c r="N128" s="1982" t="s">
        <v>571</v>
      </c>
      <c r="O128" s="2132">
        <v>15</v>
      </c>
      <c r="P128" s="2148"/>
      <c r="R128" s="1996"/>
      <c r="T128" s="1996"/>
    </row>
    <row r="129" spans="1:23" ht="14.45" customHeight="1" x14ac:dyDescent="0.2">
      <c r="A129" s="1920"/>
      <c r="B129" s="1919"/>
      <c r="C129" s="2140"/>
      <c r="D129" s="2139"/>
      <c r="E129" s="2043"/>
      <c r="F129" s="2138"/>
      <c r="G129" s="1914"/>
      <c r="H129" s="1913"/>
      <c r="I129" s="1912"/>
      <c r="J129" s="2041"/>
      <c r="K129" s="2137" t="s">
        <v>140</v>
      </c>
      <c r="L129" s="2136"/>
      <c r="M129" s="2147"/>
      <c r="N129" s="2134"/>
      <c r="O129" s="2133"/>
    </row>
    <row r="130" spans="1:23" ht="15" customHeight="1" thickBot="1" x14ac:dyDescent="0.25">
      <c r="A130" s="1905"/>
      <c r="B130" s="1904"/>
      <c r="C130" s="2122"/>
      <c r="D130" s="2121"/>
      <c r="E130" s="2034"/>
      <c r="F130" s="2120"/>
      <c r="G130" s="1899"/>
      <c r="H130" s="1913"/>
      <c r="I130" s="1897"/>
      <c r="J130" s="2032"/>
      <c r="K130" s="2119" t="s">
        <v>33</v>
      </c>
      <c r="L130" s="2118">
        <f>SUM(L128:L129)</f>
        <v>40</v>
      </c>
      <c r="M130" s="2146"/>
      <c r="N130" s="2129"/>
      <c r="O130" s="2115"/>
    </row>
    <row r="131" spans="1:23" ht="39" hidden="1" customHeight="1" x14ac:dyDescent="0.2">
      <c r="A131" s="1928" t="s">
        <v>37</v>
      </c>
      <c r="B131" s="1927" t="s">
        <v>39</v>
      </c>
      <c r="C131" s="2128" t="s">
        <v>37</v>
      </c>
      <c r="D131" s="2127" t="s">
        <v>56</v>
      </c>
      <c r="E131" s="2052"/>
      <c r="F131" s="2126" t="s">
        <v>632</v>
      </c>
      <c r="G131" s="1943" t="s">
        <v>538</v>
      </c>
      <c r="H131" s="1913"/>
      <c r="I131" s="1941" t="s">
        <v>65</v>
      </c>
      <c r="J131" s="2097" t="s">
        <v>615</v>
      </c>
      <c r="K131" s="2113" t="s">
        <v>124</v>
      </c>
      <c r="L131" s="2125">
        <v>0</v>
      </c>
      <c r="M131" s="2131" t="s">
        <v>631</v>
      </c>
      <c r="N131" s="1982" t="s">
        <v>571</v>
      </c>
      <c r="O131" s="2132">
        <v>0</v>
      </c>
    </row>
    <row r="132" spans="1:23" ht="12.75" hidden="1" customHeight="1" x14ac:dyDescent="0.2">
      <c r="A132" s="1920"/>
      <c r="B132" s="1919"/>
      <c r="C132" s="2140"/>
      <c r="D132" s="2139"/>
      <c r="E132" s="2043"/>
      <c r="F132" s="2138"/>
      <c r="G132" s="1914"/>
      <c r="H132" s="1913"/>
      <c r="I132" s="1912"/>
      <c r="J132" s="2095"/>
      <c r="K132" s="2137" t="s">
        <v>140</v>
      </c>
      <c r="L132" s="2136"/>
      <c r="M132" s="2145"/>
      <c r="N132" s="2134"/>
      <c r="O132" s="2133"/>
    </row>
    <row r="133" spans="1:23" ht="13.5" hidden="1" customHeight="1" thickBot="1" x14ac:dyDescent="0.25">
      <c r="A133" s="1905"/>
      <c r="B133" s="1904"/>
      <c r="C133" s="2122"/>
      <c r="D133" s="2121"/>
      <c r="E133" s="2034"/>
      <c r="F133" s="2120"/>
      <c r="G133" s="1899"/>
      <c r="H133" s="1913"/>
      <c r="I133" s="1897"/>
      <c r="J133" s="2144"/>
      <c r="K133" s="2143" t="s">
        <v>33</v>
      </c>
      <c r="L133" s="2142">
        <f>SUM(L131:L132)</f>
        <v>0</v>
      </c>
      <c r="M133" s="2117"/>
      <c r="N133" s="2129"/>
      <c r="O133" s="2115"/>
    </row>
    <row r="134" spans="1:23" ht="24.75" customHeight="1" x14ac:dyDescent="0.2">
      <c r="A134" s="1928" t="s">
        <v>37</v>
      </c>
      <c r="B134" s="1927" t="s">
        <v>39</v>
      </c>
      <c r="C134" s="2128" t="s">
        <v>37</v>
      </c>
      <c r="D134" s="2127" t="s">
        <v>48</v>
      </c>
      <c r="E134" s="2052"/>
      <c r="F134" s="2126" t="s">
        <v>630</v>
      </c>
      <c r="G134" s="1943" t="s">
        <v>538</v>
      </c>
      <c r="H134" s="1913"/>
      <c r="I134" s="1941" t="s">
        <v>65</v>
      </c>
      <c r="J134" s="2050" t="s">
        <v>629</v>
      </c>
      <c r="K134" s="2113" t="s">
        <v>124</v>
      </c>
      <c r="L134" s="2125">
        <v>20</v>
      </c>
      <c r="M134" s="2141" t="s">
        <v>628</v>
      </c>
      <c r="N134" s="1982" t="s">
        <v>571</v>
      </c>
      <c r="O134" s="2132">
        <v>100</v>
      </c>
    </row>
    <row r="135" spans="1:23" ht="15" customHeight="1" x14ac:dyDescent="0.2">
      <c r="A135" s="1920"/>
      <c r="B135" s="1919"/>
      <c r="C135" s="2140"/>
      <c r="D135" s="2139"/>
      <c r="E135" s="2043"/>
      <c r="F135" s="2138"/>
      <c r="G135" s="1914"/>
      <c r="H135" s="1913"/>
      <c r="I135" s="1912"/>
      <c r="J135" s="2041"/>
      <c r="K135" s="2137" t="s">
        <v>140</v>
      </c>
      <c r="L135" s="2136">
        <v>0</v>
      </c>
      <c r="M135" s="2135"/>
      <c r="N135" s="2134"/>
      <c r="O135" s="2133"/>
    </row>
    <row r="136" spans="1:23" ht="15.75" customHeight="1" thickBot="1" x14ac:dyDescent="0.25">
      <c r="A136" s="1905"/>
      <c r="B136" s="1904"/>
      <c r="C136" s="2122"/>
      <c r="D136" s="2121"/>
      <c r="E136" s="2034"/>
      <c r="F136" s="2120"/>
      <c r="G136" s="1899"/>
      <c r="H136" s="1952"/>
      <c r="I136" s="1897"/>
      <c r="J136" s="2032"/>
      <c r="K136" s="2119" t="s">
        <v>33</v>
      </c>
      <c r="L136" s="2118">
        <f>SUM(L134:L135)</f>
        <v>20</v>
      </c>
      <c r="M136" s="2117"/>
      <c r="N136" s="2129"/>
      <c r="O136" s="2115"/>
    </row>
    <row r="137" spans="1:23" ht="26.25" customHeight="1" x14ac:dyDescent="0.2">
      <c r="A137" s="1928" t="s">
        <v>37</v>
      </c>
      <c r="B137" s="1927" t="s">
        <v>39</v>
      </c>
      <c r="C137" s="2128" t="s">
        <v>37</v>
      </c>
      <c r="D137" s="2127" t="s">
        <v>46</v>
      </c>
      <c r="E137" s="2052"/>
      <c r="F137" s="2126" t="s">
        <v>627</v>
      </c>
      <c r="G137" s="1943" t="s">
        <v>538</v>
      </c>
      <c r="H137" s="1976" t="s">
        <v>44</v>
      </c>
      <c r="I137" s="1941" t="s">
        <v>65</v>
      </c>
      <c r="J137" s="2050" t="s">
        <v>620</v>
      </c>
      <c r="K137" s="2113" t="s">
        <v>124</v>
      </c>
      <c r="L137" s="2125">
        <v>0</v>
      </c>
      <c r="M137" s="2131" t="s">
        <v>626</v>
      </c>
      <c r="N137" s="1982" t="s">
        <v>50</v>
      </c>
      <c r="O137" s="2132">
        <v>0</v>
      </c>
    </row>
    <row r="138" spans="1:23" ht="13.5" thickBot="1" x14ac:dyDescent="0.25">
      <c r="A138" s="1905"/>
      <c r="B138" s="1904"/>
      <c r="C138" s="2122"/>
      <c r="D138" s="2121"/>
      <c r="E138" s="2034"/>
      <c r="F138" s="2120"/>
      <c r="G138" s="1914"/>
      <c r="H138" s="1913"/>
      <c r="I138" s="1897"/>
      <c r="J138" s="2032"/>
      <c r="K138" s="2119" t="s">
        <v>33</v>
      </c>
      <c r="L138" s="2118">
        <f>SUM(L137)</f>
        <v>0</v>
      </c>
      <c r="M138" s="2117"/>
      <c r="N138" s="2129"/>
      <c r="O138" s="2115"/>
    </row>
    <row r="139" spans="1:23" ht="51.6" customHeight="1" x14ac:dyDescent="0.2">
      <c r="A139" s="1928" t="s">
        <v>37</v>
      </c>
      <c r="B139" s="1927" t="s">
        <v>39</v>
      </c>
      <c r="C139" s="2128" t="s">
        <v>37</v>
      </c>
      <c r="D139" s="2127" t="s">
        <v>265</v>
      </c>
      <c r="E139" s="2052"/>
      <c r="F139" s="2126" t="s">
        <v>625</v>
      </c>
      <c r="G139" s="1943" t="s">
        <v>538</v>
      </c>
      <c r="H139" s="1913"/>
      <c r="I139" s="1941" t="s">
        <v>65</v>
      </c>
      <c r="J139" s="2050" t="s">
        <v>624</v>
      </c>
      <c r="K139" s="2113" t="s">
        <v>124</v>
      </c>
      <c r="L139" s="2125">
        <v>70</v>
      </c>
      <c r="M139" s="2131" t="s">
        <v>623</v>
      </c>
      <c r="N139" s="1982" t="s">
        <v>50</v>
      </c>
      <c r="O139" s="2130" t="s">
        <v>622</v>
      </c>
      <c r="Q139" s="1996"/>
      <c r="R139" s="1996"/>
      <c r="U139" s="1996"/>
      <c r="V139" s="1996"/>
    </row>
    <row r="140" spans="1:23" ht="16.5" customHeight="1" thickBot="1" x14ac:dyDescent="0.25">
      <c r="A140" s="1905"/>
      <c r="B140" s="1904"/>
      <c r="C140" s="2122"/>
      <c r="D140" s="2121"/>
      <c r="E140" s="2034"/>
      <c r="F140" s="2120"/>
      <c r="G140" s="1914"/>
      <c r="H140" s="1913"/>
      <c r="I140" s="1897"/>
      <c r="J140" s="2032"/>
      <c r="K140" s="2119" t="s">
        <v>33</v>
      </c>
      <c r="L140" s="2118">
        <f>SUM(L139)</f>
        <v>70</v>
      </c>
      <c r="M140" s="2117"/>
      <c r="N140" s="2129"/>
      <c r="O140" s="2115"/>
    </row>
    <row r="141" spans="1:23" ht="30.75" customHeight="1" x14ac:dyDescent="0.2">
      <c r="A141" s="1928" t="s">
        <v>37</v>
      </c>
      <c r="B141" s="1927" t="s">
        <v>39</v>
      </c>
      <c r="C141" s="2128" t="s">
        <v>37</v>
      </c>
      <c r="D141" s="2127" t="s">
        <v>263</v>
      </c>
      <c r="E141" s="2052"/>
      <c r="F141" s="2126" t="s">
        <v>621</v>
      </c>
      <c r="G141" s="1943" t="s">
        <v>538</v>
      </c>
      <c r="H141" s="1913"/>
      <c r="I141" s="1941" t="s">
        <v>65</v>
      </c>
      <c r="J141" s="2050" t="s">
        <v>620</v>
      </c>
      <c r="K141" s="2113" t="s">
        <v>124</v>
      </c>
      <c r="L141" s="2125">
        <v>7</v>
      </c>
      <c r="M141" s="2124" t="s">
        <v>619</v>
      </c>
      <c r="N141" s="2048" t="s">
        <v>50</v>
      </c>
      <c r="O141" s="2123">
        <v>900</v>
      </c>
      <c r="P141" s="1996"/>
      <c r="W141" s="1996"/>
    </row>
    <row r="142" spans="1:23" ht="17.25" customHeight="1" thickBot="1" x14ac:dyDescent="0.25">
      <c r="A142" s="1905"/>
      <c r="B142" s="1904"/>
      <c r="C142" s="2122"/>
      <c r="D142" s="2121"/>
      <c r="E142" s="2034"/>
      <c r="F142" s="2120"/>
      <c r="G142" s="1914"/>
      <c r="H142" s="1913"/>
      <c r="I142" s="1897"/>
      <c r="J142" s="2032"/>
      <c r="K142" s="2119" t="s">
        <v>33</v>
      </c>
      <c r="L142" s="2118">
        <f>SUM(L141)</f>
        <v>7</v>
      </c>
      <c r="M142" s="2117"/>
      <c r="N142" s="2116"/>
      <c r="O142" s="2115"/>
    </row>
    <row r="143" spans="1:23" ht="26.25" customHeight="1" thickBot="1" x14ac:dyDescent="0.25">
      <c r="A143" s="1928" t="s">
        <v>37</v>
      </c>
      <c r="B143" s="1927" t="s">
        <v>39</v>
      </c>
      <c r="C143" s="2054" t="s">
        <v>37</v>
      </c>
      <c r="D143" s="2053" t="s">
        <v>238</v>
      </c>
      <c r="E143" s="2052"/>
      <c r="F143" s="2114" t="s">
        <v>618</v>
      </c>
      <c r="G143" s="1943" t="s">
        <v>538</v>
      </c>
      <c r="H143" s="1913"/>
      <c r="I143" s="1941" t="s">
        <v>65</v>
      </c>
      <c r="J143" s="2069" t="s">
        <v>615</v>
      </c>
      <c r="K143" s="2113" t="s">
        <v>124</v>
      </c>
      <c r="L143" s="2086">
        <v>2</v>
      </c>
      <c r="M143" s="2107" t="s">
        <v>617</v>
      </c>
      <c r="N143" s="2048" t="s">
        <v>50</v>
      </c>
      <c r="O143" s="2084">
        <v>14</v>
      </c>
      <c r="P143" s="2046"/>
      <c r="Q143" s="2046"/>
      <c r="R143" s="2046"/>
      <c r="S143" s="2046"/>
      <c r="T143" s="2046"/>
    </row>
    <row r="144" spans="1:23" ht="18" customHeight="1" thickBot="1" x14ac:dyDescent="0.25">
      <c r="A144" s="1905"/>
      <c r="B144" s="1904"/>
      <c r="C144" s="2083"/>
      <c r="D144" s="2035"/>
      <c r="E144" s="2034"/>
      <c r="F144" s="2112"/>
      <c r="G144" s="1914"/>
      <c r="H144" s="1913"/>
      <c r="I144" s="1897"/>
      <c r="J144" s="2111"/>
      <c r="K144" s="2106" t="s">
        <v>33</v>
      </c>
      <c r="L144" s="2099">
        <f>SUM(L143)</f>
        <v>2</v>
      </c>
      <c r="M144" s="2110"/>
      <c r="N144" s="2109"/>
      <c r="O144" s="2108"/>
      <c r="P144" s="1996"/>
      <c r="Q144" s="1996"/>
      <c r="R144" s="1996"/>
      <c r="S144" s="1996"/>
      <c r="T144" s="1996"/>
    </row>
    <row r="145" spans="1:21" ht="30.6" customHeight="1" thickBot="1" x14ac:dyDescent="0.25">
      <c r="A145" s="1928" t="s">
        <v>37</v>
      </c>
      <c r="B145" s="1927" t="s">
        <v>39</v>
      </c>
      <c r="C145" s="2054" t="s">
        <v>37</v>
      </c>
      <c r="D145" s="2053" t="s">
        <v>256</v>
      </c>
      <c r="E145" s="2089"/>
      <c r="F145" s="1736" t="s">
        <v>616</v>
      </c>
      <c r="G145" s="1943" t="s">
        <v>538</v>
      </c>
      <c r="H145" s="2100"/>
      <c r="I145" s="1941" t="s">
        <v>65</v>
      </c>
      <c r="J145" s="2069" t="s">
        <v>615</v>
      </c>
      <c r="K145" s="1910" t="s">
        <v>124</v>
      </c>
      <c r="L145" s="2094">
        <v>2</v>
      </c>
      <c r="M145" s="2107" t="s">
        <v>614</v>
      </c>
      <c r="N145" s="2048" t="s">
        <v>50</v>
      </c>
      <c r="O145" s="2084">
        <v>1</v>
      </c>
    </row>
    <row r="146" spans="1:21" ht="18" customHeight="1" thickBot="1" x14ac:dyDescent="0.25">
      <c r="A146" s="1905"/>
      <c r="B146" s="1904"/>
      <c r="C146" s="2083"/>
      <c r="D146" s="2035"/>
      <c r="E146" s="1901"/>
      <c r="F146" s="1728"/>
      <c r="G146" s="1914"/>
      <c r="H146" s="2100"/>
      <c r="I146" s="1897"/>
      <c r="J146" s="1896"/>
      <c r="K146" s="2106" t="s">
        <v>33</v>
      </c>
      <c r="L146" s="2099">
        <f>SUM(L145)</f>
        <v>2</v>
      </c>
      <c r="M146" s="2105"/>
      <c r="N146" s="2029"/>
      <c r="O146" s="2073"/>
    </row>
    <row r="147" spans="1:21" ht="40.15" customHeight="1" thickBot="1" x14ac:dyDescent="0.25">
      <c r="A147" s="1928" t="s">
        <v>37</v>
      </c>
      <c r="B147" s="1927" t="s">
        <v>39</v>
      </c>
      <c r="C147" s="2054" t="s">
        <v>37</v>
      </c>
      <c r="D147" s="2053" t="s">
        <v>356</v>
      </c>
      <c r="E147" s="2089"/>
      <c r="F147" s="2104" t="s">
        <v>613</v>
      </c>
      <c r="G147" s="1914"/>
      <c r="H147" s="2100"/>
      <c r="I147" s="1941" t="s">
        <v>65</v>
      </c>
      <c r="J147" s="2103" t="s">
        <v>612</v>
      </c>
      <c r="K147" s="2068" t="s">
        <v>124</v>
      </c>
      <c r="L147" s="1958">
        <v>10</v>
      </c>
      <c r="M147" s="2102" t="s">
        <v>611</v>
      </c>
      <c r="N147" s="2048" t="s">
        <v>50</v>
      </c>
      <c r="O147" s="2084">
        <v>10</v>
      </c>
      <c r="Q147" s="2046"/>
    </row>
    <row r="148" spans="1:21" ht="24.75" customHeight="1" thickBot="1" x14ac:dyDescent="0.25">
      <c r="A148" s="1905"/>
      <c r="B148" s="1904"/>
      <c r="C148" s="2083"/>
      <c r="D148" s="2035"/>
      <c r="E148" s="1901"/>
      <c r="F148" s="2101"/>
      <c r="G148" s="1899"/>
      <c r="H148" s="2100"/>
      <c r="I148" s="1897"/>
      <c r="J148" s="2072"/>
      <c r="K148" s="1951" t="s">
        <v>33</v>
      </c>
      <c r="L148" s="2099">
        <f>SUM(L147)</f>
        <v>10</v>
      </c>
      <c r="M148" s="2080"/>
      <c r="N148" s="2029"/>
      <c r="O148" s="2073"/>
    </row>
    <row r="149" spans="1:21" ht="24.75" hidden="1" customHeight="1" thickBot="1" x14ac:dyDescent="0.25">
      <c r="A149" s="1928" t="s">
        <v>37</v>
      </c>
      <c r="B149" s="1927" t="s">
        <v>39</v>
      </c>
      <c r="C149" s="2054" t="s">
        <v>37</v>
      </c>
      <c r="D149" s="2053" t="s">
        <v>610</v>
      </c>
      <c r="E149" s="2089"/>
      <c r="F149" s="2098" t="s">
        <v>609</v>
      </c>
      <c r="G149" s="1943" t="s">
        <v>538</v>
      </c>
      <c r="H149" s="1976" t="s">
        <v>44</v>
      </c>
      <c r="I149" s="2051" t="s">
        <v>65</v>
      </c>
      <c r="J149" s="2097" t="s">
        <v>597</v>
      </c>
      <c r="K149" s="2068" t="s">
        <v>124</v>
      </c>
      <c r="L149" s="1958">
        <v>0</v>
      </c>
      <c r="M149" s="2085" t="s">
        <v>608</v>
      </c>
      <c r="N149" s="2048" t="s">
        <v>50</v>
      </c>
      <c r="O149" s="2084">
        <v>0</v>
      </c>
    </row>
    <row r="150" spans="1:21" ht="24.75" hidden="1" customHeight="1" thickBot="1" x14ac:dyDescent="0.25">
      <c r="A150" s="1920"/>
      <c r="B150" s="1919"/>
      <c r="C150" s="2045"/>
      <c r="D150" s="2044"/>
      <c r="E150" s="1957"/>
      <c r="F150" s="2096"/>
      <c r="G150" s="1914"/>
      <c r="H150" s="1913"/>
      <c r="I150" s="2042"/>
      <c r="J150" s="2095"/>
      <c r="K150" s="1910" t="s">
        <v>161</v>
      </c>
      <c r="L150" s="2094">
        <v>0</v>
      </c>
      <c r="M150" s="2093"/>
      <c r="N150" s="2038"/>
      <c r="O150" s="2092"/>
    </row>
    <row r="151" spans="1:21" ht="18.75" hidden="1" customHeight="1" thickBot="1" x14ac:dyDescent="0.25">
      <c r="A151" s="1905"/>
      <c r="B151" s="1904"/>
      <c r="C151" s="2083"/>
      <c r="D151" s="2035"/>
      <c r="E151" s="1901"/>
      <c r="F151" s="2091"/>
      <c r="G151" s="1914"/>
      <c r="H151" s="1913"/>
      <c r="I151" s="2033"/>
      <c r="J151" s="2072"/>
      <c r="K151" s="1951" t="s">
        <v>33</v>
      </c>
      <c r="L151" s="1958">
        <f>SUM(L149:L150)</f>
        <v>0</v>
      </c>
      <c r="M151" s="2080"/>
      <c r="N151" s="2029"/>
      <c r="O151" s="2073"/>
    </row>
    <row r="152" spans="1:21" ht="30" hidden="1" customHeight="1" thickBot="1" x14ac:dyDescent="0.25">
      <c r="A152" s="1928" t="s">
        <v>37</v>
      </c>
      <c r="B152" s="1927" t="s">
        <v>39</v>
      </c>
      <c r="C152" s="2054" t="s">
        <v>37</v>
      </c>
      <c r="D152" s="2090" t="s">
        <v>258</v>
      </c>
      <c r="E152" s="2089"/>
      <c r="F152" s="2088" t="s">
        <v>607</v>
      </c>
      <c r="G152" s="1914"/>
      <c r="H152" s="1913"/>
      <c r="I152" s="2051" t="s">
        <v>65</v>
      </c>
      <c r="J152" s="2087" t="s">
        <v>606</v>
      </c>
      <c r="K152" s="2068" t="s">
        <v>124</v>
      </c>
      <c r="L152" s="2086">
        <v>0</v>
      </c>
      <c r="M152" s="2085"/>
      <c r="N152" s="2048"/>
      <c r="O152" s="2084"/>
    </row>
    <row r="153" spans="1:21" ht="24.75" hidden="1" customHeight="1" thickBot="1" x14ac:dyDescent="0.25">
      <c r="A153" s="1905"/>
      <c r="B153" s="1904"/>
      <c r="C153" s="2083"/>
      <c r="D153" s="2082"/>
      <c r="E153" s="1901"/>
      <c r="F153" s="2081"/>
      <c r="G153" s="1899"/>
      <c r="H153" s="1913"/>
      <c r="I153" s="2033"/>
      <c r="J153" s="2072"/>
      <c r="K153" s="1951" t="s">
        <v>33</v>
      </c>
      <c r="L153" s="1958">
        <f>SUM(L152)</f>
        <v>0</v>
      </c>
      <c r="M153" s="2080"/>
      <c r="N153" s="2029"/>
      <c r="O153" s="2073"/>
    </row>
    <row r="154" spans="1:21" ht="24.75" hidden="1" customHeight="1" thickBot="1" x14ac:dyDescent="0.25">
      <c r="A154" s="1928" t="s">
        <v>37</v>
      </c>
      <c r="B154" s="1927" t="s">
        <v>39</v>
      </c>
      <c r="C154" s="2054" t="s">
        <v>37</v>
      </c>
      <c r="D154" s="2053" t="s">
        <v>254</v>
      </c>
      <c r="E154" s="2052"/>
      <c r="F154" s="2079" t="s">
        <v>605</v>
      </c>
      <c r="G154" s="1943" t="s">
        <v>538</v>
      </c>
      <c r="H154" s="1913"/>
      <c r="I154" s="2051" t="s">
        <v>65</v>
      </c>
      <c r="J154" s="2074" t="s">
        <v>604</v>
      </c>
      <c r="K154" s="1910" t="s">
        <v>124</v>
      </c>
      <c r="L154" s="1958">
        <v>0</v>
      </c>
      <c r="M154" s="2078" t="s">
        <v>603</v>
      </c>
      <c r="N154" s="2077" t="s">
        <v>50</v>
      </c>
      <c r="O154" s="2076">
        <v>0</v>
      </c>
    </row>
    <row r="155" spans="1:21" ht="24.75" hidden="1" customHeight="1" thickBot="1" x14ac:dyDescent="0.25">
      <c r="A155" s="1905"/>
      <c r="B155" s="1904"/>
      <c r="C155" s="2036"/>
      <c r="D155" s="2035"/>
      <c r="E155" s="2034"/>
      <c r="F155" s="2075"/>
      <c r="G155" s="1914"/>
      <c r="H155" s="1913"/>
      <c r="I155" s="2033"/>
      <c r="J155" s="2074"/>
      <c r="K155" s="1951" t="s">
        <v>33</v>
      </c>
      <c r="L155" s="1958">
        <f>SUM(L154)</f>
        <v>0</v>
      </c>
      <c r="M155" s="1949"/>
      <c r="N155" s="2064"/>
      <c r="O155" s="2073"/>
    </row>
    <row r="156" spans="1:21" ht="27" customHeight="1" thickBot="1" x14ac:dyDescent="0.25">
      <c r="A156" s="1928" t="s">
        <v>37</v>
      </c>
      <c r="B156" s="1927" t="s">
        <v>39</v>
      </c>
      <c r="C156" s="2054" t="s">
        <v>37</v>
      </c>
      <c r="D156" s="2053" t="s">
        <v>252</v>
      </c>
      <c r="E156" s="2052"/>
      <c r="F156" s="351" t="s">
        <v>602</v>
      </c>
      <c r="G156" s="1943" t="s">
        <v>538</v>
      </c>
      <c r="H156" s="1913"/>
      <c r="I156" s="2051" t="s">
        <v>65</v>
      </c>
      <c r="J156" s="2069" t="s">
        <v>592</v>
      </c>
      <c r="K156" s="1910" t="s">
        <v>124</v>
      </c>
      <c r="L156" s="2040">
        <v>100</v>
      </c>
      <c r="M156" s="1224" t="s">
        <v>601</v>
      </c>
      <c r="N156" s="2011" t="s">
        <v>50</v>
      </c>
      <c r="O156" s="1981" t="s">
        <v>600</v>
      </c>
      <c r="P156" s="1996"/>
      <c r="Q156" s="1996"/>
    </row>
    <row r="157" spans="1:21" ht="24.75" customHeight="1" thickBot="1" x14ac:dyDescent="0.25">
      <c r="A157" s="1905"/>
      <c r="B157" s="1904"/>
      <c r="C157" s="2036"/>
      <c r="D157" s="2035"/>
      <c r="E157" s="2034"/>
      <c r="F157" s="289"/>
      <c r="G157" s="1914"/>
      <c r="H157" s="1913"/>
      <c r="I157" s="2033"/>
      <c r="J157" s="2072"/>
      <c r="K157" s="1951" t="s">
        <v>33</v>
      </c>
      <c r="L157" s="2071">
        <f>SUM(L156)</f>
        <v>100</v>
      </c>
      <c r="M157" s="1961" t="s">
        <v>599</v>
      </c>
      <c r="N157" s="2070" t="s">
        <v>50</v>
      </c>
      <c r="O157" s="2028">
        <v>29</v>
      </c>
    </row>
    <row r="158" spans="1:21" ht="24.75" customHeight="1" thickBot="1" x14ac:dyDescent="0.25">
      <c r="A158" s="1928" t="s">
        <v>37</v>
      </c>
      <c r="B158" s="1927" t="s">
        <v>39</v>
      </c>
      <c r="C158" s="2054" t="s">
        <v>37</v>
      </c>
      <c r="D158" s="2053" t="s">
        <v>250</v>
      </c>
      <c r="E158" s="2052"/>
      <c r="F158" s="416" t="s">
        <v>598</v>
      </c>
      <c r="G158" s="1943" t="s">
        <v>538</v>
      </c>
      <c r="H158" s="1913"/>
      <c r="I158" s="2051" t="s">
        <v>65</v>
      </c>
      <c r="J158" s="2069" t="s">
        <v>597</v>
      </c>
      <c r="K158" s="2068" t="s">
        <v>140</v>
      </c>
      <c r="L158" s="2067">
        <v>316.7</v>
      </c>
      <c r="M158" s="2049" t="s">
        <v>596</v>
      </c>
      <c r="N158" s="2011" t="s">
        <v>50</v>
      </c>
      <c r="O158" s="2047">
        <v>16</v>
      </c>
      <c r="Q158" s="1996"/>
      <c r="T158" s="1996"/>
      <c r="U158" s="1996"/>
    </row>
    <row r="159" spans="1:21" ht="26.25" customHeight="1" thickBot="1" x14ac:dyDescent="0.25">
      <c r="A159" s="1920"/>
      <c r="B159" s="1919"/>
      <c r="C159" s="2045"/>
      <c r="D159" s="2044"/>
      <c r="E159" s="2043"/>
      <c r="F159" s="414"/>
      <c r="G159" s="1914"/>
      <c r="H159" s="1913"/>
      <c r="I159" s="2042"/>
      <c r="J159" s="2066"/>
      <c r="K159" s="1910" t="s">
        <v>124</v>
      </c>
      <c r="L159" s="2040">
        <v>80</v>
      </c>
      <c r="M159" s="1949" t="s">
        <v>595</v>
      </c>
      <c r="N159" s="2011" t="s">
        <v>50</v>
      </c>
      <c r="O159" s="2037">
        <v>80</v>
      </c>
      <c r="Q159" s="1996"/>
      <c r="T159" s="1996"/>
    </row>
    <row r="160" spans="1:21" ht="24.75" customHeight="1" thickBot="1" x14ac:dyDescent="0.25">
      <c r="A160" s="1905"/>
      <c r="B160" s="1904"/>
      <c r="C160" s="2036"/>
      <c r="D160" s="2035"/>
      <c r="E160" s="2034"/>
      <c r="F160" s="409"/>
      <c r="G160" s="1914"/>
      <c r="H160" s="1913"/>
      <c r="I160" s="2033"/>
      <c r="J160" s="2065"/>
      <c r="K160" s="1951" t="s">
        <v>33</v>
      </c>
      <c r="L160" s="2031">
        <f>SUM(L158:L159)</f>
        <v>396.7</v>
      </c>
      <c r="M160" s="1961" t="s">
        <v>594</v>
      </c>
      <c r="N160" s="2064" t="s">
        <v>50</v>
      </c>
      <c r="O160" s="2028">
        <v>9</v>
      </c>
    </row>
    <row r="161" spans="1:17" ht="30" customHeight="1" x14ac:dyDescent="0.2">
      <c r="A161" s="1928" t="s">
        <v>37</v>
      </c>
      <c r="B161" s="1927" t="s">
        <v>39</v>
      </c>
      <c r="C161" s="2054" t="s">
        <v>37</v>
      </c>
      <c r="D161" s="2053" t="s">
        <v>248</v>
      </c>
      <c r="E161" s="2052"/>
      <c r="F161" s="351" t="s">
        <v>593</v>
      </c>
      <c r="G161" s="1943" t="s">
        <v>538</v>
      </c>
      <c r="H161" s="1913"/>
      <c r="I161" s="2051" t="s">
        <v>65</v>
      </c>
      <c r="J161" s="2063" t="s">
        <v>592</v>
      </c>
      <c r="K161" s="2062" t="s">
        <v>124</v>
      </c>
      <c r="L161" s="2061">
        <v>0</v>
      </c>
      <c r="M161" s="2060" t="s">
        <v>591</v>
      </c>
      <c r="N161" s="2059" t="s">
        <v>571</v>
      </c>
      <c r="O161" s="2058">
        <v>93</v>
      </c>
    </row>
    <row r="162" spans="1:17" ht="24.75" customHeight="1" thickBot="1" x14ac:dyDescent="0.25">
      <c r="A162" s="1920"/>
      <c r="B162" s="1919"/>
      <c r="C162" s="2045"/>
      <c r="D162" s="2044"/>
      <c r="E162" s="2043"/>
      <c r="F162" s="772"/>
      <c r="G162" s="1914"/>
      <c r="H162" s="1913"/>
      <c r="I162" s="2042"/>
      <c r="J162" s="2057"/>
      <c r="K162" s="1910" t="s">
        <v>161</v>
      </c>
      <c r="L162" s="2056">
        <v>284</v>
      </c>
      <c r="M162" s="2039"/>
      <c r="N162" s="2038"/>
      <c r="O162" s="2037"/>
    </row>
    <row r="163" spans="1:17" ht="24.75" customHeight="1" thickBot="1" x14ac:dyDescent="0.25">
      <c r="A163" s="1905"/>
      <c r="B163" s="1904"/>
      <c r="C163" s="2036"/>
      <c r="D163" s="2035"/>
      <c r="E163" s="2034"/>
      <c r="F163" s="289"/>
      <c r="G163" s="1914"/>
      <c r="H163" s="1913"/>
      <c r="I163" s="2033"/>
      <c r="J163" s="2055"/>
      <c r="K163" s="1951" t="s">
        <v>33</v>
      </c>
      <c r="L163" s="2031">
        <f>SUM(L161:L162)</f>
        <v>284</v>
      </c>
      <c r="M163" s="2030"/>
      <c r="N163" s="2029"/>
      <c r="O163" s="2028"/>
    </row>
    <row r="164" spans="1:17" ht="33" customHeight="1" thickBot="1" x14ac:dyDescent="0.25">
      <c r="A164" s="1928" t="s">
        <v>37</v>
      </c>
      <c r="B164" s="1927" t="s">
        <v>39</v>
      </c>
      <c r="C164" s="2054" t="s">
        <v>37</v>
      </c>
      <c r="D164" s="2053" t="s">
        <v>245</v>
      </c>
      <c r="E164" s="2052"/>
      <c r="F164" s="351" t="s">
        <v>590</v>
      </c>
      <c r="G164" s="1943" t="s">
        <v>538</v>
      </c>
      <c r="H164" s="1913"/>
      <c r="I164" s="2051" t="s">
        <v>65</v>
      </c>
      <c r="J164" s="2050" t="s">
        <v>589</v>
      </c>
      <c r="K164" s="1910" t="s">
        <v>124</v>
      </c>
      <c r="L164" s="2040">
        <v>100</v>
      </c>
      <c r="M164" s="2049" t="s">
        <v>588</v>
      </c>
      <c r="N164" s="2048" t="s">
        <v>50</v>
      </c>
      <c r="O164" s="2047">
        <v>5</v>
      </c>
      <c r="Q164" s="2046"/>
    </row>
    <row r="165" spans="1:17" ht="24.75" customHeight="1" thickBot="1" x14ac:dyDescent="0.25">
      <c r="A165" s="1920"/>
      <c r="B165" s="1919"/>
      <c r="C165" s="2045"/>
      <c r="D165" s="2044"/>
      <c r="E165" s="2043"/>
      <c r="F165" s="772"/>
      <c r="G165" s="1914"/>
      <c r="H165" s="1913"/>
      <c r="I165" s="2042"/>
      <c r="J165" s="2041"/>
      <c r="K165" s="1910" t="s">
        <v>161</v>
      </c>
      <c r="L165" s="2040">
        <v>0</v>
      </c>
      <c r="M165" s="2039"/>
      <c r="N165" s="2038"/>
      <c r="O165" s="2037"/>
    </row>
    <row r="166" spans="1:17" ht="24.75" customHeight="1" thickBot="1" x14ac:dyDescent="0.25">
      <c r="A166" s="1905"/>
      <c r="B166" s="1904"/>
      <c r="C166" s="2036"/>
      <c r="D166" s="2035"/>
      <c r="E166" s="2034"/>
      <c r="F166" s="289"/>
      <c r="G166" s="1914"/>
      <c r="H166" s="1952"/>
      <c r="I166" s="2033"/>
      <c r="J166" s="2032"/>
      <c r="K166" s="1951" t="s">
        <v>33</v>
      </c>
      <c r="L166" s="2031">
        <f>SUM(L164:L165)</f>
        <v>100</v>
      </c>
      <c r="M166" s="2030"/>
      <c r="N166" s="2029"/>
      <c r="O166" s="2028"/>
    </row>
    <row r="167" spans="1:17" ht="24" customHeight="1" thickBot="1" x14ac:dyDescent="0.25">
      <c r="A167" s="2027" t="s">
        <v>37</v>
      </c>
      <c r="B167" s="2026" t="s">
        <v>39</v>
      </c>
      <c r="C167" s="1888" t="s">
        <v>38</v>
      </c>
      <c r="D167" s="1887"/>
      <c r="E167" s="1887"/>
      <c r="F167" s="1887"/>
      <c r="G167" s="1887"/>
      <c r="H167" s="1887"/>
      <c r="I167" s="1887"/>
      <c r="J167" s="1886"/>
      <c r="K167" s="2025" t="s">
        <v>33</v>
      </c>
      <c r="L167" s="2024">
        <f>L91</f>
        <v>1148.9000000000001</v>
      </c>
      <c r="M167" s="2023"/>
      <c r="N167" s="2022"/>
      <c r="O167" s="2021"/>
    </row>
    <row r="168" spans="1:17" ht="24" customHeight="1" thickBot="1" x14ac:dyDescent="0.25">
      <c r="A168" s="2020" t="s">
        <v>37</v>
      </c>
      <c r="B168" s="1879" t="s">
        <v>232</v>
      </c>
      <c r="C168" s="1878"/>
      <c r="D168" s="1878"/>
      <c r="E168" s="1878"/>
      <c r="F168" s="1878"/>
      <c r="G168" s="1878"/>
      <c r="H168" s="1878"/>
      <c r="I168" s="1878"/>
      <c r="J168" s="1878"/>
      <c r="K168" s="1878"/>
      <c r="L168" s="1876">
        <f>L84+L167</f>
        <v>5640.7000000000007</v>
      </c>
      <c r="M168" s="1875"/>
      <c r="N168" s="1874"/>
      <c r="O168" s="1873"/>
    </row>
    <row r="169" spans="1:17" ht="24.75" customHeight="1" thickBot="1" x14ac:dyDescent="0.25">
      <c r="A169" s="2019" t="s">
        <v>39</v>
      </c>
      <c r="B169" s="2018" t="s">
        <v>587</v>
      </c>
      <c r="C169" s="2017"/>
      <c r="D169" s="2017"/>
      <c r="E169" s="2017"/>
      <c r="F169" s="2014"/>
      <c r="G169" s="2013"/>
      <c r="H169" s="2016"/>
      <c r="I169" s="2015"/>
      <c r="J169" s="2014"/>
      <c r="K169" s="2014"/>
      <c r="L169" s="2014"/>
      <c r="M169" s="2013"/>
      <c r="N169" s="2013"/>
      <c r="O169" s="2012"/>
    </row>
    <row r="170" spans="1:17" ht="27.75" customHeight="1" x14ac:dyDescent="0.2">
      <c r="A170" s="2009"/>
      <c r="B170" s="1985"/>
      <c r="C170" s="1984"/>
      <c r="D170" s="1984"/>
      <c r="E170" s="1984"/>
      <c r="F170" s="1984"/>
      <c r="G170" s="1984"/>
      <c r="H170" s="1984"/>
      <c r="I170" s="1984"/>
      <c r="J170" s="1984"/>
      <c r="K170" s="1984"/>
      <c r="L170" s="1984"/>
      <c r="M170" s="1937" t="s">
        <v>586</v>
      </c>
      <c r="N170" s="2011" t="s">
        <v>79</v>
      </c>
      <c r="O170" s="2010">
        <v>39.799999999999997</v>
      </c>
    </row>
    <row r="171" spans="1:17" ht="27.75" customHeight="1" x14ac:dyDescent="0.2">
      <c r="A171" s="2009"/>
      <c r="B171" s="2008"/>
      <c r="C171" s="2007"/>
      <c r="D171" s="2007"/>
      <c r="E171" s="2007"/>
      <c r="F171" s="2007"/>
      <c r="G171" s="2007"/>
      <c r="H171" s="2007"/>
      <c r="I171" s="2007"/>
      <c r="J171" s="2007"/>
      <c r="K171" s="2007"/>
      <c r="L171" s="2007"/>
      <c r="M171" s="2006" t="s">
        <v>585</v>
      </c>
      <c r="N171" s="2005" t="s">
        <v>80</v>
      </c>
      <c r="O171" s="2004">
        <v>14.95</v>
      </c>
      <c r="P171" s="1997"/>
      <c r="Q171" s="1996"/>
    </row>
    <row r="172" spans="1:17" ht="27.75" customHeight="1" thickBot="1" x14ac:dyDescent="0.25">
      <c r="A172" s="2003"/>
      <c r="B172" s="2002"/>
      <c r="C172" s="2001"/>
      <c r="D172" s="2001"/>
      <c r="E172" s="2001"/>
      <c r="F172" s="2001"/>
      <c r="G172" s="2001"/>
      <c r="H172" s="2001"/>
      <c r="I172" s="2001"/>
      <c r="J172" s="2001"/>
      <c r="K172" s="2001"/>
      <c r="L172" s="2001"/>
      <c r="M172" s="2000" t="s">
        <v>584</v>
      </c>
      <c r="N172" s="1999" t="s">
        <v>80</v>
      </c>
      <c r="O172" s="1998">
        <v>14.4</v>
      </c>
      <c r="P172" s="1997"/>
      <c r="Q172" s="1996"/>
    </row>
    <row r="173" spans="1:17" ht="24" customHeight="1" thickBot="1" x14ac:dyDescent="0.25">
      <c r="A173" s="1928" t="s">
        <v>39</v>
      </c>
      <c r="B173" s="1995" t="s">
        <v>37</v>
      </c>
      <c r="C173" s="1994" t="s">
        <v>583</v>
      </c>
      <c r="D173" s="1993"/>
      <c r="E173" s="1992"/>
      <c r="F173" s="1989"/>
      <c r="G173" s="1992"/>
      <c r="H173" s="1991"/>
      <c r="I173" s="1990"/>
      <c r="J173" s="1989"/>
      <c r="K173" s="1989"/>
      <c r="L173" s="1989"/>
      <c r="M173" s="1882"/>
      <c r="N173" s="1988"/>
      <c r="O173" s="1987"/>
    </row>
    <row r="174" spans="1:17" ht="42.75" customHeight="1" thickBot="1" x14ac:dyDescent="0.25">
      <c r="A174" s="1920"/>
      <c r="B174" s="1986"/>
      <c r="C174" s="1985"/>
      <c r="D174" s="1984"/>
      <c r="E174" s="1984"/>
      <c r="F174" s="1984"/>
      <c r="G174" s="1984"/>
      <c r="H174" s="1984"/>
      <c r="I174" s="1984"/>
      <c r="J174" s="1984"/>
      <c r="K174" s="1984"/>
      <c r="L174" s="1983"/>
      <c r="M174" s="1937" t="s">
        <v>582</v>
      </c>
      <c r="N174" s="1982" t="s">
        <v>581</v>
      </c>
      <c r="O174" s="1981">
        <v>72</v>
      </c>
      <c r="Q174" s="1980"/>
    </row>
    <row r="175" spans="1:17" ht="20.25" customHeight="1" thickBot="1" x14ac:dyDescent="0.25">
      <c r="A175" s="1928" t="s">
        <v>39</v>
      </c>
      <c r="B175" s="1927" t="s">
        <v>37</v>
      </c>
      <c r="C175" s="1926" t="s">
        <v>37</v>
      </c>
      <c r="D175" s="1979" t="s">
        <v>577</v>
      </c>
      <c r="E175" s="1978"/>
      <c r="F175" s="1977"/>
      <c r="G175" s="1943" t="s">
        <v>580</v>
      </c>
      <c r="H175" s="1976" t="s">
        <v>44</v>
      </c>
      <c r="I175" s="1941" t="s">
        <v>575</v>
      </c>
      <c r="J175" s="225" t="s">
        <v>198</v>
      </c>
      <c r="K175" s="1975" t="s">
        <v>124</v>
      </c>
      <c r="L175" s="1938">
        <v>0</v>
      </c>
      <c r="M175" s="1937" t="s">
        <v>579</v>
      </c>
      <c r="N175" s="1974" t="s">
        <v>50</v>
      </c>
      <c r="O175" s="1973">
        <v>12.5</v>
      </c>
    </row>
    <row r="176" spans="1:17" ht="15.75" customHeight="1" thickBot="1" x14ac:dyDescent="0.25">
      <c r="A176" s="1920"/>
      <c r="B176" s="1919"/>
      <c r="C176" s="1918"/>
      <c r="D176" s="1972"/>
      <c r="E176" s="1971"/>
      <c r="F176" s="1970"/>
      <c r="G176" s="1914"/>
      <c r="H176" s="1913"/>
      <c r="I176" s="1912"/>
      <c r="J176" s="1956"/>
      <c r="K176" s="1925" t="s">
        <v>161</v>
      </c>
      <c r="L176" s="1924">
        <f>L179</f>
        <v>0</v>
      </c>
      <c r="M176" s="1969" t="s">
        <v>578</v>
      </c>
      <c r="N176" s="1968" t="s">
        <v>50</v>
      </c>
      <c r="O176" s="1967">
        <v>4</v>
      </c>
    </row>
    <row r="177" spans="1:15" ht="36" customHeight="1" thickBot="1" x14ac:dyDescent="0.25">
      <c r="A177" s="1905"/>
      <c r="B177" s="1904"/>
      <c r="C177" s="1903"/>
      <c r="D177" s="1966"/>
      <c r="E177" s="1965"/>
      <c r="F177" s="1964"/>
      <c r="G177" s="1914"/>
      <c r="H177" s="1913"/>
      <c r="I177" s="1912"/>
      <c r="J177" s="1956"/>
      <c r="K177" s="1963" t="s">
        <v>33</v>
      </c>
      <c r="L177" s="1962">
        <f>SUM(L175:L176)</f>
        <v>0</v>
      </c>
      <c r="M177" s="1961"/>
      <c r="N177" s="1960"/>
      <c r="O177" s="1891"/>
    </row>
    <row r="178" spans="1:15" ht="18" customHeight="1" thickBot="1" x14ac:dyDescent="0.25">
      <c r="A178" s="1928" t="s">
        <v>39</v>
      </c>
      <c r="B178" s="1927" t="s">
        <v>37</v>
      </c>
      <c r="C178" s="1926" t="s">
        <v>37</v>
      </c>
      <c r="D178" s="1917" t="s">
        <v>37</v>
      </c>
      <c r="E178" s="1957"/>
      <c r="F178" s="1959" t="s">
        <v>577</v>
      </c>
      <c r="G178" s="1914"/>
      <c r="H178" s="1913"/>
      <c r="I178" s="1912"/>
      <c r="J178" s="1956"/>
      <c r="K178" s="1910" t="s">
        <v>124</v>
      </c>
      <c r="L178" s="1958">
        <v>0</v>
      </c>
      <c r="M178" s="1949"/>
      <c r="N178" s="1948"/>
      <c r="O178" s="1947"/>
    </row>
    <row r="179" spans="1:15" ht="18" customHeight="1" thickBot="1" x14ac:dyDescent="0.25">
      <c r="A179" s="1920"/>
      <c r="B179" s="1919"/>
      <c r="C179" s="1918"/>
      <c r="D179" s="1917"/>
      <c r="E179" s="1957"/>
      <c r="F179" s="1915"/>
      <c r="G179" s="1914"/>
      <c r="H179" s="1913"/>
      <c r="I179" s="1912"/>
      <c r="J179" s="1956"/>
      <c r="K179" s="1910" t="s">
        <v>161</v>
      </c>
      <c r="L179" s="1955">
        <v>0</v>
      </c>
      <c r="M179" s="1949"/>
      <c r="N179" s="1948"/>
      <c r="O179" s="1947"/>
    </row>
    <row r="180" spans="1:15" ht="20.25" customHeight="1" thickBot="1" x14ac:dyDescent="0.25">
      <c r="A180" s="1905"/>
      <c r="B180" s="1904"/>
      <c r="C180" s="1954"/>
      <c r="D180" s="1953"/>
      <c r="E180" s="1901"/>
      <c r="F180" s="1900"/>
      <c r="G180" s="1899"/>
      <c r="H180" s="1952"/>
      <c r="I180" s="1897"/>
      <c r="J180" s="218"/>
      <c r="K180" s="1951" t="s">
        <v>33</v>
      </c>
      <c r="L180" s="1950">
        <f>SUM(L178:L179)</f>
        <v>0</v>
      </c>
      <c r="M180" s="1949"/>
      <c r="N180" s="1948"/>
      <c r="O180" s="1947"/>
    </row>
    <row r="181" spans="1:15" ht="24.75" customHeight="1" thickBot="1" x14ac:dyDescent="0.25">
      <c r="A181" s="1928" t="s">
        <v>39</v>
      </c>
      <c r="B181" s="1927" t="s">
        <v>37</v>
      </c>
      <c r="C181" s="1926" t="s">
        <v>39</v>
      </c>
      <c r="D181" s="1946" t="s">
        <v>576</v>
      </c>
      <c r="E181" s="1945"/>
      <c r="F181" s="1944"/>
      <c r="G181" s="1943" t="s">
        <v>484</v>
      </c>
      <c r="H181" s="1942" t="s">
        <v>44</v>
      </c>
      <c r="I181" s="1941" t="s">
        <v>575</v>
      </c>
      <c r="J181" s="1940" t="s">
        <v>198</v>
      </c>
      <c r="K181" s="1939" t="s">
        <v>124</v>
      </c>
      <c r="L181" s="1938">
        <v>0</v>
      </c>
      <c r="M181" s="1937" t="s">
        <v>574</v>
      </c>
      <c r="N181" s="1936" t="s">
        <v>50</v>
      </c>
      <c r="O181" s="1935"/>
    </row>
    <row r="182" spans="1:15" ht="60.75" customHeight="1" thickBot="1" x14ac:dyDescent="0.25">
      <c r="A182" s="1905"/>
      <c r="B182" s="1904"/>
      <c r="C182" s="1918"/>
      <c r="D182" s="1934"/>
      <c r="E182" s="1933"/>
      <c r="F182" s="1932"/>
      <c r="G182" s="1914"/>
      <c r="H182" s="1913"/>
      <c r="I182" s="1912"/>
      <c r="J182" s="1911"/>
      <c r="K182" s="1931"/>
      <c r="L182" s="1924"/>
      <c r="M182" s="1930" t="s">
        <v>573</v>
      </c>
      <c r="N182" s="1922" t="s">
        <v>79</v>
      </c>
      <c r="O182" s="1929">
        <v>50</v>
      </c>
    </row>
    <row r="183" spans="1:15" ht="13.5" customHeight="1" thickBot="1" x14ac:dyDescent="0.25">
      <c r="A183" s="1928" t="s">
        <v>39</v>
      </c>
      <c r="B183" s="1927" t="s">
        <v>37</v>
      </c>
      <c r="C183" s="1926" t="s">
        <v>39</v>
      </c>
      <c r="D183" s="1917" t="s">
        <v>37</v>
      </c>
      <c r="E183" s="1916"/>
      <c r="F183" s="1915" t="s">
        <v>572</v>
      </c>
      <c r="G183" s="1914"/>
      <c r="H183" s="1913"/>
      <c r="I183" s="1912"/>
      <c r="J183" s="1911"/>
      <c r="K183" s="1925" t="s">
        <v>33</v>
      </c>
      <c r="L183" s="1924">
        <f>SUM(L181:L182)</f>
        <v>0</v>
      </c>
      <c r="M183" s="1923"/>
      <c r="N183" s="1922" t="s">
        <v>571</v>
      </c>
      <c r="O183" s="1921">
        <v>263</v>
      </c>
    </row>
    <row r="184" spans="1:15" ht="22.9" customHeight="1" thickBot="1" x14ac:dyDescent="0.25">
      <c r="A184" s="1920"/>
      <c r="B184" s="1919"/>
      <c r="C184" s="1918"/>
      <c r="D184" s="1917"/>
      <c r="E184" s="1916"/>
      <c r="F184" s="1915"/>
      <c r="G184" s="1914"/>
      <c r="H184" s="1913"/>
      <c r="I184" s="1912"/>
      <c r="J184" s="1911"/>
      <c r="K184" s="1910" t="s">
        <v>124</v>
      </c>
      <c r="L184" s="1909">
        <v>0</v>
      </c>
      <c r="M184" s="1908"/>
      <c r="N184" s="1907"/>
      <c r="O184" s="1906"/>
    </row>
    <row r="185" spans="1:15" ht="13.5" customHeight="1" thickBot="1" x14ac:dyDescent="0.25">
      <c r="A185" s="1905"/>
      <c r="B185" s="1904"/>
      <c r="C185" s="1903"/>
      <c r="D185" s="1902"/>
      <c r="E185" s="1901"/>
      <c r="F185" s="1900"/>
      <c r="G185" s="1899"/>
      <c r="H185" s="1898"/>
      <c r="I185" s="1897"/>
      <c r="J185" s="1896"/>
      <c r="K185" s="1895" t="s">
        <v>33</v>
      </c>
      <c r="L185" s="1894">
        <f>SUM(L184)</f>
        <v>0</v>
      </c>
      <c r="M185" s="1893"/>
      <c r="N185" s="1892"/>
      <c r="O185" s="1891"/>
    </row>
    <row r="186" spans="1:15" ht="27" customHeight="1" thickBot="1" x14ac:dyDescent="0.25">
      <c r="A186" s="1890" t="s">
        <v>39</v>
      </c>
      <c r="B186" s="1889" t="s">
        <v>37</v>
      </c>
      <c r="C186" s="1888" t="s">
        <v>38</v>
      </c>
      <c r="D186" s="1887"/>
      <c r="E186" s="1887"/>
      <c r="F186" s="1887"/>
      <c r="G186" s="1887"/>
      <c r="H186" s="1887"/>
      <c r="I186" s="1887"/>
      <c r="J186" s="1886"/>
      <c r="K186" s="1885" t="s">
        <v>33</v>
      </c>
      <c r="L186" s="1884">
        <f>L177+L185</f>
        <v>0</v>
      </c>
      <c r="M186" s="1883"/>
      <c r="N186" s="1882"/>
      <c r="O186" s="1881"/>
    </row>
    <row r="187" spans="1:15" ht="25.9" customHeight="1" thickBot="1" x14ac:dyDescent="0.25">
      <c r="A187" s="1880" t="s">
        <v>39</v>
      </c>
      <c r="B187" s="1879" t="s">
        <v>232</v>
      </c>
      <c r="C187" s="1878"/>
      <c r="D187" s="1878"/>
      <c r="E187" s="1878"/>
      <c r="F187" s="1878"/>
      <c r="G187" s="1878"/>
      <c r="H187" s="1878"/>
      <c r="I187" s="1878"/>
      <c r="J187" s="1878"/>
      <c r="K187" s="1877"/>
      <c r="L187" s="1876">
        <f>L177+L185</f>
        <v>0</v>
      </c>
      <c r="M187" s="1875"/>
      <c r="N187" s="1874"/>
      <c r="O187" s="1873"/>
    </row>
    <row r="188" spans="1:15" ht="21.75" customHeight="1" thickBot="1" x14ac:dyDescent="0.25">
      <c r="A188" s="1872" t="s">
        <v>34</v>
      </c>
      <c r="B188" s="1871"/>
      <c r="C188" s="1871"/>
      <c r="D188" s="1871"/>
      <c r="E188" s="1871"/>
      <c r="F188" s="1871"/>
      <c r="G188" s="1871"/>
      <c r="H188" s="1871"/>
      <c r="I188" s="1871"/>
      <c r="J188" s="1871"/>
      <c r="K188" s="1870"/>
      <c r="L188" s="1869">
        <f>L168+L187</f>
        <v>5640.7000000000007</v>
      </c>
      <c r="M188" s="1868"/>
      <c r="N188" s="1867"/>
      <c r="O188" s="1866"/>
    </row>
    <row r="189" spans="1:15" ht="12.75" x14ac:dyDescent="0.2">
      <c r="A189" s="82" t="s">
        <v>32</v>
      </c>
      <c r="B189" s="82"/>
      <c r="C189" s="82"/>
      <c r="D189" s="82"/>
      <c r="E189" s="82"/>
      <c r="F189" s="82"/>
      <c r="G189" s="82"/>
      <c r="H189" s="693"/>
      <c r="I189" s="82"/>
      <c r="J189" s="82"/>
      <c r="K189" s="82"/>
      <c r="L189" s="82"/>
      <c r="M189" s="82"/>
      <c r="N189" s="692"/>
      <c r="O189" s="1865"/>
    </row>
    <row r="190" spans="1:15" ht="409.5" customHeight="1" x14ac:dyDescent="0.2">
      <c r="A190" s="1861"/>
      <c r="B190" s="1861"/>
      <c r="C190" s="1861"/>
      <c r="D190" s="1861"/>
      <c r="E190" s="1861"/>
      <c r="F190" s="1862"/>
      <c r="G190" s="1861"/>
      <c r="H190" s="1864"/>
      <c r="I190" s="1863"/>
      <c r="J190" s="1862"/>
      <c r="K190" s="1862"/>
      <c r="L190" s="1862"/>
      <c r="M190" s="1861"/>
      <c r="N190" s="1861"/>
      <c r="O190" s="1860"/>
    </row>
    <row r="191" spans="1:15" ht="14.25" customHeight="1" x14ac:dyDescent="0.2">
      <c r="A191" s="1859" t="s">
        <v>31</v>
      </c>
      <c r="B191" s="1859"/>
      <c r="C191" s="1859"/>
      <c r="D191" s="1859"/>
      <c r="E191" s="1859"/>
      <c r="F191" s="1859"/>
      <c r="G191" s="1859"/>
      <c r="H191" s="1859"/>
      <c r="I191" s="1859"/>
      <c r="J191" s="1859"/>
      <c r="K191" s="1859"/>
      <c r="L191" s="1859"/>
      <c r="M191" s="1844"/>
      <c r="N191" s="1844"/>
      <c r="O191" s="1843"/>
    </row>
    <row r="192" spans="1:15" ht="15.75" thickBot="1" x14ac:dyDescent="0.25">
      <c r="A192" s="75"/>
      <c r="B192" s="73"/>
      <c r="C192" s="73"/>
      <c r="D192" s="73"/>
      <c r="E192" s="73"/>
      <c r="F192" s="73"/>
      <c r="G192" s="74"/>
      <c r="H192" s="73"/>
      <c r="I192" s="73"/>
      <c r="J192" s="73"/>
      <c r="K192" s="63"/>
      <c r="L192" s="71" t="s">
        <v>30</v>
      </c>
      <c r="M192" s="1844"/>
      <c r="N192" s="1844"/>
      <c r="O192" s="1843"/>
    </row>
    <row r="193" spans="1:15" ht="43.5" customHeight="1" thickBot="1" x14ac:dyDescent="0.25">
      <c r="A193" s="69"/>
      <c r="B193" s="68"/>
      <c r="C193" s="67" t="s">
        <v>29</v>
      </c>
      <c r="D193" s="67"/>
      <c r="E193" s="67"/>
      <c r="F193" s="67"/>
      <c r="G193" s="67"/>
      <c r="H193" s="67"/>
      <c r="I193" s="67"/>
      <c r="J193" s="67"/>
      <c r="K193" s="67"/>
      <c r="L193" s="66" t="s">
        <v>28</v>
      </c>
      <c r="M193" s="1844"/>
      <c r="N193" s="1844"/>
      <c r="O193" s="1843"/>
    </row>
    <row r="194" spans="1:15" ht="15" x14ac:dyDescent="0.2">
      <c r="A194" s="689" t="s">
        <v>27</v>
      </c>
      <c r="B194" s="688"/>
      <c r="C194" s="688"/>
      <c r="D194" s="688"/>
      <c r="E194" s="688"/>
      <c r="F194" s="688"/>
      <c r="G194" s="688"/>
      <c r="H194" s="688"/>
      <c r="I194" s="688"/>
      <c r="J194" s="688"/>
      <c r="K194" s="687"/>
      <c r="L194" s="686">
        <f>L195+L199+L208</f>
        <v>5640.7</v>
      </c>
      <c r="M194" s="1844"/>
      <c r="N194" s="1854"/>
      <c r="O194" s="1843"/>
    </row>
    <row r="195" spans="1:15" ht="15" customHeight="1" x14ac:dyDescent="0.2">
      <c r="A195" s="669" t="s">
        <v>230</v>
      </c>
      <c r="B195" s="668"/>
      <c r="C195" s="668"/>
      <c r="D195" s="668"/>
      <c r="E195" s="668"/>
      <c r="F195" s="668"/>
      <c r="G195" s="668"/>
      <c r="H195" s="668"/>
      <c r="I195" s="668"/>
      <c r="J195" s="668"/>
      <c r="K195" s="667"/>
      <c r="L195" s="24">
        <f>L196</f>
        <v>548.20000000000005</v>
      </c>
      <c r="M195" s="1844"/>
      <c r="N195" s="1844"/>
      <c r="O195" s="1843"/>
    </row>
    <row r="196" spans="1:15" ht="15" customHeight="1" x14ac:dyDescent="0.2">
      <c r="A196" s="675" t="s">
        <v>570</v>
      </c>
      <c r="B196" s="674"/>
      <c r="C196" s="674"/>
      <c r="D196" s="674"/>
      <c r="E196" s="674"/>
      <c r="F196" s="674"/>
      <c r="G196" s="674"/>
      <c r="H196" s="674"/>
      <c r="I196" s="674"/>
      <c r="J196" s="674"/>
      <c r="K196" s="673"/>
      <c r="L196" s="24">
        <f>L20+L42+L68+L74+L87+L175+L181</f>
        <v>548.20000000000005</v>
      </c>
      <c r="M196" s="1844"/>
      <c r="N196" s="1844"/>
      <c r="O196" s="1843"/>
    </row>
    <row r="197" spans="1:15" ht="15" customHeight="1" x14ac:dyDescent="0.2">
      <c r="A197" s="669" t="s">
        <v>228</v>
      </c>
      <c r="B197" s="668"/>
      <c r="C197" s="668"/>
      <c r="D197" s="668"/>
      <c r="E197" s="671"/>
      <c r="F197" s="671"/>
      <c r="G197" s="671"/>
      <c r="H197" s="671"/>
      <c r="I197" s="671"/>
      <c r="J197" s="671"/>
      <c r="K197" s="670"/>
      <c r="L197" s="24"/>
      <c r="M197" s="1844"/>
      <c r="N197" s="1844"/>
      <c r="O197" s="1843"/>
    </row>
    <row r="198" spans="1:15" ht="30" customHeight="1" x14ac:dyDescent="0.2">
      <c r="A198" s="669" t="s">
        <v>227</v>
      </c>
      <c r="B198" s="668"/>
      <c r="C198" s="668"/>
      <c r="D198" s="668"/>
      <c r="E198" s="668"/>
      <c r="F198" s="668"/>
      <c r="G198" s="668"/>
      <c r="H198" s="668"/>
      <c r="I198" s="668"/>
      <c r="J198" s="668"/>
      <c r="K198" s="667"/>
      <c r="L198" s="24">
        <v>0</v>
      </c>
      <c r="M198" s="1844"/>
      <c r="N198" s="1844"/>
      <c r="O198" s="1843"/>
    </row>
    <row r="199" spans="1:15" ht="15" customHeight="1" x14ac:dyDescent="0.2">
      <c r="A199" s="675" t="s">
        <v>22</v>
      </c>
      <c r="B199" s="674"/>
      <c r="C199" s="674"/>
      <c r="D199" s="674"/>
      <c r="E199" s="674"/>
      <c r="F199" s="674"/>
      <c r="G199" s="674"/>
      <c r="H199" s="674"/>
      <c r="I199" s="674"/>
      <c r="J199" s="674"/>
      <c r="K199" s="673"/>
      <c r="L199" s="24">
        <f>L200+L203</f>
        <v>4808.5</v>
      </c>
      <c r="M199" s="1844"/>
      <c r="N199" s="1844"/>
      <c r="O199" s="1843"/>
    </row>
    <row r="200" spans="1:15" ht="15" customHeight="1" x14ac:dyDescent="0.2">
      <c r="A200" s="669" t="s">
        <v>226</v>
      </c>
      <c r="B200" s="668"/>
      <c r="C200" s="668"/>
      <c r="D200" s="668"/>
      <c r="E200" s="671"/>
      <c r="F200" s="671"/>
      <c r="G200" s="671"/>
      <c r="H200" s="671"/>
      <c r="I200" s="671"/>
      <c r="J200" s="671"/>
      <c r="K200" s="670"/>
      <c r="L200" s="55">
        <f>L24+L34+L46+L69+L75+L88</f>
        <v>1102.3</v>
      </c>
      <c r="M200" s="1844"/>
      <c r="N200" s="1844"/>
      <c r="O200" s="1843"/>
    </row>
    <row r="201" spans="1:15" ht="15" customHeight="1" x14ac:dyDescent="0.2">
      <c r="A201" s="669" t="s">
        <v>225</v>
      </c>
      <c r="B201" s="668"/>
      <c r="C201" s="668"/>
      <c r="D201" s="668"/>
      <c r="E201" s="671"/>
      <c r="F201" s="671"/>
      <c r="G201" s="671"/>
      <c r="H201" s="671"/>
      <c r="I201" s="671"/>
      <c r="J201" s="671"/>
      <c r="K201" s="670"/>
      <c r="L201" s="24"/>
      <c r="M201" s="1844"/>
      <c r="N201" s="1844"/>
      <c r="O201" s="1843"/>
    </row>
    <row r="202" spans="1:15" ht="15" customHeight="1" x14ac:dyDescent="0.2">
      <c r="A202" s="669" t="s">
        <v>224</v>
      </c>
      <c r="B202" s="668"/>
      <c r="C202" s="668"/>
      <c r="D202" s="668"/>
      <c r="E202" s="671"/>
      <c r="F202" s="671"/>
      <c r="G202" s="671"/>
      <c r="H202" s="671"/>
      <c r="I202" s="671"/>
      <c r="J202" s="671"/>
      <c r="K202" s="670"/>
      <c r="L202" s="24"/>
      <c r="M202" s="1844"/>
      <c r="N202" s="1844"/>
      <c r="O202" s="1843"/>
    </row>
    <row r="203" spans="1:15" ht="15" customHeight="1" x14ac:dyDescent="0.2">
      <c r="A203" s="669" t="s">
        <v>223</v>
      </c>
      <c r="B203" s="671"/>
      <c r="C203" s="671"/>
      <c r="D203" s="671"/>
      <c r="E203" s="671"/>
      <c r="F203" s="671"/>
      <c r="G203" s="671"/>
      <c r="H203" s="671"/>
      <c r="I203" s="671"/>
      <c r="J203" s="671"/>
      <c r="K203" s="670"/>
      <c r="L203" s="24">
        <f>L22+L33+L45+L67+L77</f>
        <v>3706.2</v>
      </c>
      <c r="M203" s="1844"/>
      <c r="N203" s="1844"/>
      <c r="O203" s="1843"/>
    </row>
    <row r="204" spans="1:15" ht="15" customHeight="1" x14ac:dyDescent="0.2">
      <c r="A204" s="669" t="s">
        <v>222</v>
      </c>
      <c r="B204" s="668"/>
      <c r="C204" s="668"/>
      <c r="D204" s="668"/>
      <c r="E204" s="671"/>
      <c r="F204" s="671"/>
      <c r="G204" s="671"/>
      <c r="H204" s="671"/>
      <c r="I204" s="671"/>
      <c r="J204" s="671"/>
      <c r="K204" s="670"/>
      <c r="L204" s="24"/>
      <c r="M204" s="1844"/>
      <c r="N204" s="1844"/>
      <c r="O204" s="1843"/>
    </row>
    <row r="205" spans="1:15" ht="15" customHeight="1" x14ac:dyDescent="0.2">
      <c r="A205" s="681" t="s">
        <v>221</v>
      </c>
      <c r="B205" s="680"/>
      <c r="C205" s="680"/>
      <c r="D205" s="680"/>
      <c r="E205" s="671"/>
      <c r="F205" s="671"/>
      <c r="G205" s="671"/>
      <c r="H205" s="671"/>
      <c r="I205" s="671"/>
      <c r="J205" s="671"/>
      <c r="K205" s="670"/>
      <c r="L205" s="24"/>
      <c r="M205" s="1844"/>
      <c r="N205" s="1844"/>
      <c r="O205" s="1843"/>
    </row>
    <row r="206" spans="1:15" ht="15" customHeight="1" x14ac:dyDescent="0.2">
      <c r="A206" s="669" t="s">
        <v>15</v>
      </c>
      <c r="B206" s="671"/>
      <c r="C206" s="671"/>
      <c r="D206" s="671"/>
      <c r="E206" s="671"/>
      <c r="F206" s="671"/>
      <c r="G206" s="671"/>
      <c r="H206" s="671"/>
      <c r="I206" s="671"/>
      <c r="J206" s="671"/>
      <c r="K206" s="670"/>
      <c r="L206" s="24"/>
      <c r="M206" s="1844"/>
      <c r="N206" s="1844"/>
      <c r="O206" s="1843"/>
    </row>
    <row r="207" spans="1:15" ht="15" customHeight="1" x14ac:dyDescent="0.2">
      <c r="A207" s="669" t="s">
        <v>220</v>
      </c>
      <c r="B207" s="668"/>
      <c r="C207" s="668"/>
      <c r="D207" s="668"/>
      <c r="E207" s="668"/>
      <c r="F207" s="668"/>
      <c r="G207" s="668"/>
      <c r="H207" s="668"/>
      <c r="I207" s="668"/>
      <c r="J207" s="668"/>
      <c r="K207" s="667"/>
      <c r="L207" s="24"/>
      <c r="M207" s="1844"/>
      <c r="N207" s="1844"/>
      <c r="O207" s="1843"/>
    </row>
    <row r="208" spans="1:15" ht="15" customHeight="1" x14ac:dyDescent="0.2">
      <c r="A208" s="678" t="s">
        <v>219</v>
      </c>
      <c r="B208" s="677"/>
      <c r="C208" s="677"/>
      <c r="D208" s="677"/>
      <c r="E208" s="677"/>
      <c r="F208" s="677"/>
      <c r="G208" s="677"/>
      <c r="H208" s="677"/>
      <c r="I208" s="677"/>
      <c r="J208" s="677"/>
      <c r="K208" s="676"/>
      <c r="L208" s="24">
        <f>L89+L176</f>
        <v>284</v>
      </c>
      <c r="M208" s="1844"/>
      <c r="N208" s="1844"/>
      <c r="O208" s="1843"/>
    </row>
    <row r="209" spans="1:15" ht="15" customHeight="1" x14ac:dyDescent="0.2">
      <c r="A209" s="675" t="s">
        <v>218</v>
      </c>
      <c r="B209" s="674"/>
      <c r="C209" s="674"/>
      <c r="D209" s="674"/>
      <c r="E209" s="674"/>
      <c r="F209" s="674"/>
      <c r="G209" s="674"/>
      <c r="H209" s="674"/>
      <c r="I209" s="674"/>
      <c r="J209" s="674"/>
      <c r="K209" s="673"/>
      <c r="L209" s="24"/>
      <c r="M209" s="1844"/>
      <c r="N209" s="1844"/>
      <c r="O209" s="1843"/>
    </row>
    <row r="210" spans="1:15" ht="15" customHeight="1" x14ac:dyDescent="0.2">
      <c r="A210" s="669" t="s">
        <v>11</v>
      </c>
      <c r="B210" s="668"/>
      <c r="C210" s="668"/>
      <c r="D210" s="668"/>
      <c r="E210" s="671"/>
      <c r="F210" s="671"/>
      <c r="G210" s="671"/>
      <c r="H210" s="671"/>
      <c r="I210" s="671"/>
      <c r="J210" s="671"/>
      <c r="K210" s="670"/>
      <c r="L210" s="24"/>
      <c r="M210" s="1844"/>
      <c r="N210" s="1844"/>
      <c r="O210" s="1843"/>
    </row>
    <row r="211" spans="1:15" ht="15" customHeight="1" x14ac:dyDescent="0.2">
      <c r="A211" s="669" t="s">
        <v>569</v>
      </c>
      <c r="B211" s="668"/>
      <c r="C211" s="668"/>
      <c r="D211" s="668"/>
      <c r="E211" s="671"/>
      <c r="F211" s="671"/>
      <c r="G211" s="671"/>
      <c r="H211" s="671"/>
      <c r="I211" s="671"/>
      <c r="J211" s="671"/>
      <c r="K211" s="670"/>
      <c r="L211" s="24"/>
      <c r="M211" s="1844"/>
      <c r="N211" s="1844"/>
      <c r="O211" s="1843"/>
    </row>
    <row r="212" spans="1:15" ht="15.75" customHeight="1" thickBot="1" x14ac:dyDescent="0.25">
      <c r="A212" s="669" t="s">
        <v>215</v>
      </c>
      <c r="B212" s="668"/>
      <c r="C212" s="668"/>
      <c r="D212" s="668"/>
      <c r="E212" s="668"/>
      <c r="F212" s="668"/>
      <c r="G212" s="668"/>
      <c r="H212" s="668"/>
      <c r="I212" s="668"/>
      <c r="J212" s="668"/>
      <c r="K212" s="667"/>
      <c r="L212" s="24"/>
      <c r="M212" s="1844"/>
      <c r="N212" s="1844"/>
      <c r="O212" s="1843"/>
    </row>
    <row r="213" spans="1:15" ht="25.9" customHeight="1" thickBot="1" x14ac:dyDescent="0.25">
      <c r="A213" s="666" t="s">
        <v>8</v>
      </c>
      <c r="B213" s="665"/>
      <c r="C213" s="665"/>
      <c r="D213" s="665"/>
      <c r="E213" s="665"/>
      <c r="F213" s="665"/>
      <c r="G213" s="665"/>
      <c r="H213" s="665"/>
      <c r="I213" s="665"/>
      <c r="J213" s="665"/>
      <c r="K213" s="664"/>
      <c r="L213" s="38">
        <f>L214</f>
        <v>0</v>
      </c>
      <c r="M213" s="1844"/>
      <c r="N213" s="1844"/>
      <c r="O213" s="1843"/>
    </row>
    <row r="214" spans="1:15" ht="15" customHeight="1" x14ac:dyDescent="0.2">
      <c r="A214" s="1858" t="s">
        <v>214</v>
      </c>
      <c r="B214" s="1857"/>
      <c r="C214" s="1857"/>
      <c r="D214" s="1857"/>
      <c r="E214" s="1856"/>
      <c r="F214" s="1856"/>
      <c r="G214" s="1856"/>
      <c r="H214" s="1856"/>
      <c r="I214" s="1856"/>
      <c r="J214" s="1856"/>
      <c r="K214" s="1855"/>
      <c r="L214" s="659">
        <f>L90</f>
        <v>0</v>
      </c>
      <c r="M214" s="1844"/>
      <c r="N214" s="1854"/>
      <c r="O214" s="1843"/>
    </row>
    <row r="215" spans="1:15" ht="15.75" customHeight="1" x14ac:dyDescent="0.2">
      <c r="A215" s="658" t="s">
        <v>6</v>
      </c>
      <c r="B215" s="657"/>
      <c r="C215" s="657"/>
      <c r="D215" s="657"/>
      <c r="E215" s="657"/>
      <c r="F215" s="657"/>
      <c r="G215" s="657"/>
      <c r="H215" s="657"/>
      <c r="I215" s="657"/>
      <c r="J215" s="657"/>
      <c r="K215" s="656"/>
      <c r="L215" s="24"/>
      <c r="M215" s="1844"/>
      <c r="N215" s="1844"/>
      <c r="O215" s="1843"/>
    </row>
    <row r="216" spans="1:15" ht="15.75" customHeight="1" x14ac:dyDescent="0.2">
      <c r="A216" s="1853" t="s">
        <v>213</v>
      </c>
      <c r="B216" s="1852"/>
      <c r="C216" s="1852"/>
      <c r="D216" s="1852"/>
      <c r="E216" s="1852"/>
      <c r="F216" s="1852"/>
      <c r="G216" s="1852"/>
      <c r="H216" s="1852"/>
      <c r="I216" s="1852"/>
      <c r="J216" s="1852"/>
      <c r="K216" s="1851"/>
      <c r="L216" s="12"/>
      <c r="M216" s="1844"/>
      <c r="N216" s="1844"/>
      <c r="O216" s="1843"/>
    </row>
    <row r="217" spans="1:15" ht="15.75" customHeight="1" x14ac:dyDescent="0.2">
      <c r="A217" s="653" t="s">
        <v>212</v>
      </c>
      <c r="B217" s="652"/>
      <c r="C217" s="652"/>
      <c r="D217" s="652"/>
      <c r="E217" s="652"/>
      <c r="F217" s="652"/>
      <c r="G217" s="652"/>
      <c r="H217" s="652"/>
      <c r="I217" s="652"/>
      <c r="J217" s="652"/>
      <c r="K217" s="651"/>
      <c r="L217" s="24"/>
      <c r="M217" s="1844"/>
      <c r="N217" s="1844"/>
      <c r="O217" s="1843"/>
    </row>
    <row r="218" spans="1:15" ht="15.75" customHeight="1" thickBot="1" x14ac:dyDescent="0.25">
      <c r="A218" s="1850" t="s">
        <v>3</v>
      </c>
      <c r="B218" s="1849"/>
      <c r="C218" s="1849"/>
      <c r="D218" s="1849"/>
      <c r="E218" s="1849"/>
      <c r="F218" s="1849"/>
      <c r="G218" s="1849"/>
      <c r="H218" s="1849"/>
      <c r="I218" s="1849"/>
      <c r="J218" s="1849"/>
      <c r="K218" s="1848"/>
      <c r="L218" s="637"/>
      <c r="M218" s="1844"/>
      <c r="N218" s="1844"/>
      <c r="O218" s="1843"/>
    </row>
    <row r="219" spans="1:15" ht="15.75" customHeight="1" thickBot="1" x14ac:dyDescent="0.25">
      <c r="A219" s="1847" t="s">
        <v>211</v>
      </c>
      <c r="B219" s="1846"/>
      <c r="C219" s="1846"/>
      <c r="D219" s="1846"/>
      <c r="E219" s="1846"/>
      <c r="F219" s="1846"/>
      <c r="G219" s="1846"/>
      <c r="H219" s="1846"/>
      <c r="I219" s="1846"/>
      <c r="J219" s="1846"/>
      <c r="K219" s="1845"/>
      <c r="L219" s="645">
        <f>L194+L213</f>
        <v>5640.7</v>
      </c>
      <c r="M219" s="1844"/>
      <c r="N219" s="1844"/>
      <c r="O219" s="1843"/>
    </row>
    <row r="220" spans="1:15" ht="15" customHeight="1" x14ac:dyDescent="0.2">
      <c r="A220" s="644" t="s">
        <v>1</v>
      </c>
      <c r="B220" s="643"/>
      <c r="C220" s="643"/>
      <c r="D220" s="643"/>
      <c r="E220" s="643"/>
      <c r="F220" s="643"/>
      <c r="G220" s="643"/>
      <c r="H220" s="643"/>
      <c r="I220" s="643"/>
      <c r="J220" s="643"/>
      <c r="K220" s="642"/>
      <c r="L220" s="659"/>
      <c r="M220" s="1844"/>
      <c r="N220" s="1844"/>
      <c r="O220" s="1843"/>
    </row>
    <row r="221" spans="1:15" ht="18.75" customHeight="1" thickBot="1" x14ac:dyDescent="0.25">
      <c r="A221" s="640" t="s">
        <v>0</v>
      </c>
      <c r="B221" s="639"/>
      <c r="C221" s="639"/>
      <c r="D221" s="639"/>
      <c r="E221" s="639"/>
      <c r="F221" s="639"/>
      <c r="G221" s="639"/>
      <c r="H221" s="639"/>
      <c r="I221" s="639"/>
      <c r="J221" s="639"/>
      <c r="K221" s="638"/>
      <c r="L221" s="637">
        <v>1393.9</v>
      </c>
      <c r="M221" s="1842"/>
      <c r="N221" s="1842"/>
      <c r="O221" s="1842"/>
    </row>
    <row r="222" spans="1:15" x14ac:dyDescent="0.2">
      <c r="A222" s="1841"/>
      <c r="B222" s="1840"/>
      <c r="C222" s="1840"/>
      <c r="D222" s="1840"/>
      <c r="E222" s="1840"/>
      <c r="F222" s="1834"/>
      <c r="H222" s="1834"/>
      <c r="I222" s="1834"/>
      <c r="J222" s="1834"/>
      <c r="K222" s="1834"/>
      <c r="L222" s="1834"/>
    </row>
    <row r="223" spans="1:15" x14ac:dyDescent="0.2">
      <c r="A223" s="1841"/>
      <c r="B223" s="1840"/>
      <c r="C223" s="1840"/>
      <c r="D223" s="1840"/>
      <c r="E223" s="1840"/>
      <c r="F223" s="1834"/>
      <c r="H223" s="1834"/>
      <c r="I223" s="1834"/>
      <c r="J223" s="1834"/>
      <c r="K223" s="1834"/>
      <c r="L223" s="1834"/>
    </row>
    <row r="224" spans="1:15" x14ac:dyDescent="0.2">
      <c r="A224" s="1841"/>
      <c r="B224" s="1840"/>
      <c r="C224" s="1840"/>
      <c r="D224" s="1840"/>
      <c r="E224" s="1840"/>
      <c r="F224" s="1834"/>
      <c r="H224" s="1834"/>
      <c r="I224" s="1834"/>
      <c r="J224" s="1834"/>
      <c r="K224" s="1834"/>
      <c r="L224" s="1834"/>
    </row>
    <row r="225" spans="1:14" x14ac:dyDescent="0.2">
      <c r="A225" s="1841"/>
      <c r="B225" s="1840"/>
      <c r="C225" s="1840"/>
      <c r="D225" s="1840"/>
      <c r="E225" s="1840"/>
      <c r="F225" s="1834"/>
      <c r="H225" s="1834"/>
      <c r="I225" s="1834"/>
      <c r="J225" s="1834"/>
      <c r="K225" s="1834"/>
      <c r="L225" s="1834"/>
    </row>
    <row r="226" spans="1:14" x14ac:dyDescent="0.2">
      <c r="A226" s="1841"/>
      <c r="B226" s="1840"/>
      <c r="C226" s="1840"/>
      <c r="D226" s="1840"/>
      <c r="E226" s="1840"/>
      <c r="F226" s="1834"/>
      <c r="H226" s="1834"/>
      <c r="I226" s="1834"/>
      <c r="J226" s="1834"/>
      <c r="K226" s="1834"/>
      <c r="L226" s="1834"/>
    </row>
    <row r="227" spans="1:14" x14ac:dyDescent="0.2">
      <c r="A227" s="1841"/>
      <c r="B227" s="1840"/>
      <c r="C227" s="1840"/>
      <c r="D227" s="1840"/>
      <c r="E227" s="1840"/>
      <c r="F227" s="1834"/>
      <c r="H227" s="1834"/>
      <c r="I227" s="1834"/>
      <c r="J227" s="1834"/>
      <c r="K227" s="1834"/>
      <c r="L227" s="1834"/>
    </row>
    <row r="228" spans="1:14" ht="15" customHeight="1" x14ac:dyDescent="0.2">
      <c r="A228" s="1841"/>
      <c r="B228" s="1840"/>
      <c r="C228" s="1840"/>
      <c r="D228" s="1840"/>
      <c r="E228" s="1840"/>
      <c r="F228" s="1834"/>
      <c r="H228" s="1834"/>
      <c r="I228" s="1834"/>
      <c r="J228" s="1834"/>
      <c r="K228" s="1834"/>
      <c r="L228" s="1834"/>
    </row>
    <row r="229" spans="1:14" x14ac:dyDescent="0.2">
      <c r="A229" s="1841"/>
      <c r="B229" s="1840"/>
      <c r="C229" s="1840"/>
      <c r="D229" s="1840"/>
      <c r="E229" s="1840"/>
      <c r="F229" s="1834"/>
      <c r="H229" s="1834"/>
      <c r="I229" s="1834"/>
      <c r="J229" s="1834"/>
      <c r="K229" s="1834"/>
      <c r="L229" s="1834"/>
    </row>
    <row r="230" spans="1:14" x14ac:dyDescent="0.2">
      <c r="A230" s="1841"/>
      <c r="B230" s="1840"/>
      <c r="C230" s="1840"/>
      <c r="D230" s="1840"/>
      <c r="E230" s="1840"/>
      <c r="F230" s="1834"/>
      <c r="H230" s="1834"/>
      <c r="I230" s="1834"/>
      <c r="J230" s="1834"/>
      <c r="K230" s="1834"/>
      <c r="L230" s="1834"/>
    </row>
    <row r="231" spans="1:14" ht="15.75" customHeight="1" x14ac:dyDescent="0.2">
      <c r="A231" s="1841"/>
      <c r="B231" s="1840"/>
      <c r="C231" s="1840"/>
      <c r="D231" s="1840"/>
      <c r="E231" s="1840"/>
      <c r="F231" s="1834"/>
      <c r="H231" s="1834"/>
      <c r="I231" s="1834"/>
      <c r="J231" s="1834"/>
      <c r="K231" s="1834"/>
      <c r="L231" s="1834"/>
    </row>
    <row r="232" spans="1:14" ht="15.75" customHeight="1" x14ac:dyDescent="0.2">
      <c r="A232" s="1841"/>
      <c r="B232" s="1840"/>
      <c r="C232" s="1840"/>
      <c r="D232" s="1840"/>
      <c r="E232" s="1840"/>
      <c r="F232" s="1834"/>
      <c r="H232" s="1834"/>
      <c r="I232" s="1834"/>
      <c r="J232" s="1834"/>
      <c r="K232" s="1834"/>
      <c r="L232" s="1834"/>
    </row>
    <row r="233" spans="1:14" x14ac:dyDescent="0.2">
      <c r="A233" s="1841"/>
      <c r="B233" s="1840"/>
      <c r="C233" s="1840"/>
      <c r="D233" s="1840"/>
      <c r="E233" s="1840"/>
      <c r="F233" s="1834"/>
      <c r="H233" s="1834"/>
      <c r="I233" s="1834"/>
      <c r="J233" s="1834"/>
      <c r="K233" s="1834"/>
      <c r="L233" s="1834"/>
    </row>
    <row r="234" spans="1:14" x14ac:dyDescent="0.2">
      <c r="A234" s="1841"/>
      <c r="B234" s="1840"/>
      <c r="C234" s="1840"/>
      <c r="D234" s="1840"/>
      <c r="E234" s="1840"/>
      <c r="F234" s="1834"/>
      <c r="H234" s="1834"/>
      <c r="I234" s="1834"/>
      <c r="J234" s="1834"/>
      <c r="K234" s="1834"/>
      <c r="L234" s="1834"/>
    </row>
    <row r="235" spans="1:14" x14ac:dyDescent="0.2">
      <c r="F235" s="1834"/>
      <c r="H235" s="1834"/>
      <c r="I235" s="1834"/>
      <c r="J235" s="1834"/>
      <c r="K235" s="1834"/>
      <c r="L235" s="1834"/>
    </row>
    <row r="236" spans="1:14" x14ac:dyDescent="0.2">
      <c r="F236" s="1834"/>
      <c r="H236" s="1834"/>
      <c r="I236" s="1834"/>
      <c r="J236" s="1834"/>
      <c r="K236" s="1834"/>
      <c r="L236" s="1834"/>
    </row>
    <row r="237" spans="1:14" ht="18" customHeight="1" x14ac:dyDescent="0.2">
      <c r="F237" s="1834"/>
      <c r="H237" s="1834"/>
      <c r="I237" s="1834"/>
      <c r="J237" s="1834"/>
      <c r="K237" s="1834"/>
      <c r="L237" s="1834"/>
    </row>
    <row r="238" spans="1:14" x14ac:dyDescent="0.2">
      <c r="F238" s="1834"/>
      <c r="H238" s="1834"/>
      <c r="I238" s="1834"/>
      <c r="J238" s="1834"/>
      <c r="K238" s="1834"/>
      <c r="L238" s="1834"/>
    </row>
    <row r="239" spans="1:14" x14ac:dyDescent="0.2">
      <c r="F239" s="1834"/>
      <c r="H239" s="1834"/>
      <c r="I239" s="1834"/>
      <c r="J239" s="1834"/>
      <c r="K239" s="1834"/>
      <c r="L239" s="1834"/>
    </row>
    <row r="240" spans="1:14" ht="15" x14ac:dyDescent="0.25">
      <c r="N240" s="1839"/>
    </row>
  </sheetData>
  <mergeCells count="391">
    <mergeCell ref="A161:A163"/>
    <mergeCell ref="B161:B163"/>
    <mergeCell ref="F161:F163"/>
    <mergeCell ref="E161:E163"/>
    <mergeCell ref="G161:G163"/>
    <mergeCell ref="I161:I163"/>
    <mergeCell ref="B154:B155"/>
    <mergeCell ref="D152:D153"/>
    <mergeCell ref="I149:I151"/>
    <mergeCell ref="I158:I160"/>
    <mergeCell ref="J164:J166"/>
    <mergeCell ref="F164:F166"/>
    <mergeCell ref="E164:E166"/>
    <mergeCell ref="J154:J155"/>
    <mergeCell ref="F145:F146"/>
    <mergeCell ref="I141:I142"/>
    <mergeCell ref="M182:M183"/>
    <mergeCell ref="N1:O1"/>
    <mergeCell ref="A169:A172"/>
    <mergeCell ref="C174:L174"/>
    <mergeCell ref="A173:A174"/>
    <mergeCell ref="B173:B174"/>
    <mergeCell ref="B149:B151"/>
    <mergeCell ref="F152:F153"/>
    <mergeCell ref="A137:A138"/>
    <mergeCell ref="D134:D136"/>
    <mergeCell ref="E141:E142"/>
    <mergeCell ref="I139:I140"/>
    <mergeCell ref="G145:G148"/>
    <mergeCell ref="I145:I146"/>
    <mergeCell ref="C134:C136"/>
    <mergeCell ref="A147:A148"/>
    <mergeCell ref="A145:A146"/>
    <mergeCell ref="B134:B136"/>
    <mergeCell ref="M128:M130"/>
    <mergeCell ref="J131:J133"/>
    <mergeCell ref="J134:J136"/>
    <mergeCell ref="J141:J142"/>
    <mergeCell ref="J128:J130"/>
    <mergeCell ref="E128:E130"/>
    <mergeCell ref="J139:J140"/>
    <mergeCell ref="I128:I130"/>
    <mergeCell ref="I137:I138"/>
    <mergeCell ref="J137:J138"/>
    <mergeCell ref="I126:I127"/>
    <mergeCell ref="I131:I133"/>
    <mergeCell ref="I134:I136"/>
    <mergeCell ref="I122:I123"/>
    <mergeCell ref="J122:J123"/>
    <mergeCell ref="J102:J105"/>
    <mergeCell ref="J106:J108"/>
    <mergeCell ref="I124:I125"/>
    <mergeCell ref="J126:J127"/>
    <mergeCell ref="J115:J117"/>
    <mergeCell ref="J124:J125"/>
    <mergeCell ref="J111:J114"/>
    <mergeCell ref="I109:I110"/>
    <mergeCell ref="I111:I114"/>
    <mergeCell ref="I115:I117"/>
    <mergeCell ref="I102:I105"/>
    <mergeCell ref="J118:J121"/>
    <mergeCell ref="I118:I121"/>
    <mergeCell ref="G74:G78"/>
    <mergeCell ref="C6:C8"/>
    <mergeCell ref="E6:E8"/>
    <mergeCell ref="A3:O3"/>
    <mergeCell ref="M7:M8"/>
    <mergeCell ref="A2:O2"/>
    <mergeCell ref="A59:A66"/>
    <mergeCell ref="B59:B66"/>
    <mergeCell ref="D67:F70"/>
    <mergeCell ref="Q1:T3"/>
    <mergeCell ref="G87:G91"/>
    <mergeCell ref="G126:G127"/>
    <mergeCell ref="J67:J73"/>
    <mergeCell ref="I106:I108"/>
    <mergeCell ref="N74:N75"/>
    <mergeCell ref="O74:O75"/>
    <mergeCell ref="I74:I78"/>
    <mergeCell ref="H87:H91"/>
    <mergeCell ref="C86:L86"/>
    <mergeCell ref="H6:H8"/>
    <mergeCell ref="I27:I32"/>
    <mergeCell ref="L6:L8"/>
    <mergeCell ref="A20:A26"/>
    <mergeCell ref="I52:I58"/>
    <mergeCell ref="I59:I66"/>
    <mergeCell ref="H52:H58"/>
    <mergeCell ref="H59:H66"/>
    <mergeCell ref="I20:I26"/>
    <mergeCell ref="A14:A19"/>
    <mergeCell ref="I6:I8"/>
    <mergeCell ref="K6:K8"/>
    <mergeCell ref="I33:I41"/>
    <mergeCell ref="B10:L12"/>
    <mergeCell ref="A9:A12"/>
    <mergeCell ref="A36:A38"/>
    <mergeCell ref="A39:A41"/>
    <mergeCell ref="B39:B41"/>
    <mergeCell ref="H33:H41"/>
    <mergeCell ref="H42:H51"/>
    <mergeCell ref="A6:A8"/>
    <mergeCell ref="B6:B8"/>
    <mergeCell ref="A33:A35"/>
    <mergeCell ref="D20:F26"/>
    <mergeCell ref="G20:G26"/>
    <mergeCell ref="C39:C41"/>
    <mergeCell ref="B27:B32"/>
    <mergeCell ref="F6:F8"/>
    <mergeCell ref="G6:G8"/>
    <mergeCell ref="J6:J8"/>
    <mergeCell ref="O7:O8"/>
    <mergeCell ref="D33:F35"/>
    <mergeCell ref="A42:A51"/>
    <mergeCell ref="G27:G32"/>
    <mergeCell ref="H27:H32"/>
    <mergeCell ref="F27:F28"/>
    <mergeCell ref="G42:G51"/>
    <mergeCell ref="D39:D41"/>
    <mergeCell ref="A27:A32"/>
    <mergeCell ref="A4:O4"/>
    <mergeCell ref="N5:O5"/>
    <mergeCell ref="H20:H26"/>
    <mergeCell ref="B20:B26"/>
    <mergeCell ref="F36:F38"/>
    <mergeCell ref="B36:B38"/>
    <mergeCell ref="C36:C38"/>
    <mergeCell ref="D36:D38"/>
    <mergeCell ref="D6:D8"/>
    <mergeCell ref="B67:B70"/>
    <mergeCell ref="C102:C105"/>
    <mergeCell ref="B95:B97"/>
    <mergeCell ref="C111:C114"/>
    <mergeCell ref="I42:I51"/>
    <mergeCell ref="B33:B35"/>
    <mergeCell ref="C33:C35"/>
    <mergeCell ref="B42:B51"/>
    <mergeCell ref="G33:G41"/>
    <mergeCell ref="F39:F40"/>
    <mergeCell ref="F95:F97"/>
    <mergeCell ref="F98:F101"/>
    <mergeCell ref="E111:E114"/>
    <mergeCell ref="C109:C110"/>
    <mergeCell ref="D42:F51"/>
    <mergeCell ref="D87:F91"/>
    <mergeCell ref="C92:C94"/>
    <mergeCell ref="D74:F78"/>
    <mergeCell ref="F59:F61"/>
    <mergeCell ref="J95:J97"/>
    <mergeCell ref="E106:E108"/>
    <mergeCell ref="G59:G66"/>
    <mergeCell ref="G52:G58"/>
    <mergeCell ref="F106:F108"/>
    <mergeCell ref="F102:F105"/>
    <mergeCell ref="H98:H105"/>
    <mergeCell ref="F52:F58"/>
    <mergeCell ref="G95:G97"/>
    <mergeCell ref="J98:J101"/>
    <mergeCell ref="I95:I97"/>
    <mergeCell ref="I98:I101"/>
    <mergeCell ref="G67:G73"/>
    <mergeCell ref="H92:H97"/>
    <mergeCell ref="J109:J110"/>
    <mergeCell ref="G109:G110"/>
    <mergeCell ref="H74:H78"/>
    <mergeCell ref="I79:I83"/>
    <mergeCell ref="H79:H83"/>
    <mergeCell ref="F71:F73"/>
    <mergeCell ref="A102:A105"/>
    <mergeCell ref="A98:A101"/>
    <mergeCell ref="C74:C78"/>
    <mergeCell ref="C84:J84"/>
    <mergeCell ref="I87:I91"/>
    <mergeCell ref="H67:H73"/>
    <mergeCell ref="I67:I73"/>
    <mergeCell ref="G79:G83"/>
    <mergeCell ref="J92:J94"/>
    <mergeCell ref="G102:G105"/>
    <mergeCell ref="M74:M75"/>
    <mergeCell ref="M6:O6"/>
    <mergeCell ref="N7:N8"/>
    <mergeCell ref="A95:A97"/>
    <mergeCell ref="A92:A94"/>
    <mergeCell ref="B92:B94"/>
    <mergeCell ref="E102:E105"/>
    <mergeCell ref="C98:C101"/>
    <mergeCell ref="A67:A70"/>
    <mergeCell ref="G106:G108"/>
    <mergeCell ref="H106:H110"/>
    <mergeCell ref="C115:C117"/>
    <mergeCell ref="F111:F114"/>
    <mergeCell ref="F115:F117"/>
    <mergeCell ref="G115:G117"/>
    <mergeCell ref="G98:G101"/>
    <mergeCell ref="B111:B114"/>
    <mergeCell ref="B106:B108"/>
    <mergeCell ref="E92:E94"/>
    <mergeCell ref="F92:F94"/>
    <mergeCell ref="B109:B110"/>
    <mergeCell ref="B102:B105"/>
    <mergeCell ref="B98:B101"/>
    <mergeCell ref="C95:C97"/>
    <mergeCell ref="G92:G94"/>
    <mergeCell ref="F109:F110"/>
    <mergeCell ref="D106:D108"/>
    <mergeCell ref="C106:C108"/>
    <mergeCell ref="E79:E83"/>
    <mergeCell ref="H111:H117"/>
    <mergeCell ref="E115:E117"/>
    <mergeCell ref="D79:D83"/>
    <mergeCell ref="E109:E110"/>
    <mergeCell ref="D111:D114"/>
    <mergeCell ref="G111:G114"/>
    <mergeCell ref="D98:D101"/>
    <mergeCell ref="D102:D105"/>
    <mergeCell ref="D92:D94"/>
    <mergeCell ref="D95:D97"/>
    <mergeCell ref="A109:A110"/>
    <mergeCell ref="A106:A108"/>
    <mergeCell ref="A74:A78"/>
    <mergeCell ref="B85:B86"/>
    <mergeCell ref="B74:B78"/>
    <mergeCell ref="A85:A86"/>
    <mergeCell ref="B79:B83"/>
    <mergeCell ref="A87:A91"/>
    <mergeCell ref="B87:B91"/>
    <mergeCell ref="A134:A136"/>
    <mergeCell ref="D137:D138"/>
    <mergeCell ref="A111:A114"/>
    <mergeCell ref="A79:A83"/>
    <mergeCell ref="A115:A117"/>
    <mergeCell ref="G118:G121"/>
    <mergeCell ref="C79:C83"/>
    <mergeCell ref="E95:E97"/>
    <mergeCell ref="E98:E101"/>
    <mergeCell ref="D109:D110"/>
    <mergeCell ref="A118:A121"/>
    <mergeCell ref="A122:A123"/>
    <mergeCell ref="C118:C121"/>
    <mergeCell ref="E143:E144"/>
    <mergeCell ref="C126:C127"/>
    <mergeCell ref="C128:C130"/>
    <mergeCell ref="E122:E123"/>
    <mergeCell ref="A139:A140"/>
    <mergeCell ref="A141:A142"/>
    <mergeCell ref="C124:C125"/>
    <mergeCell ref="H126:H136"/>
    <mergeCell ref="F128:F130"/>
    <mergeCell ref="A126:A127"/>
    <mergeCell ref="A128:A130"/>
    <mergeCell ref="D122:D123"/>
    <mergeCell ref="B122:B123"/>
    <mergeCell ref="B124:B125"/>
    <mergeCell ref="A131:A133"/>
    <mergeCell ref="A124:A125"/>
    <mergeCell ref="F124:F125"/>
    <mergeCell ref="B118:B121"/>
    <mergeCell ref="G137:G138"/>
    <mergeCell ref="G139:G140"/>
    <mergeCell ref="F126:F127"/>
    <mergeCell ref="F134:F136"/>
    <mergeCell ref="F137:F138"/>
    <mergeCell ref="F118:F121"/>
    <mergeCell ref="E134:E136"/>
    <mergeCell ref="B128:B130"/>
    <mergeCell ref="C131:C133"/>
    <mergeCell ref="C137:C138"/>
    <mergeCell ref="D124:D125"/>
    <mergeCell ref="F139:F140"/>
    <mergeCell ref="F131:F133"/>
    <mergeCell ref="G134:G136"/>
    <mergeCell ref="F141:F142"/>
    <mergeCell ref="D141:D142"/>
    <mergeCell ref="C141:C142"/>
    <mergeCell ref="H118:H125"/>
    <mergeCell ref="F122:F123"/>
    <mergeCell ref="G122:G123"/>
    <mergeCell ref="G124:G125"/>
    <mergeCell ref="B131:B133"/>
    <mergeCell ref="B141:B142"/>
    <mergeCell ref="D139:D140"/>
    <mergeCell ref="E139:E140"/>
    <mergeCell ref="D131:D133"/>
    <mergeCell ref="C139:C140"/>
    <mergeCell ref="E131:E133"/>
    <mergeCell ref="D118:D121"/>
    <mergeCell ref="D128:D130"/>
    <mergeCell ref="E118:E121"/>
    <mergeCell ref="D126:D127"/>
    <mergeCell ref="C122:C123"/>
    <mergeCell ref="G141:G142"/>
    <mergeCell ref="A188:K188"/>
    <mergeCell ref="B115:B117"/>
    <mergeCell ref="D115:D117"/>
    <mergeCell ref="B139:B140"/>
    <mergeCell ref="B137:B138"/>
    <mergeCell ref="E137:E138"/>
    <mergeCell ref="B126:B127"/>
    <mergeCell ref="E126:E127"/>
    <mergeCell ref="E124:E125"/>
    <mergeCell ref="F156:F157"/>
    <mergeCell ref="A143:A144"/>
    <mergeCell ref="G149:G153"/>
    <mergeCell ref="G143:G144"/>
    <mergeCell ref="A199:K199"/>
    <mergeCell ref="A200:K200"/>
    <mergeCell ref="J149:J150"/>
    <mergeCell ref="F143:F144"/>
    <mergeCell ref="I147:I148"/>
    <mergeCell ref="I143:I144"/>
    <mergeCell ref="G128:G130"/>
    <mergeCell ref="G131:G133"/>
    <mergeCell ref="A202:K202"/>
    <mergeCell ref="A203:K203"/>
    <mergeCell ref="B143:B144"/>
    <mergeCell ref="E158:E160"/>
    <mergeCell ref="F158:F160"/>
    <mergeCell ref="B145:B146"/>
    <mergeCell ref="B147:B148"/>
    <mergeCell ref="H137:H144"/>
    <mergeCell ref="I156:I157"/>
    <mergeCell ref="G156:G157"/>
    <mergeCell ref="E156:E157"/>
    <mergeCell ref="B156:B157"/>
    <mergeCell ref="I152:I153"/>
    <mergeCell ref="D175:F177"/>
    <mergeCell ref="E154:E155"/>
    <mergeCell ref="B152:B153"/>
    <mergeCell ref="I154:I155"/>
    <mergeCell ref="G154:G155"/>
    <mergeCell ref="A191:L191"/>
    <mergeCell ref="A183:A185"/>
    <mergeCell ref="B183:B185"/>
    <mergeCell ref="A156:A157"/>
    <mergeCell ref="A149:A151"/>
    <mergeCell ref="A158:A160"/>
    <mergeCell ref="B158:B160"/>
    <mergeCell ref="G158:G160"/>
    <mergeCell ref="A154:A155"/>
    <mergeCell ref="A152:A153"/>
    <mergeCell ref="B187:K187"/>
    <mergeCell ref="D181:F182"/>
    <mergeCell ref="C167:J167"/>
    <mergeCell ref="A164:A166"/>
    <mergeCell ref="B164:B166"/>
    <mergeCell ref="G164:G166"/>
    <mergeCell ref="H149:H166"/>
    <mergeCell ref="I164:I166"/>
    <mergeCell ref="B170:L172"/>
    <mergeCell ref="B168:K168"/>
    <mergeCell ref="F178:F180"/>
    <mergeCell ref="B181:B182"/>
    <mergeCell ref="B175:B177"/>
    <mergeCell ref="B178:B180"/>
    <mergeCell ref="J175:J180"/>
    <mergeCell ref="H175:H180"/>
    <mergeCell ref="A181:A182"/>
    <mergeCell ref="A175:A177"/>
    <mergeCell ref="A178:A180"/>
    <mergeCell ref="C186:J186"/>
    <mergeCell ref="H181:H185"/>
    <mergeCell ref="F183:F185"/>
    <mergeCell ref="G181:G185"/>
    <mergeCell ref="I175:I180"/>
    <mergeCell ref="G175:G180"/>
    <mergeCell ref="I181:I185"/>
    <mergeCell ref="A217:K217"/>
    <mergeCell ref="A218:K218"/>
    <mergeCell ref="C193:K193"/>
    <mergeCell ref="A194:K194"/>
    <mergeCell ref="A195:K195"/>
    <mergeCell ref="A196:K196"/>
    <mergeCell ref="A197:K197"/>
    <mergeCell ref="A201:K201"/>
    <mergeCell ref="A198:K198"/>
    <mergeCell ref="A210:K210"/>
    <mergeCell ref="A211:K211"/>
    <mergeCell ref="A212:K212"/>
    <mergeCell ref="A213:K213"/>
    <mergeCell ref="A207:K207"/>
    <mergeCell ref="A216:K216"/>
    <mergeCell ref="A214:K214"/>
    <mergeCell ref="A215:K215"/>
    <mergeCell ref="A219:K219"/>
    <mergeCell ref="A220:K220"/>
    <mergeCell ref="A221:K221"/>
    <mergeCell ref="A204:K204"/>
    <mergeCell ref="A205:K205"/>
    <mergeCell ref="A206:K206"/>
    <mergeCell ref="A208:K208"/>
    <mergeCell ref="A209:K209"/>
  </mergeCells>
  <pageMargins left="0.70866141732283472" right="0.70866141732283472" top="0.74803149606299213" bottom="0.74803149606299213" header="0.31496062992125984" footer="0.31496062992125984"/>
  <pageSetup paperSize="9" scale="48" firstPageNumber="21" fitToHeight="0" orientation="landscape"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03C25-9332-461E-B3CB-C17CEA7BBBAB}">
  <sheetPr>
    <pageSetUpPr fitToPage="1"/>
  </sheetPr>
  <dimension ref="A2:U155"/>
  <sheetViews>
    <sheetView zoomScale="90" zoomScaleNormal="90" workbookViewId="0">
      <selection activeCell="U9" sqref="U9"/>
    </sheetView>
  </sheetViews>
  <sheetFormatPr defaultRowHeight="12.75" x14ac:dyDescent="0.2"/>
  <cols>
    <col min="1" max="1" width="3.5703125" style="1834" customWidth="1"/>
    <col min="2" max="2" width="3.42578125" style="1834" customWidth="1"/>
    <col min="3" max="4" width="3.7109375" style="1834" customWidth="1"/>
    <col min="5" max="5" width="3.5703125" style="1834" customWidth="1"/>
    <col min="6" max="6" width="42.28515625" style="1834" customWidth="1"/>
    <col min="7" max="7" width="8.42578125" style="1834" customWidth="1"/>
    <col min="8" max="8" width="7.85546875" style="1838" customWidth="1"/>
    <col min="9" max="9" width="4.42578125" style="1834" customWidth="1"/>
    <col min="10" max="10" width="31.85546875" style="1834" customWidth="1"/>
    <col min="11" max="11" width="7.28515625" style="1834" customWidth="1"/>
    <col min="12" max="12" width="10" style="1834" customWidth="1"/>
    <col min="13" max="13" width="41.28515625" style="1834" customWidth="1"/>
    <col min="14" max="14" width="9.140625" style="1834" customWidth="1"/>
    <col min="15" max="15" width="10.85546875" style="1834" customWidth="1"/>
    <col min="16" max="16384" width="9.140625" style="1834"/>
  </cols>
  <sheetData>
    <row r="2" spans="1:21" ht="63.75" customHeight="1" x14ac:dyDescent="0.2">
      <c r="M2" s="1833" t="s">
        <v>943</v>
      </c>
      <c r="N2" s="1833"/>
      <c r="O2" s="1833"/>
      <c r="Q2" s="3657"/>
      <c r="R2" s="3657"/>
      <c r="S2" s="591"/>
      <c r="T2" s="591"/>
      <c r="U2" s="591"/>
    </row>
    <row r="3" spans="1:21" ht="21.75" customHeight="1" x14ac:dyDescent="0.2">
      <c r="A3" s="2926" t="s">
        <v>190</v>
      </c>
      <c r="B3" s="2926"/>
      <c r="C3" s="2926"/>
      <c r="D3" s="2926"/>
      <c r="E3" s="2926"/>
      <c r="F3" s="2926"/>
      <c r="G3" s="2926"/>
      <c r="H3" s="2926"/>
      <c r="I3" s="2926"/>
      <c r="J3" s="2926"/>
      <c r="K3" s="2926"/>
      <c r="L3" s="2926"/>
      <c r="M3" s="2926"/>
      <c r="N3" s="2926"/>
      <c r="O3" s="2926"/>
      <c r="Q3" s="3657"/>
      <c r="R3" s="3657"/>
      <c r="S3" s="591"/>
      <c r="T3" s="591"/>
      <c r="U3" s="591"/>
    </row>
    <row r="4" spans="1:21" ht="14.25" customHeight="1" x14ac:dyDescent="0.2">
      <c r="A4" s="2925" t="s">
        <v>809</v>
      </c>
      <c r="B4" s="2925"/>
      <c r="C4" s="2925"/>
      <c r="D4" s="2925"/>
      <c r="E4" s="2925"/>
      <c r="F4" s="2925"/>
      <c r="G4" s="2925"/>
      <c r="H4" s="2925"/>
      <c r="I4" s="2925"/>
      <c r="J4" s="2925"/>
      <c r="K4" s="2925"/>
      <c r="L4" s="2925"/>
      <c r="M4" s="2925"/>
      <c r="N4" s="2925"/>
      <c r="O4" s="2925"/>
      <c r="R4" s="591"/>
      <c r="S4" s="591"/>
      <c r="T4" s="591"/>
      <c r="U4" s="591"/>
    </row>
    <row r="5" spans="1:21" ht="14.25" x14ac:dyDescent="0.2">
      <c r="A5" s="2493" t="s">
        <v>188</v>
      </c>
      <c r="B5" s="2493"/>
      <c r="C5" s="2493"/>
      <c r="D5" s="2493"/>
      <c r="E5" s="2493"/>
      <c r="F5" s="2493"/>
      <c r="G5" s="2493"/>
      <c r="H5" s="2493"/>
      <c r="I5" s="2493"/>
      <c r="J5" s="2493"/>
      <c r="K5" s="2493"/>
      <c r="L5" s="2493"/>
      <c r="M5" s="2493"/>
      <c r="N5" s="2493"/>
      <c r="O5" s="2493"/>
    </row>
    <row r="6" spans="1:21" ht="27.75" customHeight="1" thickBot="1" x14ac:dyDescent="0.25">
      <c r="A6" s="2490"/>
      <c r="B6" s="2490"/>
      <c r="C6" s="2490"/>
      <c r="D6" s="2490"/>
      <c r="E6" s="2490"/>
      <c r="F6" s="2490"/>
      <c r="G6" s="2490"/>
      <c r="H6" s="2924"/>
      <c r="I6" s="2490"/>
      <c r="J6" s="2490"/>
      <c r="K6" s="2490"/>
      <c r="L6" s="2490"/>
      <c r="M6" s="2923"/>
      <c r="N6" s="2490"/>
      <c r="O6" s="2922" t="s">
        <v>30</v>
      </c>
    </row>
    <row r="7" spans="1:21" ht="26.25" customHeight="1" thickBot="1" x14ac:dyDescent="0.25">
      <c r="A7" s="2487" t="s">
        <v>187</v>
      </c>
      <c r="B7" s="2486" t="s">
        <v>186</v>
      </c>
      <c r="C7" s="2485" t="s">
        <v>182</v>
      </c>
      <c r="D7" s="2484" t="s">
        <v>184</v>
      </c>
      <c r="E7" s="2483" t="s">
        <v>185</v>
      </c>
      <c r="F7" s="2482" t="s">
        <v>183</v>
      </c>
      <c r="G7" s="2481" t="s">
        <v>182</v>
      </c>
      <c r="H7" s="2479" t="s">
        <v>181</v>
      </c>
      <c r="I7" s="2921" t="s">
        <v>180</v>
      </c>
      <c r="J7" s="574" t="s">
        <v>179</v>
      </c>
      <c r="K7" s="2479" t="s">
        <v>178</v>
      </c>
      <c r="L7" s="574" t="s">
        <v>177</v>
      </c>
      <c r="M7" s="571" t="s">
        <v>176</v>
      </c>
      <c r="N7" s="570"/>
      <c r="O7" s="569"/>
    </row>
    <row r="8" spans="1:21" x14ac:dyDescent="0.2">
      <c r="A8" s="2478"/>
      <c r="B8" s="2477"/>
      <c r="C8" s="2476"/>
      <c r="D8" s="2475"/>
      <c r="E8" s="2474"/>
      <c r="F8" s="2473"/>
      <c r="G8" s="2472"/>
      <c r="H8" s="2470"/>
      <c r="I8" s="2920"/>
      <c r="J8" s="547"/>
      <c r="K8" s="2470"/>
      <c r="L8" s="547"/>
      <c r="M8" s="2469" t="s">
        <v>183</v>
      </c>
      <c r="N8" s="2468" t="s">
        <v>808</v>
      </c>
      <c r="O8" s="2919" t="s">
        <v>173</v>
      </c>
    </row>
    <row r="9" spans="1:21" ht="150.75" customHeight="1" thickBot="1" x14ac:dyDescent="0.25">
      <c r="A9" s="2466"/>
      <c r="B9" s="2465"/>
      <c r="C9" s="2464"/>
      <c r="D9" s="2463"/>
      <c r="E9" s="2462"/>
      <c r="F9" s="2461"/>
      <c r="G9" s="2460"/>
      <c r="H9" s="2458"/>
      <c r="I9" s="2918"/>
      <c r="J9" s="547"/>
      <c r="K9" s="2458"/>
      <c r="L9" s="2457"/>
      <c r="M9" s="2456"/>
      <c r="N9" s="2455"/>
      <c r="O9" s="2917"/>
    </row>
    <row r="10" spans="1:21" ht="13.5" thickBot="1" x14ac:dyDescent="0.25">
      <c r="A10" s="2916" t="s">
        <v>37</v>
      </c>
      <c r="B10" s="2915" t="s">
        <v>807</v>
      </c>
      <c r="C10" s="2913"/>
      <c r="D10" s="2913"/>
      <c r="E10" s="2913"/>
      <c r="F10" s="2913"/>
      <c r="G10" s="2913"/>
      <c r="H10" s="2914"/>
      <c r="I10" s="2913"/>
      <c r="J10" s="2913"/>
      <c r="K10" s="2913"/>
      <c r="L10" s="2913"/>
      <c r="M10" s="2912"/>
      <c r="N10" s="2912"/>
      <c r="O10" s="2911"/>
    </row>
    <row r="11" spans="1:21" ht="25.5" x14ac:dyDescent="0.2">
      <c r="A11" s="2910"/>
      <c r="B11" s="2278"/>
      <c r="C11" s="2785"/>
      <c r="D11" s="2783"/>
      <c r="E11" s="2414"/>
      <c r="F11" s="2908"/>
      <c r="G11" s="2908"/>
      <c r="H11" s="2909"/>
      <c r="I11" s="2908"/>
      <c r="J11" s="2908"/>
      <c r="K11" s="2908"/>
      <c r="L11" s="2908"/>
      <c r="M11" s="2408" t="s">
        <v>806</v>
      </c>
      <c r="N11" s="2048" t="s">
        <v>79</v>
      </c>
      <c r="O11" s="2907"/>
      <c r="P11" s="2395"/>
    </row>
    <row r="12" spans="1:21" ht="25.5" x14ac:dyDescent="0.2">
      <c r="A12" s="2312"/>
      <c r="B12" s="2275"/>
      <c r="C12" s="2903"/>
      <c r="D12" s="2902"/>
      <c r="E12" s="2398"/>
      <c r="F12" s="2900"/>
      <c r="G12" s="2900"/>
      <c r="H12" s="2901"/>
      <c r="I12" s="2900"/>
      <c r="J12" s="2900"/>
      <c r="K12" s="2900"/>
      <c r="L12" s="2900"/>
      <c r="M12" s="2906" t="s">
        <v>805</v>
      </c>
      <c r="N12" s="2059" t="s">
        <v>79</v>
      </c>
      <c r="O12" s="2905"/>
      <c r="P12" s="2395"/>
    </row>
    <row r="13" spans="1:21" ht="30.6" customHeight="1" thickBot="1" x14ac:dyDescent="0.25">
      <c r="A13" s="2904"/>
      <c r="B13" s="2275"/>
      <c r="C13" s="2903"/>
      <c r="D13" s="2902"/>
      <c r="E13" s="2398"/>
      <c r="F13" s="2900"/>
      <c r="G13" s="2900"/>
      <c r="H13" s="2901"/>
      <c r="I13" s="2900"/>
      <c r="J13" s="2900"/>
      <c r="K13" s="2900"/>
      <c r="L13" s="2900"/>
      <c r="M13" s="2899" t="s">
        <v>804</v>
      </c>
      <c r="N13" s="2898" t="s">
        <v>50</v>
      </c>
      <c r="O13" s="2897">
        <v>2</v>
      </c>
      <c r="P13" s="2896"/>
    </row>
    <row r="14" spans="1:21" ht="20.25" customHeight="1" thickBot="1" x14ac:dyDescent="0.25">
      <c r="A14" s="2895" t="s">
        <v>37</v>
      </c>
      <c r="B14" s="2422" t="s">
        <v>37</v>
      </c>
      <c r="C14" s="2894" t="s">
        <v>803</v>
      </c>
      <c r="D14" s="2893"/>
      <c r="E14" s="2893"/>
      <c r="F14" s="2893"/>
      <c r="G14" s="2893"/>
      <c r="H14" s="2893"/>
      <c r="I14" s="2893"/>
      <c r="J14" s="2893"/>
      <c r="K14" s="2893"/>
      <c r="L14" s="2893"/>
      <c r="M14" s="2893"/>
      <c r="N14" s="2893"/>
      <c r="O14" s="2892"/>
    </row>
    <row r="15" spans="1:21" ht="39.75" customHeight="1" thickBot="1" x14ac:dyDescent="0.25">
      <c r="A15" s="2871"/>
      <c r="B15" s="2891"/>
      <c r="C15" s="2890"/>
      <c r="D15" s="2889"/>
      <c r="E15" s="2888"/>
      <c r="F15" s="2886"/>
      <c r="G15" s="2886"/>
      <c r="H15" s="2887"/>
      <c r="I15" s="2886"/>
      <c r="J15" s="2886"/>
      <c r="K15" s="2886"/>
      <c r="L15" s="2885"/>
      <c r="M15" s="2884" t="s">
        <v>802</v>
      </c>
      <c r="N15" s="2883" t="s">
        <v>748</v>
      </c>
      <c r="O15" s="2882">
        <v>3600</v>
      </c>
    </row>
    <row r="16" spans="1:21" ht="25.9" customHeight="1" x14ac:dyDescent="0.2">
      <c r="A16" s="2881" t="s">
        <v>37</v>
      </c>
      <c r="B16" s="2262" t="s">
        <v>37</v>
      </c>
      <c r="C16" s="2876" t="s">
        <v>37</v>
      </c>
      <c r="D16" s="2321"/>
      <c r="E16" s="2321"/>
      <c r="F16" s="2880" t="s">
        <v>798</v>
      </c>
      <c r="G16" s="1914" t="s">
        <v>163</v>
      </c>
      <c r="H16" s="1976" t="s">
        <v>44</v>
      </c>
      <c r="I16" s="1941" t="s">
        <v>43</v>
      </c>
      <c r="J16" s="2596" t="s">
        <v>792</v>
      </c>
      <c r="K16" s="2772" t="s">
        <v>124</v>
      </c>
      <c r="L16" s="2878">
        <f>L20</f>
        <v>0</v>
      </c>
      <c r="M16" s="2205" t="s">
        <v>801</v>
      </c>
      <c r="N16" s="2879" t="s">
        <v>428</v>
      </c>
      <c r="O16" s="1981">
        <v>3</v>
      </c>
    </row>
    <row r="17" spans="1:20" ht="27" customHeight="1" x14ac:dyDescent="0.2">
      <c r="A17" s="2877"/>
      <c r="B17" s="1919"/>
      <c r="C17" s="2876"/>
      <c r="D17" s="2321"/>
      <c r="E17" s="2321"/>
      <c r="F17" s="2866"/>
      <c r="G17" s="1914"/>
      <c r="H17" s="1913"/>
      <c r="I17" s="1912"/>
      <c r="J17" s="2581"/>
      <c r="K17" s="2841" t="s">
        <v>140</v>
      </c>
      <c r="L17" s="2878"/>
      <c r="M17" s="2039" t="s">
        <v>800</v>
      </c>
      <c r="N17" s="2875" t="s">
        <v>428</v>
      </c>
      <c r="O17" s="1929">
        <v>2</v>
      </c>
    </row>
    <row r="18" spans="1:20" ht="26.25" thickBot="1" x14ac:dyDescent="0.25">
      <c r="A18" s="2877"/>
      <c r="B18" s="1919"/>
      <c r="C18" s="2876"/>
      <c r="D18" s="2321"/>
      <c r="E18" s="2321"/>
      <c r="F18" s="2866"/>
      <c r="G18" s="1914"/>
      <c r="H18" s="1913"/>
      <c r="I18" s="1912"/>
      <c r="J18" s="2581"/>
      <c r="K18" s="2770" t="s">
        <v>161</v>
      </c>
      <c r="L18" s="2769"/>
      <c r="M18" s="2039" t="s">
        <v>799</v>
      </c>
      <c r="N18" s="2875" t="s">
        <v>571</v>
      </c>
      <c r="O18" s="1929">
        <v>150</v>
      </c>
    </row>
    <row r="19" spans="1:20" ht="15" customHeight="1" thickBot="1" x14ac:dyDescent="0.25">
      <c r="A19" s="2874"/>
      <c r="B19" s="2241"/>
      <c r="C19" s="2873"/>
      <c r="D19" s="1954"/>
      <c r="E19" s="1954"/>
      <c r="F19" s="2864"/>
      <c r="G19" s="1899"/>
      <c r="H19" s="1913"/>
      <c r="I19" s="1912"/>
      <c r="J19" s="2581"/>
      <c r="K19" s="2863" t="s">
        <v>33</v>
      </c>
      <c r="L19" s="2557">
        <f>SUM(L16:L18)</f>
        <v>0</v>
      </c>
      <c r="M19" s="2862"/>
      <c r="N19" s="2861"/>
      <c r="O19" s="2150"/>
    </row>
    <row r="20" spans="1:20" ht="25.5" customHeight="1" thickBot="1" x14ac:dyDescent="0.25">
      <c r="A20" s="2871" t="s">
        <v>37</v>
      </c>
      <c r="B20" s="2275" t="s">
        <v>37</v>
      </c>
      <c r="C20" s="2128" t="s">
        <v>37</v>
      </c>
      <c r="D20" s="2127" t="s">
        <v>37</v>
      </c>
      <c r="E20" s="1957"/>
      <c r="F20" s="1768" t="s">
        <v>798</v>
      </c>
      <c r="G20" s="2853"/>
      <c r="H20" s="1913"/>
      <c r="I20" s="1912"/>
      <c r="J20" s="2581"/>
      <c r="K20" s="2751" t="s">
        <v>124</v>
      </c>
      <c r="L20" s="2872">
        <v>0</v>
      </c>
      <c r="M20" s="2851"/>
      <c r="N20" s="2270"/>
      <c r="O20" s="2269"/>
    </row>
    <row r="21" spans="1:20" ht="26.25" customHeight="1" thickBot="1" x14ac:dyDescent="0.25">
      <c r="A21" s="2871"/>
      <c r="B21" s="2275"/>
      <c r="C21" s="2731"/>
      <c r="D21" s="2730"/>
      <c r="E21" s="1957"/>
      <c r="F21" s="2576"/>
      <c r="G21" s="2853"/>
      <c r="H21" s="1952"/>
      <c r="I21" s="1897"/>
      <c r="J21" s="2575"/>
      <c r="K21" s="2542" t="s">
        <v>33</v>
      </c>
      <c r="L21" s="2541">
        <f>SUM(L20)</f>
        <v>0</v>
      </c>
      <c r="M21" s="2851"/>
      <c r="N21" s="2270"/>
      <c r="O21" s="2269"/>
    </row>
    <row r="22" spans="1:20" ht="25.5" customHeight="1" x14ac:dyDescent="0.2">
      <c r="A22" s="1928" t="s">
        <v>37</v>
      </c>
      <c r="B22" s="1927" t="s">
        <v>37</v>
      </c>
      <c r="C22" s="2800" t="s">
        <v>39</v>
      </c>
      <c r="D22" s="2799"/>
      <c r="E22" s="2870"/>
      <c r="F22" s="2869" t="s">
        <v>794</v>
      </c>
      <c r="G22" s="1943" t="s">
        <v>147</v>
      </c>
      <c r="H22" s="1976" t="s">
        <v>44</v>
      </c>
      <c r="I22" s="1941" t="s">
        <v>43</v>
      </c>
      <c r="J22" s="2596" t="s">
        <v>792</v>
      </c>
      <c r="K22" s="2868" t="s">
        <v>124</v>
      </c>
      <c r="L22" s="2774">
        <f>L25</f>
        <v>25</v>
      </c>
      <c r="M22" s="2205" t="s">
        <v>797</v>
      </c>
      <c r="N22" s="2867" t="s">
        <v>796</v>
      </c>
      <c r="O22" s="1981">
        <v>50</v>
      </c>
      <c r="P22" s="1996"/>
    </row>
    <row r="23" spans="1:20" ht="13.5" thickBot="1" x14ac:dyDescent="0.25">
      <c r="A23" s="1920"/>
      <c r="B23" s="1919"/>
      <c r="C23" s="2045"/>
      <c r="D23" s="2711"/>
      <c r="E23" s="1916"/>
      <c r="F23" s="2866"/>
      <c r="G23" s="1914"/>
      <c r="H23" s="1913"/>
      <c r="I23" s="1912"/>
      <c r="J23" s="2581"/>
      <c r="K23" s="2770" t="s">
        <v>140</v>
      </c>
      <c r="L23" s="2769"/>
      <c r="M23" s="2039" t="s">
        <v>795</v>
      </c>
      <c r="N23" s="2729" t="s">
        <v>428</v>
      </c>
      <c r="O23" s="1929">
        <v>30</v>
      </c>
      <c r="P23" s="1996"/>
    </row>
    <row r="24" spans="1:20" ht="14.25" customHeight="1" thickBot="1" x14ac:dyDescent="0.25">
      <c r="A24" s="1905"/>
      <c r="B24" s="1904"/>
      <c r="C24" s="2865"/>
      <c r="D24" s="2035"/>
      <c r="E24" s="1901"/>
      <c r="F24" s="2864"/>
      <c r="G24" s="1899"/>
      <c r="H24" s="1913"/>
      <c r="I24" s="1912"/>
      <c r="J24" s="2581"/>
      <c r="K24" s="2863" t="s">
        <v>33</v>
      </c>
      <c r="L24" s="2557">
        <f>SUM(L22:L23)</f>
        <v>25</v>
      </c>
      <c r="M24" s="2862"/>
      <c r="N24" s="2861"/>
      <c r="O24" s="2860"/>
    </row>
    <row r="25" spans="1:20" ht="23.45" customHeight="1" thickBot="1" x14ac:dyDescent="0.25">
      <c r="A25" s="1928" t="s">
        <v>37</v>
      </c>
      <c r="B25" s="1927" t="s">
        <v>37</v>
      </c>
      <c r="C25" s="2800" t="s">
        <v>39</v>
      </c>
      <c r="D25" s="2127" t="s">
        <v>37</v>
      </c>
      <c r="E25" s="2859"/>
      <c r="F25" s="1768" t="s">
        <v>794</v>
      </c>
      <c r="G25" s="2858"/>
      <c r="H25" s="1913"/>
      <c r="I25" s="1912"/>
      <c r="J25" s="2581"/>
      <c r="K25" s="2713" t="s">
        <v>124</v>
      </c>
      <c r="L25" s="2852">
        <v>25</v>
      </c>
      <c r="M25" s="2857"/>
      <c r="N25" s="2856"/>
      <c r="O25" s="2855"/>
      <c r="R25" s="1996"/>
    </row>
    <row r="26" spans="1:20" ht="23.45" customHeight="1" thickBot="1" x14ac:dyDescent="0.25">
      <c r="A26" s="1920"/>
      <c r="B26" s="1919"/>
      <c r="C26" s="2045"/>
      <c r="D26" s="2139"/>
      <c r="E26" s="2854"/>
      <c r="F26" s="1766"/>
      <c r="G26" s="2853"/>
      <c r="H26" s="1913"/>
      <c r="I26" s="1912"/>
      <c r="J26" s="2581"/>
      <c r="K26" s="2713" t="s">
        <v>140</v>
      </c>
      <c r="L26" s="2852">
        <v>0</v>
      </c>
      <c r="M26" s="2851"/>
      <c r="N26" s="2270"/>
      <c r="O26" s="2850"/>
      <c r="Q26" s="1996"/>
      <c r="R26" s="1996"/>
    </row>
    <row r="27" spans="1:20" ht="23.45" customHeight="1" thickBot="1" x14ac:dyDescent="0.25">
      <c r="A27" s="1905"/>
      <c r="B27" s="1904"/>
      <c r="C27" s="2083"/>
      <c r="D27" s="2121"/>
      <c r="E27" s="2849"/>
      <c r="F27" s="2576"/>
      <c r="G27" s="2848"/>
      <c r="H27" s="1952"/>
      <c r="I27" s="1897"/>
      <c r="J27" s="2575"/>
      <c r="K27" s="2542" t="s">
        <v>33</v>
      </c>
      <c r="L27" s="2847">
        <f>SUM(L25:L26)</f>
        <v>25</v>
      </c>
      <c r="M27" s="2846"/>
      <c r="N27" s="2187"/>
      <c r="O27" s="2845"/>
    </row>
    <row r="28" spans="1:20" ht="25.5" customHeight="1" x14ac:dyDescent="0.2">
      <c r="A28" s="1928" t="s">
        <v>37</v>
      </c>
      <c r="B28" s="1927" t="s">
        <v>37</v>
      </c>
      <c r="C28" s="2800" t="s">
        <v>109</v>
      </c>
      <c r="D28" s="1946" t="s">
        <v>793</v>
      </c>
      <c r="E28" s="1945"/>
      <c r="F28" s="1944"/>
      <c r="G28" s="1943" t="s">
        <v>676</v>
      </c>
      <c r="H28" s="1976" t="s">
        <v>44</v>
      </c>
      <c r="I28" s="2596" t="s">
        <v>43</v>
      </c>
      <c r="J28" s="2596" t="s">
        <v>792</v>
      </c>
      <c r="K28" s="2570" t="s">
        <v>124</v>
      </c>
      <c r="L28" s="2844">
        <f>L32+L34+L36+L38+L40+L42+L44+L46</f>
        <v>50.5</v>
      </c>
      <c r="M28" s="2749" t="s">
        <v>791</v>
      </c>
      <c r="N28" s="2843" t="s">
        <v>50</v>
      </c>
      <c r="O28" s="2747">
        <v>12</v>
      </c>
    </row>
    <row r="29" spans="1:20" ht="22.5" customHeight="1" x14ac:dyDescent="0.2">
      <c r="A29" s="1920"/>
      <c r="B29" s="1919"/>
      <c r="C29" s="2045"/>
      <c r="D29" s="2251"/>
      <c r="E29" s="2250"/>
      <c r="F29" s="2249"/>
      <c r="G29" s="1914"/>
      <c r="H29" s="1913"/>
      <c r="I29" s="2798"/>
      <c r="J29" s="2581"/>
      <c r="K29" s="2841" t="s">
        <v>140</v>
      </c>
      <c r="L29" s="2840"/>
      <c r="M29" s="2842" t="s">
        <v>790</v>
      </c>
      <c r="N29" s="2331" t="s">
        <v>50</v>
      </c>
      <c r="O29" s="2638">
        <v>1</v>
      </c>
    </row>
    <row r="30" spans="1:20" x14ac:dyDescent="0.2">
      <c r="A30" s="1920"/>
      <c r="B30" s="1919"/>
      <c r="C30" s="2045"/>
      <c r="D30" s="2251"/>
      <c r="E30" s="2250"/>
      <c r="F30" s="2249"/>
      <c r="G30" s="1914"/>
      <c r="H30" s="1913"/>
      <c r="I30" s="2798"/>
      <c r="J30" s="2581"/>
      <c r="K30" s="2841" t="s">
        <v>161</v>
      </c>
      <c r="L30" s="2840"/>
      <c r="M30" s="2803"/>
      <c r="N30" s="2804"/>
      <c r="O30" s="2638"/>
    </row>
    <row r="31" spans="1:20" ht="13.5" thickBot="1" x14ac:dyDescent="0.25">
      <c r="A31" s="1920"/>
      <c r="B31" s="1919"/>
      <c r="C31" s="2045"/>
      <c r="D31" s="1934"/>
      <c r="E31" s="1933"/>
      <c r="F31" s="1932"/>
      <c r="G31" s="1899"/>
      <c r="H31" s="1913"/>
      <c r="I31" s="2798"/>
      <c r="J31" s="2581"/>
      <c r="K31" s="2839" t="s">
        <v>33</v>
      </c>
      <c r="L31" s="2838">
        <f>SUM(L28:L30)</f>
        <v>50.5</v>
      </c>
      <c r="M31" s="2837"/>
      <c r="N31" s="2716"/>
      <c r="O31" s="2836"/>
    </row>
    <row r="32" spans="1:20" ht="26.25" customHeight="1" thickBot="1" x14ac:dyDescent="0.25">
      <c r="A32" s="2835" t="s">
        <v>37</v>
      </c>
      <c r="B32" s="2281" t="s">
        <v>37</v>
      </c>
      <c r="C32" s="2834" t="s">
        <v>109</v>
      </c>
      <c r="D32" s="2711" t="s">
        <v>37</v>
      </c>
      <c r="E32" s="1916"/>
      <c r="F32" s="2763" t="s">
        <v>789</v>
      </c>
      <c r="G32" s="1943" t="s">
        <v>788</v>
      </c>
      <c r="H32" s="1913"/>
      <c r="I32" s="2798"/>
      <c r="J32" s="2581"/>
      <c r="K32" s="2833" t="s">
        <v>124</v>
      </c>
      <c r="L32" s="2832">
        <v>6</v>
      </c>
      <c r="M32" s="2831" t="s">
        <v>787</v>
      </c>
      <c r="N32" s="2748" t="s">
        <v>236</v>
      </c>
      <c r="O32" s="2830">
        <v>3</v>
      </c>
      <c r="Q32" s="1996"/>
      <c r="R32" s="1996"/>
      <c r="S32" s="1996"/>
      <c r="T32" s="1996"/>
    </row>
    <row r="33" spans="1:15" ht="13.5" thickBot="1" x14ac:dyDescent="0.25">
      <c r="A33" s="2733"/>
      <c r="B33" s="2732"/>
      <c r="C33" s="2829"/>
      <c r="D33" s="2828"/>
      <c r="E33" s="2827"/>
      <c r="F33" s="2826"/>
      <c r="G33" s="1914"/>
      <c r="H33" s="1913"/>
      <c r="I33" s="2798"/>
      <c r="J33" s="2581"/>
      <c r="K33" s="2825" t="s">
        <v>33</v>
      </c>
      <c r="L33" s="2790">
        <f>SUM(L32)</f>
        <v>6</v>
      </c>
      <c r="M33" s="2824"/>
      <c r="N33" s="2823"/>
      <c r="O33" s="2822"/>
    </row>
    <row r="34" spans="1:15" ht="26.25" customHeight="1" thickBot="1" x14ac:dyDescent="0.25">
      <c r="A34" s="1920" t="s">
        <v>37</v>
      </c>
      <c r="B34" s="1919" t="s">
        <v>37</v>
      </c>
      <c r="C34" s="2045" t="s">
        <v>109</v>
      </c>
      <c r="D34" s="2711" t="s">
        <v>39</v>
      </c>
      <c r="E34" s="1916"/>
      <c r="F34" s="1766" t="s">
        <v>786</v>
      </c>
      <c r="G34" s="1914"/>
      <c r="H34" s="1913"/>
      <c r="I34" s="2798"/>
      <c r="J34" s="2581"/>
      <c r="K34" s="2626" t="s">
        <v>124</v>
      </c>
      <c r="L34" s="2805">
        <v>5</v>
      </c>
      <c r="M34" s="2821" t="s">
        <v>785</v>
      </c>
      <c r="N34" s="2820" t="s">
        <v>79</v>
      </c>
      <c r="O34" s="2819">
        <v>50</v>
      </c>
    </row>
    <row r="35" spans="1:15" ht="13.5" thickBot="1" x14ac:dyDescent="0.25">
      <c r="A35" s="1905"/>
      <c r="B35" s="1904"/>
      <c r="C35" s="2045"/>
      <c r="D35" s="2719"/>
      <c r="E35" s="1916"/>
      <c r="F35" s="2576"/>
      <c r="G35" s="1899"/>
      <c r="H35" s="1913"/>
      <c r="I35" s="2798"/>
      <c r="J35" s="2581"/>
      <c r="K35" s="2791" t="s">
        <v>33</v>
      </c>
      <c r="L35" s="2790">
        <f>SUM(L34)</f>
        <v>5</v>
      </c>
      <c r="M35" s="2808"/>
      <c r="N35" s="2807"/>
      <c r="O35" s="2806"/>
    </row>
    <row r="36" spans="1:15" ht="40.5" customHeight="1" thickBot="1" x14ac:dyDescent="0.25">
      <c r="A36" s="1928" t="s">
        <v>37</v>
      </c>
      <c r="B36" s="1927" t="s">
        <v>37</v>
      </c>
      <c r="C36" s="2800" t="s">
        <v>109</v>
      </c>
      <c r="D36" s="2799" t="s">
        <v>109</v>
      </c>
      <c r="E36" s="1916"/>
      <c r="F36" s="2126" t="s">
        <v>784</v>
      </c>
      <c r="G36" s="1943" t="s">
        <v>676</v>
      </c>
      <c r="H36" s="1913"/>
      <c r="I36" s="2798"/>
      <c r="J36" s="2581"/>
      <c r="K36" s="2626" t="s">
        <v>124</v>
      </c>
      <c r="L36" s="2805">
        <v>25</v>
      </c>
      <c r="M36" s="2818" t="s">
        <v>783</v>
      </c>
      <c r="N36" s="2817" t="s">
        <v>50</v>
      </c>
      <c r="O36" s="2747">
        <v>25</v>
      </c>
    </row>
    <row r="37" spans="1:15" ht="13.5" thickBot="1" x14ac:dyDescent="0.25">
      <c r="A37" s="1905"/>
      <c r="B37" s="1904"/>
      <c r="C37" s="2045"/>
      <c r="D37" s="2719"/>
      <c r="E37" s="1916"/>
      <c r="F37" s="2120"/>
      <c r="G37" s="1914"/>
      <c r="H37" s="1913"/>
      <c r="I37" s="2798"/>
      <c r="J37" s="2581"/>
      <c r="K37" s="2791" t="s">
        <v>33</v>
      </c>
      <c r="L37" s="2790">
        <f>SUM(L36)</f>
        <v>25</v>
      </c>
      <c r="M37" s="2816"/>
      <c r="N37" s="2807"/>
      <c r="O37" s="2806"/>
    </row>
    <row r="38" spans="1:15" ht="30.75" customHeight="1" thickBot="1" x14ac:dyDescent="0.25">
      <c r="A38" s="1928" t="s">
        <v>37</v>
      </c>
      <c r="B38" s="1927" t="s">
        <v>37</v>
      </c>
      <c r="C38" s="2800" t="s">
        <v>109</v>
      </c>
      <c r="D38" s="2799" t="s">
        <v>107</v>
      </c>
      <c r="E38" s="1916"/>
      <c r="F38" s="2126" t="s">
        <v>782</v>
      </c>
      <c r="G38" s="1914"/>
      <c r="H38" s="1913"/>
      <c r="I38" s="2798"/>
      <c r="J38" s="2581"/>
      <c r="K38" s="2626" t="s">
        <v>124</v>
      </c>
      <c r="L38" s="2805">
        <v>1</v>
      </c>
      <c r="M38" s="2811" t="s">
        <v>781</v>
      </c>
      <c r="N38" s="2810" t="s">
        <v>50</v>
      </c>
      <c r="O38" s="2809">
        <v>2</v>
      </c>
    </row>
    <row r="39" spans="1:15" ht="26.25" thickBot="1" x14ac:dyDescent="0.25">
      <c r="A39" s="1905"/>
      <c r="B39" s="1904"/>
      <c r="C39" s="2045"/>
      <c r="D39" s="2719"/>
      <c r="E39" s="1916"/>
      <c r="F39" s="2120"/>
      <c r="G39" s="1899"/>
      <c r="H39" s="1913"/>
      <c r="I39" s="2798"/>
      <c r="J39" s="2581"/>
      <c r="K39" s="2791" t="s">
        <v>33</v>
      </c>
      <c r="L39" s="2790">
        <f>SUM(L38)</f>
        <v>1</v>
      </c>
      <c r="M39" s="2815" t="s">
        <v>780</v>
      </c>
      <c r="N39" s="2810" t="s">
        <v>50</v>
      </c>
      <c r="O39" s="2809">
        <v>2</v>
      </c>
    </row>
    <row r="40" spans="1:15" ht="26.25" customHeight="1" thickBot="1" x14ac:dyDescent="0.25">
      <c r="A40" s="1928" t="s">
        <v>37</v>
      </c>
      <c r="B40" s="1927" t="s">
        <v>37</v>
      </c>
      <c r="C40" s="2800" t="s">
        <v>109</v>
      </c>
      <c r="D40" s="2799" t="s">
        <v>102</v>
      </c>
      <c r="E40" s="1916"/>
      <c r="F40" s="2126" t="s">
        <v>779</v>
      </c>
      <c r="G40" s="1943" t="s">
        <v>676</v>
      </c>
      <c r="H40" s="1913"/>
      <c r="I40" s="2798"/>
      <c r="J40" s="2581"/>
      <c r="K40" s="2626" t="s">
        <v>124</v>
      </c>
      <c r="L40" s="2805">
        <v>0.5</v>
      </c>
      <c r="M40" s="2814" t="s">
        <v>778</v>
      </c>
      <c r="N40" s="2813" t="s">
        <v>50</v>
      </c>
      <c r="O40" s="2812">
        <v>1</v>
      </c>
    </row>
    <row r="41" spans="1:15" ht="13.5" thickBot="1" x14ac:dyDescent="0.25">
      <c r="A41" s="1905"/>
      <c r="B41" s="1904"/>
      <c r="C41" s="2045"/>
      <c r="D41" s="2719"/>
      <c r="E41" s="1916"/>
      <c r="F41" s="2120"/>
      <c r="G41" s="1914"/>
      <c r="H41" s="1913"/>
      <c r="I41" s="2798"/>
      <c r="J41" s="2581"/>
      <c r="K41" s="2791" t="s">
        <v>33</v>
      </c>
      <c r="L41" s="2790">
        <f>SUM(L40)</f>
        <v>0.5</v>
      </c>
      <c r="M41" s="2811" t="s">
        <v>777</v>
      </c>
      <c r="N41" s="2810" t="s">
        <v>50</v>
      </c>
      <c r="O41" s="2809">
        <v>1</v>
      </c>
    </row>
    <row r="42" spans="1:15" ht="26.25" customHeight="1" thickBot="1" x14ac:dyDescent="0.25">
      <c r="A42" s="1928" t="s">
        <v>37</v>
      </c>
      <c r="B42" s="1927" t="s">
        <v>37</v>
      </c>
      <c r="C42" s="2800" t="s">
        <v>109</v>
      </c>
      <c r="D42" s="2799" t="s">
        <v>96</v>
      </c>
      <c r="E42" s="1916"/>
      <c r="F42" s="2126" t="s">
        <v>776</v>
      </c>
      <c r="G42" s="1914"/>
      <c r="H42" s="1913"/>
      <c r="I42" s="2798"/>
      <c r="J42" s="2581"/>
      <c r="K42" s="2626" t="s">
        <v>124</v>
      </c>
      <c r="L42" s="2805">
        <v>1</v>
      </c>
      <c r="M42" s="2811" t="s">
        <v>775</v>
      </c>
      <c r="N42" s="2810" t="s">
        <v>50</v>
      </c>
      <c r="O42" s="2809">
        <v>35</v>
      </c>
    </row>
    <row r="43" spans="1:15" ht="13.5" thickBot="1" x14ac:dyDescent="0.25">
      <c r="A43" s="1905"/>
      <c r="B43" s="1904"/>
      <c r="C43" s="2045"/>
      <c r="D43" s="2719"/>
      <c r="E43" s="1916"/>
      <c r="F43" s="2120"/>
      <c r="G43" s="1899"/>
      <c r="H43" s="1913"/>
      <c r="I43" s="2798"/>
      <c r="J43" s="2581"/>
      <c r="K43" s="2791" t="s">
        <v>33</v>
      </c>
      <c r="L43" s="2790">
        <f>SUM(L42)</f>
        <v>1</v>
      </c>
      <c r="M43" s="2808"/>
      <c r="N43" s="2807"/>
      <c r="O43" s="2806"/>
    </row>
    <row r="44" spans="1:15" ht="32.25" customHeight="1" thickBot="1" x14ac:dyDescent="0.25">
      <c r="A44" s="1928" t="s">
        <v>37</v>
      </c>
      <c r="B44" s="1927" t="s">
        <v>37</v>
      </c>
      <c r="C44" s="2800" t="s">
        <v>109</v>
      </c>
      <c r="D44" s="2799" t="s">
        <v>92</v>
      </c>
      <c r="E44" s="1916"/>
      <c r="F44" s="2126" t="s">
        <v>774</v>
      </c>
      <c r="G44" s="1943" t="s">
        <v>676</v>
      </c>
      <c r="H44" s="1913"/>
      <c r="I44" s="2798"/>
      <c r="J44" s="2581"/>
      <c r="K44" s="2626" t="s">
        <v>124</v>
      </c>
      <c r="L44" s="2805">
        <v>6</v>
      </c>
      <c r="M44" s="2803" t="s">
        <v>773</v>
      </c>
      <c r="N44" s="2804" t="s">
        <v>571</v>
      </c>
      <c r="O44" s="2638">
        <v>35</v>
      </c>
    </row>
    <row r="45" spans="1:15" ht="13.5" thickBot="1" x14ac:dyDescent="0.25">
      <c r="A45" s="1905"/>
      <c r="B45" s="1904"/>
      <c r="C45" s="2045"/>
      <c r="D45" s="2719"/>
      <c r="E45" s="1916"/>
      <c r="F45" s="2120"/>
      <c r="G45" s="1914"/>
      <c r="H45" s="1913"/>
      <c r="I45" s="2798"/>
      <c r="J45" s="2581"/>
      <c r="K45" s="2791" t="s">
        <v>33</v>
      </c>
      <c r="L45" s="2790">
        <f>SUM(L44)</f>
        <v>6</v>
      </c>
      <c r="M45" s="2803"/>
      <c r="N45" s="2802"/>
      <c r="O45" s="2801"/>
    </row>
    <row r="46" spans="1:15" ht="26.25" thickBot="1" x14ac:dyDescent="0.25">
      <c r="A46" s="1928" t="s">
        <v>37</v>
      </c>
      <c r="B46" s="1927" t="s">
        <v>37</v>
      </c>
      <c r="C46" s="2800" t="s">
        <v>109</v>
      </c>
      <c r="D46" s="2799" t="s">
        <v>87</v>
      </c>
      <c r="E46" s="2793"/>
      <c r="F46" s="2126" t="s">
        <v>772</v>
      </c>
      <c r="G46" s="1914"/>
      <c r="H46" s="1913"/>
      <c r="I46" s="2798"/>
      <c r="J46" s="2581"/>
      <c r="K46" s="2626" t="s">
        <v>124</v>
      </c>
      <c r="L46" s="2797">
        <v>6</v>
      </c>
      <c r="M46" s="2796" t="s">
        <v>771</v>
      </c>
      <c r="N46" s="2795" t="s">
        <v>50</v>
      </c>
      <c r="O46" s="2794">
        <v>2</v>
      </c>
    </row>
    <row r="47" spans="1:15" ht="13.5" thickBot="1" x14ac:dyDescent="0.25">
      <c r="A47" s="1905"/>
      <c r="B47" s="1904"/>
      <c r="C47" s="2045"/>
      <c r="D47" s="2719"/>
      <c r="E47" s="2793"/>
      <c r="F47" s="2120"/>
      <c r="G47" s="1899"/>
      <c r="H47" s="1952"/>
      <c r="I47" s="2792"/>
      <c r="J47" s="2575"/>
      <c r="K47" s="2791" t="s">
        <v>33</v>
      </c>
      <c r="L47" s="2790">
        <f>SUM(L46)</f>
        <v>6</v>
      </c>
      <c r="M47" s="2384"/>
      <c r="N47" s="2789"/>
      <c r="O47" s="2788"/>
    </row>
    <row r="48" spans="1:15" ht="15.75" customHeight="1" thickBot="1" x14ac:dyDescent="0.25">
      <c r="A48" s="2027" t="s">
        <v>37</v>
      </c>
      <c r="B48" s="2026" t="s">
        <v>37</v>
      </c>
      <c r="C48" s="1888" t="s">
        <v>38</v>
      </c>
      <c r="D48" s="1887"/>
      <c r="E48" s="1887"/>
      <c r="F48" s="1887"/>
      <c r="G48" s="1887"/>
      <c r="H48" s="1887"/>
      <c r="I48" s="1887"/>
      <c r="J48" s="1886"/>
      <c r="K48" s="2538" t="s">
        <v>33</v>
      </c>
      <c r="L48" s="2537">
        <f>L24+L19+L31</f>
        <v>75.5</v>
      </c>
      <c r="M48" s="2536"/>
      <c r="N48" s="2022"/>
      <c r="O48" s="2021"/>
    </row>
    <row r="49" spans="1:18" ht="22.5" customHeight="1" thickBot="1" x14ac:dyDescent="0.25">
      <c r="A49" s="2027" t="s">
        <v>37</v>
      </c>
      <c r="B49" s="2026" t="s">
        <v>39</v>
      </c>
      <c r="C49" s="1994" t="s">
        <v>770</v>
      </c>
      <c r="D49" s="1993"/>
      <c r="E49" s="1993"/>
      <c r="F49" s="1993"/>
      <c r="G49" s="1993"/>
      <c r="H49" s="2787"/>
      <c r="I49" s="1993"/>
      <c r="J49" s="1993"/>
      <c r="K49" s="1993"/>
      <c r="L49" s="1993"/>
      <c r="M49" s="1993"/>
      <c r="N49" s="1993"/>
      <c r="O49" s="2786"/>
    </row>
    <row r="50" spans="1:18" ht="25.5" x14ac:dyDescent="0.2">
      <c r="A50" s="1928" t="s">
        <v>37</v>
      </c>
      <c r="B50" s="1927"/>
      <c r="C50" s="2785"/>
      <c r="D50" s="2783"/>
      <c r="E50" s="2783"/>
      <c r="F50" s="2783"/>
      <c r="G50" s="2783"/>
      <c r="H50" s="2784"/>
      <c r="I50" s="2783"/>
      <c r="J50" s="2783"/>
      <c r="K50" s="2783"/>
      <c r="L50" s="2783"/>
      <c r="M50" s="2782" t="s">
        <v>769</v>
      </c>
      <c r="N50" s="2665" t="s">
        <v>50</v>
      </c>
      <c r="O50" s="2700">
        <v>110</v>
      </c>
    </row>
    <row r="51" spans="1:18" ht="39" thickBot="1" x14ac:dyDescent="0.25">
      <c r="A51" s="1905"/>
      <c r="B51" s="1904"/>
      <c r="C51" s="2781"/>
      <c r="D51" s="2778"/>
      <c r="E51" s="2778"/>
      <c r="F51" s="2778"/>
      <c r="G51" s="2778"/>
      <c r="H51" s="2780"/>
      <c r="I51" s="2778"/>
      <c r="J51" s="2779"/>
      <c r="K51" s="2778"/>
      <c r="L51" s="2778"/>
      <c r="M51" s="2777" t="s">
        <v>768</v>
      </c>
      <c r="N51" s="2662" t="s">
        <v>50</v>
      </c>
      <c r="O51" s="2776">
        <v>140</v>
      </c>
    </row>
    <row r="52" spans="1:18" ht="19.5" customHeight="1" x14ac:dyDescent="0.2">
      <c r="A52" s="2315" t="s">
        <v>37</v>
      </c>
      <c r="B52" s="2314" t="s">
        <v>39</v>
      </c>
      <c r="C52" s="1926" t="s">
        <v>37</v>
      </c>
      <c r="D52" s="1946" t="s">
        <v>767</v>
      </c>
      <c r="E52" s="1945"/>
      <c r="F52" s="1944"/>
      <c r="G52" s="1943" t="s">
        <v>121</v>
      </c>
      <c r="H52" s="2775" t="s">
        <v>44</v>
      </c>
      <c r="I52" s="2185" t="s">
        <v>43</v>
      </c>
      <c r="J52" s="225" t="s">
        <v>759</v>
      </c>
      <c r="K52" s="2570" t="s">
        <v>124</v>
      </c>
      <c r="L52" s="2774">
        <f>L56+L59+L62+L64+L66+L68+L70</f>
        <v>126.7</v>
      </c>
      <c r="M52" s="2773"/>
      <c r="N52" s="2720"/>
      <c r="O52" s="2132"/>
    </row>
    <row r="53" spans="1:18" ht="15.75" customHeight="1" x14ac:dyDescent="0.2">
      <c r="A53" s="2565"/>
      <c r="B53" s="2564"/>
      <c r="C53" s="1918"/>
      <c r="D53" s="2251"/>
      <c r="E53" s="2250"/>
      <c r="F53" s="2249"/>
      <c r="G53" s="1914"/>
      <c r="H53" s="2714"/>
      <c r="I53" s="2183"/>
      <c r="J53" s="1956"/>
      <c r="K53" s="2772" t="s">
        <v>140</v>
      </c>
      <c r="L53" s="2771">
        <f>L60</f>
        <v>57.9</v>
      </c>
      <c r="M53" s="2196"/>
      <c r="N53" s="2195"/>
      <c r="O53" s="2194"/>
    </row>
    <row r="54" spans="1:18" ht="13.5" thickBot="1" x14ac:dyDescent="0.25">
      <c r="A54" s="2565"/>
      <c r="B54" s="2564"/>
      <c r="C54" s="1918"/>
      <c r="D54" s="2251"/>
      <c r="E54" s="2250"/>
      <c r="F54" s="2249"/>
      <c r="G54" s="1914"/>
      <c r="H54" s="2714"/>
      <c r="I54" s="2183"/>
      <c r="J54" s="1956"/>
      <c r="K54" s="2770" t="s">
        <v>161</v>
      </c>
      <c r="L54" s="2769"/>
      <c r="M54" s="2768"/>
      <c r="N54" s="2767"/>
      <c r="O54" s="2766"/>
    </row>
    <row r="55" spans="1:18" ht="15" customHeight="1" thickBot="1" x14ac:dyDescent="0.25">
      <c r="A55" s="2565"/>
      <c r="B55" s="2564"/>
      <c r="C55" s="2266"/>
      <c r="D55" s="1934"/>
      <c r="E55" s="1933"/>
      <c r="F55" s="1932"/>
      <c r="G55" s="1899"/>
      <c r="H55" s="2714"/>
      <c r="I55" s="2183"/>
      <c r="J55" s="1956"/>
      <c r="K55" s="2765" t="s">
        <v>33</v>
      </c>
      <c r="L55" s="2764">
        <f>SUM(L52:L54)</f>
        <v>184.6</v>
      </c>
      <c r="M55" s="2741"/>
      <c r="N55" s="2740"/>
      <c r="O55" s="2739"/>
    </row>
    <row r="56" spans="1:18" ht="24.75" customHeight="1" x14ac:dyDescent="0.2">
      <c r="A56" s="1928" t="s">
        <v>37</v>
      </c>
      <c r="B56" s="1927" t="s">
        <v>39</v>
      </c>
      <c r="C56" s="2128" t="s">
        <v>37</v>
      </c>
      <c r="D56" s="2127" t="s">
        <v>37</v>
      </c>
      <c r="E56" s="2722"/>
      <c r="F56" s="2763" t="s">
        <v>766</v>
      </c>
      <c r="G56" s="1943" t="s">
        <v>121</v>
      </c>
      <c r="H56" s="2714"/>
      <c r="I56" s="2183"/>
      <c r="J56" s="1956"/>
      <c r="K56" s="2751" t="s">
        <v>124</v>
      </c>
      <c r="L56" s="2750">
        <v>50.5</v>
      </c>
      <c r="M56" s="2762" t="s">
        <v>765</v>
      </c>
      <c r="N56" s="2665" t="s">
        <v>748</v>
      </c>
      <c r="O56" s="2132">
        <v>27</v>
      </c>
      <c r="P56" s="1996"/>
      <c r="Q56" s="2761"/>
      <c r="R56" s="1996"/>
    </row>
    <row r="57" spans="1:18" ht="15.75" customHeight="1" thickBot="1" x14ac:dyDescent="0.25">
      <c r="A57" s="1920"/>
      <c r="B57" s="1919"/>
      <c r="C57" s="2140"/>
      <c r="D57" s="2139"/>
      <c r="E57" s="2273"/>
      <c r="F57" s="2760"/>
      <c r="G57" s="1914"/>
      <c r="H57" s="2714"/>
      <c r="I57" s="2183"/>
      <c r="J57" s="1956"/>
      <c r="K57" s="2746" t="s">
        <v>140</v>
      </c>
      <c r="L57" s="2745"/>
      <c r="M57" s="2759" t="s">
        <v>764</v>
      </c>
      <c r="N57" s="2758" t="s">
        <v>79</v>
      </c>
      <c r="O57" s="2757">
        <v>70</v>
      </c>
      <c r="Q57" s="1996"/>
      <c r="R57" s="1996"/>
    </row>
    <row r="58" spans="1:18" ht="32.25" customHeight="1" thickBot="1" x14ac:dyDescent="0.25">
      <c r="A58" s="1905"/>
      <c r="B58" s="1904"/>
      <c r="C58" s="2122"/>
      <c r="D58" s="2121"/>
      <c r="E58" s="2264"/>
      <c r="F58" s="2756"/>
      <c r="G58" s="1899"/>
      <c r="H58" s="2714"/>
      <c r="I58" s="2183"/>
      <c r="J58" s="1956"/>
      <c r="K58" s="2755" t="s">
        <v>33</v>
      </c>
      <c r="L58" s="2726">
        <f>SUM(L56:L57)</f>
        <v>50.5</v>
      </c>
      <c r="M58" s="2754" t="s">
        <v>763</v>
      </c>
      <c r="N58" s="2753" t="s">
        <v>748</v>
      </c>
      <c r="O58" s="2752">
        <v>40</v>
      </c>
      <c r="Q58" s="1996"/>
      <c r="R58" s="1996"/>
    </row>
    <row r="59" spans="1:18" ht="23.25" customHeight="1" x14ac:dyDescent="0.2">
      <c r="A59" s="1928" t="s">
        <v>37</v>
      </c>
      <c r="B59" s="1927" t="s">
        <v>39</v>
      </c>
      <c r="C59" s="2128" t="s">
        <v>37</v>
      </c>
      <c r="D59" s="2127" t="s">
        <v>39</v>
      </c>
      <c r="E59" s="2722"/>
      <c r="F59" s="2126" t="s">
        <v>762</v>
      </c>
      <c r="G59" s="1943" t="s">
        <v>121</v>
      </c>
      <c r="H59" s="2714"/>
      <c r="I59" s="2183"/>
      <c r="J59" s="1956"/>
      <c r="K59" s="2751" t="s">
        <v>124</v>
      </c>
      <c r="L59" s="2750">
        <v>11.5</v>
      </c>
      <c r="M59" s="2749" t="s">
        <v>761</v>
      </c>
      <c r="N59" s="2748" t="s">
        <v>748</v>
      </c>
      <c r="O59" s="2747">
        <v>8</v>
      </c>
      <c r="Q59" s="1996"/>
      <c r="R59" s="1996"/>
    </row>
    <row r="60" spans="1:18" ht="18.75" customHeight="1" thickBot="1" x14ac:dyDescent="0.25">
      <c r="A60" s="1920"/>
      <c r="B60" s="1919"/>
      <c r="C60" s="2140"/>
      <c r="D60" s="2139"/>
      <c r="E60" s="2273"/>
      <c r="F60" s="2138"/>
      <c r="G60" s="1914"/>
      <c r="H60" s="2714"/>
      <c r="I60" s="2183"/>
      <c r="J60" s="1956"/>
      <c r="K60" s="2746" t="s">
        <v>140</v>
      </c>
      <c r="L60" s="2745">
        <v>57.9</v>
      </c>
      <c r="M60" s="2725"/>
      <c r="N60" s="2724"/>
      <c r="O60" s="2723"/>
      <c r="Q60" s="1996"/>
      <c r="R60" s="1996"/>
    </row>
    <row r="61" spans="1:18" ht="13.5" thickBot="1" x14ac:dyDescent="0.25">
      <c r="A61" s="1905"/>
      <c r="B61" s="1904"/>
      <c r="C61" s="2122"/>
      <c r="D61" s="2121"/>
      <c r="E61" s="2264"/>
      <c r="F61" s="2120"/>
      <c r="G61" s="1899"/>
      <c r="H61" s="2714"/>
      <c r="I61" s="2179"/>
      <c r="J61" s="218"/>
      <c r="K61" s="2542" t="s">
        <v>33</v>
      </c>
      <c r="L61" s="2726">
        <f>SUM(L59:L60)</f>
        <v>69.400000000000006</v>
      </c>
      <c r="M61" s="2717"/>
      <c r="N61" s="2744"/>
      <c r="O61" s="2715"/>
      <c r="Q61" s="1996"/>
      <c r="R61" s="1996"/>
    </row>
    <row r="62" spans="1:18" ht="24.75" customHeight="1" thickBot="1" x14ac:dyDescent="0.25">
      <c r="A62" s="1928" t="s">
        <v>37</v>
      </c>
      <c r="B62" s="1927" t="s">
        <v>39</v>
      </c>
      <c r="C62" s="2128" t="s">
        <v>37</v>
      </c>
      <c r="D62" s="2127" t="s">
        <v>109</v>
      </c>
      <c r="E62" s="2722"/>
      <c r="F62" s="2126" t="s">
        <v>760</v>
      </c>
      <c r="G62" s="1943" t="s">
        <v>121</v>
      </c>
      <c r="H62" s="2714"/>
      <c r="I62" s="1941" t="s">
        <v>43</v>
      </c>
      <c r="J62" s="225" t="s">
        <v>759</v>
      </c>
      <c r="K62" s="2743" t="s">
        <v>124</v>
      </c>
      <c r="L62" s="2742">
        <v>3</v>
      </c>
      <c r="M62" s="2741" t="s">
        <v>758</v>
      </c>
      <c r="N62" s="2740" t="s">
        <v>748</v>
      </c>
      <c r="O62" s="2739">
        <v>2</v>
      </c>
      <c r="Q62" s="1996"/>
      <c r="R62" s="1996"/>
    </row>
    <row r="63" spans="1:18" ht="13.5" thickBot="1" x14ac:dyDescent="0.25">
      <c r="A63" s="1905"/>
      <c r="B63" s="1904"/>
      <c r="C63" s="2122"/>
      <c r="D63" s="2121"/>
      <c r="E63" s="2264"/>
      <c r="F63" s="2120"/>
      <c r="G63" s="1899"/>
      <c r="H63" s="2714"/>
      <c r="I63" s="1912"/>
      <c r="J63" s="1956"/>
      <c r="K63" s="2738" t="s">
        <v>33</v>
      </c>
      <c r="L63" s="2737">
        <f>SUM(L62)</f>
        <v>3</v>
      </c>
      <c r="M63" s="2736"/>
      <c r="N63" s="2735"/>
      <c r="O63" s="2734"/>
      <c r="Q63" s="1996"/>
      <c r="R63" s="1996"/>
    </row>
    <row r="64" spans="1:18" ht="26.25" customHeight="1" thickBot="1" x14ac:dyDescent="0.25">
      <c r="A64" s="1920" t="s">
        <v>37</v>
      </c>
      <c r="B64" s="1919" t="s">
        <v>39</v>
      </c>
      <c r="C64" s="2140" t="s">
        <v>37</v>
      </c>
      <c r="D64" s="2139" t="s">
        <v>107</v>
      </c>
      <c r="E64" s="2273"/>
      <c r="F64" s="2138" t="s">
        <v>757</v>
      </c>
      <c r="G64" s="1914" t="s">
        <v>121</v>
      </c>
      <c r="H64" s="2714"/>
      <c r="I64" s="1912"/>
      <c r="J64" s="1956"/>
      <c r="K64" s="2713" t="s">
        <v>124</v>
      </c>
      <c r="L64" s="2728">
        <v>0.5</v>
      </c>
      <c r="M64" s="2289" t="s">
        <v>756</v>
      </c>
      <c r="N64" s="2720" t="s">
        <v>748</v>
      </c>
      <c r="O64" s="1981">
        <v>2</v>
      </c>
      <c r="Q64" s="1996"/>
      <c r="R64" s="1996"/>
    </row>
    <row r="65" spans="1:18" ht="13.5" thickBot="1" x14ac:dyDescent="0.25">
      <c r="A65" s="2733"/>
      <c r="B65" s="2732"/>
      <c r="C65" s="2731"/>
      <c r="D65" s="2730"/>
      <c r="E65" s="2273"/>
      <c r="F65" s="2120"/>
      <c r="G65" s="1899"/>
      <c r="H65" s="2714"/>
      <c r="I65" s="1912"/>
      <c r="J65" s="1956"/>
      <c r="K65" s="2542" t="s">
        <v>33</v>
      </c>
      <c r="L65" s="2726">
        <f>SUM(L64)</f>
        <v>0.5</v>
      </c>
      <c r="M65" s="2725"/>
      <c r="N65" s="2729"/>
      <c r="O65" s="1929"/>
      <c r="Q65" s="1996"/>
      <c r="R65" s="1996"/>
    </row>
    <row r="66" spans="1:18" ht="37.5" customHeight="1" thickBot="1" x14ac:dyDescent="0.25">
      <c r="A66" s="1920" t="s">
        <v>37</v>
      </c>
      <c r="B66" s="1919" t="s">
        <v>39</v>
      </c>
      <c r="C66" s="2140" t="s">
        <v>37</v>
      </c>
      <c r="D66" s="2139" t="s">
        <v>102</v>
      </c>
      <c r="E66" s="2273"/>
      <c r="F66" s="2126" t="s">
        <v>755</v>
      </c>
      <c r="G66" s="1943" t="s">
        <v>121</v>
      </c>
      <c r="H66" s="2714"/>
      <c r="I66" s="1912"/>
      <c r="J66" s="1956"/>
      <c r="K66" s="2713" t="s">
        <v>124</v>
      </c>
      <c r="L66" s="2728">
        <v>3</v>
      </c>
      <c r="M66" s="2303" t="s">
        <v>754</v>
      </c>
      <c r="N66" s="2727" t="s">
        <v>748</v>
      </c>
      <c r="O66" s="2345" t="s">
        <v>753</v>
      </c>
      <c r="Q66" s="1996"/>
      <c r="R66" s="1996"/>
    </row>
    <row r="67" spans="1:18" ht="14.25" customHeight="1" thickBot="1" x14ac:dyDescent="0.25">
      <c r="A67" s="1920"/>
      <c r="B67" s="1919"/>
      <c r="C67" s="2140"/>
      <c r="D67" s="2139"/>
      <c r="E67" s="2273"/>
      <c r="F67" s="2138"/>
      <c r="G67" s="1914"/>
      <c r="H67" s="2714"/>
      <c r="I67" s="1912"/>
      <c r="J67" s="1956"/>
      <c r="K67" s="2542" t="s">
        <v>33</v>
      </c>
      <c r="L67" s="2726">
        <f>SUM(L66)</f>
        <v>3</v>
      </c>
      <c r="M67" s="2725"/>
      <c r="N67" s="2724"/>
      <c r="O67" s="2723"/>
      <c r="Q67" s="1996"/>
      <c r="R67" s="1996"/>
    </row>
    <row r="68" spans="1:18" ht="22.5" customHeight="1" thickBot="1" x14ac:dyDescent="0.25">
      <c r="A68" s="2315" t="s">
        <v>37</v>
      </c>
      <c r="B68" s="2314" t="s">
        <v>39</v>
      </c>
      <c r="C68" s="1926" t="s">
        <v>37</v>
      </c>
      <c r="D68" s="2053" t="s">
        <v>96</v>
      </c>
      <c r="E68" s="2722"/>
      <c r="F68" s="2126" t="s">
        <v>752</v>
      </c>
      <c r="G68" s="1943" t="s">
        <v>121</v>
      </c>
      <c r="H68" s="2714"/>
      <c r="I68" s="1912"/>
      <c r="J68" s="1956"/>
      <c r="K68" s="2713" t="s">
        <v>124</v>
      </c>
      <c r="L68" s="2721">
        <v>5</v>
      </c>
      <c r="M68" s="2289" t="s">
        <v>751</v>
      </c>
      <c r="N68" s="2720" t="s">
        <v>50</v>
      </c>
      <c r="O68" s="1981">
        <v>1</v>
      </c>
      <c r="Q68" s="1996"/>
      <c r="R68" s="1996"/>
    </row>
    <row r="69" spans="1:18" ht="15.75" customHeight="1" thickBot="1" x14ac:dyDescent="0.25">
      <c r="A69" s="2561"/>
      <c r="B69" s="2560"/>
      <c r="C69" s="2266"/>
      <c r="D69" s="2719"/>
      <c r="E69" s="2264"/>
      <c r="F69" s="2120"/>
      <c r="G69" s="1899"/>
      <c r="H69" s="2714"/>
      <c r="I69" s="1912"/>
      <c r="J69" s="1956"/>
      <c r="K69" s="2542" t="s">
        <v>33</v>
      </c>
      <c r="L69" s="2718">
        <f>SUM(L68)</f>
        <v>5</v>
      </c>
      <c r="M69" s="2717"/>
      <c r="N69" s="2716"/>
      <c r="O69" s="2715"/>
    </row>
    <row r="70" spans="1:18" ht="31.5" customHeight="1" thickBot="1" x14ac:dyDescent="0.25">
      <c r="A70" s="2315" t="s">
        <v>37</v>
      </c>
      <c r="B70" s="2314" t="s">
        <v>39</v>
      </c>
      <c r="C70" s="1926" t="s">
        <v>37</v>
      </c>
      <c r="D70" s="2711" t="s">
        <v>92</v>
      </c>
      <c r="E70" s="2273"/>
      <c r="F70" s="1768" t="s">
        <v>750</v>
      </c>
      <c r="G70" s="1943" t="s">
        <v>121</v>
      </c>
      <c r="H70" s="2714"/>
      <c r="I70" s="1912"/>
      <c r="J70" s="1956"/>
      <c r="K70" s="2713" t="s">
        <v>124</v>
      </c>
      <c r="L70" s="2712">
        <v>53.2</v>
      </c>
      <c r="M70" s="2289" t="s">
        <v>749</v>
      </c>
      <c r="N70" s="1982" t="s">
        <v>748</v>
      </c>
      <c r="O70" s="2047">
        <v>1</v>
      </c>
    </row>
    <row r="71" spans="1:18" ht="14.25" customHeight="1" thickBot="1" x14ac:dyDescent="0.25">
      <c r="A71" s="2565"/>
      <c r="B71" s="2564"/>
      <c r="C71" s="1918"/>
      <c r="D71" s="2711"/>
      <c r="E71" s="2273"/>
      <c r="F71" s="2576"/>
      <c r="G71" s="1899"/>
      <c r="H71" s="2710"/>
      <c r="I71" s="1897"/>
      <c r="J71" s="218"/>
      <c r="K71" s="2542" t="s">
        <v>33</v>
      </c>
      <c r="L71" s="2709">
        <f>SUM(L70)</f>
        <v>53.2</v>
      </c>
      <c r="M71" s="2708"/>
      <c r="N71" s="2707"/>
      <c r="O71" s="2706"/>
    </row>
    <row r="72" spans="1:18" ht="38.25" customHeight="1" x14ac:dyDescent="0.2">
      <c r="A72" s="2645" t="s">
        <v>37</v>
      </c>
      <c r="B72" s="2644" t="s">
        <v>39</v>
      </c>
      <c r="C72" s="2643" t="s">
        <v>39</v>
      </c>
      <c r="D72" s="2705" t="s">
        <v>739</v>
      </c>
      <c r="E72" s="2669"/>
      <c r="F72" s="2668"/>
      <c r="G72" s="1943" t="s">
        <v>117</v>
      </c>
      <c r="H72" s="1976" t="s">
        <v>44</v>
      </c>
      <c r="I72" s="2704" t="s">
        <v>43</v>
      </c>
      <c r="J72" s="225" t="s">
        <v>42</v>
      </c>
      <c r="K72" s="2703" t="s">
        <v>124</v>
      </c>
      <c r="L72" s="2702">
        <f>L78</f>
        <v>0</v>
      </c>
      <c r="M72" s="2701" t="s">
        <v>747</v>
      </c>
      <c r="N72" s="2665" t="s">
        <v>50</v>
      </c>
      <c r="O72" s="2700">
        <v>2</v>
      </c>
    </row>
    <row r="73" spans="1:18" ht="25.5" customHeight="1" x14ac:dyDescent="0.2">
      <c r="A73" s="2637"/>
      <c r="B73" s="2636"/>
      <c r="C73" s="2635"/>
      <c r="D73" s="2689"/>
      <c r="E73" s="2659"/>
      <c r="F73" s="2658"/>
      <c r="G73" s="1914"/>
      <c r="H73" s="1913"/>
      <c r="I73" s="2678"/>
      <c r="J73" s="1956"/>
      <c r="K73" s="2694"/>
      <c r="L73" s="2696"/>
      <c r="M73" s="2699" t="s">
        <v>746</v>
      </c>
      <c r="N73" s="2691" t="s">
        <v>560</v>
      </c>
      <c r="O73" s="2698">
        <v>25</v>
      </c>
    </row>
    <row r="74" spans="1:18" ht="36.75" customHeight="1" x14ac:dyDescent="0.2">
      <c r="A74" s="2637"/>
      <c r="B74" s="2636"/>
      <c r="C74" s="2635"/>
      <c r="D74" s="2689"/>
      <c r="E74" s="2659"/>
      <c r="F74" s="2658"/>
      <c r="G74" s="1914"/>
      <c r="H74" s="1913"/>
      <c r="I74" s="2678"/>
      <c r="J74" s="1956"/>
      <c r="K74" s="2697"/>
      <c r="L74" s="2696"/>
      <c r="M74" s="2093" t="s">
        <v>745</v>
      </c>
      <c r="N74" s="2691" t="s">
        <v>744</v>
      </c>
      <c r="O74" s="2695" t="s">
        <v>743</v>
      </c>
    </row>
    <row r="75" spans="1:18" ht="25.5" customHeight="1" x14ac:dyDescent="0.2">
      <c r="A75" s="2637"/>
      <c r="B75" s="2636"/>
      <c r="C75" s="2635"/>
      <c r="D75" s="2689"/>
      <c r="E75" s="2659"/>
      <c r="F75" s="2658"/>
      <c r="G75" s="1914"/>
      <c r="H75" s="1913"/>
      <c r="I75" s="2678"/>
      <c r="J75" s="1956"/>
      <c r="K75" s="2694"/>
      <c r="L75" s="2693"/>
      <c r="M75" s="2692" t="s">
        <v>742</v>
      </c>
      <c r="N75" s="2691" t="s">
        <v>560</v>
      </c>
      <c r="O75" s="2690" t="s">
        <v>741</v>
      </c>
    </row>
    <row r="76" spans="1:18" ht="25.5" customHeight="1" x14ac:dyDescent="0.2">
      <c r="A76" s="2637"/>
      <c r="B76" s="2636"/>
      <c r="C76" s="2635"/>
      <c r="D76" s="2689"/>
      <c r="E76" s="2659"/>
      <c r="F76" s="2658"/>
      <c r="G76" s="1914"/>
      <c r="H76" s="1913"/>
      <c r="I76" s="2678"/>
      <c r="J76" s="1956"/>
      <c r="K76" s="2688"/>
      <c r="L76" s="2687"/>
      <c r="M76" s="2686" t="s">
        <v>740</v>
      </c>
      <c r="N76" s="2685" t="s">
        <v>79</v>
      </c>
      <c r="O76" s="2673">
        <v>2</v>
      </c>
    </row>
    <row r="77" spans="1:18" ht="15" thickBot="1" x14ac:dyDescent="0.25">
      <c r="A77" s="2625"/>
      <c r="B77" s="2624"/>
      <c r="C77" s="2623"/>
      <c r="D77" s="2684"/>
      <c r="E77" s="2683"/>
      <c r="F77" s="2682"/>
      <c r="G77" s="1914"/>
      <c r="H77" s="1913"/>
      <c r="I77" s="2678"/>
      <c r="J77" s="1956"/>
      <c r="K77" s="2681" t="s">
        <v>33</v>
      </c>
      <c r="L77" s="2680">
        <f>SUM(L72:L76)</f>
        <v>0</v>
      </c>
      <c r="M77" s="2675"/>
      <c r="N77" s="2674"/>
      <c r="O77" s="2673"/>
    </row>
    <row r="78" spans="1:18" ht="20.25" customHeight="1" thickBot="1" x14ac:dyDescent="0.25">
      <c r="A78" s="2645" t="s">
        <v>37</v>
      </c>
      <c r="B78" s="2644" t="s">
        <v>39</v>
      </c>
      <c r="C78" s="2643" t="s">
        <v>39</v>
      </c>
      <c r="D78" s="2679" t="s">
        <v>37</v>
      </c>
      <c r="E78" s="2641"/>
      <c r="F78" s="1768" t="s">
        <v>739</v>
      </c>
      <c r="G78" s="1914"/>
      <c r="H78" s="1913"/>
      <c r="I78" s="2678"/>
      <c r="J78" s="1956"/>
      <c r="K78" s="2677" t="s">
        <v>124</v>
      </c>
      <c r="L78" s="2676">
        <v>0</v>
      </c>
      <c r="M78" s="2675"/>
      <c r="N78" s="2674"/>
      <c r="O78" s="2673"/>
    </row>
    <row r="79" spans="1:18" ht="15" thickBot="1" x14ac:dyDescent="0.25">
      <c r="A79" s="2625"/>
      <c r="B79" s="2624"/>
      <c r="C79" s="2623"/>
      <c r="D79" s="2672"/>
      <c r="E79" s="2621"/>
      <c r="F79" s="2576"/>
      <c r="G79" s="1899"/>
      <c r="H79" s="1952"/>
      <c r="I79" s="2671"/>
      <c r="J79" s="218"/>
      <c r="K79" s="2618" t="s">
        <v>33</v>
      </c>
      <c r="L79" s="2617">
        <f>SUM(L78)</f>
        <v>0</v>
      </c>
      <c r="M79" s="2616"/>
      <c r="N79" s="2615"/>
      <c r="O79" s="2614"/>
    </row>
    <row r="80" spans="1:18" ht="15.75" customHeight="1" thickBot="1" x14ac:dyDescent="0.25">
      <c r="A80" s="2645" t="s">
        <v>37</v>
      </c>
      <c r="B80" s="2644" t="s">
        <v>39</v>
      </c>
      <c r="C80" s="2670" t="s">
        <v>109</v>
      </c>
      <c r="D80" s="2669" t="s">
        <v>738</v>
      </c>
      <c r="E80" s="2669"/>
      <c r="F80" s="2668"/>
      <c r="G80" s="1943" t="s">
        <v>112</v>
      </c>
      <c r="H80" s="2667">
        <v>288724610</v>
      </c>
      <c r="I80" s="2666" t="s">
        <v>43</v>
      </c>
      <c r="J80" s="225" t="s">
        <v>737</v>
      </c>
      <c r="K80" s="2657" t="s">
        <v>124</v>
      </c>
      <c r="L80" s="2656">
        <f>L83+L86</f>
        <v>0</v>
      </c>
      <c r="M80" s="2107"/>
      <c r="N80" s="2665"/>
      <c r="O80" s="2664"/>
      <c r="Q80" s="2651"/>
    </row>
    <row r="81" spans="1:19" ht="15.75" customHeight="1" thickBot="1" x14ac:dyDescent="0.25">
      <c r="A81" s="2637"/>
      <c r="B81" s="2636"/>
      <c r="C81" s="2660"/>
      <c r="D81" s="2659"/>
      <c r="E81" s="2659"/>
      <c r="F81" s="2658"/>
      <c r="G81" s="1914"/>
      <c r="H81" s="2632"/>
      <c r="I81" s="2631"/>
      <c r="J81" s="1956"/>
      <c r="K81" s="2657" t="s">
        <v>140</v>
      </c>
      <c r="L81" s="2663">
        <f>L84+L87</f>
        <v>0</v>
      </c>
      <c r="M81" s="2628"/>
      <c r="N81" s="2662"/>
      <c r="O81" s="2661"/>
      <c r="Q81" s="2651"/>
    </row>
    <row r="82" spans="1:19" ht="24" customHeight="1" thickBot="1" x14ac:dyDescent="0.25">
      <c r="A82" s="2637"/>
      <c r="B82" s="2636"/>
      <c r="C82" s="2660"/>
      <c r="D82" s="2659"/>
      <c r="E82" s="2659"/>
      <c r="F82" s="2658"/>
      <c r="G82" s="1914"/>
      <c r="H82" s="2632"/>
      <c r="I82" s="2631"/>
      <c r="J82" s="1956"/>
      <c r="K82" s="2657" t="s">
        <v>33</v>
      </c>
      <c r="L82" s="2656">
        <f>SUM(L80:L81)</f>
        <v>0</v>
      </c>
      <c r="M82" s="2117"/>
      <c r="N82" s="2655"/>
      <c r="O82" s="2654"/>
      <c r="Q82" s="2651"/>
    </row>
    <row r="83" spans="1:19" ht="24.75" customHeight="1" thickBot="1" x14ac:dyDescent="0.25">
      <c r="A83" s="2645" t="s">
        <v>37</v>
      </c>
      <c r="B83" s="2644" t="s">
        <v>39</v>
      </c>
      <c r="C83" s="2643" t="s">
        <v>109</v>
      </c>
      <c r="D83" s="2642" t="s">
        <v>37</v>
      </c>
      <c r="E83" s="2641"/>
      <c r="F83" s="1768" t="s">
        <v>736</v>
      </c>
      <c r="G83" s="1914"/>
      <c r="H83" s="2632"/>
      <c r="I83" s="2631"/>
      <c r="J83" s="1956"/>
      <c r="K83" s="2653" t="s">
        <v>124</v>
      </c>
      <c r="L83" s="2640">
        <v>0</v>
      </c>
      <c r="M83" s="2232" t="s">
        <v>735</v>
      </c>
      <c r="N83" s="2652" t="s">
        <v>50</v>
      </c>
      <c r="O83" s="2200" t="s">
        <v>734</v>
      </c>
      <c r="Q83" s="2651"/>
    </row>
    <row r="84" spans="1:19" ht="24.75" customHeight="1" thickBot="1" x14ac:dyDescent="0.25">
      <c r="A84" s="2637"/>
      <c r="B84" s="2636"/>
      <c r="C84" s="2635"/>
      <c r="D84" s="2634"/>
      <c r="E84" s="2633"/>
      <c r="F84" s="1766"/>
      <c r="G84" s="1914"/>
      <c r="H84" s="2632"/>
      <c r="I84" s="2631"/>
      <c r="J84" s="1956"/>
      <c r="K84" s="2650" t="s">
        <v>140</v>
      </c>
      <c r="L84" s="2640"/>
      <c r="M84" s="1908"/>
      <c r="N84" s="2649"/>
      <c r="O84" s="2648"/>
    </row>
    <row r="85" spans="1:19" ht="12.75" customHeight="1" thickBot="1" x14ac:dyDescent="0.25">
      <c r="A85" s="2625"/>
      <c r="B85" s="2624"/>
      <c r="C85" s="2623"/>
      <c r="D85" s="2622"/>
      <c r="E85" s="2621"/>
      <c r="F85" s="2576"/>
      <c r="G85" s="1914"/>
      <c r="H85" s="2632"/>
      <c r="I85" s="2631"/>
      <c r="J85" s="1956"/>
      <c r="K85" s="2618" t="s">
        <v>33</v>
      </c>
      <c r="L85" s="2617">
        <f>SUM(L83:L84)</f>
        <v>0</v>
      </c>
      <c r="M85" s="2196"/>
      <c r="N85" s="2647"/>
      <c r="O85" s="2646"/>
    </row>
    <row r="86" spans="1:19" ht="21" customHeight="1" thickBot="1" x14ac:dyDescent="0.25">
      <c r="A86" s="2645" t="s">
        <v>37</v>
      </c>
      <c r="B86" s="2644" t="s">
        <v>39</v>
      </c>
      <c r="C86" s="2643" t="s">
        <v>109</v>
      </c>
      <c r="D86" s="2642" t="s">
        <v>39</v>
      </c>
      <c r="E86" s="2641"/>
      <c r="F86" s="1768" t="s">
        <v>733</v>
      </c>
      <c r="G86" s="1914"/>
      <c r="H86" s="2632"/>
      <c r="I86" s="2631"/>
      <c r="J86" s="1956"/>
      <c r="K86" s="2630" t="s">
        <v>124</v>
      </c>
      <c r="L86" s="2640">
        <v>0</v>
      </c>
      <c r="M86" s="2107" t="s">
        <v>732</v>
      </c>
      <c r="N86" s="2639"/>
      <c r="O86" s="2638" t="s">
        <v>437</v>
      </c>
      <c r="Q86" s="2203"/>
      <c r="R86" s="1996"/>
      <c r="S86" s="1996"/>
    </row>
    <row r="87" spans="1:19" ht="21" customHeight="1" thickBot="1" x14ac:dyDescent="0.25">
      <c r="A87" s="2637"/>
      <c r="B87" s="2636"/>
      <c r="C87" s="2635"/>
      <c r="D87" s="2634"/>
      <c r="E87" s="2633"/>
      <c r="F87" s="1766"/>
      <c r="G87" s="1914"/>
      <c r="H87" s="2632"/>
      <c r="I87" s="2631"/>
      <c r="J87" s="1956"/>
      <c r="K87" s="2630" t="s">
        <v>140</v>
      </c>
      <c r="L87" s="2629">
        <v>0</v>
      </c>
      <c r="M87" s="2628"/>
      <c r="N87" s="2627"/>
      <c r="O87" s="2626"/>
    </row>
    <row r="88" spans="1:19" ht="23.25" customHeight="1" thickBot="1" x14ac:dyDescent="0.25">
      <c r="A88" s="2625"/>
      <c r="B88" s="2624"/>
      <c r="C88" s="2623"/>
      <c r="D88" s="2622"/>
      <c r="E88" s="2621"/>
      <c r="F88" s="2576"/>
      <c r="G88" s="1899"/>
      <c r="H88" s="2620"/>
      <c r="I88" s="2619"/>
      <c r="J88" s="218"/>
      <c r="K88" s="2618" t="s">
        <v>33</v>
      </c>
      <c r="L88" s="2617">
        <f>SUM(L86:L87)</f>
        <v>0</v>
      </c>
      <c r="M88" s="2616"/>
      <c r="N88" s="2615"/>
      <c r="O88" s="2614"/>
    </row>
    <row r="89" spans="1:19" ht="19.5" customHeight="1" thickBot="1" x14ac:dyDescent="0.25">
      <c r="A89" s="2613" t="s">
        <v>37</v>
      </c>
      <c r="B89" s="2612" t="s">
        <v>39</v>
      </c>
      <c r="C89" s="2611" t="s">
        <v>38</v>
      </c>
      <c r="D89" s="2610"/>
      <c r="E89" s="2610"/>
      <c r="F89" s="2610"/>
      <c r="G89" s="2610"/>
      <c r="H89" s="2610"/>
      <c r="I89" s="2610"/>
      <c r="J89" s="2609"/>
      <c r="K89" s="2608" t="s">
        <v>33</v>
      </c>
      <c r="L89" s="2607">
        <f>L77+L55+L82</f>
        <v>184.6</v>
      </c>
      <c r="M89" s="2606"/>
      <c r="N89" s="2605"/>
      <c r="O89" s="2604"/>
    </row>
    <row r="90" spans="1:19" ht="44.25" customHeight="1" thickBot="1" x14ac:dyDescent="0.25">
      <c r="A90" s="2027" t="s">
        <v>37</v>
      </c>
      <c r="B90" s="2603" t="s">
        <v>109</v>
      </c>
      <c r="C90" s="2602" t="s">
        <v>731</v>
      </c>
      <c r="D90" s="2601"/>
      <c r="E90" s="2601"/>
      <c r="F90" s="2601"/>
      <c r="G90" s="2601"/>
      <c r="H90" s="2601"/>
      <c r="I90" s="2601"/>
      <c r="J90" s="2601"/>
      <c r="K90" s="2601"/>
      <c r="L90" s="2601"/>
      <c r="M90" s="2601"/>
      <c r="N90" s="2601"/>
      <c r="O90" s="2600"/>
    </row>
    <row r="91" spans="1:19" ht="18" customHeight="1" x14ac:dyDescent="0.2">
      <c r="A91" s="1928" t="s">
        <v>37</v>
      </c>
      <c r="B91" s="1927" t="s">
        <v>109</v>
      </c>
      <c r="C91" s="2583" t="s">
        <v>37</v>
      </c>
      <c r="D91" s="2599" t="s">
        <v>727</v>
      </c>
      <c r="E91" s="2598"/>
      <c r="F91" s="2597"/>
      <c r="G91" s="1943" t="s">
        <v>730</v>
      </c>
      <c r="H91" s="2573">
        <v>288724610</v>
      </c>
      <c r="I91" s="2572" t="s">
        <v>575</v>
      </c>
      <c r="J91" s="2596" t="s">
        <v>729</v>
      </c>
      <c r="K91" s="2570" t="s">
        <v>124</v>
      </c>
      <c r="L91" s="2595">
        <f>L94</f>
        <v>30</v>
      </c>
      <c r="M91" s="2594" t="s">
        <v>728</v>
      </c>
      <c r="N91" s="2593" t="s">
        <v>50</v>
      </c>
      <c r="O91" s="2047">
        <v>20</v>
      </c>
    </row>
    <row r="92" spans="1:19" ht="13.5" thickBot="1" x14ac:dyDescent="0.25">
      <c r="A92" s="1920"/>
      <c r="B92" s="1919"/>
      <c r="C92" s="2592"/>
      <c r="D92" s="2591"/>
      <c r="E92" s="2590"/>
      <c r="F92" s="2589"/>
      <c r="G92" s="1914"/>
      <c r="H92" s="2553"/>
      <c r="I92" s="2552"/>
      <c r="J92" s="2581"/>
      <c r="K92" s="2562"/>
      <c r="L92" s="2588"/>
      <c r="M92" s="2579"/>
      <c r="N92" s="2328"/>
      <c r="O92" s="2190"/>
    </row>
    <row r="93" spans="1:19" ht="13.5" thickBot="1" x14ac:dyDescent="0.25">
      <c r="A93" s="1905"/>
      <c r="B93" s="1904"/>
      <c r="C93" s="2578"/>
      <c r="D93" s="2587"/>
      <c r="E93" s="2586"/>
      <c r="F93" s="2585"/>
      <c r="G93" s="1914"/>
      <c r="H93" s="2553"/>
      <c r="I93" s="2552"/>
      <c r="J93" s="2581"/>
      <c r="K93" s="2558" t="s">
        <v>33</v>
      </c>
      <c r="L93" s="2584">
        <f>SUM(L91:L92)</f>
        <v>30</v>
      </c>
      <c r="M93" s="2579"/>
      <c r="N93" s="2328"/>
      <c r="O93" s="2190"/>
    </row>
    <row r="94" spans="1:19" ht="16.5" customHeight="1" thickBot="1" x14ac:dyDescent="0.25">
      <c r="A94" s="1928" t="s">
        <v>37</v>
      </c>
      <c r="B94" s="1927" t="s">
        <v>109</v>
      </c>
      <c r="C94" s="2583" t="s">
        <v>37</v>
      </c>
      <c r="D94" s="2139" t="s">
        <v>37</v>
      </c>
      <c r="E94" s="2582"/>
      <c r="F94" s="1766" t="s">
        <v>727</v>
      </c>
      <c r="G94" s="1914"/>
      <c r="H94" s="2553"/>
      <c r="I94" s="2552"/>
      <c r="J94" s="2581"/>
      <c r="K94" s="2550" t="s">
        <v>124</v>
      </c>
      <c r="L94" s="2580">
        <v>30</v>
      </c>
      <c r="M94" s="2579"/>
      <c r="N94" s="2328"/>
      <c r="O94" s="2190"/>
    </row>
    <row r="95" spans="1:19" ht="17.25" customHeight="1" thickBot="1" x14ac:dyDescent="0.25">
      <c r="A95" s="1905"/>
      <c r="B95" s="1904"/>
      <c r="C95" s="2578"/>
      <c r="D95" s="2121"/>
      <c r="E95" s="2577"/>
      <c r="F95" s="2576"/>
      <c r="G95" s="1899"/>
      <c r="H95" s="2545"/>
      <c r="I95" s="2544"/>
      <c r="J95" s="2575"/>
      <c r="K95" s="2542" t="s">
        <v>33</v>
      </c>
      <c r="L95" s="2541">
        <f>SUM(L94)</f>
        <v>30</v>
      </c>
      <c r="M95" s="2540"/>
      <c r="N95" s="2364"/>
      <c r="O95" s="2539"/>
    </row>
    <row r="96" spans="1:19" ht="17.25" customHeight="1" thickBot="1" x14ac:dyDescent="0.25">
      <c r="A96" s="2315" t="s">
        <v>37</v>
      </c>
      <c r="B96" s="2314" t="s">
        <v>109</v>
      </c>
      <c r="C96" s="2574" t="s">
        <v>39</v>
      </c>
      <c r="D96" s="1946" t="s">
        <v>724</v>
      </c>
      <c r="E96" s="1945"/>
      <c r="F96" s="1944"/>
      <c r="G96" s="1943" t="s">
        <v>726</v>
      </c>
      <c r="H96" s="2573" t="s">
        <v>44</v>
      </c>
      <c r="I96" s="2572">
        <v>0</v>
      </c>
      <c r="J96" s="2571" t="s">
        <v>725</v>
      </c>
      <c r="K96" s="2570" t="s">
        <v>124</v>
      </c>
      <c r="L96" s="2557">
        <f>L99</f>
        <v>15</v>
      </c>
      <c r="M96" s="2569"/>
      <c r="N96" s="2568"/>
      <c r="O96" s="2567"/>
      <c r="Q96" s="2566"/>
    </row>
    <row r="97" spans="1:15" ht="17.25" customHeight="1" thickBot="1" x14ac:dyDescent="0.25">
      <c r="A97" s="2565"/>
      <c r="B97" s="2564"/>
      <c r="C97" s="2563"/>
      <c r="D97" s="2251"/>
      <c r="E97" s="2250"/>
      <c r="F97" s="2249"/>
      <c r="G97" s="1914"/>
      <c r="H97" s="2553"/>
      <c r="I97" s="2552"/>
      <c r="J97" s="2551"/>
      <c r="K97" s="2562"/>
      <c r="L97" s="2557"/>
      <c r="M97" s="2540"/>
      <c r="N97" s="2364"/>
      <c r="O97" s="2539"/>
    </row>
    <row r="98" spans="1:15" ht="17.25" customHeight="1" thickBot="1" x14ac:dyDescent="0.25">
      <c r="A98" s="2561"/>
      <c r="B98" s="2560"/>
      <c r="C98" s="2559"/>
      <c r="D98" s="1934"/>
      <c r="E98" s="1933"/>
      <c r="F98" s="1932"/>
      <c r="G98" s="1914"/>
      <c r="H98" s="2553"/>
      <c r="I98" s="2552"/>
      <c r="J98" s="2551"/>
      <c r="K98" s="2558" t="s">
        <v>33</v>
      </c>
      <c r="L98" s="2557">
        <f>SUM(L96:L97)</f>
        <v>15</v>
      </c>
      <c r="M98" s="2540"/>
      <c r="N98" s="2364"/>
      <c r="O98" s="2539"/>
    </row>
    <row r="99" spans="1:15" ht="30" customHeight="1" thickBot="1" x14ac:dyDescent="0.25">
      <c r="A99" s="2315" t="s">
        <v>37</v>
      </c>
      <c r="B99" s="2314" t="s">
        <v>109</v>
      </c>
      <c r="C99" s="2556" t="s">
        <v>39</v>
      </c>
      <c r="D99" s="2127" t="s">
        <v>37</v>
      </c>
      <c r="E99" s="2555"/>
      <c r="F99" s="2554" t="s">
        <v>724</v>
      </c>
      <c r="G99" s="1914"/>
      <c r="H99" s="2553"/>
      <c r="I99" s="2552"/>
      <c r="J99" s="2551"/>
      <c r="K99" s="2550" t="s">
        <v>124</v>
      </c>
      <c r="L99" s="2549">
        <v>15</v>
      </c>
      <c r="M99" s="2030" t="s">
        <v>723</v>
      </c>
      <c r="N99" s="2364" t="s">
        <v>571</v>
      </c>
      <c r="O99" s="2539">
        <v>9</v>
      </c>
    </row>
    <row r="100" spans="1:15" ht="17.25" customHeight="1" thickBot="1" x14ac:dyDescent="0.25">
      <c r="A100" s="2268"/>
      <c r="B100" s="2267"/>
      <c r="C100" s="2548"/>
      <c r="D100" s="2121"/>
      <c r="E100" s="2547"/>
      <c r="F100" s="2546"/>
      <c r="G100" s="1899"/>
      <c r="H100" s="2545"/>
      <c r="I100" s="2544"/>
      <c r="J100" s="2543"/>
      <c r="K100" s="2542" t="s">
        <v>33</v>
      </c>
      <c r="L100" s="2541">
        <f>SUM(L99)</f>
        <v>15</v>
      </c>
      <c r="M100" s="2540"/>
      <c r="N100" s="2364"/>
      <c r="O100" s="2539"/>
    </row>
    <row r="101" spans="1:15" ht="15.75" customHeight="1" thickBot="1" x14ac:dyDescent="0.25">
      <c r="A101" s="2027" t="s">
        <v>37</v>
      </c>
      <c r="B101" s="2026" t="s">
        <v>109</v>
      </c>
      <c r="C101" s="1888" t="s">
        <v>38</v>
      </c>
      <c r="D101" s="1887"/>
      <c r="E101" s="1887"/>
      <c r="F101" s="1887"/>
      <c r="G101" s="1887"/>
      <c r="H101" s="1887"/>
      <c r="I101" s="1887"/>
      <c r="J101" s="1886"/>
      <c r="K101" s="2538" t="s">
        <v>33</v>
      </c>
      <c r="L101" s="2537">
        <f>L93+L98</f>
        <v>45</v>
      </c>
      <c r="M101" s="2536"/>
      <c r="N101" s="2022"/>
      <c r="O101" s="2021"/>
    </row>
    <row r="102" spans="1:15" ht="13.5" thickBot="1" x14ac:dyDescent="0.25">
      <c r="A102" s="2535" t="s">
        <v>37</v>
      </c>
      <c r="B102" s="1879" t="s">
        <v>232</v>
      </c>
      <c r="C102" s="1878"/>
      <c r="D102" s="1878"/>
      <c r="E102" s="1878"/>
      <c r="F102" s="1878"/>
      <c r="G102" s="1878"/>
      <c r="H102" s="1878"/>
      <c r="I102" s="1878"/>
      <c r="J102" s="1878"/>
      <c r="K102" s="1877"/>
      <c r="L102" s="2534">
        <f>L48+L89+L101</f>
        <v>305.10000000000002</v>
      </c>
      <c r="M102" s="2533"/>
      <c r="N102" s="2533"/>
      <c r="O102" s="2532"/>
    </row>
    <row r="103" spans="1:15" ht="13.5" thickBot="1" x14ac:dyDescent="0.25">
      <c r="A103" s="1872" t="s">
        <v>34</v>
      </c>
      <c r="B103" s="1871"/>
      <c r="C103" s="1871"/>
      <c r="D103" s="1871"/>
      <c r="E103" s="1871"/>
      <c r="F103" s="1871"/>
      <c r="G103" s="1871"/>
      <c r="H103" s="1871"/>
      <c r="I103" s="1871"/>
      <c r="J103" s="1871"/>
      <c r="K103" s="1870"/>
      <c r="L103" s="2531">
        <f>L102*1</f>
        <v>305.10000000000002</v>
      </c>
      <c r="M103" s="1868"/>
      <c r="N103" s="1867"/>
      <c r="O103" s="1866"/>
    </row>
    <row r="104" spans="1:15" ht="27.75" customHeight="1" x14ac:dyDescent="0.2">
      <c r="A104" s="2529" t="s">
        <v>32</v>
      </c>
      <c r="B104" s="2529"/>
      <c r="C104" s="2529"/>
      <c r="D104" s="2529"/>
      <c r="E104" s="2529"/>
      <c r="F104" s="2529"/>
      <c r="G104" s="2529"/>
      <c r="H104" s="2530"/>
      <c r="I104" s="2529"/>
      <c r="J104" s="2529"/>
      <c r="K104" s="2529"/>
      <c r="L104" s="2529"/>
      <c r="M104" s="2529"/>
      <c r="N104" s="1844"/>
      <c r="O104" s="1843"/>
    </row>
    <row r="105" spans="1:15" ht="22.5" customHeight="1" x14ac:dyDescent="0.2">
      <c r="A105" s="1859" t="s">
        <v>31</v>
      </c>
      <c r="B105" s="1859"/>
      <c r="C105" s="1859"/>
      <c r="D105" s="1859"/>
      <c r="E105" s="1859"/>
      <c r="F105" s="1859"/>
      <c r="G105" s="1859"/>
      <c r="H105" s="1859"/>
      <c r="I105" s="1859"/>
      <c r="J105" s="1859"/>
      <c r="K105" s="1859"/>
      <c r="L105" s="1859"/>
      <c r="M105" s="2528"/>
      <c r="N105" s="2528"/>
      <c r="O105" s="2528"/>
    </row>
    <row r="106" spans="1:15" ht="20.25" customHeight="1" thickBot="1" x14ac:dyDescent="0.25">
      <c r="A106" s="75"/>
      <c r="B106" s="73"/>
      <c r="C106" s="73"/>
      <c r="D106" s="73"/>
      <c r="E106" s="73"/>
      <c r="F106" s="73"/>
      <c r="G106" s="74"/>
      <c r="H106" s="73"/>
      <c r="I106" s="73"/>
      <c r="J106" s="73"/>
      <c r="K106" s="63"/>
      <c r="L106" s="71" t="s">
        <v>30</v>
      </c>
      <c r="M106" s="1844"/>
      <c r="N106" s="1844"/>
      <c r="O106" s="1843"/>
    </row>
    <row r="107" spans="1:15" ht="51" customHeight="1" thickBot="1" x14ac:dyDescent="0.25">
      <c r="A107" s="69"/>
      <c r="B107" s="68"/>
      <c r="C107" s="67" t="s">
        <v>29</v>
      </c>
      <c r="D107" s="67"/>
      <c r="E107" s="67"/>
      <c r="F107" s="67"/>
      <c r="G107" s="67"/>
      <c r="H107" s="67"/>
      <c r="I107" s="67"/>
      <c r="J107" s="67"/>
      <c r="K107" s="67"/>
      <c r="L107" s="66" t="s">
        <v>28</v>
      </c>
      <c r="M107" s="1844"/>
      <c r="N107" s="1844"/>
      <c r="O107" s="1843"/>
    </row>
    <row r="108" spans="1:15" ht="19.5" customHeight="1" x14ac:dyDescent="0.2">
      <c r="A108" s="689" t="s">
        <v>722</v>
      </c>
      <c r="B108" s="688"/>
      <c r="C108" s="688"/>
      <c r="D108" s="688"/>
      <c r="E108" s="688"/>
      <c r="F108" s="688"/>
      <c r="G108" s="688"/>
      <c r="H108" s="688"/>
      <c r="I108" s="688"/>
      <c r="J108" s="688"/>
      <c r="K108" s="687"/>
      <c r="L108" s="686">
        <f>L109+L114</f>
        <v>305.09999999999997</v>
      </c>
      <c r="M108" s="1844"/>
      <c r="N108" s="1844"/>
      <c r="O108" s="1843"/>
    </row>
    <row r="109" spans="1:15" ht="19.5" customHeight="1" x14ac:dyDescent="0.2">
      <c r="A109" s="669" t="s">
        <v>721</v>
      </c>
      <c r="B109" s="668"/>
      <c r="C109" s="668"/>
      <c r="D109" s="668"/>
      <c r="E109" s="668"/>
      <c r="F109" s="668"/>
      <c r="G109" s="668"/>
      <c r="H109" s="668"/>
      <c r="I109" s="668"/>
      <c r="J109" s="668"/>
      <c r="K109" s="667"/>
      <c r="L109" s="24">
        <f>L110</f>
        <v>247.2</v>
      </c>
      <c r="M109" s="1844"/>
      <c r="N109" s="1844"/>
      <c r="O109" s="1843"/>
    </row>
    <row r="110" spans="1:15" ht="19.5" customHeight="1" x14ac:dyDescent="0.2">
      <c r="A110" s="2527" t="s">
        <v>229</v>
      </c>
      <c r="B110" s="2526"/>
      <c r="C110" s="2526"/>
      <c r="D110" s="2526"/>
      <c r="E110" s="2526"/>
      <c r="F110" s="2526"/>
      <c r="G110" s="2526"/>
      <c r="H110" s="2526"/>
      <c r="I110" s="2526"/>
      <c r="J110" s="2526"/>
      <c r="K110" s="2525"/>
      <c r="L110" s="24">
        <f>L16+L22+L28+L52+L72+L80+L91+L96</f>
        <v>247.2</v>
      </c>
      <c r="M110" s="1844"/>
      <c r="N110" s="1844"/>
      <c r="O110" s="1843"/>
    </row>
    <row r="111" spans="1:15" ht="19.5" customHeight="1" x14ac:dyDescent="0.2">
      <c r="A111" s="669" t="s">
        <v>228</v>
      </c>
      <c r="B111" s="668"/>
      <c r="C111" s="668"/>
      <c r="D111" s="668"/>
      <c r="E111" s="671"/>
      <c r="F111" s="671"/>
      <c r="G111" s="671"/>
      <c r="H111" s="671"/>
      <c r="I111" s="671"/>
      <c r="J111" s="671"/>
      <c r="K111" s="670"/>
      <c r="L111" s="24"/>
      <c r="M111" s="1844"/>
      <c r="N111" s="1844"/>
      <c r="O111" s="1843"/>
    </row>
    <row r="112" spans="1:15" ht="24.75" customHeight="1" x14ac:dyDescent="0.2">
      <c r="A112" s="669" t="s">
        <v>720</v>
      </c>
      <c r="B112" s="668"/>
      <c r="C112" s="668"/>
      <c r="D112" s="668"/>
      <c r="E112" s="668"/>
      <c r="F112" s="668"/>
      <c r="G112" s="668"/>
      <c r="H112" s="668"/>
      <c r="I112" s="668"/>
      <c r="J112" s="668"/>
      <c r="K112" s="667"/>
      <c r="L112" s="24"/>
      <c r="M112" s="1844"/>
      <c r="N112" s="1844"/>
      <c r="O112" s="1843"/>
    </row>
    <row r="113" spans="1:15" ht="19.5" customHeight="1" x14ac:dyDescent="0.2">
      <c r="A113" s="2527" t="s">
        <v>22</v>
      </c>
      <c r="B113" s="2526"/>
      <c r="C113" s="2526"/>
      <c r="D113" s="2526"/>
      <c r="E113" s="2526"/>
      <c r="F113" s="2526"/>
      <c r="G113" s="2526"/>
      <c r="H113" s="2526"/>
      <c r="I113" s="2526"/>
      <c r="J113" s="2526"/>
      <c r="K113" s="2525"/>
      <c r="L113" s="24"/>
      <c r="M113" s="1844"/>
      <c r="N113" s="1844"/>
      <c r="O113" s="1843"/>
    </row>
    <row r="114" spans="1:15" ht="19.5" customHeight="1" x14ac:dyDescent="0.2">
      <c r="A114" s="669" t="s">
        <v>226</v>
      </c>
      <c r="B114" s="668"/>
      <c r="C114" s="668"/>
      <c r="D114" s="668"/>
      <c r="E114" s="671"/>
      <c r="F114" s="671"/>
      <c r="G114" s="671"/>
      <c r="H114" s="671"/>
      <c r="I114" s="671"/>
      <c r="J114" s="671"/>
      <c r="K114" s="670"/>
      <c r="L114" s="24">
        <f>L17+L23+L29+L53+L81</f>
        <v>57.9</v>
      </c>
      <c r="M114" s="1844"/>
      <c r="N114" s="1844"/>
      <c r="O114" s="1843"/>
    </row>
    <row r="115" spans="1:15" ht="19.5" customHeight="1" x14ac:dyDescent="0.2">
      <c r="A115" s="669" t="s">
        <v>225</v>
      </c>
      <c r="B115" s="668"/>
      <c r="C115" s="668"/>
      <c r="D115" s="668"/>
      <c r="E115" s="671"/>
      <c r="F115" s="671"/>
      <c r="G115" s="671"/>
      <c r="H115" s="671"/>
      <c r="I115" s="671"/>
      <c r="J115" s="671"/>
      <c r="K115" s="670"/>
      <c r="L115" s="24"/>
      <c r="M115" s="1844"/>
      <c r="N115" s="1844"/>
      <c r="O115" s="1843"/>
    </row>
    <row r="116" spans="1:15" ht="19.5" customHeight="1" x14ac:dyDescent="0.2">
      <c r="A116" s="669" t="s">
        <v>224</v>
      </c>
      <c r="B116" s="668"/>
      <c r="C116" s="668"/>
      <c r="D116" s="668"/>
      <c r="E116" s="671"/>
      <c r="F116" s="671"/>
      <c r="G116" s="671"/>
      <c r="H116" s="671"/>
      <c r="I116" s="671"/>
      <c r="J116" s="671"/>
      <c r="K116" s="670"/>
      <c r="L116" s="24"/>
      <c r="M116" s="1844"/>
      <c r="N116" s="1844"/>
      <c r="O116" s="1843"/>
    </row>
    <row r="117" spans="1:15" ht="19.5" customHeight="1" x14ac:dyDescent="0.2">
      <c r="A117" s="669" t="s">
        <v>719</v>
      </c>
      <c r="B117" s="668"/>
      <c r="C117" s="668"/>
      <c r="D117" s="668"/>
      <c r="E117" s="668"/>
      <c r="F117" s="668"/>
      <c r="G117" s="668"/>
      <c r="H117" s="668"/>
      <c r="I117" s="668"/>
      <c r="J117" s="668"/>
      <c r="K117" s="667"/>
      <c r="L117" s="24"/>
      <c r="M117" s="1844"/>
      <c r="N117" s="1844"/>
      <c r="O117" s="1843"/>
    </row>
    <row r="118" spans="1:15" ht="19.5" customHeight="1" x14ac:dyDescent="0.2">
      <c r="A118" s="669" t="s">
        <v>222</v>
      </c>
      <c r="B118" s="668"/>
      <c r="C118" s="668"/>
      <c r="D118" s="668"/>
      <c r="E118" s="671"/>
      <c r="F118" s="671"/>
      <c r="G118" s="671"/>
      <c r="H118" s="671"/>
      <c r="I118" s="671"/>
      <c r="J118" s="671"/>
      <c r="K118" s="670"/>
      <c r="L118" s="24"/>
      <c r="M118" s="1844"/>
      <c r="N118" s="1844"/>
      <c r="O118" s="1843"/>
    </row>
    <row r="119" spans="1:15" ht="19.5" customHeight="1" x14ac:dyDescent="0.2">
      <c r="A119" s="681" t="s">
        <v>221</v>
      </c>
      <c r="B119" s="680"/>
      <c r="C119" s="680"/>
      <c r="D119" s="680"/>
      <c r="E119" s="671"/>
      <c r="F119" s="671"/>
      <c r="G119" s="671"/>
      <c r="H119" s="671"/>
      <c r="I119" s="671"/>
      <c r="J119" s="671"/>
      <c r="K119" s="670"/>
      <c r="L119" s="24"/>
      <c r="M119" s="1844"/>
      <c r="N119" s="1844"/>
      <c r="O119" s="1843"/>
    </row>
    <row r="120" spans="1:15" ht="19.5" customHeight="1" x14ac:dyDescent="0.2">
      <c r="A120" s="669" t="s">
        <v>15</v>
      </c>
      <c r="B120" s="671"/>
      <c r="C120" s="671"/>
      <c r="D120" s="671"/>
      <c r="E120" s="671"/>
      <c r="F120" s="671"/>
      <c r="G120" s="671"/>
      <c r="H120" s="671"/>
      <c r="I120" s="671"/>
      <c r="J120" s="671"/>
      <c r="K120" s="670"/>
      <c r="L120" s="24"/>
      <c r="M120" s="1844"/>
      <c r="N120" s="1844"/>
      <c r="O120" s="1843"/>
    </row>
    <row r="121" spans="1:15" ht="19.5" customHeight="1" x14ac:dyDescent="0.2">
      <c r="A121" s="669" t="s">
        <v>220</v>
      </c>
      <c r="B121" s="668"/>
      <c r="C121" s="668"/>
      <c r="D121" s="668"/>
      <c r="E121" s="668"/>
      <c r="F121" s="668"/>
      <c r="G121" s="668"/>
      <c r="H121" s="668"/>
      <c r="I121" s="668"/>
      <c r="J121" s="668"/>
      <c r="K121" s="667"/>
      <c r="L121" s="24"/>
      <c r="M121" s="1844"/>
      <c r="N121" s="1844"/>
      <c r="O121" s="1843"/>
    </row>
    <row r="122" spans="1:15" ht="19.5" customHeight="1" x14ac:dyDescent="0.2">
      <c r="A122" s="2527" t="s">
        <v>219</v>
      </c>
      <c r="B122" s="2526"/>
      <c r="C122" s="2526"/>
      <c r="D122" s="2526"/>
      <c r="E122" s="2526"/>
      <c r="F122" s="2526"/>
      <c r="G122" s="2526"/>
      <c r="H122" s="2526"/>
      <c r="I122" s="2526"/>
      <c r="J122" s="2526"/>
      <c r="K122" s="2525"/>
      <c r="L122" s="24"/>
      <c r="M122" s="1844"/>
      <c r="N122" s="1844"/>
      <c r="O122" s="1843"/>
    </row>
    <row r="123" spans="1:15" ht="19.5" customHeight="1" x14ac:dyDescent="0.2">
      <c r="A123" s="2527" t="s">
        <v>218</v>
      </c>
      <c r="B123" s="2526"/>
      <c r="C123" s="2526"/>
      <c r="D123" s="2526"/>
      <c r="E123" s="2526"/>
      <c r="F123" s="2526"/>
      <c r="G123" s="2526"/>
      <c r="H123" s="2526"/>
      <c r="I123" s="2526"/>
      <c r="J123" s="2526"/>
      <c r="K123" s="2525"/>
      <c r="L123" s="24"/>
      <c r="M123" s="1844"/>
      <c r="N123" s="1844"/>
      <c r="O123" s="1843"/>
    </row>
    <row r="124" spans="1:15" ht="19.5" customHeight="1" x14ac:dyDescent="0.2">
      <c r="A124" s="669" t="s">
        <v>11</v>
      </c>
      <c r="B124" s="668"/>
      <c r="C124" s="668"/>
      <c r="D124" s="668"/>
      <c r="E124" s="671"/>
      <c r="F124" s="671"/>
      <c r="G124" s="671"/>
      <c r="H124" s="671"/>
      <c r="I124" s="671"/>
      <c r="J124" s="671"/>
      <c r="K124" s="670"/>
      <c r="L124" s="24"/>
      <c r="M124" s="1844"/>
      <c r="N124" s="1844"/>
      <c r="O124" s="1843"/>
    </row>
    <row r="125" spans="1:15" ht="19.5" customHeight="1" x14ac:dyDescent="0.2">
      <c r="A125" s="669" t="s">
        <v>216</v>
      </c>
      <c r="B125" s="668"/>
      <c r="C125" s="668"/>
      <c r="D125" s="668"/>
      <c r="E125" s="671"/>
      <c r="F125" s="671"/>
      <c r="G125" s="671"/>
      <c r="H125" s="671"/>
      <c r="I125" s="671"/>
      <c r="J125" s="671"/>
      <c r="K125" s="670"/>
      <c r="L125" s="24"/>
      <c r="M125" s="1844"/>
      <c r="N125" s="1844"/>
      <c r="O125" s="1843"/>
    </row>
    <row r="126" spans="1:15" ht="19.5" customHeight="1" thickBot="1" x14ac:dyDescent="0.25">
      <c r="A126" s="669" t="s">
        <v>215</v>
      </c>
      <c r="B126" s="668"/>
      <c r="C126" s="668"/>
      <c r="D126" s="668"/>
      <c r="E126" s="668"/>
      <c r="F126" s="668"/>
      <c r="G126" s="668"/>
      <c r="H126" s="668"/>
      <c r="I126" s="668"/>
      <c r="J126" s="668"/>
      <c r="K126" s="667"/>
      <c r="L126" s="24"/>
      <c r="M126" s="1844"/>
      <c r="N126" s="1844"/>
      <c r="O126" s="1843"/>
    </row>
    <row r="127" spans="1:15" ht="19.5" customHeight="1" thickBot="1" x14ac:dyDescent="0.25">
      <c r="A127" s="2524" t="s">
        <v>8</v>
      </c>
      <c r="B127" s="2523"/>
      <c r="C127" s="2523"/>
      <c r="D127" s="2523"/>
      <c r="E127" s="2523"/>
      <c r="F127" s="2523"/>
      <c r="G127" s="2523"/>
      <c r="H127" s="2523"/>
      <c r="I127" s="2523"/>
      <c r="J127" s="2523"/>
      <c r="K127" s="2522"/>
      <c r="L127" s="38">
        <f>L128</f>
        <v>0</v>
      </c>
      <c r="M127" s="1844"/>
      <c r="N127" s="1844"/>
      <c r="O127" s="1843"/>
    </row>
    <row r="128" spans="1:15" ht="19.5" customHeight="1" x14ac:dyDescent="0.2">
      <c r="A128" s="1858" t="s">
        <v>718</v>
      </c>
      <c r="B128" s="1857"/>
      <c r="C128" s="1857"/>
      <c r="D128" s="1857"/>
      <c r="E128" s="1856"/>
      <c r="F128" s="1856"/>
      <c r="G128" s="1856"/>
      <c r="H128" s="1856"/>
      <c r="I128" s="1856"/>
      <c r="J128" s="1856"/>
      <c r="K128" s="1855"/>
      <c r="L128" s="659">
        <v>0</v>
      </c>
      <c r="M128" s="1844"/>
      <c r="N128" s="1844"/>
      <c r="O128" s="1843"/>
    </row>
    <row r="129" spans="1:15" ht="19.5" customHeight="1" x14ac:dyDescent="0.2">
      <c r="A129" s="2521" t="s">
        <v>6</v>
      </c>
      <c r="B129" s="2520"/>
      <c r="C129" s="2520"/>
      <c r="D129" s="2520"/>
      <c r="E129" s="2520"/>
      <c r="F129" s="2520"/>
      <c r="G129" s="2520"/>
      <c r="H129" s="2520"/>
      <c r="I129" s="2520"/>
      <c r="J129" s="2520"/>
      <c r="K129" s="2519"/>
      <c r="L129" s="24"/>
      <c r="M129" s="1844"/>
      <c r="N129" s="1844"/>
      <c r="O129" s="1843"/>
    </row>
    <row r="130" spans="1:15" ht="19.5" customHeight="1" x14ac:dyDescent="0.2">
      <c r="A130" s="2518" t="s">
        <v>213</v>
      </c>
      <c r="B130" s="2517"/>
      <c r="C130" s="2517"/>
      <c r="D130" s="2517"/>
      <c r="E130" s="2517"/>
      <c r="F130" s="2517"/>
      <c r="G130" s="2517"/>
      <c r="H130" s="2517"/>
      <c r="I130" s="2517"/>
      <c r="J130" s="2517"/>
      <c r="K130" s="2516"/>
      <c r="L130" s="24"/>
      <c r="M130" s="1844"/>
      <c r="N130" s="1844"/>
      <c r="O130" s="1843"/>
    </row>
    <row r="131" spans="1:15" ht="19.5" customHeight="1" x14ac:dyDescent="0.2">
      <c r="A131" s="2515" t="s">
        <v>212</v>
      </c>
      <c r="B131" s="2514"/>
      <c r="C131" s="2514"/>
      <c r="D131" s="2514"/>
      <c r="E131" s="2514"/>
      <c r="F131" s="2514"/>
      <c r="G131" s="2514"/>
      <c r="H131" s="2514"/>
      <c r="I131" s="2514"/>
      <c r="J131" s="2514"/>
      <c r="K131" s="2513"/>
      <c r="L131" s="24"/>
      <c r="M131" s="1844"/>
      <c r="N131" s="1844"/>
      <c r="O131" s="1843"/>
    </row>
    <row r="132" spans="1:15" ht="19.5" customHeight="1" thickBot="1" x14ac:dyDescent="0.25">
      <c r="A132" s="2512" t="s">
        <v>3</v>
      </c>
      <c r="B132" s="2511"/>
      <c r="C132" s="2511"/>
      <c r="D132" s="2511"/>
      <c r="E132" s="2511"/>
      <c r="F132" s="2511"/>
      <c r="G132" s="2511"/>
      <c r="H132" s="2511"/>
      <c r="I132" s="2511"/>
      <c r="J132" s="2511"/>
      <c r="K132" s="2510"/>
      <c r="L132" s="637"/>
      <c r="M132" s="1844"/>
      <c r="N132" s="1844"/>
      <c r="O132" s="1843"/>
    </row>
    <row r="133" spans="1:15" ht="19.5" customHeight="1" thickBot="1" x14ac:dyDescent="0.25">
      <c r="A133" s="2509" t="s">
        <v>211</v>
      </c>
      <c r="B133" s="2508"/>
      <c r="C133" s="2508"/>
      <c r="D133" s="2508"/>
      <c r="E133" s="2508"/>
      <c r="F133" s="2508"/>
      <c r="G133" s="2508"/>
      <c r="H133" s="2508"/>
      <c r="I133" s="2508"/>
      <c r="J133" s="2508"/>
      <c r="K133" s="2507"/>
      <c r="L133" s="645">
        <f>L108+L127</f>
        <v>305.09999999999997</v>
      </c>
      <c r="M133" s="1844"/>
      <c r="N133" s="1844"/>
      <c r="O133" s="1843"/>
    </row>
    <row r="134" spans="1:15" ht="19.5" customHeight="1" x14ac:dyDescent="0.2">
      <c r="A134" s="2506" t="s">
        <v>1</v>
      </c>
      <c r="B134" s="2505"/>
      <c r="C134" s="2505"/>
      <c r="D134" s="2505"/>
      <c r="E134" s="2505"/>
      <c r="F134" s="2505"/>
      <c r="G134" s="2505"/>
      <c r="H134" s="2505"/>
      <c r="I134" s="2505"/>
      <c r="J134" s="2505"/>
      <c r="K134" s="2504"/>
      <c r="L134" s="659"/>
      <c r="M134" s="1844"/>
      <c r="N134" s="1844"/>
      <c r="O134" s="1843"/>
    </row>
    <row r="135" spans="1:15" ht="19.5" customHeight="1" thickBot="1" x14ac:dyDescent="0.25">
      <c r="A135" s="2503" t="s">
        <v>0</v>
      </c>
      <c r="B135" s="2502"/>
      <c r="C135" s="2502"/>
      <c r="D135" s="2502"/>
      <c r="E135" s="2502"/>
      <c r="F135" s="2502"/>
      <c r="G135" s="2502"/>
      <c r="H135" s="2502"/>
      <c r="I135" s="2502"/>
      <c r="J135" s="2502"/>
      <c r="K135" s="2501"/>
      <c r="L135" s="637">
        <v>120.6</v>
      </c>
      <c r="M135" s="1844"/>
      <c r="N135" s="1844"/>
      <c r="O135" s="1843"/>
    </row>
    <row r="136" spans="1:15" ht="19.5" customHeight="1" x14ac:dyDescent="0.2">
      <c r="A136" s="1844"/>
      <c r="B136" s="1844"/>
      <c r="C136" s="1844"/>
      <c r="D136" s="1844"/>
      <c r="E136" s="1844"/>
      <c r="F136" s="1844"/>
      <c r="G136" s="1844"/>
      <c r="H136" s="1864"/>
      <c r="I136" s="1844"/>
      <c r="J136" s="1844"/>
      <c r="K136" s="1844"/>
      <c r="L136" s="1844"/>
      <c r="M136" s="1844"/>
      <c r="N136" s="1844"/>
      <c r="O136" s="1843"/>
    </row>
    <row r="137" spans="1:15" ht="19.5" customHeight="1" x14ac:dyDescent="0.2">
      <c r="A137" s="1844"/>
      <c r="B137" s="1844"/>
      <c r="C137" s="1844"/>
      <c r="D137" s="1844"/>
      <c r="E137" s="1844"/>
      <c r="F137" s="1844"/>
      <c r="G137" s="1844"/>
      <c r="H137" s="1860"/>
    </row>
    <row r="138" spans="1:15" ht="28.5" customHeight="1" x14ac:dyDescent="0.2">
      <c r="A138" s="1841"/>
      <c r="B138" s="1840"/>
      <c r="C138" s="1840"/>
      <c r="D138" s="1840"/>
      <c r="E138" s="1840"/>
      <c r="F138" s="2500"/>
      <c r="G138" s="2500"/>
      <c r="H138" s="2497"/>
    </row>
    <row r="139" spans="1:15" ht="40.5" customHeight="1" x14ac:dyDescent="0.2">
      <c r="A139" s="1841"/>
      <c r="B139" s="1840"/>
      <c r="C139" s="1840"/>
      <c r="D139" s="1840"/>
      <c r="E139" s="1840"/>
      <c r="F139" s="1841"/>
      <c r="G139" s="1841"/>
      <c r="H139" s="2497"/>
    </row>
    <row r="140" spans="1:15" x14ac:dyDescent="0.2">
      <c r="A140" s="1841"/>
      <c r="B140" s="1840"/>
      <c r="C140" s="1840"/>
      <c r="D140" s="1840"/>
      <c r="E140" s="1840"/>
      <c r="F140" s="2499"/>
      <c r="G140" s="1841"/>
      <c r="H140" s="2497"/>
    </row>
    <row r="141" spans="1:15" x14ac:dyDescent="0.2">
      <c r="A141" s="1841"/>
      <c r="B141" s="1840"/>
      <c r="C141" s="1840"/>
      <c r="D141" s="1840"/>
      <c r="E141" s="1840"/>
      <c r="F141" s="1841"/>
      <c r="G141" s="1841"/>
      <c r="H141" s="2497"/>
    </row>
    <row r="142" spans="1:15" x14ac:dyDescent="0.2">
      <c r="A142" s="1841"/>
      <c r="B142" s="1840"/>
      <c r="C142" s="1840"/>
      <c r="D142" s="1840"/>
      <c r="E142" s="1840"/>
      <c r="F142" s="1841"/>
      <c r="G142" s="1841"/>
      <c r="H142" s="2497"/>
    </row>
    <row r="143" spans="1:15" x14ac:dyDescent="0.2">
      <c r="A143" s="1841"/>
      <c r="B143" s="1840"/>
      <c r="C143" s="1840"/>
      <c r="D143" s="1840"/>
      <c r="E143" s="1840"/>
      <c r="F143" s="1841"/>
      <c r="G143" s="1841"/>
      <c r="H143" s="2497"/>
    </row>
    <row r="144" spans="1:15" x14ac:dyDescent="0.2">
      <c r="A144" s="1841"/>
      <c r="B144" s="1840"/>
      <c r="C144" s="1840"/>
      <c r="D144" s="1840"/>
      <c r="E144" s="1840"/>
      <c r="F144" s="1841"/>
      <c r="G144" s="1841"/>
      <c r="H144" s="2497"/>
    </row>
    <row r="145" spans="1:8" x14ac:dyDescent="0.2">
      <c r="A145" s="1841"/>
      <c r="B145" s="1840"/>
      <c r="C145" s="1840"/>
      <c r="D145" s="1840"/>
      <c r="E145" s="1840"/>
      <c r="F145" s="1841"/>
      <c r="G145" s="1841"/>
      <c r="H145" s="2497"/>
    </row>
    <row r="146" spans="1:8" x14ac:dyDescent="0.2">
      <c r="A146" s="1841"/>
      <c r="B146" s="1840"/>
      <c r="C146" s="1840"/>
      <c r="D146" s="1840"/>
      <c r="E146" s="1840"/>
      <c r="F146" s="1841"/>
      <c r="G146" s="1841"/>
      <c r="H146" s="2497"/>
    </row>
    <row r="147" spans="1:8" x14ac:dyDescent="0.2">
      <c r="A147" s="1841"/>
      <c r="B147" s="1840"/>
      <c r="C147" s="1840"/>
      <c r="D147" s="1840"/>
      <c r="E147" s="1840"/>
      <c r="F147" s="1841"/>
      <c r="G147" s="1841"/>
      <c r="H147" s="2498"/>
    </row>
    <row r="148" spans="1:8" x14ac:dyDescent="0.2">
      <c r="A148" s="1841"/>
      <c r="B148" s="1840"/>
      <c r="C148" s="1840"/>
      <c r="D148" s="1840"/>
      <c r="E148" s="1840"/>
      <c r="F148" s="1841"/>
      <c r="G148" s="1841"/>
      <c r="H148" s="2497"/>
    </row>
    <row r="149" spans="1:8" x14ac:dyDescent="0.2">
      <c r="A149" s="1841"/>
      <c r="B149" s="1840"/>
      <c r="C149" s="1840"/>
      <c r="D149" s="1840"/>
      <c r="E149" s="1840"/>
      <c r="F149" s="1841"/>
      <c r="G149" s="1841"/>
      <c r="H149" s="2497"/>
    </row>
    <row r="150" spans="1:8" x14ac:dyDescent="0.2">
      <c r="A150" s="1841"/>
      <c r="B150" s="1840"/>
      <c r="C150" s="1840"/>
      <c r="D150" s="1840"/>
      <c r="E150" s="1840"/>
      <c r="F150" s="1841"/>
      <c r="G150" s="1841"/>
      <c r="H150" s="2497"/>
    </row>
    <row r="151" spans="1:8" x14ac:dyDescent="0.2">
      <c r="F151" s="1841"/>
      <c r="G151" s="1841"/>
      <c r="H151" s="1834"/>
    </row>
    <row r="152" spans="1:8" x14ac:dyDescent="0.2">
      <c r="F152" s="1841"/>
      <c r="G152" s="1841"/>
      <c r="H152" s="1834"/>
    </row>
    <row r="153" spans="1:8" x14ac:dyDescent="0.2">
      <c r="H153" s="1834"/>
    </row>
    <row r="154" spans="1:8" x14ac:dyDescent="0.2">
      <c r="H154" s="1834"/>
    </row>
    <row r="155" spans="1:8" x14ac:dyDescent="0.2">
      <c r="H155" s="1834"/>
    </row>
  </sheetData>
  <mergeCells count="210">
    <mergeCell ref="G96:G100"/>
    <mergeCell ref="H96:H100"/>
    <mergeCell ref="D99:D100"/>
    <mergeCell ref="E99:E100"/>
    <mergeCell ref="F99:F100"/>
    <mergeCell ref="A121:K121"/>
    <mergeCell ref="B102:K102"/>
    <mergeCell ref="A112:K112"/>
    <mergeCell ref="A105:L105"/>
    <mergeCell ref="A123:K123"/>
    <mergeCell ref="A124:K124"/>
    <mergeCell ref="A125:K125"/>
    <mergeCell ref="A126:K126"/>
    <mergeCell ref="A132:K132"/>
    <mergeCell ref="A127:K127"/>
    <mergeCell ref="A130:K130"/>
    <mergeCell ref="A131:K131"/>
    <mergeCell ref="J91:J95"/>
    <mergeCell ref="D91:F93"/>
    <mergeCell ref="D96:F98"/>
    <mergeCell ref="D94:D95"/>
    <mergeCell ref="A135:K135"/>
    <mergeCell ref="A117:K117"/>
    <mergeCell ref="A118:K118"/>
    <mergeCell ref="A119:K119"/>
    <mergeCell ref="A120:K120"/>
    <mergeCell ref="A122:K122"/>
    <mergeCell ref="A111:K111"/>
    <mergeCell ref="A113:K113"/>
    <mergeCell ref="A114:K114"/>
    <mergeCell ref="A115:K115"/>
    <mergeCell ref="A116:K116"/>
    <mergeCell ref="G91:G95"/>
    <mergeCell ref="B91:B93"/>
    <mergeCell ref="C91:C93"/>
    <mergeCell ref="C101:J101"/>
    <mergeCell ref="I91:I95"/>
    <mergeCell ref="H7:H9"/>
    <mergeCell ref="F38:F39"/>
    <mergeCell ref="A128:K128"/>
    <mergeCell ref="A129:K129"/>
    <mergeCell ref="A133:K133"/>
    <mergeCell ref="A134:K134"/>
    <mergeCell ref="C107:K107"/>
    <mergeCell ref="A108:K108"/>
    <mergeCell ref="A109:K109"/>
    <mergeCell ref="A110:K110"/>
    <mergeCell ref="D28:F31"/>
    <mergeCell ref="D20:D21"/>
    <mergeCell ref="F22:F24"/>
    <mergeCell ref="C7:C9"/>
    <mergeCell ref="E7:E9"/>
    <mergeCell ref="F7:F9"/>
    <mergeCell ref="C14:O14"/>
    <mergeCell ref="A3:O3"/>
    <mergeCell ref="A5:O5"/>
    <mergeCell ref="A4:O4"/>
    <mergeCell ref="D7:D9"/>
    <mergeCell ref="G7:G9"/>
    <mergeCell ref="J7:J9"/>
    <mergeCell ref="O8:O9"/>
    <mergeCell ref="A7:A9"/>
    <mergeCell ref="B7:B9"/>
    <mergeCell ref="G66:G67"/>
    <mergeCell ref="G68:G69"/>
    <mergeCell ref="Q80:Q83"/>
    <mergeCell ref="F70:F71"/>
    <mergeCell ref="D78:D79"/>
    <mergeCell ref="M2:O2"/>
    <mergeCell ref="F59:F61"/>
    <mergeCell ref="F68:F69"/>
    <mergeCell ref="G52:G55"/>
    <mergeCell ref="G56:G58"/>
    <mergeCell ref="A91:A93"/>
    <mergeCell ref="B86:B88"/>
    <mergeCell ref="G80:G88"/>
    <mergeCell ref="E83:E85"/>
    <mergeCell ref="D83:D85"/>
    <mergeCell ref="E86:E88"/>
    <mergeCell ref="A78:A79"/>
    <mergeCell ref="A72:A77"/>
    <mergeCell ref="B72:B77"/>
    <mergeCell ref="A66:A67"/>
    <mergeCell ref="F83:F85"/>
    <mergeCell ref="F86:F88"/>
    <mergeCell ref="A83:A85"/>
    <mergeCell ref="B83:B85"/>
    <mergeCell ref="C83:C85"/>
    <mergeCell ref="C80:C82"/>
    <mergeCell ref="C90:O90"/>
    <mergeCell ref="D80:F82"/>
    <mergeCell ref="A94:A95"/>
    <mergeCell ref="B94:B95"/>
    <mergeCell ref="C94:C95"/>
    <mergeCell ref="H91:H95"/>
    <mergeCell ref="F94:F95"/>
    <mergeCell ref="C89:J89"/>
    <mergeCell ref="B80:B82"/>
    <mergeCell ref="A80:A82"/>
    <mergeCell ref="A62:A63"/>
    <mergeCell ref="B42:B43"/>
    <mergeCell ref="B56:B58"/>
    <mergeCell ref="B40:B41"/>
    <mergeCell ref="A42:A43"/>
    <mergeCell ref="A50:A51"/>
    <mergeCell ref="B50:B51"/>
    <mergeCell ref="B44:B45"/>
    <mergeCell ref="I72:I79"/>
    <mergeCell ref="C78:C79"/>
    <mergeCell ref="D72:F77"/>
    <mergeCell ref="J80:J88"/>
    <mergeCell ref="I80:I88"/>
    <mergeCell ref="H80:H88"/>
    <mergeCell ref="D86:D88"/>
    <mergeCell ref="C86:C88"/>
    <mergeCell ref="C72:C77"/>
    <mergeCell ref="G72:G79"/>
    <mergeCell ref="J72:J79"/>
    <mergeCell ref="A86:A88"/>
    <mergeCell ref="F62:F63"/>
    <mergeCell ref="F64:F65"/>
    <mergeCell ref="A64:A65"/>
    <mergeCell ref="B64:B65"/>
    <mergeCell ref="B66:B67"/>
    <mergeCell ref="J62:J71"/>
    <mergeCell ref="I62:I71"/>
    <mergeCell ref="H72:H79"/>
    <mergeCell ref="A56:A58"/>
    <mergeCell ref="B59:B61"/>
    <mergeCell ref="B62:B63"/>
    <mergeCell ref="B78:B79"/>
    <mergeCell ref="C66:C67"/>
    <mergeCell ref="G70:G71"/>
    <mergeCell ref="F78:F79"/>
    <mergeCell ref="E78:E79"/>
    <mergeCell ref="D62:D63"/>
    <mergeCell ref="A59:A61"/>
    <mergeCell ref="A38:A39"/>
    <mergeCell ref="B38:B39"/>
    <mergeCell ref="A36:A37"/>
    <mergeCell ref="A46:A47"/>
    <mergeCell ref="B46:B47"/>
    <mergeCell ref="A44:A45"/>
    <mergeCell ref="A40:A41"/>
    <mergeCell ref="B36:B37"/>
    <mergeCell ref="A16:A19"/>
    <mergeCell ref="B16:B19"/>
    <mergeCell ref="A22:A24"/>
    <mergeCell ref="B22:B24"/>
    <mergeCell ref="F36:F37"/>
    <mergeCell ref="F20:F21"/>
    <mergeCell ref="F25:F27"/>
    <mergeCell ref="A34:A35"/>
    <mergeCell ref="F34:F35"/>
    <mergeCell ref="F40:F41"/>
    <mergeCell ref="G36:G39"/>
    <mergeCell ref="J52:J61"/>
    <mergeCell ref="D59:D61"/>
    <mergeCell ref="D64:D65"/>
    <mergeCell ref="G64:G65"/>
    <mergeCell ref="I28:I47"/>
    <mergeCell ref="H28:H47"/>
    <mergeCell ref="G59:G61"/>
    <mergeCell ref="G62:G63"/>
    <mergeCell ref="H52:H71"/>
    <mergeCell ref="F46:F47"/>
    <mergeCell ref="C59:C61"/>
    <mergeCell ref="C62:C63"/>
    <mergeCell ref="F42:F43"/>
    <mergeCell ref="F44:F45"/>
    <mergeCell ref="D66:D67"/>
    <mergeCell ref="C48:J48"/>
    <mergeCell ref="F66:F67"/>
    <mergeCell ref="C64:C65"/>
    <mergeCell ref="J22:J27"/>
    <mergeCell ref="A103:K103"/>
    <mergeCell ref="I96:I100"/>
    <mergeCell ref="J96:J100"/>
    <mergeCell ref="D52:F55"/>
    <mergeCell ref="D56:D58"/>
    <mergeCell ref="B34:B35"/>
    <mergeCell ref="C56:C58"/>
    <mergeCell ref="G40:G43"/>
    <mergeCell ref="G44:G47"/>
    <mergeCell ref="G28:G31"/>
    <mergeCell ref="G32:G35"/>
    <mergeCell ref="G16:G19"/>
    <mergeCell ref="G22:G24"/>
    <mergeCell ref="J28:J47"/>
    <mergeCell ref="J16:J21"/>
    <mergeCell ref="H16:H21"/>
    <mergeCell ref="I16:I21"/>
    <mergeCell ref="H22:H27"/>
    <mergeCell ref="I22:I27"/>
    <mergeCell ref="C16:C19"/>
    <mergeCell ref="F16:F19"/>
    <mergeCell ref="A32:A33"/>
    <mergeCell ref="B32:B33"/>
    <mergeCell ref="B28:B31"/>
    <mergeCell ref="A28:A31"/>
    <mergeCell ref="D25:D27"/>
    <mergeCell ref="C20:C21"/>
    <mergeCell ref="A25:A27"/>
    <mergeCell ref="B25:B27"/>
    <mergeCell ref="M7:O7"/>
    <mergeCell ref="N8:N9"/>
    <mergeCell ref="I7:I9"/>
    <mergeCell ref="M8:M9"/>
    <mergeCell ref="K7:K9"/>
    <mergeCell ref="L7:L9"/>
  </mergeCells>
  <pageMargins left="0.70866141732283472" right="0.70866141732283472" top="0.74803149606299213" bottom="0.74803149606299213" header="0.31496062992125984" footer="0.31496062992125984"/>
  <pageSetup paperSize="9" scale="63" firstPageNumber="26" fitToHeight="0" orientation="landscape"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10EBE-1403-4A80-94BA-1C885F40DD97}">
  <sheetPr>
    <pageSetUpPr fitToPage="1"/>
  </sheetPr>
  <dimension ref="A1:AE197"/>
  <sheetViews>
    <sheetView view="pageBreakPreview" zoomScale="90" zoomScaleNormal="90" zoomScaleSheetLayoutView="90" workbookViewId="0">
      <selection activeCell="AD13" sqref="AD13"/>
    </sheetView>
  </sheetViews>
  <sheetFormatPr defaultRowHeight="12.75" x14ac:dyDescent="0.2"/>
  <cols>
    <col min="1" max="1" width="3.5703125" style="2928" customWidth="1"/>
    <col min="2" max="2" width="3.42578125" style="2927" customWidth="1"/>
    <col min="3" max="4" width="3.7109375" style="2927" customWidth="1"/>
    <col min="5" max="5" width="3.5703125" style="2927" customWidth="1"/>
    <col min="6" max="6" width="39.42578125" style="2927" customWidth="1"/>
    <col min="7" max="7" width="6.85546875" style="2927" customWidth="1"/>
    <col min="8" max="8" width="7.85546875" style="2927" customWidth="1"/>
    <col min="9" max="9" width="5.85546875" style="2927" customWidth="1"/>
    <col min="10" max="10" width="31.7109375" style="2927" customWidth="1"/>
    <col min="11" max="11" width="7.28515625" style="2927" customWidth="1"/>
    <col min="12" max="12" width="10" style="2927" customWidth="1"/>
    <col min="13" max="13" width="41.28515625" style="2927" customWidth="1"/>
    <col min="14" max="14" width="11" style="2927" customWidth="1"/>
    <col min="15" max="15" width="11.28515625" style="2927" customWidth="1"/>
    <col min="16" max="16" width="1.28515625" style="2927" hidden="1" customWidth="1"/>
    <col min="17" max="17" width="0.85546875" style="2927" hidden="1" customWidth="1"/>
    <col min="18" max="22" width="9.140625" style="2927" hidden="1" customWidth="1"/>
    <col min="23" max="23" width="0.7109375" style="2927" hidden="1" customWidth="1"/>
    <col min="24" max="16384" width="9.140625" style="2927"/>
  </cols>
  <sheetData>
    <row r="1" spans="1:27" ht="67.5" customHeight="1" x14ac:dyDescent="0.2">
      <c r="M1" s="3657" t="s">
        <v>942</v>
      </c>
      <c r="N1" s="591"/>
      <c r="O1" s="591"/>
      <c r="Z1" s="3657"/>
      <c r="AA1" s="3657"/>
    </row>
    <row r="2" spans="1:27" ht="22.5" customHeight="1" x14ac:dyDescent="0.2">
      <c r="A2" s="3483" t="s">
        <v>190</v>
      </c>
      <c r="B2" s="3483"/>
      <c r="C2" s="3483"/>
      <c r="D2" s="3483"/>
      <c r="E2" s="3483"/>
      <c r="F2" s="3483"/>
      <c r="G2" s="3483"/>
      <c r="H2" s="3483"/>
      <c r="I2" s="3483"/>
      <c r="J2" s="3483"/>
      <c r="K2" s="3483"/>
      <c r="L2" s="3483"/>
      <c r="M2" s="3483"/>
      <c r="N2" s="3483"/>
      <c r="O2" s="3483"/>
      <c r="Z2" s="3657"/>
      <c r="AA2" s="3657"/>
    </row>
    <row r="3" spans="1:27" ht="13.9" customHeight="1" x14ac:dyDescent="0.2">
      <c r="A3" s="3482" t="s">
        <v>917</v>
      </c>
      <c r="B3" s="3482"/>
      <c r="C3" s="3482"/>
      <c r="D3" s="3482"/>
      <c r="E3" s="3482"/>
      <c r="F3" s="3482"/>
      <c r="G3" s="3482"/>
      <c r="H3" s="3482"/>
      <c r="I3" s="3482"/>
      <c r="J3" s="3482"/>
      <c r="K3" s="3482"/>
      <c r="L3" s="3482"/>
      <c r="M3" s="3482"/>
      <c r="N3" s="3482"/>
      <c r="O3" s="3482"/>
    </row>
    <row r="4" spans="1:27" ht="14.25" x14ac:dyDescent="0.2">
      <c r="A4" s="3481" t="s">
        <v>188</v>
      </c>
      <c r="B4" s="3481"/>
      <c r="C4" s="3481"/>
      <c r="D4" s="3481"/>
      <c r="E4" s="3481"/>
      <c r="F4" s="3481"/>
      <c r="G4" s="3481"/>
      <c r="H4" s="3481"/>
      <c r="I4" s="3481"/>
      <c r="J4" s="3481"/>
      <c r="K4" s="3481"/>
      <c r="L4" s="3481"/>
      <c r="M4" s="3481"/>
      <c r="N4" s="3481"/>
      <c r="O4" s="3481"/>
    </row>
    <row r="5" spans="1:27" ht="16.5" thickBot="1" x14ac:dyDescent="0.25">
      <c r="A5" s="3480"/>
      <c r="B5" s="3479"/>
      <c r="C5" s="3479"/>
      <c r="D5" s="3479"/>
      <c r="E5" s="3479"/>
      <c r="F5" s="3479"/>
      <c r="G5" s="3479"/>
      <c r="H5" s="3479"/>
      <c r="I5" s="3479"/>
      <c r="J5" s="3479"/>
      <c r="K5" s="3479"/>
      <c r="L5" s="3479"/>
      <c r="M5" s="3478"/>
      <c r="N5" s="3477" t="s">
        <v>916</v>
      </c>
      <c r="O5" s="3477"/>
    </row>
    <row r="6" spans="1:27" ht="30.6" customHeight="1" thickBot="1" x14ac:dyDescent="0.25">
      <c r="A6" s="3476" t="s">
        <v>187</v>
      </c>
      <c r="B6" s="3475" t="s">
        <v>186</v>
      </c>
      <c r="C6" s="3474" t="s">
        <v>182</v>
      </c>
      <c r="D6" s="3473" t="s">
        <v>184</v>
      </c>
      <c r="E6" s="3472" t="s">
        <v>185</v>
      </c>
      <c r="F6" s="3471" t="s">
        <v>183</v>
      </c>
      <c r="G6" s="3470" t="s">
        <v>182</v>
      </c>
      <c r="H6" s="3468" t="s">
        <v>181</v>
      </c>
      <c r="I6" s="3469" t="s">
        <v>180</v>
      </c>
      <c r="J6" s="574" t="s">
        <v>179</v>
      </c>
      <c r="K6" s="3468" t="s">
        <v>178</v>
      </c>
      <c r="L6" s="574" t="s">
        <v>177</v>
      </c>
      <c r="M6" s="571" t="s">
        <v>176</v>
      </c>
      <c r="N6" s="570"/>
      <c r="O6" s="569"/>
    </row>
    <row r="7" spans="1:27" x14ac:dyDescent="0.2">
      <c r="A7" s="3467"/>
      <c r="B7" s="3466"/>
      <c r="C7" s="3465"/>
      <c r="D7" s="3464"/>
      <c r="E7" s="3463"/>
      <c r="F7" s="3462"/>
      <c r="G7" s="3461"/>
      <c r="H7" s="3459"/>
      <c r="I7" s="3460"/>
      <c r="J7" s="547"/>
      <c r="K7" s="3459"/>
      <c r="L7" s="547"/>
      <c r="M7" s="3458" t="s">
        <v>175</v>
      </c>
      <c r="N7" s="3457" t="s">
        <v>174</v>
      </c>
      <c r="O7" s="3456" t="s">
        <v>173</v>
      </c>
    </row>
    <row r="8" spans="1:27" ht="133.15" customHeight="1" thickBot="1" x14ac:dyDescent="0.25">
      <c r="A8" s="3455"/>
      <c r="B8" s="3454"/>
      <c r="C8" s="3453"/>
      <c r="D8" s="3452"/>
      <c r="E8" s="3451"/>
      <c r="F8" s="3450"/>
      <c r="G8" s="3449"/>
      <c r="H8" s="3447"/>
      <c r="I8" s="3448"/>
      <c r="J8" s="2457"/>
      <c r="K8" s="3447"/>
      <c r="L8" s="2457"/>
      <c r="M8" s="3446"/>
      <c r="N8" s="3445"/>
      <c r="O8" s="3444"/>
    </row>
    <row r="9" spans="1:27" ht="13.5" thickBot="1" x14ac:dyDescent="0.25">
      <c r="A9" s="3443" t="s">
        <v>37</v>
      </c>
      <c r="B9" s="3442" t="s">
        <v>915</v>
      </c>
      <c r="C9" s="3441"/>
      <c r="D9" s="3441"/>
      <c r="E9" s="3441"/>
      <c r="F9" s="3441"/>
      <c r="G9" s="3441"/>
      <c r="H9" s="3440"/>
      <c r="I9" s="3440"/>
      <c r="J9" s="3440"/>
      <c r="K9" s="3440"/>
      <c r="L9" s="3440"/>
      <c r="M9" s="3439"/>
      <c r="N9" s="3438"/>
      <c r="O9" s="3437"/>
      <c r="P9" s="2928"/>
      <c r="Q9" s="2928"/>
      <c r="R9" s="2928"/>
      <c r="S9" s="2928"/>
      <c r="T9" s="2928"/>
      <c r="U9" s="2928"/>
      <c r="V9" s="2928"/>
      <c r="W9" s="2928"/>
      <c r="X9" s="2928"/>
      <c r="Y9" s="2928"/>
    </row>
    <row r="10" spans="1:27" ht="24.75" customHeight="1" thickBot="1" x14ac:dyDescent="0.25">
      <c r="A10" s="3436"/>
      <c r="B10" s="3100"/>
      <c r="C10" s="3434"/>
      <c r="D10" s="3434"/>
      <c r="E10" s="3434"/>
      <c r="F10" s="3435"/>
      <c r="G10" s="3435"/>
      <c r="H10" s="3434"/>
      <c r="I10" s="3434"/>
      <c r="J10" s="3434"/>
      <c r="K10" s="3434"/>
      <c r="L10" s="3434"/>
      <c r="M10" s="3433" t="s">
        <v>914</v>
      </c>
      <c r="N10" s="3095" t="s">
        <v>79</v>
      </c>
      <c r="O10" s="3432">
        <v>97</v>
      </c>
      <c r="P10" s="2928"/>
      <c r="Q10" s="2928"/>
      <c r="R10" s="2928"/>
      <c r="S10" s="2928"/>
      <c r="T10" s="2928"/>
      <c r="U10" s="2928"/>
      <c r="V10" s="2928"/>
      <c r="W10" s="2928"/>
      <c r="X10" s="2928"/>
      <c r="Y10" s="2928"/>
    </row>
    <row r="11" spans="1:27" ht="22.5" customHeight="1" thickBot="1" x14ac:dyDescent="0.25">
      <c r="A11" s="2994" t="s">
        <v>37</v>
      </c>
      <c r="B11" s="3431" t="s">
        <v>37</v>
      </c>
      <c r="C11" s="3107" t="s">
        <v>913</v>
      </c>
      <c r="D11" s="3430"/>
      <c r="E11" s="3430"/>
      <c r="F11" s="3430"/>
      <c r="G11" s="3430"/>
      <c r="H11" s="3430"/>
      <c r="I11" s="3430"/>
      <c r="J11" s="3430"/>
      <c r="K11" s="3430"/>
      <c r="L11" s="3430"/>
      <c r="M11" s="3430"/>
      <c r="N11" s="3430"/>
      <c r="O11" s="3429"/>
      <c r="P11" s="2928"/>
      <c r="Q11" s="2928"/>
      <c r="R11" s="2928"/>
      <c r="S11" s="2928"/>
      <c r="T11" s="2928"/>
      <c r="U11" s="2928"/>
      <c r="V11" s="2928"/>
      <c r="W11" s="2928"/>
      <c r="X11" s="2928"/>
      <c r="Y11" s="2928"/>
    </row>
    <row r="12" spans="1:27" ht="39" thickBot="1" x14ac:dyDescent="0.25">
      <c r="A12" s="3428"/>
      <c r="B12" s="3427"/>
      <c r="C12" s="3426"/>
      <c r="D12" s="3425"/>
      <c r="E12" s="3425"/>
      <c r="F12" s="3425"/>
      <c r="G12" s="3425"/>
      <c r="H12" s="3425"/>
      <c r="I12" s="3425"/>
      <c r="J12" s="3425"/>
      <c r="K12" s="3425"/>
      <c r="L12" s="3425"/>
      <c r="M12" s="3424" t="s">
        <v>912</v>
      </c>
      <c r="N12" s="3095" t="s">
        <v>79</v>
      </c>
      <c r="O12" s="3111">
        <v>80</v>
      </c>
      <c r="P12" s="2928"/>
      <c r="Q12" s="2928"/>
      <c r="R12" s="2928"/>
      <c r="S12" s="2928"/>
      <c r="T12" s="2928"/>
      <c r="U12" s="2928"/>
      <c r="V12" s="2928"/>
      <c r="W12" s="2928"/>
      <c r="X12" s="2928"/>
      <c r="Y12" s="2928"/>
    </row>
    <row r="13" spans="1:27" ht="21" customHeight="1" x14ac:dyDescent="0.2">
      <c r="A13" s="3037" t="s">
        <v>37</v>
      </c>
      <c r="B13" s="3423" t="s">
        <v>37</v>
      </c>
      <c r="C13" s="3065" t="s">
        <v>37</v>
      </c>
      <c r="D13" s="3278" t="s">
        <v>911</v>
      </c>
      <c r="E13" s="3185"/>
      <c r="F13" s="3184"/>
      <c r="G13" s="3089" t="s">
        <v>163</v>
      </c>
      <c r="H13" s="3288" t="s">
        <v>44</v>
      </c>
      <c r="I13" s="3370" t="s">
        <v>887</v>
      </c>
      <c r="J13" s="3183" t="s">
        <v>98</v>
      </c>
      <c r="K13" s="3072" t="s">
        <v>40</v>
      </c>
      <c r="L13" s="3071">
        <f>L17+L29+L31+L34</f>
        <v>3073.1</v>
      </c>
      <c r="M13" s="3422"/>
      <c r="N13" s="3350"/>
      <c r="O13" s="3365"/>
      <c r="P13" s="2928"/>
      <c r="Q13" s="2942"/>
      <c r="R13" s="3246"/>
      <c r="S13" s="2928"/>
      <c r="T13" s="2928"/>
      <c r="U13" s="2928"/>
      <c r="V13" s="2928"/>
      <c r="W13" s="2928"/>
      <c r="X13" s="2928"/>
      <c r="Y13" s="2928"/>
    </row>
    <row r="14" spans="1:27" ht="22.5" customHeight="1" x14ac:dyDescent="0.2">
      <c r="A14" s="3025"/>
      <c r="B14" s="3421"/>
      <c r="C14" s="3065"/>
      <c r="D14" s="3274"/>
      <c r="E14" s="3178"/>
      <c r="F14" s="3177"/>
      <c r="G14" s="3019"/>
      <c r="H14" s="3216"/>
      <c r="I14" s="3368"/>
      <c r="J14" s="3017" t="s">
        <v>61</v>
      </c>
      <c r="K14" s="3175" t="s">
        <v>642</v>
      </c>
      <c r="L14" s="3320">
        <f>L19+L21+L23+L25+L36</f>
        <v>34003.599999999999</v>
      </c>
      <c r="M14" s="3415"/>
      <c r="N14" s="3346"/>
      <c r="O14" s="3361"/>
      <c r="P14" s="2928"/>
      <c r="Q14" s="3067"/>
      <c r="R14" s="3246"/>
      <c r="S14" s="2928"/>
      <c r="T14" s="2928"/>
      <c r="U14" s="2928"/>
      <c r="V14" s="2928"/>
      <c r="W14" s="2928"/>
      <c r="X14" s="2928"/>
      <c r="Y14" s="2928"/>
    </row>
    <row r="15" spans="1:27" ht="21" customHeight="1" thickBot="1" x14ac:dyDescent="0.25">
      <c r="A15" s="3025"/>
      <c r="B15" s="3421"/>
      <c r="C15" s="3065"/>
      <c r="D15" s="3274"/>
      <c r="E15" s="3178"/>
      <c r="F15" s="3177"/>
      <c r="G15" s="3019"/>
      <c r="H15" s="3216"/>
      <c r="I15" s="3368"/>
      <c r="J15" s="3047"/>
      <c r="K15" s="3314" t="s">
        <v>140</v>
      </c>
      <c r="L15" s="3420">
        <f>L27+L32+L37</f>
        <v>3.7</v>
      </c>
      <c r="M15" s="3415"/>
      <c r="N15" s="3346"/>
      <c r="O15" s="3361"/>
      <c r="P15" s="2928"/>
      <c r="Q15" s="3067"/>
      <c r="R15" s="3246"/>
      <c r="S15" s="2928"/>
      <c r="T15" s="2928"/>
      <c r="U15" s="2928"/>
      <c r="V15" s="2928"/>
      <c r="W15" s="2928"/>
      <c r="X15" s="2928"/>
      <c r="Y15" s="3026"/>
    </row>
    <row r="16" spans="1:27" ht="25.5" customHeight="1" thickBot="1" x14ac:dyDescent="0.25">
      <c r="A16" s="3008"/>
      <c r="B16" s="3419"/>
      <c r="C16" s="3418"/>
      <c r="D16" s="3271"/>
      <c r="E16" s="3172"/>
      <c r="F16" s="3171"/>
      <c r="G16" s="3002"/>
      <c r="H16" s="3282"/>
      <c r="I16" s="3368"/>
      <c r="J16" s="3041"/>
      <c r="K16" s="3417" t="s">
        <v>33</v>
      </c>
      <c r="L16" s="3416">
        <f>SUM(L13:L15)</f>
        <v>37080.399999999994</v>
      </c>
      <c r="M16" s="3415"/>
      <c r="N16" s="3346"/>
      <c r="O16" s="3361"/>
      <c r="P16" s="2928"/>
      <c r="Q16" s="3056"/>
      <c r="R16" s="3229"/>
      <c r="S16" s="2928"/>
      <c r="T16" s="2928"/>
      <c r="U16" s="2928"/>
      <c r="V16" s="2928"/>
      <c r="W16" s="2928"/>
      <c r="X16" s="2928"/>
      <c r="Y16" s="2928"/>
    </row>
    <row r="17" spans="1:26" ht="19.5" customHeight="1" x14ac:dyDescent="0.2">
      <c r="A17" s="3037" t="s">
        <v>37</v>
      </c>
      <c r="B17" s="3036" t="s">
        <v>37</v>
      </c>
      <c r="C17" s="3054" t="s">
        <v>37</v>
      </c>
      <c r="D17" s="3414" t="s">
        <v>37</v>
      </c>
      <c r="E17" s="3199"/>
      <c r="F17" s="3198" t="s">
        <v>910</v>
      </c>
      <c r="G17" s="3089" t="s">
        <v>163</v>
      </c>
      <c r="H17" s="3088" t="s">
        <v>44</v>
      </c>
      <c r="I17" s="3033" t="s">
        <v>353</v>
      </c>
      <c r="J17" s="3148" t="s">
        <v>61</v>
      </c>
      <c r="K17" s="3413" t="s">
        <v>40</v>
      </c>
      <c r="L17" s="3030">
        <v>805.4</v>
      </c>
      <c r="M17" s="3401" t="s">
        <v>909</v>
      </c>
      <c r="N17" s="3412" t="s">
        <v>571</v>
      </c>
      <c r="O17" s="3399" t="s">
        <v>908</v>
      </c>
      <c r="P17" s="2928"/>
      <c r="Q17" s="2928"/>
      <c r="R17" s="3026"/>
      <c r="S17" s="2928"/>
      <c r="T17" s="2928"/>
      <c r="U17" s="2928"/>
      <c r="V17" s="2928"/>
      <c r="W17" s="3395"/>
      <c r="X17" s="2928"/>
      <c r="Y17" s="2928"/>
    </row>
    <row r="18" spans="1:26" ht="16.5" customHeight="1" thickBot="1" x14ac:dyDescent="0.25">
      <c r="A18" s="3008"/>
      <c r="B18" s="3007"/>
      <c r="C18" s="3377"/>
      <c r="D18" s="3411"/>
      <c r="E18" s="3193"/>
      <c r="F18" s="3192"/>
      <c r="G18" s="3019"/>
      <c r="H18" s="3001"/>
      <c r="I18" s="3000"/>
      <c r="J18" s="3041"/>
      <c r="K18" s="2999" t="s">
        <v>33</v>
      </c>
      <c r="L18" s="2998">
        <f>SUM(L17)</f>
        <v>805.4</v>
      </c>
      <c r="M18" s="3410"/>
      <c r="N18" s="3409"/>
      <c r="O18" s="3328"/>
      <c r="P18" s="2928"/>
      <c r="Q18" s="2928"/>
      <c r="R18" s="2928"/>
      <c r="S18" s="2928"/>
      <c r="T18" s="2928"/>
      <c r="U18" s="2928"/>
      <c r="V18" s="2928"/>
      <c r="W18" s="3395"/>
      <c r="X18" s="2928"/>
      <c r="Y18" s="2928"/>
    </row>
    <row r="19" spans="1:26" ht="24" customHeight="1" x14ac:dyDescent="0.2">
      <c r="A19" s="3037" t="s">
        <v>37</v>
      </c>
      <c r="B19" s="3036" t="s">
        <v>37</v>
      </c>
      <c r="C19" s="3054" t="s">
        <v>37</v>
      </c>
      <c r="D19" s="3035" t="s">
        <v>39</v>
      </c>
      <c r="E19" s="3387"/>
      <c r="F19" s="3133" t="s">
        <v>907</v>
      </c>
      <c r="G19" s="3019"/>
      <c r="H19" s="3001"/>
      <c r="I19" s="3123"/>
      <c r="J19" s="3183"/>
      <c r="K19" s="3407" t="s">
        <v>642</v>
      </c>
      <c r="L19" s="3144">
        <v>9575.5</v>
      </c>
      <c r="M19" s="3405" t="s">
        <v>831</v>
      </c>
      <c r="N19" s="3350" t="s">
        <v>571</v>
      </c>
      <c r="O19" s="3349" t="s">
        <v>906</v>
      </c>
      <c r="P19" s="2928"/>
      <c r="Q19" s="2928"/>
      <c r="R19" s="2928"/>
      <c r="S19" s="2928"/>
      <c r="T19" s="2928"/>
      <c r="U19" s="2928"/>
      <c r="V19" s="2928"/>
      <c r="W19" s="3395"/>
      <c r="X19" s="2928"/>
      <c r="Y19" s="2928"/>
    </row>
    <row r="20" spans="1:26" ht="26.25" customHeight="1" thickBot="1" x14ac:dyDescent="0.25">
      <c r="A20" s="3008"/>
      <c r="B20" s="3007"/>
      <c r="C20" s="3377"/>
      <c r="D20" s="3005"/>
      <c r="E20" s="3376"/>
      <c r="F20" s="3141"/>
      <c r="G20" s="3019"/>
      <c r="H20" s="3001"/>
      <c r="I20" s="3115" t="s">
        <v>353</v>
      </c>
      <c r="J20" s="3017" t="s">
        <v>61</v>
      </c>
      <c r="K20" s="2999" t="s">
        <v>33</v>
      </c>
      <c r="L20" s="2998">
        <f>SUM(L19)</f>
        <v>9575.5</v>
      </c>
      <c r="M20" s="3366"/>
      <c r="N20" s="3343"/>
      <c r="O20" s="3289"/>
      <c r="P20" s="2928"/>
      <c r="Q20" s="2928"/>
      <c r="R20" s="2928"/>
      <c r="S20" s="2928"/>
      <c r="T20" s="2928"/>
      <c r="U20" s="2928"/>
      <c r="V20" s="2928"/>
      <c r="W20" s="3395"/>
      <c r="X20" s="2928"/>
      <c r="Y20" s="2928"/>
    </row>
    <row r="21" spans="1:26" ht="18.75" customHeight="1" x14ac:dyDescent="0.2">
      <c r="A21" s="3037" t="s">
        <v>37</v>
      </c>
      <c r="B21" s="3036" t="s">
        <v>37</v>
      </c>
      <c r="C21" s="3054" t="s">
        <v>37</v>
      </c>
      <c r="D21" s="3035" t="s">
        <v>109</v>
      </c>
      <c r="E21" s="3199"/>
      <c r="F21" s="3212" t="s">
        <v>905</v>
      </c>
      <c r="G21" s="3089" t="s">
        <v>163</v>
      </c>
      <c r="H21" s="3001"/>
      <c r="I21" s="3123" t="s">
        <v>681</v>
      </c>
      <c r="J21" s="3183" t="s">
        <v>98</v>
      </c>
      <c r="K21" s="3407" t="s">
        <v>642</v>
      </c>
      <c r="L21" s="3030">
        <v>0</v>
      </c>
      <c r="M21" s="3196" t="s">
        <v>904</v>
      </c>
      <c r="N21" s="3195" t="s">
        <v>571</v>
      </c>
      <c r="O21" s="3194" t="s">
        <v>295</v>
      </c>
      <c r="P21" s="2928"/>
      <c r="Q21" s="2928"/>
      <c r="R21" s="2928"/>
      <c r="S21" s="2928"/>
      <c r="T21" s="2928"/>
      <c r="U21" s="2928"/>
      <c r="V21" s="2928"/>
      <c r="W21" s="3388"/>
      <c r="X21" s="2928"/>
      <c r="Y21" s="2928"/>
      <c r="Z21" s="2928"/>
    </row>
    <row r="22" spans="1:26" ht="15.75" customHeight="1" thickBot="1" x14ac:dyDescent="0.25">
      <c r="A22" s="3008"/>
      <c r="B22" s="3007"/>
      <c r="C22" s="3377"/>
      <c r="D22" s="3005"/>
      <c r="E22" s="3193"/>
      <c r="F22" s="3208"/>
      <c r="G22" s="3019"/>
      <c r="H22" s="3001"/>
      <c r="I22" s="3115"/>
      <c r="J22" s="3190"/>
      <c r="K22" s="2999" t="s">
        <v>33</v>
      </c>
      <c r="L22" s="2998">
        <f>SUM(L21)</f>
        <v>0</v>
      </c>
      <c r="M22" s="3408"/>
      <c r="N22" s="3374"/>
      <c r="O22" s="3328"/>
      <c r="P22" s="2928"/>
      <c r="Q22" s="2928"/>
      <c r="R22" s="2928"/>
      <c r="S22" s="2928"/>
      <c r="T22" s="2928"/>
      <c r="U22" s="2928"/>
      <c r="V22" s="2928"/>
      <c r="W22" s="3388"/>
      <c r="X22" s="2928"/>
      <c r="Y22" s="2928"/>
    </row>
    <row r="23" spans="1:26" ht="21" customHeight="1" x14ac:dyDescent="0.2">
      <c r="A23" s="3037" t="s">
        <v>37</v>
      </c>
      <c r="B23" s="3036" t="s">
        <v>37</v>
      </c>
      <c r="C23" s="3054" t="s">
        <v>37</v>
      </c>
      <c r="D23" s="3035" t="s">
        <v>107</v>
      </c>
      <c r="E23" s="3387"/>
      <c r="F23" s="3212" t="s">
        <v>903</v>
      </c>
      <c r="G23" s="3019"/>
      <c r="H23" s="3001"/>
      <c r="I23" s="3123"/>
      <c r="J23" s="3183"/>
      <c r="K23" s="3407" t="s">
        <v>642</v>
      </c>
      <c r="L23" s="3030">
        <v>24428.1</v>
      </c>
      <c r="M23" s="3405" t="s">
        <v>831</v>
      </c>
      <c r="N23" s="3350" t="s">
        <v>571</v>
      </c>
      <c r="O23" s="3349" t="s">
        <v>902</v>
      </c>
      <c r="P23" s="3009"/>
      <c r="Q23" s="2928"/>
      <c r="R23" s="2928"/>
      <c r="S23" s="2928"/>
      <c r="T23" s="2928"/>
      <c r="U23" s="2928"/>
      <c r="V23" s="2928"/>
      <c r="W23" s="3395"/>
      <c r="X23" s="2928"/>
      <c r="Y23" s="2928"/>
    </row>
    <row r="24" spans="1:26" ht="24" customHeight="1" thickBot="1" x14ac:dyDescent="0.25">
      <c r="A24" s="3008"/>
      <c r="B24" s="3007"/>
      <c r="C24" s="3377"/>
      <c r="D24" s="3005"/>
      <c r="E24" s="3376"/>
      <c r="F24" s="3208"/>
      <c r="G24" s="3019"/>
      <c r="H24" s="3001"/>
      <c r="I24" s="3115" t="s">
        <v>353</v>
      </c>
      <c r="J24" s="3017" t="s">
        <v>61</v>
      </c>
      <c r="K24" s="2999" t="s">
        <v>33</v>
      </c>
      <c r="L24" s="2998">
        <f>SUM(L23)</f>
        <v>24428.1</v>
      </c>
      <c r="M24" s="3366"/>
      <c r="N24" s="3343"/>
      <c r="O24" s="3289"/>
      <c r="P24" s="2928"/>
      <c r="Q24" s="2928"/>
      <c r="R24" s="2928"/>
      <c r="S24" s="2928"/>
      <c r="T24" s="2928"/>
      <c r="U24" s="2928"/>
      <c r="V24" s="2928"/>
      <c r="W24" s="3395"/>
      <c r="X24" s="2928"/>
      <c r="Y24" s="2928"/>
    </row>
    <row r="25" spans="1:26" ht="21.75" customHeight="1" x14ac:dyDescent="0.2">
      <c r="A25" s="3037" t="s">
        <v>37</v>
      </c>
      <c r="B25" s="3036" t="s">
        <v>37</v>
      </c>
      <c r="C25" s="3054" t="s">
        <v>37</v>
      </c>
      <c r="D25" s="3035" t="s">
        <v>102</v>
      </c>
      <c r="E25" s="3387"/>
      <c r="F25" s="3133" t="s">
        <v>901</v>
      </c>
      <c r="G25" s="3089" t="s">
        <v>163</v>
      </c>
      <c r="H25" s="3001"/>
      <c r="I25" s="3123" t="s">
        <v>353</v>
      </c>
      <c r="J25" s="3148" t="s">
        <v>61</v>
      </c>
      <c r="K25" s="3407" t="s">
        <v>642</v>
      </c>
      <c r="L25" s="3030">
        <v>0</v>
      </c>
      <c r="M25" s="3405" t="s">
        <v>831</v>
      </c>
      <c r="N25" s="3350" t="s">
        <v>571</v>
      </c>
      <c r="O25" s="3349" t="s">
        <v>43</v>
      </c>
      <c r="P25" s="2928"/>
      <c r="Q25" s="2928"/>
      <c r="R25" s="2928"/>
      <c r="S25" s="2928"/>
      <c r="T25" s="2928"/>
      <c r="U25" s="2928"/>
      <c r="V25" s="2928"/>
      <c r="W25" s="3395"/>
      <c r="X25" s="2928"/>
      <c r="Y25" s="2928"/>
    </row>
    <row r="26" spans="1:26" ht="16.5" customHeight="1" thickBot="1" x14ac:dyDescent="0.25">
      <c r="A26" s="3008"/>
      <c r="B26" s="3007"/>
      <c r="C26" s="3377"/>
      <c r="D26" s="3005"/>
      <c r="E26" s="3376"/>
      <c r="F26" s="3128"/>
      <c r="G26" s="3019"/>
      <c r="H26" s="3001"/>
      <c r="I26" s="3115"/>
      <c r="J26" s="3190"/>
      <c r="K26" s="2999" t="s">
        <v>33</v>
      </c>
      <c r="L26" s="2998">
        <f>SUM(L25)</f>
        <v>0</v>
      </c>
      <c r="M26" s="3366"/>
      <c r="N26" s="3343"/>
      <c r="O26" s="3289"/>
      <c r="P26" s="2928"/>
      <c r="Q26" s="2928"/>
      <c r="R26" s="2928"/>
      <c r="S26" s="2928"/>
      <c r="T26" s="2928"/>
      <c r="U26" s="2928"/>
      <c r="V26" s="2928"/>
      <c r="W26" s="3395"/>
      <c r="X26" s="2928"/>
      <c r="Y26" s="2928"/>
    </row>
    <row r="27" spans="1:26" ht="25.5" customHeight="1" thickBot="1" x14ac:dyDescent="0.25">
      <c r="A27" s="3037" t="s">
        <v>37</v>
      </c>
      <c r="B27" s="3036" t="s">
        <v>37</v>
      </c>
      <c r="C27" s="3054" t="s">
        <v>37</v>
      </c>
      <c r="D27" s="3035" t="s">
        <v>96</v>
      </c>
      <c r="E27" s="3199"/>
      <c r="F27" s="3133" t="s">
        <v>900</v>
      </c>
      <c r="G27" s="3019"/>
      <c r="H27" s="3001"/>
      <c r="I27" s="3033" t="s">
        <v>353</v>
      </c>
      <c r="J27" s="3148" t="s">
        <v>61</v>
      </c>
      <c r="K27" s="3406" t="s">
        <v>140</v>
      </c>
      <c r="L27" s="3030">
        <v>0.2</v>
      </c>
      <c r="M27" s="3405" t="s">
        <v>831</v>
      </c>
      <c r="N27" s="3350" t="s">
        <v>571</v>
      </c>
      <c r="O27" s="3349" t="s">
        <v>681</v>
      </c>
      <c r="P27" s="2928"/>
      <c r="Q27" s="2928"/>
      <c r="R27" s="2928"/>
      <c r="S27" s="2928"/>
      <c r="T27" s="2928"/>
      <c r="U27" s="2928"/>
      <c r="V27" s="2928"/>
      <c r="W27" s="3395"/>
      <c r="X27" s="2928"/>
      <c r="Y27" s="2928"/>
    </row>
    <row r="28" spans="1:26" ht="25.5" customHeight="1" thickBot="1" x14ac:dyDescent="0.25">
      <c r="A28" s="3008"/>
      <c r="B28" s="3007"/>
      <c r="C28" s="3377"/>
      <c r="D28" s="3005"/>
      <c r="E28" s="3193"/>
      <c r="F28" s="3141"/>
      <c r="G28" s="3019"/>
      <c r="H28" s="3001"/>
      <c r="I28" s="3000"/>
      <c r="J28" s="3190"/>
      <c r="K28" s="2999" t="s">
        <v>33</v>
      </c>
      <c r="L28" s="2998">
        <f>SUM(L27)</f>
        <v>0.2</v>
      </c>
      <c r="M28" s="3366"/>
      <c r="N28" s="3343"/>
      <c r="O28" s="3289"/>
      <c r="P28" s="2928"/>
      <c r="Q28" s="2928"/>
      <c r="R28" s="2928"/>
      <c r="S28" s="2928"/>
      <c r="T28" s="2928"/>
      <c r="U28" s="2928"/>
      <c r="V28" s="2928"/>
      <c r="W28" s="3395"/>
      <c r="X28" s="2928"/>
      <c r="Y28" s="2928"/>
    </row>
    <row r="29" spans="1:26" ht="26.25" customHeight="1" x14ac:dyDescent="0.2">
      <c r="A29" s="3037" t="s">
        <v>37</v>
      </c>
      <c r="B29" s="3036" t="s">
        <v>37</v>
      </c>
      <c r="C29" s="3054" t="s">
        <v>37</v>
      </c>
      <c r="D29" s="3035" t="s">
        <v>92</v>
      </c>
      <c r="E29" s="3199"/>
      <c r="F29" s="3133" t="s">
        <v>899</v>
      </c>
      <c r="G29" s="3089" t="s">
        <v>163</v>
      </c>
      <c r="H29" s="3001"/>
      <c r="I29" s="3033" t="s">
        <v>353</v>
      </c>
      <c r="J29" s="3148" t="s">
        <v>61</v>
      </c>
      <c r="K29" s="3394" t="s">
        <v>40</v>
      </c>
      <c r="L29" s="3030">
        <v>1.1000000000000001</v>
      </c>
      <c r="M29" s="3405" t="s">
        <v>831</v>
      </c>
      <c r="N29" s="3350" t="s">
        <v>571</v>
      </c>
      <c r="O29" s="3349" t="s">
        <v>898</v>
      </c>
      <c r="P29" s="2928"/>
      <c r="Q29" s="2928"/>
      <c r="R29" s="2928"/>
      <c r="S29" s="2928"/>
      <c r="T29" s="2928"/>
      <c r="U29" s="2928"/>
      <c r="V29" s="2928"/>
      <c r="W29" s="3395"/>
      <c r="X29" s="2928"/>
      <c r="Y29" s="2928"/>
    </row>
    <row r="30" spans="1:26" ht="21.75" customHeight="1" thickBot="1" x14ac:dyDescent="0.25">
      <c r="A30" s="3008"/>
      <c r="B30" s="3007"/>
      <c r="C30" s="3377"/>
      <c r="D30" s="3005"/>
      <c r="E30" s="3193"/>
      <c r="F30" s="3128"/>
      <c r="G30" s="3019"/>
      <c r="H30" s="3001"/>
      <c r="I30" s="3000"/>
      <c r="J30" s="3404"/>
      <c r="K30" s="3330" t="s">
        <v>33</v>
      </c>
      <c r="L30" s="3329">
        <f>SUM(L29)</f>
        <v>1.1000000000000001</v>
      </c>
      <c r="M30" s="3366"/>
      <c r="N30" s="3343"/>
      <c r="O30" s="3289"/>
      <c r="P30" s="2928"/>
      <c r="Q30" s="2928"/>
      <c r="R30" s="2928"/>
      <c r="S30" s="2928"/>
      <c r="T30" s="2928"/>
      <c r="U30" s="2928"/>
      <c r="V30" s="2928"/>
      <c r="W30" s="3395"/>
      <c r="X30" s="2928"/>
      <c r="Y30" s="2928"/>
    </row>
    <row r="31" spans="1:26" ht="26.25" customHeight="1" x14ac:dyDescent="0.2">
      <c r="A31" s="3037" t="s">
        <v>37</v>
      </c>
      <c r="B31" s="3036" t="s">
        <v>37</v>
      </c>
      <c r="C31" s="3054" t="s">
        <v>37</v>
      </c>
      <c r="D31" s="3035" t="s">
        <v>87</v>
      </c>
      <c r="E31" s="3384"/>
      <c r="F31" s="3133" t="s">
        <v>897</v>
      </c>
      <c r="G31" s="3019"/>
      <c r="H31" s="3001"/>
      <c r="I31" s="3403" t="s">
        <v>353</v>
      </c>
      <c r="J31" s="3386" t="s">
        <v>61</v>
      </c>
      <c r="K31" s="3385" t="s">
        <v>40</v>
      </c>
      <c r="L31" s="3402">
        <v>300.8</v>
      </c>
      <c r="M31" s="3401" t="s">
        <v>896</v>
      </c>
      <c r="N31" s="3400" t="s">
        <v>571</v>
      </c>
      <c r="O31" s="3399" t="s">
        <v>895</v>
      </c>
      <c r="P31" s="3026"/>
      <c r="Q31" s="3026"/>
      <c r="R31" s="3026"/>
      <c r="S31" s="2928"/>
      <c r="T31" s="2928"/>
      <c r="U31" s="2928"/>
      <c r="V31" s="2928"/>
      <c r="W31" s="3395"/>
      <c r="X31" s="2928"/>
      <c r="Y31" s="2928"/>
    </row>
    <row r="32" spans="1:26" ht="17.25" customHeight="1" x14ac:dyDescent="0.2">
      <c r="A32" s="3025"/>
      <c r="B32" s="3024"/>
      <c r="C32" s="3048"/>
      <c r="D32" s="3022"/>
      <c r="E32" s="3384"/>
      <c r="F32" s="3141"/>
      <c r="G32" s="3019"/>
      <c r="H32" s="3001"/>
      <c r="I32" s="3383"/>
      <c r="J32" s="3398"/>
      <c r="K32" s="3381" t="s">
        <v>140</v>
      </c>
      <c r="L32" s="3144">
        <v>0</v>
      </c>
      <c r="M32" s="3039" t="s">
        <v>894</v>
      </c>
      <c r="N32" s="2996" t="s">
        <v>571</v>
      </c>
      <c r="O32" s="3397"/>
      <c r="P32" s="3026"/>
      <c r="Q32" s="3026"/>
      <c r="R32" s="3026"/>
      <c r="S32" s="2928"/>
      <c r="T32" s="2928"/>
      <c r="U32" s="2928"/>
      <c r="V32" s="2928"/>
      <c r="W32" s="3395"/>
      <c r="X32" s="2928"/>
      <c r="Y32" s="2928"/>
    </row>
    <row r="33" spans="1:31" ht="18.75" customHeight="1" thickBot="1" x14ac:dyDescent="0.25">
      <c r="A33" s="3008"/>
      <c r="B33" s="3007"/>
      <c r="C33" s="3377"/>
      <c r="D33" s="3005"/>
      <c r="E33" s="3384"/>
      <c r="F33" s="3128"/>
      <c r="G33" s="3019"/>
      <c r="H33" s="3001"/>
      <c r="I33" s="3000"/>
      <c r="J33" s="3190"/>
      <c r="K33" s="3396" t="s">
        <v>33</v>
      </c>
      <c r="L33" s="3206">
        <f>SUM(L31:L32)</f>
        <v>300.8</v>
      </c>
      <c r="M33" s="3205"/>
      <c r="N33" s="3204"/>
      <c r="O33" s="3333"/>
      <c r="P33" s="2928"/>
      <c r="Q33" s="2928"/>
      <c r="R33" s="2928"/>
      <c r="S33" s="2928"/>
      <c r="T33" s="2928"/>
      <c r="U33" s="2928"/>
      <c r="V33" s="2928"/>
      <c r="W33" s="3395"/>
      <c r="X33" s="2928"/>
      <c r="Y33" s="2928"/>
    </row>
    <row r="34" spans="1:31" ht="26.25" customHeight="1" thickBot="1" x14ac:dyDescent="0.25">
      <c r="A34" s="3037" t="s">
        <v>37</v>
      </c>
      <c r="B34" s="3036" t="s">
        <v>37</v>
      </c>
      <c r="C34" s="3054" t="s">
        <v>37</v>
      </c>
      <c r="D34" s="3035" t="s">
        <v>84</v>
      </c>
      <c r="E34" s="3199"/>
      <c r="F34" s="3133" t="s">
        <v>893</v>
      </c>
      <c r="G34" s="3089" t="s">
        <v>163</v>
      </c>
      <c r="H34" s="3001"/>
      <c r="I34" s="3033" t="s">
        <v>353</v>
      </c>
      <c r="J34" s="3148" t="s">
        <v>61</v>
      </c>
      <c r="K34" s="3394" t="s">
        <v>40</v>
      </c>
      <c r="L34" s="3030">
        <v>1965.8</v>
      </c>
      <c r="M34" s="3393" t="s">
        <v>892</v>
      </c>
      <c r="N34" s="3392" t="s">
        <v>571</v>
      </c>
      <c r="O34" s="3391" t="s">
        <v>891</v>
      </c>
      <c r="P34" s="3026"/>
      <c r="Q34" s="2928"/>
      <c r="R34" s="3026"/>
      <c r="S34" s="2928"/>
      <c r="T34" s="2928"/>
      <c r="U34" s="2928"/>
      <c r="V34" s="2928"/>
      <c r="W34" s="3388"/>
      <c r="X34" s="2928"/>
      <c r="Y34" s="2928"/>
    </row>
    <row r="35" spans="1:31" ht="21.75" customHeight="1" thickBot="1" x14ac:dyDescent="0.25">
      <c r="A35" s="3008"/>
      <c r="B35" s="3007"/>
      <c r="C35" s="3377"/>
      <c r="D35" s="3005"/>
      <c r="E35" s="3193"/>
      <c r="F35" s="3128"/>
      <c r="G35" s="3019"/>
      <c r="H35" s="3001"/>
      <c r="I35" s="3000"/>
      <c r="J35" s="3190"/>
      <c r="K35" s="2999" t="s">
        <v>33</v>
      </c>
      <c r="L35" s="2998">
        <f>SUM(L34)</f>
        <v>1965.8</v>
      </c>
      <c r="M35" s="3390"/>
      <c r="N35" s="3389"/>
      <c r="O35" s="3328"/>
      <c r="P35" s="2928"/>
      <c r="Q35" s="2928"/>
      <c r="R35" s="2928"/>
      <c r="S35" s="2928"/>
      <c r="T35" s="2928"/>
      <c r="U35" s="2928"/>
      <c r="V35" s="2928"/>
      <c r="W35" s="3388"/>
      <c r="X35" s="2928"/>
      <c r="Y35" s="2928"/>
    </row>
    <row r="36" spans="1:31" ht="17.25" customHeight="1" x14ac:dyDescent="0.2">
      <c r="A36" s="3037" t="s">
        <v>37</v>
      </c>
      <c r="B36" s="3036" t="s">
        <v>37</v>
      </c>
      <c r="C36" s="3054" t="s">
        <v>37</v>
      </c>
      <c r="D36" s="3035" t="s">
        <v>72</v>
      </c>
      <c r="E36" s="3387"/>
      <c r="F36" s="3133" t="s">
        <v>890</v>
      </c>
      <c r="G36" s="3089" t="s">
        <v>163</v>
      </c>
      <c r="H36" s="3001"/>
      <c r="I36" s="3383" t="s">
        <v>353</v>
      </c>
      <c r="J36" s="3386" t="s">
        <v>61</v>
      </c>
      <c r="K36" s="3385" t="s">
        <v>642</v>
      </c>
      <c r="L36" s="3030">
        <v>0</v>
      </c>
      <c r="M36" s="3351" t="s">
        <v>831</v>
      </c>
      <c r="N36" s="3195" t="s">
        <v>571</v>
      </c>
      <c r="O36" s="3226" t="s">
        <v>889</v>
      </c>
      <c r="P36" s="2928"/>
      <c r="Q36" s="2928"/>
      <c r="R36" s="2928"/>
      <c r="S36" s="2928"/>
      <c r="T36" s="2928"/>
      <c r="U36" s="2928"/>
      <c r="V36" s="2928"/>
      <c r="W36" s="2928"/>
      <c r="X36" s="2928"/>
      <c r="Y36" s="2928"/>
    </row>
    <row r="37" spans="1:31" ht="13.5" customHeight="1" x14ac:dyDescent="0.2">
      <c r="A37" s="3025"/>
      <c r="B37" s="3024"/>
      <c r="C37" s="3048"/>
      <c r="D37" s="3022"/>
      <c r="E37" s="3384"/>
      <c r="F37" s="3141"/>
      <c r="G37" s="3019"/>
      <c r="H37" s="3001"/>
      <c r="I37" s="3383"/>
      <c r="J37" s="3382"/>
      <c r="K37" s="3381" t="s">
        <v>140</v>
      </c>
      <c r="L37" s="3380">
        <v>3.5</v>
      </c>
      <c r="M37" s="3347"/>
      <c r="N37" s="3379"/>
      <c r="O37" s="3378"/>
      <c r="P37" s="3026"/>
      <c r="Q37" s="2928"/>
      <c r="R37" s="2928"/>
      <c r="S37" s="2928"/>
      <c r="T37" s="2928"/>
      <c r="U37" s="2928"/>
      <c r="V37" s="2928"/>
      <c r="W37" s="2928"/>
      <c r="X37" s="2928"/>
      <c r="Y37" s="2928"/>
    </row>
    <row r="38" spans="1:31" ht="15" customHeight="1" thickBot="1" x14ac:dyDescent="0.25">
      <c r="A38" s="3008"/>
      <c r="B38" s="3007"/>
      <c r="C38" s="3377"/>
      <c r="D38" s="3005"/>
      <c r="E38" s="3376"/>
      <c r="F38" s="3128"/>
      <c r="G38" s="3002"/>
      <c r="H38" s="3191"/>
      <c r="I38" s="3000"/>
      <c r="J38" s="3375"/>
      <c r="K38" s="2999" t="s">
        <v>33</v>
      </c>
      <c r="L38" s="3206">
        <f>SUM(L36:L37)</f>
        <v>3.5</v>
      </c>
      <c r="M38" s="3344"/>
      <c r="N38" s="3374"/>
      <c r="O38" s="3373"/>
      <c r="P38" s="2928"/>
      <c r="Q38" s="2928"/>
      <c r="R38" s="2928"/>
      <c r="S38" s="2928"/>
      <c r="T38" s="2928"/>
      <c r="U38" s="2928"/>
      <c r="V38" s="2928"/>
      <c r="W38" s="2928"/>
      <c r="X38" s="2928"/>
      <c r="Y38" s="2928"/>
    </row>
    <row r="39" spans="1:31" ht="19.5" customHeight="1" x14ac:dyDescent="0.2">
      <c r="A39" s="3372" t="s">
        <v>37</v>
      </c>
      <c r="B39" s="3371" t="s">
        <v>37</v>
      </c>
      <c r="C39" s="3023" t="s">
        <v>39</v>
      </c>
      <c r="D39" s="3185" t="s">
        <v>888</v>
      </c>
      <c r="E39" s="3185"/>
      <c r="F39" s="3184"/>
      <c r="G39" s="3089" t="s">
        <v>147</v>
      </c>
      <c r="H39" s="3340" t="s">
        <v>44</v>
      </c>
      <c r="I39" s="3370" t="s">
        <v>887</v>
      </c>
      <c r="J39" s="3183"/>
      <c r="K39" s="3072" t="s">
        <v>124</v>
      </c>
      <c r="L39" s="3071">
        <f>L43+L47+L51+L55+L58</f>
        <v>9993.7000000000007</v>
      </c>
      <c r="M39" s="3369"/>
      <c r="N39" s="3346"/>
      <c r="O39" s="3361"/>
      <c r="P39" s="2928"/>
      <c r="Q39" s="3067"/>
      <c r="R39" s="3055"/>
      <c r="S39" s="2928"/>
      <c r="T39" s="2928"/>
      <c r="U39" s="2928"/>
      <c r="V39" s="2928"/>
      <c r="W39" s="2928"/>
      <c r="X39" s="2928"/>
      <c r="Y39" s="2928"/>
    </row>
    <row r="40" spans="1:31" ht="15" customHeight="1" x14ac:dyDescent="0.2">
      <c r="A40" s="3263"/>
      <c r="B40" s="3077"/>
      <c r="C40" s="3023"/>
      <c r="D40" s="3178"/>
      <c r="E40" s="3178"/>
      <c r="F40" s="3177"/>
      <c r="G40" s="3019"/>
      <c r="H40" s="3335"/>
      <c r="I40" s="3368"/>
      <c r="J40" s="3017" t="s">
        <v>61</v>
      </c>
      <c r="K40" s="3175" t="s">
        <v>140</v>
      </c>
      <c r="L40" s="3320">
        <f>SUM(L48,L44,L52)</f>
        <v>0</v>
      </c>
      <c r="M40" s="3369"/>
      <c r="N40" s="3346"/>
      <c r="O40" s="3361"/>
      <c r="P40" s="2928"/>
      <c r="Q40" s="3067"/>
      <c r="R40" s="3055"/>
      <c r="S40" s="2928"/>
      <c r="T40" s="2928"/>
      <c r="U40" s="2928"/>
      <c r="V40" s="2928"/>
      <c r="W40" s="2928"/>
      <c r="X40" s="2928"/>
      <c r="Y40" s="2928"/>
    </row>
    <row r="41" spans="1:31" ht="17.25" customHeight="1" thickBot="1" x14ac:dyDescent="0.25">
      <c r="A41" s="3263"/>
      <c r="B41" s="3077"/>
      <c r="C41" s="3023"/>
      <c r="D41" s="3178"/>
      <c r="E41" s="3178"/>
      <c r="F41" s="3177"/>
      <c r="G41" s="3019"/>
      <c r="H41" s="3335"/>
      <c r="I41" s="3368"/>
      <c r="J41" s="3047"/>
      <c r="K41" s="3314" t="s">
        <v>141</v>
      </c>
      <c r="L41" s="3313">
        <f>L45+L49+L53+L56+L59</f>
        <v>0</v>
      </c>
      <c r="M41" s="3369"/>
      <c r="N41" s="3346"/>
      <c r="O41" s="3361"/>
      <c r="P41" s="2928"/>
      <c r="Q41" s="3067"/>
      <c r="R41" s="3055"/>
      <c r="S41" s="2928"/>
      <c r="T41" s="2928"/>
      <c r="U41" s="2928"/>
      <c r="V41" s="2928"/>
      <c r="W41" s="2928"/>
      <c r="X41" s="2928"/>
      <c r="Y41" s="2928"/>
    </row>
    <row r="42" spans="1:31" ht="15" customHeight="1" thickBot="1" x14ac:dyDescent="0.25">
      <c r="A42" s="3261"/>
      <c r="B42" s="3260"/>
      <c r="C42" s="3006"/>
      <c r="D42" s="3172"/>
      <c r="E42" s="3172"/>
      <c r="F42" s="3171"/>
      <c r="G42" s="3002"/>
      <c r="H42" s="3331"/>
      <c r="I42" s="3368"/>
      <c r="J42" s="3041"/>
      <c r="K42" s="3367" t="s">
        <v>33</v>
      </c>
      <c r="L42" s="3060">
        <f>SUM(L39:L41)</f>
        <v>9993.7000000000007</v>
      </c>
      <c r="M42" s="3366"/>
      <c r="N42" s="3343"/>
      <c r="O42" s="3359"/>
      <c r="P42" s="2928"/>
      <c r="Q42" s="3056"/>
      <c r="R42" s="3165"/>
      <c r="S42" s="2928"/>
      <c r="T42" s="2928"/>
      <c r="U42" s="2928"/>
      <c r="V42" s="2928"/>
      <c r="W42" s="2928"/>
      <c r="X42" s="2928"/>
      <c r="Y42" s="2928"/>
    </row>
    <row r="43" spans="1:31" ht="22.5" customHeight="1" x14ac:dyDescent="0.2">
      <c r="A43" s="3037" t="s">
        <v>37</v>
      </c>
      <c r="B43" s="3036" t="s">
        <v>37</v>
      </c>
      <c r="C43" s="3023" t="s">
        <v>39</v>
      </c>
      <c r="D43" s="3035" t="s">
        <v>37</v>
      </c>
      <c r="E43" s="3199"/>
      <c r="F43" s="3198" t="s">
        <v>886</v>
      </c>
      <c r="G43" s="3089" t="s">
        <v>147</v>
      </c>
      <c r="H43" s="3340" t="s">
        <v>44</v>
      </c>
      <c r="I43" s="3309">
        <v>9</v>
      </c>
      <c r="J43" s="3148" t="s">
        <v>61</v>
      </c>
      <c r="K43" s="3161" t="s">
        <v>124</v>
      </c>
      <c r="L43" s="3356">
        <v>4107.3</v>
      </c>
      <c r="M43" s="3351" t="s">
        <v>831</v>
      </c>
      <c r="N43" s="3350" t="s">
        <v>571</v>
      </c>
      <c r="O43" s="3365" t="s">
        <v>885</v>
      </c>
      <c r="P43" s="3365" t="s">
        <v>885</v>
      </c>
      <c r="Q43" s="3365" t="s">
        <v>885</v>
      </c>
      <c r="R43" s="3365" t="s">
        <v>885</v>
      </c>
      <c r="S43" s="3365" t="s">
        <v>885</v>
      </c>
      <c r="T43" s="3365" t="s">
        <v>885</v>
      </c>
      <c r="U43" s="3365" t="s">
        <v>885</v>
      </c>
      <c r="V43" s="3365" t="s">
        <v>885</v>
      </c>
      <c r="W43" s="3364" t="s">
        <v>885</v>
      </c>
      <c r="X43" s="3357"/>
      <c r="Y43" s="3357"/>
      <c r="AC43" s="3357"/>
      <c r="AD43" s="3357"/>
    </row>
    <row r="44" spans="1:31" ht="22.5" customHeight="1" x14ac:dyDescent="0.2">
      <c r="A44" s="3025"/>
      <c r="B44" s="3024"/>
      <c r="C44" s="3023"/>
      <c r="D44" s="3022"/>
      <c r="E44" s="3209"/>
      <c r="F44" s="3221"/>
      <c r="G44" s="3019"/>
      <c r="H44" s="3335"/>
      <c r="I44" s="3339"/>
      <c r="J44" s="3145"/>
      <c r="K44" s="3363" t="s">
        <v>140</v>
      </c>
      <c r="L44" s="3362">
        <v>0</v>
      </c>
      <c r="M44" s="3347"/>
      <c r="N44" s="3346"/>
      <c r="O44" s="3361"/>
      <c r="P44" s="3361"/>
      <c r="Q44" s="3361"/>
      <c r="R44" s="3361"/>
      <c r="S44" s="3361"/>
      <c r="T44" s="3361"/>
      <c r="U44" s="3361"/>
      <c r="V44" s="3361"/>
      <c r="W44" s="3360"/>
      <c r="X44" s="3357"/>
      <c r="Y44" s="3357"/>
    </row>
    <row r="45" spans="1:31" ht="19.5" customHeight="1" thickBot="1" x14ac:dyDescent="0.25">
      <c r="A45" s="3025"/>
      <c r="B45" s="3024"/>
      <c r="C45" s="3023"/>
      <c r="D45" s="3022"/>
      <c r="E45" s="3209"/>
      <c r="F45" s="3221"/>
      <c r="G45" s="3019"/>
      <c r="H45" s="3335"/>
      <c r="I45" s="3018"/>
      <c r="J45" s="3047"/>
      <c r="K45" s="3158" t="s">
        <v>141</v>
      </c>
      <c r="L45" s="3144">
        <v>0</v>
      </c>
      <c r="M45" s="3347"/>
      <c r="N45" s="3346"/>
      <c r="O45" s="3361"/>
      <c r="P45" s="3361"/>
      <c r="Q45" s="3361"/>
      <c r="R45" s="3361"/>
      <c r="S45" s="3361"/>
      <c r="T45" s="3361"/>
      <c r="U45" s="3361"/>
      <c r="V45" s="3361"/>
      <c r="W45" s="3360"/>
      <c r="X45" s="3357"/>
      <c r="Y45" s="3357"/>
    </row>
    <row r="46" spans="1:31" ht="20.25" customHeight="1" thickBot="1" x14ac:dyDescent="0.25">
      <c r="A46" s="3008"/>
      <c r="B46" s="3007"/>
      <c r="C46" s="3006"/>
      <c r="D46" s="3005"/>
      <c r="E46" s="3193"/>
      <c r="F46" s="3192"/>
      <c r="G46" s="3002"/>
      <c r="H46" s="3331"/>
      <c r="I46" s="3000"/>
      <c r="J46" s="3041"/>
      <c r="K46" s="2999" t="s">
        <v>33</v>
      </c>
      <c r="L46" s="2998">
        <f>SUM(L43:L45)</f>
        <v>4107.3</v>
      </c>
      <c r="M46" s="3344"/>
      <c r="N46" s="3343"/>
      <c r="O46" s="3359"/>
      <c r="P46" s="3359"/>
      <c r="Q46" s="3359"/>
      <c r="R46" s="3359"/>
      <c r="S46" s="3359"/>
      <c r="T46" s="3359"/>
      <c r="U46" s="3359"/>
      <c r="V46" s="3359"/>
      <c r="W46" s="3358"/>
      <c r="X46" s="3357"/>
      <c r="Y46" s="3357"/>
    </row>
    <row r="47" spans="1:31" ht="20.25" customHeight="1" x14ac:dyDescent="0.2">
      <c r="A47" s="3037" t="s">
        <v>37</v>
      </c>
      <c r="B47" s="3036" t="s">
        <v>37</v>
      </c>
      <c r="C47" s="3023" t="s">
        <v>39</v>
      </c>
      <c r="D47" s="3035" t="s">
        <v>39</v>
      </c>
      <c r="E47" s="3199"/>
      <c r="F47" s="3034" t="s">
        <v>884</v>
      </c>
      <c r="G47" s="3089" t="s">
        <v>147</v>
      </c>
      <c r="H47" s="3340" t="s">
        <v>44</v>
      </c>
      <c r="I47" s="3309">
        <v>9</v>
      </c>
      <c r="J47" s="3148" t="s">
        <v>61</v>
      </c>
      <c r="K47" s="3161" t="s">
        <v>124</v>
      </c>
      <c r="L47" s="3356">
        <v>320</v>
      </c>
      <c r="M47" s="3351" t="s">
        <v>831</v>
      </c>
      <c r="N47" s="3350" t="s">
        <v>571</v>
      </c>
      <c r="O47" s="3349" t="s">
        <v>883</v>
      </c>
      <c r="P47" s="3349" t="s">
        <v>883</v>
      </c>
      <c r="Q47" s="3349" t="s">
        <v>883</v>
      </c>
      <c r="R47" s="3349" t="s">
        <v>883</v>
      </c>
      <c r="S47" s="3349" t="s">
        <v>883</v>
      </c>
      <c r="T47" s="3349" t="s">
        <v>883</v>
      </c>
      <c r="U47" s="3349" t="s">
        <v>883</v>
      </c>
      <c r="V47" s="3349" t="s">
        <v>883</v>
      </c>
      <c r="W47" s="3348" t="s">
        <v>883</v>
      </c>
      <c r="X47" s="3341"/>
      <c r="Y47" s="3341"/>
      <c r="AE47" s="3355"/>
    </row>
    <row r="48" spans="1:31" ht="20.25" customHeight="1" x14ac:dyDescent="0.2">
      <c r="A48" s="3025"/>
      <c r="B48" s="3024"/>
      <c r="C48" s="3023"/>
      <c r="D48" s="3022"/>
      <c r="E48" s="3209"/>
      <c r="F48" s="3020"/>
      <c r="G48" s="3019"/>
      <c r="H48" s="3335"/>
      <c r="I48" s="3339"/>
      <c r="J48" s="3145"/>
      <c r="K48" s="3225" t="s">
        <v>140</v>
      </c>
      <c r="L48" s="3338">
        <v>0</v>
      </c>
      <c r="M48" s="3347"/>
      <c r="N48" s="3346"/>
      <c r="O48" s="3292"/>
      <c r="P48" s="3292"/>
      <c r="Q48" s="3292"/>
      <c r="R48" s="3292"/>
      <c r="S48" s="3292"/>
      <c r="T48" s="3292"/>
      <c r="U48" s="3292"/>
      <c r="V48" s="3292"/>
      <c r="W48" s="3345"/>
      <c r="X48" s="3341"/>
      <c r="Y48" s="3341"/>
      <c r="AE48" s="3355"/>
    </row>
    <row r="49" spans="1:31" ht="17.25" customHeight="1" x14ac:dyDescent="0.2">
      <c r="A49" s="3025"/>
      <c r="B49" s="3024"/>
      <c r="C49" s="3023"/>
      <c r="D49" s="3022"/>
      <c r="E49" s="3209"/>
      <c r="F49" s="3020"/>
      <c r="G49" s="3019"/>
      <c r="H49" s="3335"/>
      <c r="I49" s="3018"/>
      <c r="J49" s="3047"/>
      <c r="K49" s="3225" t="s">
        <v>141</v>
      </c>
      <c r="L49" s="3144">
        <v>0</v>
      </c>
      <c r="M49" s="3347"/>
      <c r="N49" s="3346"/>
      <c r="O49" s="3292"/>
      <c r="P49" s="3292"/>
      <c r="Q49" s="3292"/>
      <c r="R49" s="3292"/>
      <c r="S49" s="3292"/>
      <c r="T49" s="3292"/>
      <c r="U49" s="3292"/>
      <c r="V49" s="3292"/>
      <c r="W49" s="3345"/>
      <c r="X49" s="3341"/>
      <c r="Y49" s="3341"/>
      <c r="AE49" s="3355"/>
    </row>
    <row r="50" spans="1:31" ht="19.5" customHeight="1" thickBot="1" x14ac:dyDescent="0.25">
      <c r="A50" s="3008"/>
      <c r="B50" s="3007"/>
      <c r="C50" s="3006"/>
      <c r="D50" s="3005"/>
      <c r="E50" s="3193"/>
      <c r="F50" s="3003"/>
      <c r="G50" s="3002"/>
      <c r="H50" s="3331"/>
      <c r="I50" s="3000"/>
      <c r="J50" s="3041"/>
      <c r="K50" s="2999" t="s">
        <v>33</v>
      </c>
      <c r="L50" s="2998">
        <f>SUM(L47:L49)</f>
        <v>320</v>
      </c>
      <c r="M50" s="3344"/>
      <c r="N50" s="3343"/>
      <c r="O50" s="3289"/>
      <c r="P50" s="3289"/>
      <c r="Q50" s="3289"/>
      <c r="R50" s="3289"/>
      <c r="S50" s="3289"/>
      <c r="T50" s="3289"/>
      <c r="U50" s="3289"/>
      <c r="V50" s="3289"/>
      <c r="W50" s="3342"/>
      <c r="X50" s="3341"/>
      <c r="Y50" s="3341"/>
      <c r="AE50" s="3355"/>
    </row>
    <row r="51" spans="1:31" ht="15.75" customHeight="1" x14ac:dyDescent="0.2">
      <c r="A51" s="3037" t="s">
        <v>37</v>
      </c>
      <c r="B51" s="3036" t="s">
        <v>37</v>
      </c>
      <c r="C51" s="3023" t="s">
        <v>39</v>
      </c>
      <c r="D51" s="3035" t="s">
        <v>109</v>
      </c>
      <c r="E51" s="3199"/>
      <c r="F51" s="3034" t="s">
        <v>882</v>
      </c>
      <c r="G51" s="3089" t="s">
        <v>147</v>
      </c>
      <c r="H51" s="3340" t="s">
        <v>44</v>
      </c>
      <c r="I51" s="3033" t="s">
        <v>353</v>
      </c>
      <c r="J51" s="3148" t="s">
        <v>61</v>
      </c>
      <c r="K51" s="3161" t="s">
        <v>124</v>
      </c>
      <c r="L51" s="3354">
        <v>2984.8</v>
      </c>
      <c r="M51" s="3351" t="s">
        <v>831</v>
      </c>
      <c r="N51" s="3346" t="s">
        <v>571</v>
      </c>
      <c r="O51" s="3349" t="s">
        <v>881</v>
      </c>
      <c r="P51" s="3349" t="s">
        <v>881</v>
      </c>
      <c r="Q51" s="3349" t="s">
        <v>881</v>
      </c>
      <c r="R51" s="3349" t="s">
        <v>881</v>
      </c>
      <c r="S51" s="3349" t="s">
        <v>881</v>
      </c>
      <c r="T51" s="3349" t="s">
        <v>881</v>
      </c>
      <c r="U51" s="3349" t="s">
        <v>881</v>
      </c>
      <c r="V51" s="3349" t="s">
        <v>881</v>
      </c>
      <c r="W51" s="3348" t="s">
        <v>881</v>
      </c>
      <c r="X51" s="3341"/>
      <c r="Y51" s="3341"/>
      <c r="AE51" s="3321"/>
    </row>
    <row r="52" spans="1:31" ht="19.5" customHeight="1" x14ac:dyDescent="0.2">
      <c r="A52" s="3025"/>
      <c r="B52" s="3024"/>
      <c r="C52" s="3023"/>
      <c r="D52" s="3022"/>
      <c r="E52" s="3209"/>
      <c r="F52" s="3020"/>
      <c r="G52" s="3019"/>
      <c r="H52" s="3335"/>
      <c r="I52" s="3018"/>
      <c r="J52" s="3047"/>
      <c r="K52" s="3225" t="s">
        <v>140</v>
      </c>
      <c r="L52" s="3144">
        <v>0</v>
      </c>
      <c r="M52" s="3347"/>
      <c r="N52" s="3346"/>
      <c r="O52" s="3292"/>
      <c r="P52" s="3292"/>
      <c r="Q52" s="3292"/>
      <c r="R52" s="3292"/>
      <c r="S52" s="3292"/>
      <c r="T52" s="3292"/>
      <c r="U52" s="3292"/>
      <c r="V52" s="3292"/>
      <c r="W52" s="3345"/>
      <c r="X52" s="3341"/>
      <c r="Y52" s="3341"/>
      <c r="AE52" s="3321"/>
    </row>
    <row r="53" spans="1:31" ht="21.75" customHeight="1" thickBot="1" x14ac:dyDescent="0.25">
      <c r="A53" s="3025"/>
      <c r="B53" s="3024"/>
      <c r="C53" s="3023"/>
      <c r="D53" s="3022"/>
      <c r="E53" s="3209"/>
      <c r="F53" s="3020"/>
      <c r="G53" s="3019"/>
      <c r="H53" s="3335"/>
      <c r="I53" s="3018"/>
      <c r="J53" s="3047"/>
      <c r="K53" s="3158" t="s">
        <v>141</v>
      </c>
      <c r="L53" s="3144">
        <v>0</v>
      </c>
      <c r="M53" s="3347"/>
      <c r="N53" s="3346"/>
      <c r="O53" s="3292"/>
      <c r="P53" s="3292"/>
      <c r="Q53" s="3292"/>
      <c r="R53" s="3292"/>
      <c r="S53" s="3292"/>
      <c r="T53" s="3292"/>
      <c r="U53" s="3292"/>
      <c r="V53" s="3292"/>
      <c r="W53" s="3345"/>
      <c r="X53" s="3341"/>
      <c r="Y53" s="3341"/>
      <c r="AE53" s="3321"/>
    </row>
    <row r="54" spans="1:31" ht="29.25" customHeight="1" thickBot="1" x14ac:dyDescent="0.25">
      <c r="A54" s="3008"/>
      <c r="B54" s="3007"/>
      <c r="C54" s="3006"/>
      <c r="D54" s="3005"/>
      <c r="E54" s="3193"/>
      <c r="F54" s="3003"/>
      <c r="G54" s="3002"/>
      <c r="H54" s="3331"/>
      <c r="I54" s="3000"/>
      <c r="J54" s="3041"/>
      <c r="K54" s="2999" t="s">
        <v>33</v>
      </c>
      <c r="L54" s="2998">
        <f>SUM(L51:L53)</f>
        <v>2984.8</v>
      </c>
      <c r="M54" s="3344"/>
      <c r="N54" s="3343"/>
      <c r="O54" s="3289"/>
      <c r="P54" s="3289"/>
      <c r="Q54" s="3289"/>
      <c r="R54" s="3289"/>
      <c r="S54" s="3289"/>
      <c r="T54" s="3289"/>
      <c r="U54" s="3289"/>
      <c r="V54" s="3289"/>
      <c r="W54" s="3342"/>
      <c r="X54" s="3341"/>
      <c r="Y54" s="3341"/>
      <c r="AE54" s="3321"/>
    </row>
    <row r="55" spans="1:31" ht="15.75" customHeight="1" x14ac:dyDescent="0.2">
      <c r="A55" s="3037" t="s">
        <v>37</v>
      </c>
      <c r="B55" s="3036" t="s">
        <v>37</v>
      </c>
      <c r="C55" s="3265" t="s">
        <v>39</v>
      </c>
      <c r="D55" s="3035" t="s">
        <v>107</v>
      </c>
      <c r="E55" s="3199"/>
      <c r="F55" s="3198" t="s">
        <v>880</v>
      </c>
      <c r="G55" s="3089" t="s">
        <v>147</v>
      </c>
      <c r="H55" s="3353" t="s">
        <v>44</v>
      </c>
      <c r="I55" s="3309">
        <v>9</v>
      </c>
      <c r="J55" s="3352" t="s">
        <v>61</v>
      </c>
      <c r="K55" s="3031" t="s">
        <v>124</v>
      </c>
      <c r="L55" s="3030">
        <v>981.6</v>
      </c>
      <c r="M55" s="3351" t="s">
        <v>831</v>
      </c>
      <c r="N55" s="3350" t="s">
        <v>571</v>
      </c>
      <c r="O55" s="3349" t="s">
        <v>879</v>
      </c>
      <c r="P55" s="3349" t="s">
        <v>879</v>
      </c>
      <c r="Q55" s="3349" t="s">
        <v>879</v>
      </c>
      <c r="R55" s="3349" t="s">
        <v>879</v>
      </c>
      <c r="S55" s="3349" t="s">
        <v>879</v>
      </c>
      <c r="T55" s="3349" t="s">
        <v>879</v>
      </c>
      <c r="U55" s="3349" t="s">
        <v>879</v>
      </c>
      <c r="V55" s="3349" t="s">
        <v>879</v>
      </c>
      <c r="W55" s="3348" t="s">
        <v>879</v>
      </c>
      <c r="X55" s="3341"/>
      <c r="Y55" s="3341"/>
      <c r="AE55" s="3321"/>
    </row>
    <row r="56" spans="1:31" ht="17.25" customHeight="1" x14ac:dyDescent="0.2">
      <c r="A56" s="3025"/>
      <c r="B56" s="3024"/>
      <c r="C56" s="3023"/>
      <c r="D56" s="3022"/>
      <c r="E56" s="3209"/>
      <c r="F56" s="3221"/>
      <c r="G56" s="3019"/>
      <c r="H56" s="3335"/>
      <c r="I56" s="3018"/>
      <c r="J56" s="3047"/>
      <c r="K56" s="3225" t="s">
        <v>141</v>
      </c>
      <c r="L56" s="3144">
        <v>0</v>
      </c>
      <c r="M56" s="3347"/>
      <c r="N56" s="3346"/>
      <c r="O56" s="3292"/>
      <c r="P56" s="3292"/>
      <c r="Q56" s="3292"/>
      <c r="R56" s="3292"/>
      <c r="S56" s="3292"/>
      <c r="T56" s="3292"/>
      <c r="U56" s="3292"/>
      <c r="V56" s="3292"/>
      <c r="W56" s="3345"/>
      <c r="X56" s="3341"/>
      <c r="Y56" s="3341"/>
      <c r="AE56" s="3321"/>
    </row>
    <row r="57" spans="1:31" ht="21" customHeight="1" thickBot="1" x14ac:dyDescent="0.25">
      <c r="A57" s="3008"/>
      <c r="B57" s="3007"/>
      <c r="C57" s="3006"/>
      <c r="D57" s="3005"/>
      <c r="E57" s="3193"/>
      <c r="F57" s="3192"/>
      <c r="G57" s="3002"/>
      <c r="H57" s="3331"/>
      <c r="I57" s="3000"/>
      <c r="J57" s="3041"/>
      <c r="K57" s="2999" t="s">
        <v>33</v>
      </c>
      <c r="L57" s="2998">
        <f>SUM(L55:L56)</f>
        <v>981.6</v>
      </c>
      <c r="M57" s="3344"/>
      <c r="N57" s="3343"/>
      <c r="O57" s="3289"/>
      <c r="P57" s="3289"/>
      <c r="Q57" s="3289"/>
      <c r="R57" s="3289"/>
      <c r="S57" s="3289"/>
      <c r="T57" s="3289"/>
      <c r="U57" s="3289"/>
      <c r="V57" s="3289"/>
      <c r="W57" s="3342"/>
      <c r="X57" s="3341"/>
      <c r="Y57" s="3341"/>
      <c r="AE57" s="3321"/>
    </row>
    <row r="58" spans="1:31" ht="20.25" customHeight="1" x14ac:dyDescent="0.2">
      <c r="A58" s="3037" t="s">
        <v>37</v>
      </c>
      <c r="B58" s="3036" t="s">
        <v>37</v>
      </c>
      <c r="C58" s="3023" t="s">
        <v>39</v>
      </c>
      <c r="D58" s="3035" t="s">
        <v>102</v>
      </c>
      <c r="E58" s="3199"/>
      <c r="F58" s="3034" t="s">
        <v>878</v>
      </c>
      <c r="G58" s="3089" t="s">
        <v>147</v>
      </c>
      <c r="H58" s="3340" t="s">
        <v>44</v>
      </c>
      <c r="I58" s="3339"/>
      <c r="J58" s="3087"/>
      <c r="K58" s="3161" t="s">
        <v>124</v>
      </c>
      <c r="L58" s="3338">
        <v>1600</v>
      </c>
      <c r="M58" s="3070" t="s">
        <v>877</v>
      </c>
      <c r="N58" s="3069" t="s">
        <v>876</v>
      </c>
      <c r="O58" s="3337">
        <v>1800</v>
      </c>
      <c r="P58" s="2928"/>
      <c r="Q58" s="3327"/>
      <c r="R58" s="3336"/>
      <c r="S58" s="3325"/>
      <c r="T58" s="2928"/>
      <c r="U58" s="2928"/>
      <c r="V58" s="2928"/>
      <c r="W58" s="2928"/>
      <c r="X58" s="2928"/>
      <c r="Y58" s="2928"/>
      <c r="Z58" s="3026"/>
      <c r="AE58" s="3321"/>
    </row>
    <row r="59" spans="1:31" ht="17.25" customHeight="1" x14ac:dyDescent="0.2">
      <c r="A59" s="3025"/>
      <c r="B59" s="3024"/>
      <c r="C59" s="3023"/>
      <c r="D59" s="3022"/>
      <c r="E59" s="3209"/>
      <c r="F59" s="3020"/>
      <c r="G59" s="3019"/>
      <c r="H59" s="3335"/>
      <c r="I59" s="3018" t="s">
        <v>267</v>
      </c>
      <c r="J59" s="3145" t="s">
        <v>202</v>
      </c>
      <c r="K59" s="3225" t="s">
        <v>141</v>
      </c>
      <c r="L59" s="3144">
        <v>0</v>
      </c>
      <c r="M59" s="3256"/>
      <c r="N59" s="3334"/>
      <c r="O59" s="3333"/>
      <c r="P59" s="2928"/>
      <c r="Q59" s="3327"/>
      <c r="R59" s="3326"/>
      <c r="S59" s="3325"/>
      <c r="T59" s="2928"/>
      <c r="U59" s="3332"/>
      <c r="V59" s="2928"/>
      <c r="W59" s="2928"/>
      <c r="X59" s="2928"/>
      <c r="Y59" s="2928"/>
      <c r="AE59" s="3321"/>
    </row>
    <row r="60" spans="1:31" ht="30" customHeight="1" thickBot="1" x14ac:dyDescent="0.25">
      <c r="A60" s="3008"/>
      <c r="B60" s="3007"/>
      <c r="C60" s="3006"/>
      <c r="D60" s="3005"/>
      <c r="E60" s="3193"/>
      <c r="F60" s="3003"/>
      <c r="G60" s="3002"/>
      <c r="H60" s="3331"/>
      <c r="I60" s="3000"/>
      <c r="J60" s="3041"/>
      <c r="K60" s="3330" t="s">
        <v>33</v>
      </c>
      <c r="L60" s="3329">
        <f>SUM(L58:L59)</f>
        <v>1600</v>
      </c>
      <c r="M60" s="3059"/>
      <c r="N60" s="3058"/>
      <c r="O60" s="3328"/>
      <c r="P60" s="2928"/>
      <c r="Q60" s="3327"/>
      <c r="R60" s="3326"/>
      <c r="S60" s="3325"/>
      <c r="T60" s="2928"/>
      <c r="U60" s="2928"/>
      <c r="V60" s="2928"/>
      <c r="W60" s="2928"/>
      <c r="X60" s="2928"/>
      <c r="Y60" s="2928"/>
      <c r="AE60" s="3321"/>
    </row>
    <row r="61" spans="1:31" ht="26.45" customHeight="1" x14ac:dyDescent="0.2">
      <c r="A61" s="3267" t="s">
        <v>37</v>
      </c>
      <c r="B61" s="3266" t="s">
        <v>37</v>
      </c>
      <c r="C61" s="3023" t="s">
        <v>92</v>
      </c>
      <c r="D61" s="3185" t="s">
        <v>875</v>
      </c>
      <c r="E61" s="3185"/>
      <c r="F61" s="3184"/>
      <c r="G61" s="3089" t="s">
        <v>862</v>
      </c>
      <c r="H61" s="3324" t="s">
        <v>44</v>
      </c>
      <c r="I61" s="3132" t="s">
        <v>874</v>
      </c>
      <c r="J61" s="3017" t="s">
        <v>61</v>
      </c>
      <c r="K61" s="3072" t="s">
        <v>124</v>
      </c>
      <c r="L61" s="3071">
        <f>L66+L69+L72+L76</f>
        <v>2654.6</v>
      </c>
      <c r="M61" s="3323"/>
      <c r="N61" s="3322"/>
      <c r="O61" s="3210"/>
      <c r="P61" s="2928"/>
      <c r="Q61" s="3067"/>
      <c r="R61" s="3055"/>
      <c r="S61" s="2928"/>
      <c r="T61" s="2928"/>
      <c r="U61" s="2928"/>
      <c r="V61" s="2928"/>
      <c r="W61" s="2928"/>
      <c r="X61" s="2928"/>
      <c r="Y61" s="2928"/>
      <c r="AE61" s="3321"/>
    </row>
    <row r="62" spans="1:31" ht="38.25" x14ac:dyDescent="0.2">
      <c r="A62" s="3263"/>
      <c r="B62" s="3077"/>
      <c r="C62" s="3023"/>
      <c r="D62" s="3178"/>
      <c r="E62" s="3178"/>
      <c r="F62" s="3177"/>
      <c r="G62" s="3019"/>
      <c r="H62" s="3216"/>
      <c r="I62" s="3159"/>
      <c r="J62" s="3315"/>
      <c r="K62" s="3175" t="s">
        <v>140</v>
      </c>
      <c r="L62" s="3320">
        <f>L70+L77</f>
        <v>422.6</v>
      </c>
      <c r="M62" s="3319" t="s">
        <v>873</v>
      </c>
      <c r="N62" s="3028" t="s">
        <v>79</v>
      </c>
      <c r="O62" s="3038" t="s">
        <v>872</v>
      </c>
      <c r="P62" s="2928"/>
      <c r="Q62" s="3067"/>
      <c r="R62" s="3246"/>
      <c r="S62" s="2928"/>
      <c r="T62" s="2928"/>
      <c r="U62" s="2928"/>
      <c r="V62" s="2928"/>
      <c r="W62" s="2928"/>
      <c r="X62" s="2928"/>
      <c r="Y62" s="2928"/>
    </row>
    <row r="63" spans="1:31" x14ac:dyDescent="0.2">
      <c r="A63" s="3263"/>
      <c r="B63" s="3077"/>
      <c r="C63" s="3023"/>
      <c r="D63" s="3178"/>
      <c r="E63" s="3178"/>
      <c r="F63" s="3177"/>
      <c r="G63" s="3019"/>
      <c r="H63" s="3216"/>
      <c r="I63" s="3159"/>
      <c r="J63" s="3315"/>
      <c r="K63" s="3179" t="s">
        <v>40</v>
      </c>
      <c r="L63" s="3318">
        <f>L73</f>
        <v>0</v>
      </c>
      <c r="M63" s="3279"/>
      <c r="N63" s="3317"/>
      <c r="O63" s="3316"/>
      <c r="P63" s="2928"/>
      <c r="Q63" s="3067"/>
      <c r="R63" s="3246"/>
      <c r="S63" s="2928"/>
      <c r="T63" s="2928"/>
      <c r="U63" s="2928"/>
      <c r="V63" s="2928"/>
      <c r="W63" s="2928"/>
      <c r="X63" s="2928"/>
      <c r="Y63" s="2928"/>
    </row>
    <row r="64" spans="1:31" ht="13.15" customHeight="1" thickBot="1" x14ac:dyDescent="0.25">
      <c r="A64" s="3263"/>
      <c r="B64" s="3077"/>
      <c r="C64" s="3023"/>
      <c r="D64" s="3178"/>
      <c r="E64" s="3178"/>
      <c r="F64" s="3177"/>
      <c r="G64" s="3019"/>
      <c r="H64" s="3216"/>
      <c r="I64" s="3159"/>
      <c r="J64" s="3315"/>
      <c r="K64" s="3314" t="s">
        <v>141</v>
      </c>
      <c r="L64" s="3313">
        <f>L67+L74</f>
        <v>0</v>
      </c>
      <c r="M64" s="3298" t="s">
        <v>871</v>
      </c>
      <c r="N64" s="3275" t="s">
        <v>50</v>
      </c>
      <c r="O64" s="3297" t="s">
        <v>78</v>
      </c>
      <c r="P64" s="2928"/>
      <c r="Q64" s="3067"/>
      <c r="R64" s="3055"/>
      <c r="S64" s="2928"/>
      <c r="T64" s="2928"/>
      <c r="U64" s="2928"/>
      <c r="V64" s="2928"/>
      <c r="W64" s="2928"/>
      <c r="X64" s="2928"/>
      <c r="Y64" s="2928"/>
    </row>
    <row r="65" spans="1:25" ht="13.5" thickBot="1" x14ac:dyDescent="0.25">
      <c r="A65" s="3261"/>
      <c r="B65" s="3260"/>
      <c r="C65" s="3006"/>
      <c r="D65" s="3172"/>
      <c r="E65" s="3172"/>
      <c r="F65" s="3171"/>
      <c r="G65" s="3002"/>
      <c r="H65" s="3282"/>
      <c r="I65" s="3159"/>
      <c r="J65" s="3134"/>
      <c r="K65" s="3312" t="s">
        <v>33</v>
      </c>
      <c r="L65" s="3060">
        <f>SUM(L61:L64)</f>
        <v>3077.2</v>
      </c>
      <c r="M65" s="3311"/>
      <c r="N65" s="3269"/>
      <c r="O65" s="3289"/>
      <c r="P65" s="2928"/>
      <c r="Q65" s="3056"/>
      <c r="R65" s="3229"/>
      <c r="S65" s="2928"/>
      <c r="T65" s="2928"/>
      <c r="U65" s="2928"/>
      <c r="V65" s="2928"/>
      <c r="W65" s="2928"/>
      <c r="X65" s="2928"/>
      <c r="Y65" s="2928"/>
    </row>
    <row r="66" spans="1:25" ht="20.25" customHeight="1" x14ac:dyDescent="0.2">
      <c r="A66" s="3037" t="s">
        <v>37</v>
      </c>
      <c r="B66" s="3036" t="s">
        <v>37</v>
      </c>
      <c r="C66" s="3023" t="s">
        <v>92</v>
      </c>
      <c r="D66" s="3035" t="s">
        <v>37</v>
      </c>
      <c r="E66" s="3199"/>
      <c r="F66" s="3034" t="s">
        <v>870</v>
      </c>
      <c r="G66" s="3089" t="s">
        <v>862</v>
      </c>
      <c r="H66" s="3288" t="s">
        <v>44</v>
      </c>
      <c r="I66" s="3309">
        <v>9</v>
      </c>
      <c r="J66" s="3148" t="s">
        <v>61</v>
      </c>
      <c r="K66" s="3161" t="s">
        <v>124</v>
      </c>
      <c r="L66" s="3030">
        <v>6.7</v>
      </c>
      <c r="M66" s="3286" t="s">
        <v>869</v>
      </c>
      <c r="N66" s="3195" t="s">
        <v>50</v>
      </c>
      <c r="O66" s="3194" t="s">
        <v>295</v>
      </c>
      <c r="P66" s="2928"/>
      <c r="Q66" s="2928"/>
      <c r="R66" s="2928"/>
      <c r="S66" s="2928"/>
      <c r="T66" s="2928"/>
      <c r="U66" s="2928"/>
      <c r="V66" s="2928"/>
      <c r="W66" s="2928"/>
      <c r="X66" s="2928"/>
      <c r="Y66" s="2928"/>
    </row>
    <row r="67" spans="1:25" ht="20.25" customHeight="1" x14ac:dyDescent="0.2">
      <c r="A67" s="3025"/>
      <c r="B67" s="3024"/>
      <c r="C67" s="3023"/>
      <c r="D67" s="3022"/>
      <c r="E67" s="3209"/>
      <c r="F67" s="3020"/>
      <c r="G67" s="3019"/>
      <c r="H67" s="3216"/>
      <c r="I67" s="3018"/>
      <c r="J67" s="3047"/>
      <c r="K67" s="3225" t="s">
        <v>141</v>
      </c>
      <c r="L67" s="3144">
        <v>0</v>
      </c>
      <c r="M67" s="3039"/>
      <c r="N67" s="2996"/>
      <c r="O67" s="2995"/>
      <c r="P67" s="2928"/>
      <c r="Q67" s="2928"/>
      <c r="R67" s="2928"/>
      <c r="S67" s="2928"/>
      <c r="T67" s="2928"/>
      <c r="U67" s="2928"/>
      <c r="V67" s="2928"/>
      <c r="W67" s="2928"/>
      <c r="X67" s="2928"/>
      <c r="Y67" s="2928"/>
    </row>
    <row r="68" spans="1:25" ht="21.75" customHeight="1" thickBot="1" x14ac:dyDescent="0.25">
      <c r="A68" s="3008"/>
      <c r="B68" s="3007"/>
      <c r="C68" s="3006"/>
      <c r="D68" s="3005"/>
      <c r="E68" s="3193"/>
      <c r="F68" s="3003"/>
      <c r="G68" s="3002"/>
      <c r="H68" s="3282"/>
      <c r="I68" s="3000"/>
      <c r="J68" s="3041"/>
      <c r="K68" s="2999" t="s">
        <v>33</v>
      </c>
      <c r="L68" s="2998">
        <f>SUM(L66:L67)</f>
        <v>6.7</v>
      </c>
      <c r="M68" s="3188"/>
      <c r="N68" s="2996"/>
      <c r="O68" s="2995"/>
      <c r="P68" s="2928"/>
      <c r="Q68" s="2928"/>
      <c r="R68" s="2928"/>
      <c r="S68" s="2928"/>
      <c r="T68" s="2928"/>
      <c r="U68" s="2928"/>
      <c r="V68" s="2928"/>
      <c r="W68" s="2928"/>
      <c r="X68" s="2928"/>
      <c r="Y68" s="2928"/>
    </row>
    <row r="69" spans="1:25" ht="21" customHeight="1" x14ac:dyDescent="0.2">
      <c r="A69" s="3037" t="s">
        <v>37</v>
      </c>
      <c r="B69" s="3036" t="s">
        <v>37</v>
      </c>
      <c r="C69" s="3023" t="s">
        <v>92</v>
      </c>
      <c r="D69" s="3035" t="s">
        <v>39</v>
      </c>
      <c r="E69" s="3199"/>
      <c r="F69" s="3310" t="s">
        <v>868</v>
      </c>
      <c r="G69" s="3089" t="s">
        <v>862</v>
      </c>
      <c r="H69" s="3288" t="s">
        <v>44</v>
      </c>
      <c r="I69" s="3309">
        <v>9</v>
      </c>
      <c r="J69" s="3148" t="s">
        <v>61</v>
      </c>
      <c r="K69" s="3161" t="s">
        <v>124</v>
      </c>
      <c r="L69" s="3030">
        <v>195.5</v>
      </c>
      <c r="M69" s="3286" t="s">
        <v>831</v>
      </c>
      <c r="N69" s="3308" t="s">
        <v>571</v>
      </c>
      <c r="O69" s="3307" t="s">
        <v>867</v>
      </c>
      <c r="P69" s="2928"/>
      <c r="Q69" s="2928"/>
      <c r="R69" s="2928"/>
      <c r="S69" s="2928"/>
      <c r="T69" s="2928"/>
      <c r="U69" s="2928"/>
      <c r="V69" s="2928"/>
      <c r="W69" s="2928"/>
      <c r="X69" s="2928"/>
      <c r="Y69" s="2928"/>
    </row>
    <row r="70" spans="1:25" ht="17.25" customHeight="1" x14ac:dyDescent="0.2">
      <c r="A70" s="3025"/>
      <c r="B70" s="3024"/>
      <c r="C70" s="3023"/>
      <c r="D70" s="3022"/>
      <c r="E70" s="3209"/>
      <c r="F70" s="3306"/>
      <c r="G70" s="3019"/>
      <c r="H70" s="3216"/>
      <c r="I70" s="3018"/>
      <c r="J70" s="3047"/>
      <c r="K70" s="3225" t="s">
        <v>140</v>
      </c>
      <c r="L70" s="3144">
        <v>328.6</v>
      </c>
      <c r="M70" s="3039"/>
      <c r="N70" s="3305"/>
      <c r="O70" s="3304"/>
      <c r="P70" s="2928"/>
      <c r="Q70" s="2928"/>
      <c r="R70" s="2928"/>
      <c r="S70" s="2928"/>
      <c r="T70" s="2928"/>
      <c r="U70" s="2928"/>
      <c r="V70" s="2928"/>
      <c r="W70" s="2928"/>
      <c r="X70" s="2928"/>
      <c r="Y70" s="2928"/>
    </row>
    <row r="71" spans="1:25" ht="20.25" customHeight="1" thickBot="1" x14ac:dyDescent="0.25">
      <c r="A71" s="3008"/>
      <c r="B71" s="3007"/>
      <c r="C71" s="3006"/>
      <c r="D71" s="3005"/>
      <c r="E71" s="3193"/>
      <c r="F71" s="3303"/>
      <c r="G71" s="3002"/>
      <c r="H71" s="3282"/>
      <c r="I71" s="3000"/>
      <c r="J71" s="3041"/>
      <c r="K71" s="2999" t="s">
        <v>33</v>
      </c>
      <c r="L71" s="2998">
        <f>SUM(L69:L70)</f>
        <v>524.1</v>
      </c>
      <c r="M71" s="3302"/>
      <c r="N71" s="3301"/>
      <c r="O71" s="3300"/>
      <c r="P71" s="2928"/>
      <c r="Q71" s="2928"/>
      <c r="R71" s="2928"/>
      <c r="S71" s="2928"/>
      <c r="T71" s="2928"/>
      <c r="U71" s="2928"/>
      <c r="V71" s="2928"/>
      <c r="W71" s="2928"/>
      <c r="X71" s="2928"/>
      <c r="Y71" s="2928"/>
    </row>
    <row r="72" spans="1:25" ht="21" customHeight="1" x14ac:dyDescent="0.2">
      <c r="A72" s="3037" t="s">
        <v>37</v>
      </c>
      <c r="B72" s="3036" t="s">
        <v>37</v>
      </c>
      <c r="C72" s="3023" t="s">
        <v>92</v>
      </c>
      <c r="D72" s="3035" t="s">
        <v>109</v>
      </c>
      <c r="E72" s="3199"/>
      <c r="F72" s="3198" t="s">
        <v>866</v>
      </c>
      <c r="G72" s="3089" t="s">
        <v>862</v>
      </c>
      <c r="H72" s="3288" t="s">
        <v>44</v>
      </c>
      <c r="I72" s="3018" t="s">
        <v>353</v>
      </c>
      <c r="J72" s="3148" t="s">
        <v>61</v>
      </c>
      <c r="K72" s="3031" t="s">
        <v>124</v>
      </c>
      <c r="L72" s="3299">
        <v>2387.1</v>
      </c>
      <c r="M72" s="3298" t="s">
        <v>865</v>
      </c>
      <c r="N72" s="3275" t="s">
        <v>50</v>
      </c>
      <c r="O72" s="3297" t="s">
        <v>864</v>
      </c>
      <c r="P72" s="3009"/>
      <c r="Q72" s="2928"/>
      <c r="R72" s="3295"/>
      <c r="S72" s="2928"/>
      <c r="T72" s="2928"/>
      <c r="U72" s="2928"/>
      <c r="V72" s="2928"/>
      <c r="W72" s="2928"/>
      <c r="X72" s="2928"/>
      <c r="Y72" s="2928"/>
    </row>
    <row r="73" spans="1:25" ht="21" customHeight="1" x14ac:dyDescent="0.2">
      <c r="A73" s="3025"/>
      <c r="B73" s="3024"/>
      <c r="C73" s="3023"/>
      <c r="D73" s="3022"/>
      <c r="E73" s="3209"/>
      <c r="F73" s="3221"/>
      <c r="G73" s="3019"/>
      <c r="H73" s="3216"/>
      <c r="I73" s="3018"/>
      <c r="J73" s="3145"/>
      <c r="K73" s="3161" t="s">
        <v>40</v>
      </c>
      <c r="L73" s="3296">
        <v>0</v>
      </c>
      <c r="M73" s="3293"/>
      <c r="N73" s="3272"/>
      <c r="O73" s="3292"/>
      <c r="P73" s="3009"/>
      <c r="Q73" s="2928"/>
      <c r="R73" s="3295"/>
      <c r="S73" s="2928"/>
      <c r="T73" s="2928"/>
      <c r="U73" s="2928"/>
      <c r="V73" s="2928"/>
      <c r="W73" s="2928"/>
      <c r="X73" s="2928"/>
      <c r="Y73" s="2928"/>
    </row>
    <row r="74" spans="1:25" ht="21" customHeight="1" x14ac:dyDescent="0.2">
      <c r="A74" s="3025"/>
      <c r="B74" s="3024"/>
      <c r="C74" s="3023"/>
      <c r="D74" s="3022"/>
      <c r="E74" s="3209"/>
      <c r="F74" s="3221"/>
      <c r="G74" s="3019"/>
      <c r="H74" s="3216"/>
      <c r="I74" s="3018"/>
      <c r="J74" s="3145"/>
      <c r="K74" s="3225" t="s">
        <v>141</v>
      </c>
      <c r="L74" s="3294">
        <v>0</v>
      </c>
      <c r="M74" s="3293"/>
      <c r="N74" s="3272"/>
      <c r="O74" s="3292"/>
      <c r="P74" s="3026"/>
      <c r="Q74" s="2928"/>
      <c r="R74" s="2928"/>
      <c r="S74" s="2928"/>
      <c r="T74" s="2928"/>
      <c r="U74" s="2928"/>
      <c r="V74" s="2928"/>
      <c r="W74" s="2928"/>
      <c r="X74" s="2928"/>
      <c r="Y74" s="2928"/>
    </row>
    <row r="75" spans="1:25" ht="21" customHeight="1" thickBot="1" x14ac:dyDescent="0.25">
      <c r="A75" s="3008"/>
      <c r="B75" s="3007"/>
      <c r="C75" s="3006"/>
      <c r="D75" s="3005"/>
      <c r="E75" s="3193"/>
      <c r="F75" s="3192"/>
      <c r="G75" s="3002"/>
      <c r="H75" s="3282"/>
      <c r="I75" s="3000"/>
      <c r="J75" s="3041"/>
      <c r="K75" s="3281" t="s">
        <v>33</v>
      </c>
      <c r="L75" s="3291">
        <f>SUM(L72:L74)</f>
        <v>2387.1</v>
      </c>
      <c r="M75" s="3290"/>
      <c r="N75" s="3269"/>
      <c r="O75" s="3289"/>
      <c r="P75" s="3026"/>
      <c r="Q75" s="2928"/>
      <c r="R75" s="2928"/>
      <c r="S75" s="2928"/>
      <c r="T75" s="2928"/>
      <c r="U75" s="2928"/>
      <c r="V75" s="2928"/>
      <c r="W75" s="2928"/>
      <c r="X75" s="2928"/>
      <c r="Y75" s="2928"/>
    </row>
    <row r="76" spans="1:25" ht="21" customHeight="1" x14ac:dyDescent="0.2">
      <c r="A76" s="3037" t="s">
        <v>37</v>
      </c>
      <c r="B76" s="3036" t="s">
        <v>37</v>
      </c>
      <c r="C76" s="3023" t="s">
        <v>92</v>
      </c>
      <c r="D76" s="3035" t="s">
        <v>107</v>
      </c>
      <c r="E76" s="3283"/>
      <c r="F76" s="3212" t="s">
        <v>863</v>
      </c>
      <c r="G76" s="3089" t="s">
        <v>862</v>
      </c>
      <c r="H76" s="3288" t="s">
        <v>44</v>
      </c>
      <c r="I76" s="3018" t="s">
        <v>353</v>
      </c>
      <c r="J76" s="3148" t="s">
        <v>61</v>
      </c>
      <c r="K76" s="3031" t="s">
        <v>124</v>
      </c>
      <c r="L76" s="3287">
        <v>65.3</v>
      </c>
      <c r="M76" s="3286" t="s">
        <v>831</v>
      </c>
      <c r="N76" s="3136" t="s">
        <v>571</v>
      </c>
      <c r="O76" s="3203" t="s">
        <v>78</v>
      </c>
      <c r="P76" s="3026"/>
      <c r="Q76" s="2928"/>
      <c r="R76" s="2928"/>
      <c r="S76" s="2928"/>
      <c r="T76" s="2928"/>
      <c r="U76" s="2928"/>
      <c r="V76" s="2928"/>
      <c r="W76" s="2928"/>
      <c r="X76" s="2928"/>
      <c r="Y76" s="2928"/>
    </row>
    <row r="77" spans="1:25" ht="21" customHeight="1" x14ac:dyDescent="0.2">
      <c r="A77" s="3025"/>
      <c r="B77" s="3024"/>
      <c r="C77" s="3023"/>
      <c r="D77" s="3022"/>
      <c r="E77" s="3283"/>
      <c r="F77" s="3285"/>
      <c r="G77" s="3019"/>
      <c r="H77" s="3216"/>
      <c r="I77" s="3018"/>
      <c r="J77" s="3047"/>
      <c r="K77" s="3161" t="s">
        <v>140</v>
      </c>
      <c r="L77" s="3284">
        <v>94</v>
      </c>
      <c r="M77" s="3279"/>
      <c r="N77" s="3136"/>
      <c r="O77" s="3203"/>
      <c r="P77" s="3026"/>
      <c r="Q77" s="2928"/>
      <c r="R77" s="2928"/>
      <c r="S77" s="2928"/>
      <c r="T77" s="2928"/>
      <c r="U77" s="2928"/>
      <c r="V77" s="2928"/>
      <c r="W77" s="2928"/>
      <c r="X77" s="2928"/>
      <c r="Y77" s="2928"/>
    </row>
    <row r="78" spans="1:25" ht="21" customHeight="1" x14ac:dyDescent="0.2">
      <c r="A78" s="3025"/>
      <c r="B78" s="3024"/>
      <c r="C78" s="3023"/>
      <c r="D78" s="3022"/>
      <c r="E78" s="3283"/>
      <c r="F78" s="3285"/>
      <c r="G78" s="3019"/>
      <c r="H78" s="3216"/>
      <c r="I78" s="3018"/>
      <c r="J78" s="3047"/>
      <c r="K78" s="3225" t="s">
        <v>141</v>
      </c>
      <c r="L78" s="3284">
        <v>0</v>
      </c>
      <c r="M78" s="3279"/>
      <c r="N78" s="3136"/>
      <c r="O78" s="3203"/>
      <c r="P78" s="3026"/>
      <c r="Q78" s="2928"/>
      <c r="R78" s="2928"/>
      <c r="S78" s="2928"/>
      <c r="T78" s="2928"/>
      <c r="U78" s="2928"/>
      <c r="V78" s="2928"/>
      <c r="W78" s="2928"/>
      <c r="X78" s="2928"/>
      <c r="Y78" s="2928"/>
    </row>
    <row r="79" spans="1:25" ht="21" customHeight="1" thickBot="1" x14ac:dyDescent="0.25">
      <c r="A79" s="3008"/>
      <c r="B79" s="3007"/>
      <c r="C79" s="3006"/>
      <c r="D79" s="3005"/>
      <c r="E79" s="3283"/>
      <c r="F79" s="3208"/>
      <c r="G79" s="3002"/>
      <c r="H79" s="3282"/>
      <c r="I79" s="3018"/>
      <c r="J79" s="3047"/>
      <c r="K79" s="3281" t="s">
        <v>33</v>
      </c>
      <c r="L79" s="3280">
        <f>SUM(L76:L78)</f>
        <v>159.30000000000001</v>
      </c>
      <c r="M79" s="3279"/>
      <c r="N79" s="3136"/>
      <c r="O79" s="3203"/>
      <c r="P79" s="3026"/>
      <c r="Q79" s="2928"/>
      <c r="R79" s="2928"/>
      <c r="S79" s="2928"/>
      <c r="T79" s="2928"/>
      <c r="U79" s="2928"/>
      <c r="V79" s="2928"/>
      <c r="W79" s="2928"/>
      <c r="X79" s="2928"/>
      <c r="Y79" s="2928"/>
    </row>
    <row r="80" spans="1:25" ht="27.75" customHeight="1" x14ac:dyDescent="0.2">
      <c r="A80" s="3267" t="s">
        <v>37</v>
      </c>
      <c r="B80" s="3266" t="s">
        <v>37</v>
      </c>
      <c r="C80" s="3265" t="s">
        <v>87</v>
      </c>
      <c r="D80" s="3278" t="s">
        <v>858</v>
      </c>
      <c r="E80" s="3185"/>
      <c r="F80" s="3184"/>
      <c r="G80" s="3089" t="s">
        <v>861</v>
      </c>
      <c r="H80" s="3088" t="s">
        <v>44</v>
      </c>
      <c r="I80" s="3132" t="s">
        <v>43</v>
      </c>
      <c r="J80" s="225" t="s">
        <v>42</v>
      </c>
      <c r="K80" s="3072" t="s">
        <v>124</v>
      </c>
      <c r="L80" s="3071">
        <f>L85</f>
        <v>0</v>
      </c>
      <c r="M80" s="3242" t="s">
        <v>860</v>
      </c>
      <c r="N80" s="3085" t="s">
        <v>571</v>
      </c>
      <c r="O80" s="3277">
        <v>280</v>
      </c>
      <c r="P80" s="2928"/>
      <c r="Q80" s="2928"/>
      <c r="R80" s="2928"/>
      <c r="S80" s="2928"/>
      <c r="T80" s="2928"/>
      <c r="U80" s="2928"/>
      <c r="V80" s="2928"/>
      <c r="W80" s="2928"/>
      <c r="X80" s="2928"/>
      <c r="Y80" s="2928"/>
    </row>
    <row r="81" spans="1:31" ht="19.5" customHeight="1" x14ac:dyDescent="0.2">
      <c r="A81" s="3263"/>
      <c r="B81" s="3077"/>
      <c r="C81" s="3023"/>
      <c r="D81" s="3274"/>
      <c r="E81" s="3178"/>
      <c r="F81" s="3177"/>
      <c r="G81" s="3019"/>
      <c r="H81" s="3001"/>
      <c r="I81" s="3159"/>
      <c r="J81" s="1956"/>
      <c r="K81" s="3179" t="s">
        <v>40</v>
      </c>
      <c r="L81" s="3174">
        <f>L86</f>
        <v>0</v>
      </c>
      <c r="M81" s="3276" t="s">
        <v>859</v>
      </c>
      <c r="N81" s="3275" t="s">
        <v>50</v>
      </c>
      <c r="O81" s="3180">
        <v>1</v>
      </c>
      <c r="P81" s="2928"/>
      <c r="Q81" s="2928"/>
      <c r="R81" s="2928"/>
      <c r="S81" s="2928"/>
      <c r="T81" s="2928"/>
      <c r="U81" s="2928"/>
      <c r="V81" s="2928"/>
      <c r="W81" s="2928"/>
      <c r="X81" s="2928"/>
      <c r="Y81" s="2928"/>
    </row>
    <row r="82" spans="1:31" ht="19.5" customHeight="1" x14ac:dyDescent="0.2">
      <c r="A82" s="3263"/>
      <c r="B82" s="3077"/>
      <c r="C82" s="3023"/>
      <c r="D82" s="3274"/>
      <c r="E82" s="3178"/>
      <c r="F82" s="3177"/>
      <c r="G82" s="3019"/>
      <c r="H82" s="3001"/>
      <c r="I82" s="3159"/>
      <c r="J82" s="1956"/>
      <c r="K82" s="3179" t="s">
        <v>140</v>
      </c>
      <c r="L82" s="3174">
        <f>L87</f>
        <v>31.2</v>
      </c>
      <c r="M82" s="3273"/>
      <c r="N82" s="3272"/>
      <c r="O82" s="3166"/>
      <c r="P82" s="2928"/>
      <c r="Q82" s="2928"/>
      <c r="R82" s="2928"/>
      <c r="S82" s="2928"/>
      <c r="T82" s="2928"/>
      <c r="U82" s="2928"/>
      <c r="V82" s="2928"/>
      <c r="W82" s="2928"/>
      <c r="X82" s="2928"/>
      <c r="Y82" s="2928"/>
    </row>
    <row r="83" spans="1:31" ht="16.5" customHeight="1" x14ac:dyDescent="0.2">
      <c r="A83" s="3263"/>
      <c r="B83" s="3077"/>
      <c r="C83" s="3023"/>
      <c r="D83" s="3274"/>
      <c r="E83" s="3178"/>
      <c r="F83" s="3177"/>
      <c r="G83" s="3019"/>
      <c r="H83" s="3001"/>
      <c r="I83" s="3159"/>
      <c r="J83" s="1956"/>
      <c r="K83" s="3175" t="s">
        <v>141</v>
      </c>
      <c r="L83" s="3174">
        <f>L88</f>
        <v>0</v>
      </c>
      <c r="M83" s="3273"/>
      <c r="N83" s="3272"/>
      <c r="O83" s="3166"/>
      <c r="P83" s="2928"/>
      <c r="Q83" s="2928"/>
      <c r="R83" s="2928"/>
      <c r="S83" s="2928"/>
      <c r="T83" s="2928"/>
      <c r="U83" s="2928"/>
      <c r="V83" s="2928"/>
      <c r="W83" s="2928"/>
      <c r="X83" s="2928"/>
      <c r="Y83" s="2928"/>
    </row>
    <row r="84" spans="1:31" ht="24" customHeight="1" thickBot="1" x14ac:dyDescent="0.25">
      <c r="A84" s="3261"/>
      <c r="B84" s="3260"/>
      <c r="C84" s="3006"/>
      <c r="D84" s="3271"/>
      <c r="E84" s="3172"/>
      <c r="F84" s="3171"/>
      <c r="G84" s="3019"/>
      <c r="H84" s="3001"/>
      <c r="I84" s="3159"/>
      <c r="J84" s="1956"/>
      <c r="K84" s="3170" t="s">
        <v>33</v>
      </c>
      <c r="L84" s="3169">
        <f>SUM(L80:L83)</f>
        <v>31.2</v>
      </c>
      <c r="M84" s="3270"/>
      <c r="N84" s="3269"/>
      <c r="O84" s="3268"/>
      <c r="P84" s="2928"/>
      <c r="Q84" s="2928"/>
      <c r="R84" s="2928"/>
      <c r="S84" s="2928"/>
      <c r="T84" s="2928"/>
      <c r="U84" s="2928"/>
      <c r="V84" s="2928"/>
      <c r="W84" s="2928"/>
      <c r="X84" s="2928"/>
      <c r="Y84" s="2928"/>
    </row>
    <row r="85" spans="1:31" ht="17.25" customHeight="1" x14ac:dyDescent="0.2">
      <c r="A85" s="3267" t="s">
        <v>37</v>
      </c>
      <c r="B85" s="3266" t="s">
        <v>37</v>
      </c>
      <c r="C85" s="3265" t="s">
        <v>87</v>
      </c>
      <c r="D85" s="3035" t="s">
        <v>37</v>
      </c>
      <c r="E85" s="3199"/>
      <c r="F85" s="3264" t="s">
        <v>858</v>
      </c>
      <c r="G85" s="3019"/>
      <c r="H85" s="3001"/>
      <c r="I85" s="3159"/>
      <c r="J85" s="1956"/>
      <c r="K85" s="3031" t="s">
        <v>124</v>
      </c>
      <c r="L85" s="3030">
        <v>0</v>
      </c>
      <c r="M85" s="3256"/>
      <c r="N85" s="3136"/>
      <c r="O85" s="3255"/>
      <c r="P85" s="3026"/>
      <c r="Q85" s="2928"/>
      <c r="R85" s="2928"/>
      <c r="S85" s="2928"/>
      <c r="T85" s="2928"/>
      <c r="U85" s="2928"/>
      <c r="V85" s="2928"/>
      <c r="W85" s="2928"/>
      <c r="X85" s="2928"/>
      <c r="Y85" s="2928"/>
    </row>
    <row r="86" spans="1:31" ht="18.75" customHeight="1" x14ac:dyDescent="0.2">
      <c r="A86" s="3263"/>
      <c r="B86" s="3077"/>
      <c r="C86" s="3023"/>
      <c r="D86" s="3022"/>
      <c r="E86" s="3209"/>
      <c r="F86" s="3262"/>
      <c r="G86" s="3019"/>
      <c r="H86" s="3001"/>
      <c r="I86" s="3159"/>
      <c r="J86" s="1956"/>
      <c r="K86" s="3161" t="s">
        <v>40</v>
      </c>
      <c r="L86" s="3144">
        <v>0</v>
      </c>
      <c r="M86" s="3256"/>
      <c r="N86" s="3136"/>
      <c r="O86" s="3255"/>
      <c r="P86" s="2928"/>
      <c r="Q86" s="2928"/>
      <c r="R86" s="2928"/>
      <c r="S86" s="2928"/>
      <c r="T86" s="2928"/>
      <c r="U86" s="2928"/>
      <c r="V86" s="2928"/>
      <c r="W86" s="2928"/>
      <c r="X86" s="2928"/>
      <c r="Y86" s="2928"/>
    </row>
    <row r="87" spans="1:31" ht="21" customHeight="1" x14ac:dyDescent="0.2">
      <c r="A87" s="3263"/>
      <c r="B87" s="3077"/>
      <c r="C87" s="3023"/>
      <c r="D87" s="3022"/>
      <c r="E87" s="3209"/>
      <c r="F87" s="3262"/>
      <c r="G87" s="3019"/>
      <c r="H87" s="3001"/>
      <c r="I87" s="3159"/>
      <c r="J87" s="1956"/>
      <c r="K87" s="3161" t="s">
        <v>140</v>
      </c>
      <c r="L87" s="3144">
        <v>31.2</v>
      </c>
      <c r="M87" s="3256"/>
      <c r="N87" s="3136"/>
      <c r="O87" s="3255"/>
      <c r="P87" s="2928"/>
      <c r="Q87" s="2928"/>
      <c r="R87" s="2928"/>
      <c r="S87" s="2928"/>
      <c r="T87" s="2928"/>
      <c r="U87" s="2928"/>
      <c r="V87" s="2928"/>
      <c r="W87" s="2928"/>
      <c r="X87" s="2928"/>
      <c r="Y87" s="2928"/>
    </row>
    <row r="88" spans="1:31" ht="15" customHeight="1" x14ac:dyDescent="0.2">
      <c r="A88" s="3263"/>
      <c r="B88" s="3077"/>
      <c r="C88" s="3023"/>
      <c r="D88" s="3022"/>
      <c r="E88" s="3209"/>
      <c r="F88" s="3262"/>
      <c r="G88" s="3019"/>
      <c r="H88" s="3001"/>
      <c r="I88" s="3159"/>
      <c r="J88" s="1956"/>
      <c r="K88" s="3225" t="s">
        <v>141</v>
      </c>
      <c r="L88" s="3144">
        <v>0</v>
      </c>
      <c r="M88" s="3256"/>
      <c r="N88" s="3136"/>
      <c r="O88" s="3255"/>
      <c r="P88" s="2928"/>
      <c r="Q88" s="2928"/>
      <c r="R88" s="2928"/>
      <c r="S88" s="2928"/>
      <c r="T88" s="2928"/>
      <c r="U88" s="2928"/>
      <c r="V88" s="2928"/>
      <c r="W88" s="2928"/>
      <c r="X88" s="2928"/>
      <c r="Y88" s="2928"/>
    </row>
    <row r="89" spans="1:31" ht="15" customHeight="1" thickBot="1" x14ac:dyDescent="0.25">
      <c r="A89" s="3261"/>
      <c r="B89" s="3260"/>
      <c r="C89" s="3006"/>
      <c r="D89" s="3005"/>
      <c r="E89" s="3193"/>
      <c r="F89" s="3259"/>
      <c r="G89" s="3002"/>
      <c r="H89" s="3191"/>
      <c r="I89" s="3127"/>
      <c r="J89" s="218"/>
      <c r="K89" s="3258" t="s">
        <v>33</v>
      </c>
      <c r="L89" s="3257">
        <f>SUM(L85:L88)</f>
        <v>31.2</v>
      </c>
      <c r="M89" s="3256"/>
      <c r="N89" s="3136"/>
      <c r="O89" s="3255"/>
      <c r="P89" s="2928"/>
      <c r="Q89" s="2928"/>
      <c r="R89" s="2928"/>
      <c r="S89" s="2928"/>
      <c r="T89" s="2928"/>
      <c r="U89" s="2928"/>
      <c r="V89" s="2928"/>
      <c r="W89" s="2928"/>
      <c r="X89" s="2928"/>
      <c r="Y89" s="2928"/>
    </row>
    <row r="90" spans="1:31" ht="36" customHeight="1" thickBot="1" x14ac:dyDescent="0.25">
      <c r="A90" s="3126" t="s">
        <v>37</v>
      </c>
      <c r="B90" s="3125" t="s">
        <v>37</v>
      </c>
      <c r="C90" s="3254" t="s">
        <v>84</v>
      </c>
      <c r="D90" s="3185" t="s">
        <v>857</v>
      </c>
      <c r="E90" s="3185"/>
      <c r="F90" s="3184"/>
      <c r="G90" s="3089" t="s">
        <v>840</v>
      </c>
      <c r="H90" s="3227" t="s">
        <v>44</v>
      </c>
      <c r="I90" s="3033" t="s">
        <v>267</v>
      </c>
      <c r="J90" s="3253" t="s">
        <v>202</v>
      </c>
      <c r="K90" s="3252" t="s">
        <v>124</v>
      </c>
      <c r="L90" s="3251">
        <f>L95+L102+L99+L111+L108</f>
        <v>315</v>
      </c>
      <c r="M90" s="3096" t="s">
        <v>856</v>
      </c>
      <c r="N90" s="3095" t="s">
        <v>79</v>
      </c>
      <c r="O90" s="3250">
        <v>94</v>
      </c>
      <c r="P90" s="2928"/>
      <c r="Q90" s="3067"/>
      <c r="R90" s="3055"/>
      <c r="S90" s="2928"/>
      <c r="T90" s="2928"/>
      <c r="U90" s="2928"/>
      <c r="V90" s="2928"/>
      <c r="W90" s="2928"/>
      <c r="X90" s="2928"/>
      <c r="Y90" s="2928"/>
    </row>
    <row r="91" spans="1:31" ht="51.75" thickBot="1" x14ac:dyDescent="0.25">
      <c r="A91" s="3143"/>
      <c r="B91" s="3142"/>
      <c r="C91" s="3240"/>
      <c r="D91" s="3178"/>
      <c r="E91" s="3178"/>
      <c r="F91" s="3177"/>
      <c r="G91" s="3019"/>
      <c r="H91" s="3216"/>
      <c r="I91" s="3018" t="s">
        <v>353</v>
      </c>
      <c r="J91" s="3145" t="s">
        <v>61</v>
      </c>
      <c r="K91" s="3249" t="s">
        <v>140</v>
      </c>
      <c r="L91" s="3248">
        <f>L96+L100</f>
        <v>448.3</v>
      </c>
      <c r="M91" s="3247" t="s">
        <v>855</v>
      </c>
      <c r="N91" s="3136" t="s">
        <v>79</v>
      </c>
      <c r="O91" s="3135">
        <v>74</v>
      </c>
      <c r="P91" s="2928"/>
      <c r="Q91" s="3067"/>
      <c r="R91" s="3246"/>
      <c r="S91" s="2928"/>
      <c r="T91" s="2928"/>
      <c r="U91" s="2928"/>
      <c r="V91" s="2928"/>
      <c r="W91" s="2928"/>
      <c r="X91" s="2928"/>
      <c r="Y91" s="2928"/>
    </row>
    <row r="92" spans="1:31" ht="15.75" customHeight="1" x14ac:dyDescent="0.2">
      <c r="A92" s="3143"/>
      <c r="B92" s="3142"/>
      <c r="C92" s="3240"/>
      <c r="D92" s="3178"/>
      <c r="E92" s="3178"/>
      <c r="F92" s="3177"/>
      <c r="G92" s="3019"/>
      <c r="H92" s="3216"/>
      <c r="I92" s="3033" t="s">
        <v>681</v>
      </c>
      <c r="J92" s="3245" t="s">
        <v>98</v>
      </c>
      <c r="K92" s="3244" t="s">
        <v>141</v>
      </c>
      <c r="L92" s="3243">
        <f>L97</f>
        <v>0</v>
      </c>
      <c r="M92" s="3242" t="s">
        <v>854</v>
      </c>
      <c r="N92" s="3163" t="s">
        <v>834</v>
      </c>
      <c r="O92" s="3241"/>
      <c r="P92" s="2928"/>
      <c r="Q92" s="3235"/>
      <c r="R92" s="3234"/>
      <c r="S92" s="2928"/>
      <c r="T92" s="2928"/>
      <c r="U92" s="2928"/>
      <c r="V92" s="2928"/>
      <c r="W92" s="2928"/>
      <c r="X92" s="2928"/>
      <c r="Y92" s="2928"/>
    </row>
    <row r="93" spans="1:31" ht="13.15" customHeight="1" x14ac:dyDescent="0.2">
      <c r="A93" s="3143"/>
      <c r="B93" s="3142"/>
      <c r="C93" s="3240"/>
      <c r="D93" s="3178"/>
      <c r="E93" s="3178"/>
      <c r="F93" s="3177"/>
      <c r="G93" s="3019"/>
      <c r="H93" s="3216"/>
      <c r="I93" s="3018"/>
      <c r="J93" s="3047"/>
      <c r="K93" s="3239"/>
      <c r="L93" s="3238"/>
      <c r="M93" s="3237" t="s">
        <v>853</v>
      </c>
      <c r="N93" s="3181" t="s">
        <v>834</v>
      </c>
      <c r="O93" s="3236">
        <v>1</v>
      </c>
      <c r="P93" s="2928"/>
      <c r="Q93" s="3235"/>
      <c r="R93" s="3234"/>
      <c r="S93" s="2928"/>
      <c r="T93" s="2928"/>
      <c r="U93" s="2928"/>
      <c r="V93" s="2928"/>
      <c r="W93" s="2928"/>
      <c r="X93" s="2928"/>
      <c r="Y93" s="2928"/>
    </row>
    <row r="94" spans="1:31" ht="22.5" customHeight="1" thickBot="1" x14ac:dyDescent="0.25">
      <c r="A94" s="3120"/>
      <c r="B94" s="3119"/>
      <c r="C94" s="3233"/>
      <c r="D94" s="3172"/>
      <c r="E94" s="3172"/>
      <c r="F94" s="3171"/>
      <c r="G94" s="3002"/>
      <c r="H94" s="3232"/>
      <c r="I94" s="3000"/>
      <c r="J94" s="3041"/>
      <c r="K94" s="3061" t="s">
        <v>33</v>
      </c>
      <c r="L94" s="3169">
        <f>SUM(L90:L93)</f>
        <v>763.3</v>
      </c>
      <c r="M94" s="3168"/>
      <c r="N94" s="3231"/>
      <c r="O94" s="3230"/>
      <c r="P94" s="2928"/>
      <c r="Q94" s="3056"/>
      <c r="R94" s="3229"/>
      <c r="S94" s="2928"/>
      <c r="T94" s="2928"/>
      <c r="U94" s="2928"/>
      <c r="V94" s="2928"/>
      <c r="W94" s="2928"/>
      <c r="X94" s="2928"/>
      <c r="Y94" s="2928"/>
    </row>
    <row r="95" spans="1:31" ht="12.75" customHeight="1" x14ac:dyDescent="0.2">
      <c r="A95" s="3037" t="s">
        <v>37</v>
      </c>
      <c r="B95" s="3036" t="s">
        <v>37</v>
      </c>
      <c r="C95" s="3023" t="s">
        <v>84</v>
      </c>
      <c r="D95" s="3035" t="s">
        <v>37</v>
      </c>
      <c r="E95" s="3199"/>
      <c r="F95" s="3228" t="s">
        <v>852</v>
      </c>
      <c r="G95" s="3089" t="s">
        <v>840</v>
      </c>
      <c r="H95" s="3227" t="s">
        <v>44</v>
      </c>
      <c r="I95" s="3033" t="s">
        <v>267</v>
      </c>
      <c r="J95" s="3145" t="s">
        <v>202</v>
      </c>
      <c r="K95" s="3161" t="s">
        <v>124</v>
      </c>
      <c r="L95" s="3052">
        <v>200</v>
      </c>
      <c r="M95" s="3196" t="s">
        <v>831</v>
      </c>
      <c r="N95" s="3195" t="s">
        <v>571</v>
      </c>
      <c r="O95" s="3226" t="s">
        <v>851</v>
      </c>
      <c r="P95" s="2928"/>
      <c r="Q95" s="2928"/>
      <c r="R95" s="2928"/>
      <c r="S95" s="2928"/>
      <c r="T95" s="2928"/>
      <c r="U95" s="2928"/>
      <c r="V95" s="2928"/>
      <c r="W95" s="2928"/>
      <c r="X95" s="2928"/>
      <c r="Y95" s="2928"/>
    </row>
    <row r="96" spans="1:31" ht="14.25" customHeight="1" x14ac:dyDescent="0.2">
      <c r="A96" s="3025"/>
      <c r="B96" s="3024"/>
      <c r="C96" s="3023"/>
      <c r="D96" s="3022"/>
      <c r="E96" s="3209"/>
      <c r="F96" s="3223"/>
      <c r="G96" s="3019"/>
      <c r="H96" s="3216"/>
      <c r="I96" s="3018" t="s">
        <v>353</v>
      </c>
      <c r="J96" s="3148" t="s">
        <v>61</v>
      </c>
      <c r="K96" s="3225" t="s">
        <v>140</v>
      </c>
      <c r="L96" s="3224">
        <v>219</v>
      </c>
      <c r="M96" s="3039"/>
      <c r="N96" s="2996"/>
      <c r="O96" s="2995"/>
      <c r="P96" s="2928"/>
      <c r="Q96" s="2928"/>
      <c r="R96" s="2928"/>
      <c r="S96" s="2928"/>
      <c r="T96" s="2928"/>
      <c r="U96" s="2928"/>
      <c r="V96" s="2928"/>
      <c r="W96" s="2928"/>
      <c r="X96" s="2928"/>
      <c r="Y96" s="2928"/>
      <c r="AB96" s="3026"/>
      <c r="AE96" s="3026"/>
    </row>
    <row r="97" spans="1:25" ht="14.25" customHeight="1" thickBot="1" x14ac:dyDescent="0.25">
      <c r="A97" s="3025"/>
      <c r="B97" s="3024"/>
      <c r="C97" s="3023"/>
      <c r="D97" s="3022"/>
      <c r="E97" s="3209"/>
      <c r="F97" s="3223"/>
      <c r="G97" s="3019"/>
      <c r="H97" s="3216"/>
      <c r="I97" s="3018"/>
      <c r="J97" s="3047"/>
      <c r="K97" s="3158" t="s">
        <v>141</v>
      </c>
      <c r="L97" s="3046">
        <v>0</v>
      </c>
      <c r="M97" s="3039"/>
      <c r="N97" s="2996"/>
      <c r="O97" s="2995"/>
      <c r="P97" s="2928"/>
      <c r="Q97" s="2928"/>
      <c r="R97" s="2928"/>
      <c r="S97" s="2928"/>
      <c r="T97" s="2928"/>
      <c r="U97" s="2928"/>
      <c r="V97" s="2928"/>
      <c r="W97" s="2928"/>
      <c r="X97" s="2928"/>
      <c r="Y97" s="2928"/>
    </row>
    <row r="98" spans="1:25" ht="20.25" customHeight="1" thickBot="1" x14ac:dyDescent="0.25">
      <c r="A98" s="3008"/>
      <c r="B98" s="3007"/>
      <c r="C98" s="3006"/>
      <c r="D98" s="3005"/>
      <c r="E98" s="3193"/>
      <c r="F98" s="3222"/>
      <c r="G98" s="3002"/>
      <c r="H98" s="3216"/>
      <c r="I98" s="3000"/>
      <c r="J98" s="3041"/>
      <c r="K98" s="2999" t="s">
        <v>33</v>
      </c>
      <c r="L98" s="3040">
        <f>SUM(L95:L97)</f>
        <v>419</v>
      </c>
      <c r="M98" s="3039"/>
      <c r="N98" s="2996"/>
      <c r="O98" s="2995"/>
      <c r="P98" s="2928"/>
      <c r="Q98" s="2928"/>
      <c r="R98" s="2928"/>
      <c r="S98" s="2928"/>
      <c r="T98" s="2928"/>
      <c r="U98" s="2928"/>
      <c r="V98" s="2928"/>
      <c r="W98" s="2928"/>
      <c r="X98" s="2928"/>
      <c r="Y98" s="2928"/>
    </row>
    <row r="99" spans="1:25" ht="18" customHeight="1" x14ac:dyDescent="0.2">
      <c r="A99" s="3037" t="s">
        <v>37</v>
      </c>
      <c r="B99" s="3036" t="s">
        <v>37</v>
      </c>
      <c r="C99" s="3023" t="s">
        <v>84</v>
      </c>
      <c r="D99" s="3035" t="s">
        <v>39</v>
      </c>
      <c r="E99" s="3199"/>
      <c r="F99" s="3198" t="s">
        <v>850</v>
      </c>
      <c r="G99" s="3089" t="s">
        <v>840</v>
      </c>
      <c r="H99" s="3216"/>
      <c r="I99" s="3033" t="s">
        <v>353</v>
      </c>
      <c r="J99" s="3148" t="s">
        <v>61</v>
      </c>
      <c r="K99" s="3161" t="s">
        <v>124</v>
      </c>
      <c r="L99" s="3052">
        <v>65</v>
      </c>
      <c r="M99" s="3196" t="s">
        <v>831</v>
      </c>
      <c r="N99" s="3195" t="s">
        <v>571</v>
      </c>
      <c r="O99" s="3194" t="s">
        <v>849</v>
      </c>
      <c r="P99" s="2928"/>
      <c r="Q99" s="2928"/>
      <c r="R99" s="2928"/>
      <c r="S99" s="2928"/>
      <c r="T99" s="2928"/>
      <c r="U99" s="2928"/>
      <c r="V99" s="2928"/>
      <c r="W99" s="2928"/>
      <c r="X99" s="2928"/>
      <c r="Y99" s="2928"/>
    </row>
    <row r="100" spans="1:25" ht="18" customHeight="1" x14ac:dyDescent="0.2">
      <c r="A100" s="3025"/>
      <c r="B100" s="3024"/>
      <c r="C100" s="3023"/>
      <c r="D100" s="3022"/>
      <c r="E100" s="3209"/>
      <c r="F100" s="3221"/>
      <c r="G100" s="3019"/>
      <c r="H100" s="3216"/>
      <c r="I100" s="3018"/>
      <c r="J100" s="3145"/>
      <c r="K100" s="3161" t="s">
        <v>140</v>
      </c>
      <c r="L100" s="3220">
        <v>229.3</v>
      </c>
      <c r="M100" s="3205"/>
      <c r="N100" s="3204"/>
      <c r="O100" s="3203"/>
      <c r="P100" s="2928"/>
      <c r="Q100" s="2928"/>
      <c r="R100" s="2928"/>
      <c r="S100" s="2928"/>
      <c r="T100" s="2928"/>
      <c r="U100" s="2928"/>
      <c r="V100" s="2928"/>
      <c r="W100" s="2928"/>
      <c r="X100" s="2928"/>
      <c r="Y100" s="2928"/>
    </row>
    <row r="101" spans="1:25" ht="14.25" customHeight="1" thickBot="1" x14ac:dyDescent="0.25">
      <c r="A101" s="3008"/>
      <c r="B101" s="3007"/>
      <c r="C101" s="3006"/>
      <c r="D101" s="3005"/>
      <c r="E101" s="3193"/>
      <c r="F101" s="3192"/>
      <c r="G101" s="3002"/>
      <c r="H101" s="3216"/>
      <c r="I101" s="3000"/>
      <c r="J101" s="3041"/>
      <c r="K101" s="2999" t="s">
        <v>33</v>
      </c>
      <c r="L101" s="3040">
        <f>SUM(L99:L100)</f>
        <v>294.3</v>
      </c>
      <c r="M101" s="3188"/>
      <c r="N101" s="3187"/>
      <c r="O101" s="3186"/>
      <c r="P101" s="2928"/>
      <c r="Q101" s="2928"/>
      <c r="R101" s="2928"/>
      <c r="S101" s="2928"/>
      <c r="T101" s="2928"/>
      <c r="U101" s="2928"/>
      <c r="V101" s="2928"/>
      <c r="W101" s="2928"/>
      <c r="X101" s="2928"/>
      <c r="Y101" s="2928"/>
    </row>
    <row r="102" spans="1:25" ht="27" customHeight="1" x14ac:dyDescent="0.2">
      <c r="A102" s="3037" t="s">
        <v>37</v>
      </c>
      <c r="B102" s="3036" t="s">
        <v>37</v>
      </c>
      <c r="C102" s="3023" t="s">
        <v>84</v>
      </c>
      <c r="D102" s="3035" t="s">
        <v>109</v>
      </c>
      <c r="E102" s="3209"/>
      <c r="F102" s="3133" t="s">
        <v>848</v>
      </c>
      <c r="G102" s="3089" t="s">
        <v>840</v>
      </c>
      <c r="H102" s="3216"/>
      <c r="I102" s="3033" t="s">
        <v>353</v>
      </c>
      <c r="J102" s="3148" t="s">
        <v>61</v>
      </c>
      <c r="K102" s="3161" t="s">
        <v>124</v>
      </c>
      <c r="L102" s="3030">
        <v>0</v>
      </c>
      <c r="M102" s="3219" t="s">
        <v>847</v>
      </c>
      <c r="N102" s="3218" t="s">
        <v>834</v>
      </c>
      <c r="O102" s="3217">
        <v>1</v>
      </c>
      <c r="P102" s="3009"/>
      <c r="Q102" s="2928"/>
      <c r="R102" s="2928"/>
      <c r="S102" s="2928"/>
      <c r="T102" s="2928"/>
      <c r="U102" s="2928"/>
      <c r="V102" s="2928"/>
      <c r="W102" s="2928"/>
      <c r="X102" s="2928"/>
      <c r="Y102" s="2928"/>
    </row>
    <row r="103" spans="1:25" ht="21.75" customHeight="1" thickBot="1" x14ac:dyDescent="0.25">
      <c r="A103" s="3008"/>
      <c r="B103" s="3007"/>
      <c r="C103" s="3006"/>
      <c r="D103" s="3005"/>
      <c r="E103" s="3209"/>
      <c r="F103" s="3141"/>
      <c r="G103" s="3002"/>
      <c r="H103" s="3216"/>
      <c r="I103" s="3000"/>
      <c r="J103" s="3190"/>
      <c r="K103" s="2999" t="s">
        <v>33</v>
      </c>
      <c r="L103" s="3206">
        <f>SUM(L102)</f>
        <v>0</v>
      </c>
      <c r="M103" s="3215"/>
      <c r="N103" s="3214"/>
      <c r="O103" s="3213"/>
      <c r="P103" s="2928"/>
      <c r="Q103" s="2928"/>
      <c r="R103" s="2928"/>
      <c r="S103" s="2928"/>
      <c r="T103" s="2928"/>
      <c r="U103" s="2928"/>
      <c r="V103" s="2928"/>
      <c r="W103" s="2928"/>
      <c r="X103" s="2928"/>
      <c r="Y103" s="2928"/>
    </row>
    <row r="104" spans="1:25" ht="15.75" hidden="1" customHeight="1" x14ac:dyDescent="0.2">
      <c r="A104" s="3037" t="s">
        <v>37</v>
      </c>
      <c r="B104" s="3036" t="s">
        <v>37</v>
      </c>
      <c r="C104" s="3023" t="s">
        <v>84</v>
      </c>
      <c r="D104" s="3035" t="s">
        <v>107</v>
      </c>
      <c r="E104" s="3209"/>
      <c r="F104" s="3212" t="s">
        <v>846</v>
      </c>
      <c r="G104" s="3089" t="s">
        <v>840</v>
      </c>
      <c r="H104" s="3088" t="s">
        <v>44</v>
      </c>
      <c r="I104" s="3033" t="s">
        <v>681</v>
      </c>
      <c r="J104" s="3183" t="s">
        <v>98</v>
      </c>
      <c r="K104" s="3161" t="s">
        <v>161</v>
      </c>
      <c r="L104" s="3030">
        <v>0</v>
      </c>
      <c r="M104" s="3207" t="s">
        <v>844</v>
      </c>
      <c r="N104" s="3211" t="s">
        <v>843</v>
      </c>
      <c r="O104" s="3210"/>
      <c r="P104" s="2928"/>
      <c r="Q104" s="2928"/>
      <c r="R104" s="2928"/>
      <c r="S104" s="2928"/>
      <c r="T104" s="2928"/>
      <c r="U104" s="2928"/>
      <c r="V104" s="2928"/>
      <c r="W104" s="2928"/>
      <c r="X104" s="2928"/>
      <c r="Y104" s="2928"/>
    </row>
    <row r="105" spans="1:25" ht="15.75" hidden="1" customHeight="1" thickBot="1" x14ac:dyDescent="0.25">
      <c r="A105" s="3008"/>
      <c r="B105" s="3007"/>
      <c r="C105" s="3006"/>
      <c r="D105" s="3005"/>
      <c r="E105" s="3209"/>
      <c r="F105" s="3208"/>
      <c r="G105" s="3002"/>
      <c r="H105" s="3001"/>
      <c r="I105" s="3000"/>
      <c r="J105" s="3041"/>
      <c r="K105" s="2999" t="s">
        <v>33</v>
      </c>
      <c r="L105" s="3206">
        <f>SUM(L104)</f>
        <v>0</v>
      </c>
      <c r="M105" s="3188"/>
      <c r="N105" s="3187"/>
      <c r="O105" s="3186"/>
      <c r="P105" s="2928"/>
      <c r="Q105" s="2928"/>
      <c r="R105" s="2928"/>
      <c r="S105" s="2928"/>
      <c r="T105" s="2928"/>
      <c r="U105" s="2928"/>
      <c r="V105" s="2928"/>
      <c r="W105" s="2928"/>
      <c r="X105" s="2928"/>
      <c r="Y105" s="2928"/>
    </row>
    <row r="106" spans="1:25" ht="19.5" hidden="1" customHeight="1" x14ac:dyDescent="0.2">
      <c r="A106" s="3037" t="s">
        <v>37</v>
      </c>
      <c r="B106" s="3036" t="s">
        <v>37</v>
      </c>
      <c r="C106" s="3023" t="s">
        <v>84</v>
      </c>
      <c r="D106" s="3035" t="s">
        <v>102</v>
      </c>
      <c r="E106" s="3199"/>
      <c r="F106" s="3198" t="s">
        <v>845</v>
      </c>
      <c r="G106" s="3089" t="s">
        <v>840</v>
      </c>
      <c r="H106" s="3001"/>
      <c r="I106" s="3018" t="s">
        <v>681</v>
      </c>
      <c r="J106" s="3183" t="s">
        <v>98</v>
      </c>
      <c r="K106" s="3161" t="s">
        <v>161</v>
      </c>
      <c r="L106" s="3030">
        <v>0</v>
      </c>
      <c r="M106" s="3207" t="s">
        <v>844</v>
      </c>
      <c r="N106" s="3204" t="s">
        <v>843</v>
      </c>
      <c r="O106" s="3203"/>
      <c r="P106" s="2928"/>
      <c r="Q106" s="2928"/>
      <c r="R106" s="2928"/>
      <c r="S106" s="2928"/>
      <c r="T106" s="2928"/>
      <c r="U106" s="2928"/>
      <c r="V106" s="2928"/>
      <c r="W106" s="2928"/>
      <c r="X106" s="2928"/>
      <c r="Y106" s="2928"/>
    </row>
    <row r="107" spans="1:25" ht="15.75" hidden="1" customHeight="1" thickBot="1" x14ac:dyDescent="0.25">
      <c r="A107" s="3008"/>
      <c r="B107" s="3007"/>
      <c r="C107" s="3006"/>
      <c r="D107" s="3005"/>
      <c r="E107" s="3193"/>
      <c r="F107" s="3192"/>
      <c r="G107" s="3002"/>
      <c r="H107" s="3001"/>
      <c r="I107" s="3018"/>
      <c r="J107" s="3047"/>
      <c r="K107" s="2999" t="s">
        <v>33</v>
      </c>
      <c r="L107" s="3206">
        <f>SUM(L106)</f>
        <v>0</v>
      </c>
      <c r="M107" s="3205"/>
      <c r="N107" s="3204"/>
      <c r="O107" s="3203"/>
      <c r="P107" s="2928"/>
      <c r="Q107" s="2928"/>
      <c r="R107" s="2928"/>
      <c r="S107" s="2928"/>
      <c r="T107" s="2928"/>
      <c r="U107" s="2928"/>
      <c r="V107" s="2928"/>
      <c r="W107" s="2928"/>
      <c r="X107" s="2928"/>
      <c r="Y107" s="2928"/>
    </row>
    <row r="108" spans="1:25" ht="15.75" customHeight="1" x14ac:dyDescent="0.2">
      <c r="A108" s="3037" t="s">
        <v>37</v>
      </c>
      <c r="B108" s="3036" t="s">
        <v>37</v>
      </c>
      <c r="C108" s="3023" t="s">
        <v>84</v>
      </c>
      <c r="D108" s="3035" t="s">
        <v>96</v>
      </c>
      <c r="E108" s="3199"/>
      <c r="F108" s="3198" t="s">
        <v>842</v>
      </c>
      <c r="G108" s="3089" t="s">
        <v>840</v>
      </c>
      <c r="H108" s="3001"/>
      <c r="I108" s="3033" t="s">
        <v>681</v>
      </c>
      <c r="J108" s="3032"/>
      <c r="K108" s="3161" t="s">
        <v>124</v>
      </c>
      <c r="L108" s="3202">
        <v>30</v>
      </c>
      <c r="M108" s="3196"/>
      <c r="N108" s="3195"/>
      <c r="O108" s="3194"/>
      <c r="P108" s="2928"/>
      <c r="Q108" s="2928"/>
      <c r="R108" s="2928"/>
      <c r="S108" s="2928"/>
      <c r="T108" s="2928"/>
      <c r="U108" s="2928"/>
      <c r="V108" s="2928"/>
      <c r="W108" s="2928"/>
      <c r="X108" s="2928"/>
      <c r="Y108" s="2928"/>
    </row>
    <row r="109" spans="1:25" ht="18" customHeight="1" thickBot="1" x14ac:dyDescent="0.25">
      <c r="A109" s="3008"/>
      <c r="B109" s="3007"/>
      <c r="C109" s="3006"/>
      <c r="D109" s="3005"/>
      <c r="E109" s="3193"/>
      <c r="F109" s="3192"/>
      <c r="G109" s="3002"/>
      <c r="H109" s="3001"/>
      <c r="I109" s="3000"/>
      <c r="J109" s="3201"/>
      <c r="K109" s="2999" t="s">
        <v>33</v>
      </c>
      <c r="L109" s="3200">
        <f>SUM(L108)</f>
        <v>30</v>
      </c>
      <c r="M109" s="3188"/>
      <c r="N109" s="3187"/>
      <c r="O109" s="3186"/>
      <c r="P109" s="2928"/>
      <c r="Q109" s="2928"/>
      <c r="R109" s="2928"/>
      <c r="S109" s="2928"/>
      <c r="T109" s="2928"/>
      <c r="U109" s="2928"/>
      <c r="V109" s="2928"/>
      <c r="W109" s="2928"/>
      <c r="X109" s="2928"/>
      <c r="Y109" s="2928"/>
    </row>
    <row r="110" spans="1:25" ht="12.75" customHeight="1" thickBot="1" x14ac:dyDescent="0.25">
      <c r="A110" s="3037" t="s">
        <v>37</v>
      </c>
      <c r="B110" s="3036" t="s">
        <v>37</v>
      </c>
      <c r="C110" s="3023" t="s">
        <v>84</v>
      </c>
      <c r="D110" s="3035" t="s">
        <v>92</v>
      </c>
      <c r="E110" s="3199"/>
      <c r="F110" s="3198" t="s">
        <v>841</v>
      </c>
      <c r="G110" s="3089" t="s">
        <v>840</v>
      </c>
      <c r="H110" s="3001"/>
      <c r="I110" s="3033" t="s">
        <v>353</v>
      </c>
      <c r="J110" s="3148" t="s">
        <v>61</v>
      </c>
      <c r="K110" s="3161" t="s">
        <v>124</v>
      </c>
      <c r="L110" s="3197">
        <v>20</v>
      </c>
      <c r="M110" s="3196"/>
      <c r="N110" s="3195"/>
      <c r="O110" s="3194"/>
      <c r="P110" s="3009"/>
      <c r="Q110" s="2928"/>
      <c r="R110" s="2928"/>
      <c r="S110" s="2928"/>
      <c r="T110" s="2928"/>
      <c r="U110" s="2928"/>
      <c r="V110" s="2928"/>
      <c r="W110" s="2928"/>
      <c r="X110" s="2928"/>
      <c r="Y110" s="2928"/>
    </row>
    <row r="111" spans="1:25" ht="18" customHeight="1" thickBot="1" x14ac:dyDescent="0.25">
      <c r="A111" s="3008"/>
      <c r="B111" s="3007"/>
      <c r="C111" s="3006"/>
      <c r="D111" s="3005"/>
      <c r="E111" s="3193"/>
      <c r="F111" s="3192"/>
      <c r="G111" s="3002"/>
      <c r="H111" s="3191"/>
      <c r="I111" s="3000"/>
      <c r="J111" s="3190"/>
      <c r="K111" s="2999" t="s">
        <v>33</v>
      </c>
      <c r="L111" s="3189">
        <f>SUM(L110)</f>
        <v>20</v>
      </c>
      <c r="M111" s="3188"/>
      <c r="N111" s="3187"/>
      <c r="O111" s="3186"/>
      <c r="P111" s="2928"/>
      <c r="Q111" s="2928"/>
      <c r="R111" s="2928"/>
      <c r="S111" s="2928"/>
      <c r="T111" s="2928"/>
      <c r="U111" s="2928"/>
      <c r="V111" s="2928"/>
      <c r="W111" s="2928"/>
      <c r="X111" s="2928"/>
      <c r="Y111" s="2928"/>
    </row>
    <row r="112" spans="1:25" ht="19.5" customHeight="1" x14ac:dyDescent="0.2">
      <c r="A112" s="3126" t="s">
        <v>37</v>
      </c>
      <c r="B112" s="3125" t="s">
        <v>37</v>
      </c>
      <c r="C112" s="3092" t="s">
        <v>72</v>
      </c>
      <c r="D112" s="3185" t="s">
        <v>839</v>
      </c>
      <c r="E112" s="3185"/>
      <c r="F112" s="3184"/>
      <c r="G112" s="3089" t="s">
        <v>825</v>
      </c>
      <c r="H112" s="3088" t="s">
        <v>44</v>
      </c>
      <c r="I112" s="3074" t="s">
        <v>838</v>
      </c>
      <c r="J112" s="3183"/>
      <c r="K112" s="3072" t="s">
        <v>124</v>
      </c>
      <c r="L112" s="3071">
        <f>L117+L121+L125+L127</f>
        <v>1350.8</v>
      </c>
      <c r="M112" s="3182" t="s">
        <v>837</v>
      </c>
      <c r="N112" s="3085" t="s">
        <v>79</v>
      </c>
      <c r="O112" s="3162">
        <v>99</v>
      </c>
      <c r="P112" s="2928"/>
      <c r="Q112" s="3067"/>
      <c r="R112" s="3055"/>
      <c r="S112" s="2928"/>
      <c r="T112" s="2928"/>
      <c r="U112" s="2928"/>
      <c r="V112" s="2928"/>
      <c r="W112" s="2928"/>
      <c r="X112" s="2928"/>
      <c r="Y112" s="2928"/>
    </row>
    <row r="113" spans="1:25" ht="20.25" customHeight="1" x14ac:dyDescent="0.2">
      <c r="A113" s="3143"/>
      <c r="B113" s="3142"/>
      <c r="C113" s="3065"/>
      <c r="D113" s="3178"/>
      <c r="E113" s="3178"/>
      <c r="F113" s="3177"/>
      <c r="G113" s="3019"/>
      <c r="H113" s="3001"/>
      <c r="I113" s="3176"/>
      <c r="J113" s="3148" t="s">
        <v>61</v>
      </c>
      <c r="K113" s="3175" t="s">
        <v>140</v>
      </c>
      <c r="L113" s="3174">
        <f>L123</f>
        <v>125.2</v>
      </c>
      <c r="M113" s="3173"/>
      <c r="N113" s="3181"/>
      <c r="O113" s="3180"/>
      <c r="P113" s="2928"/>
      <c r="Q113" s="3067"/>
      <c r="R113" s="3055"/>
      <c r="S113" s="2928"/>
      <c r="T113" s="2928"/>
      <c r="U113" s="2928"/>
      <c r="V113" s="2928"/>
      <c r="W113" s="2928"/>
      <c r="X113" s="2928"/>
      <c r="Y113" s="2928"/>
    </row>
    <row r="114" spans="1:25" ht="18.75" customHeight="1" x14ac:dyDescent="0.2">
      <c r="A114" s="3143"/>
      <c r="B114" s="3142"/>
      <c r="C114" s="3065"/>
      <c r="D114" s="3178"/>
      <c r="E114" s="3178"/>
      <c r="F114" s="3177"/>
      <c r="G114" s="3019"/>
      <c r="H114" s="3001"/>
      <c r="I114" s="3176"/>
      <c r="J114" s="3047"/>
      <c r="K114" s="3179" t="s">
        <v>40</v>
      </c>
      <c r="L114" s="3174">
        <f>L118</f>
        <v>3451.1</v>
      </c>
      <c r="M114" s="3173"/>
      <c r="N114" s="3167"/>
      <c r="O114" s="3166"/>
      <c r="P114" s="2928"/>
      <c r="Q114" s="3067"/>
      <c r="R114" s="3055"/>
      <c r="S114" s="2928"/>
      <c r="T114" s="2928"/>
      <c r="U114" s="2928"/>
      <c r="V114" s="2928"/>
      <c r="W114" s="2928"/>
      <c r="X114" s="2928"/>
      <c r="Y114" s="2928"/>
    </row>
    <row r="115" spans="1:25" ht="10.5" customHeight="1" x14ac:dyDescent="0.2">
      <c r="A115" s="3143"/>
      <c r="B115" s="3142"/>
      <c r="C115" s="3065"/>
      <c r="D115" s="3178"/>
      <c r="E115" s="3178"/>
      <c r="F115" s="3177"/>
      <c r="G115" s="3019"/>
      <c r="H115" s="3001"/>
      <c r="I115" s="3176"/>
      <c r="J115" s="3047"/>
      <c r="K115" s="3175" t="s">
        <v>141</v>
      </c>
      <c r="L115" s="3174">
        <f>L119+L122</f>
        <v>0</v>
      </c>
      <c r="M115" s="3173"/>
      <c r="N115" s="3167"/>
      <c r="O115" s="3166"/>
      <c r="P115" s="2928"/>
      <c r="Q115" s="3067"/>
      <c r="R115" s="3055"/>
      <c r="S115" s="2928"/>
      <c r="T115" s="2928"/>
      <c r="U115" s="2928"/>
      <c r="V115" s="2928"/>
      <c r="W115" s="2928"/>
      <c r="X115" s="2928"/>
      <c r="Y115" s="2928"/>
    </row>
    <row r="116" spans="1:25" ht="13.5" customHeight="1" thickBot="1" x14ac:dyDescent="0.25">
      <c r="A116" s="3120"/>
      <c r="B116" s="3119"/>
      <c r="C116" s="3118"/>
      <c r="D116" s="3172"/>
      <c r="E116" s="3172"/>
      <c r="F116" s="3171"/>
      <c r="G116" s="3002"/>
      <c r="H116" s="3001"/>
      <c r="I116" s="3062"/>
      <c r="J116" s="3041"/>
      <c r="K116" s="3170" t="s">
        <v>33</v>
      </c>
      <c r="L116" s="3169">
        <f>SUM(L112:L115)</f>
        <v>4927.1000000000004</v>
      </c>
      <c r="M116" s="3168"/>
      <c r="N116" s="3167"/>
      <c r="O116" s="3166"/>
      <c r="P116" s="2928"/>
      <c r="Q116" s="3056"/>
      <c r="R116" s="3165"/>
      <c r="S116" s="2928"/>
      <c r="T116" s="2928"/>
      <c r="U116" s="2928"/>
      <c r="V116" s="2928"/>
      <c r="W116" s="2928"/>
      <c r="X116" s="2928"/>
      <c r="Y116" s="2928"/>
    </row>
    <row r="117" spans="1:25" ht="23.25" customHeight="1" x14ac:dyDescent="0.2">
      <c r="A117" s="3126" t="s">
        <v>37</v>
      </c>
      <c r="B117" s="3125" t="s">
        <v>37</v>
      </c>
      <c r="C117" s="3092" t="s">
        <v>72</v>
      </c>
      <c r="D117" s="3035" t="s">
        <v>37</v>
      </c>
      <c r="E117" s="3129"/>
      <c r="F117" s="3133" t="s">
        <v>836</v>
      </c>
      <c r="G117" s="3089" t="s">
        <v>825</v>
      </c>
      <c r="H117" s="3001"/>
      <c r="I117" s="3132" t="s">
        <v>353</v>
      </c>
      <c r="J117" s="225" t="s">
        <v>61</v>
      </c>
      <c r="K117" s="3031" t="s">
        <v>124</v>
      </c>
      <c r="L117" s="3052">
        <v>1190</v>
      </c>
      <c r="M117" s="3164" t="s">
        <v>835</v>
      </c>
      <c r="N117" s="3163" t="s">
        <v>834</v>
      </c>
      <c r="O117" s="3162">
        <v>31</v>
      </c>
      <c r="P117" s="3009"/>
      <c r="Q117" s="2928"/>
      <c r="R117" s="3009"/>
      <c r="S117" s="2928"/>
      <c r="T117" s="2928"/>
      <c r="U117" s="2928"/>
      <c r="V117" s="2928"/>
      <c r="W117" s="2928"/>
      <c r="X117" s="2928"/>
      <c r="Y117" s="2928"/>
    </row>
    <row r="118" spans="1:25" ht="22.5" customHeight="1" x14ac:dyDescent="0.2">
      <c r="A118" s="3143"/>
      <c r="B118" s="3142"/>
      <c r="C118" s="3065"/>
      <c r="D118" s="3022"/>
      <c r="E118" s="3129"/>
      <c r="F118" s="3141"/>
      <c r="G118" s="3019"/>
      <c r="H118" s="3001"/>
      <c r="I118" s="3159"/>
      <c r="J118" s="1956"/>
      <c r="K118" s="3161" t="s">
        <v>40</v>
      </c>
      <c r="L118" s="3046">
        <v>3451.1</v>
      </c>
      <c r="M118" s="3160" t="s">
        <v>833</v>
      </c>
      <c r="N118" s="3155" t="s">
        <v>571</v>
      </c>
      <c r="O118" s="3154">
        <v>550</v>
      </c>
      <c r="P118" s="3153"/>
      <c r="Q118" s="2928"/>
      <c r="R118" s="3026"/>
      <c r="S118" s="2928"/>
      <c r="T118" s="2928"/>
      <c r="U118" s="2928"/>
      <c r="V118" s="2928"/>
      <c r="W118" s="2928"/>
      <c r="X118" s="2928"/>
      <c r="Y118" s="2928"/>
    </row>
    <row r="119" spans="1:25" ht="15.75" customHeight="1" thickBot="1" x14ac:dyDescent="0.25">
      <c r="A119" s="3143"/>
      <c r="B119" s="3142"/>
      <c r="C119" s="3065"/>
      <c r="D119" s="3022"/>
      <c r="E119" s="3129"/>
      <c r="F119" s="3141"/>
      <c r="G119" s="3019"/>
      <c r="H119" s="3001"/>
      <c r="I119" s="3159"/>
      <c r="J119" s="1956"/>
      <c r="K119" s="3158" t="s">
        <v>141</v>
      </c>
      <c r="L119" s="3157">
        <v>0</v>
      </c>
      <c r="M119" s="3156"/>
      <c r="N119" s="3155"/>
      <c r="O119" s="3154"/>
      <c r="P119" s="3153"/>
      <c r="Q119" s="2928"/>
      <c r="R119" s="2928"/>
      <c r="S119" s="2928"/>
      <c r="T119" s="2928"/>
      <c r="U119" s="2928"/>
      <c r="V119" s="2928"/>
      <c r="W119" s="2928"/>
      <c r="X119" s="2928"/>
      <c r="Y119" s="2928"/>
    </row>
    <row r="120" spans="1:25" ht="16.5" customHeight="1" thickBot="1" x14ac:dyDescent="0.25">
      <c r="A120" s="3120"/>
      <c r="B120" s="3119"/>
      <c r="C120" s="3118"/>
      <c r="D120" s="3005"/>
      <c r="E120" s="3129"/>
      <c r="F120" s="3128"/>
      <c r="G120" s="3002"/>
      <c r="H120" s="3001"/>
      <c r="I120" s="3127"/>
      <c r="J120" s="218"/>
      <c r="K120" s="3152" t="s">
        <v>33</v>
      </c>
      <c r="L120" s="3113">
        <f>SUM(L117:L119)</f>
        <v>4641.1000000000004</v>
      </c>
      <c r="M120" s="3151"/>
      <c r="N120" s="3150"/>
      <c r="O120" s="3149"/>
      <c r="P120" s="2928"/>
      <c r="Q120" s="2928"/>
      <c r="R120" s="2928"/>
      <c r="S120" s="2928"/>
      <c r="T120" s="2928"/>
      <c r="U120" s="2928"/>
      <c r="V120" s="2928"/>
      <c r="W120" s="2928"/>
      <c r="X120" s="2928"/>
      <c r="Y120" s="2928"/>
    </row>
    <row r="121" spans="1:25" ht="21" customHeight="1" x14ac:dyDescent="0.2">
      <c r="A121" s="3126" t="s">
        <v>37</v>
      </c>
      <c r="B121" s="3125" t="s">
        <v>37</v>
      </c>
      <c r="C121" s="3092" t="s">
        <v>72</v>
      </c>
      <c r="D121" s="3035" t="s">
        <v>39</v>
      </c>
      <c r="E121" s="3129"/>
      <c r="F121" s="3133" t="s">
        <v>832</v>
      </c>
      <c r="G121" s="3089" t="s">
        <v>825</v>
      </c>
      <c r="H121" s="3001"/>
      <c r="I121" s="3123" t="s">
        <v>353</v>
      </c>
      <c r="J121" s="3148" t="s">
        <v>61</v>
      </c>
      <c r="K121" s="3147" t="s">
        <v>124</v>
      </c>
      <c r="L121" s="3030">
        <v>149.80000000000001</v>
      </c>
      <c r="M121" s="3146" t="s">
        <v>831</v>
      </c>
      <c r="N121" s="3131" t="s">
        <v>571</v>
      </c>
      <c r="O121" s="3130">
        <v>200</v>
      </c>
      <c r="P121" s="3026"/>
      <c r="Q121" s="2928"/>
      <c r="R121" s="2928"/>
      <c r="S121" s="2928"/>
      <c r="T121" s="2928"/>
      <c r="U121" s="2928"/>
      <c r="V121" s="2928"/>
      <c r="W121" s="2928"/>
      <c r="X121" s="2928"/>
      <c r="Y121" s="2928"/>
    </row>
    <row r="122" spans="1:25" ht="21" customHeight="1" x14ac:dyDescent="0.2">
      <c r="A122" s="3143"/>
      <c r="B122" s="3142"/>
      <c r="C122" s="3065"/>
      <c r="D122" s="3022"/>
      <c r="E122" s="3129"/>
      <c r="F122" s="3141"/>
      <c r="G122" s="3019"/>
      <c r="H122" s="3001"/>
      <c r="I122" s="3140"/>
      <c r="J122" s="3145"/>
      <c r="K122" s="3016" t="s">
        <v>141</v>
      </c>
      <c r="L122" s="3144">
        <v>0</v>
      </c>
      <c r="M122" s="3137"/>
      <c r="N122" s="3136"/>
      <c r="O122" s="3135"/>
      <c r="P122" s="2928"/>
      <c r="Q122" s="2928"/>
      <c r="R122" s="2928"/>
      <c r="S122" s="2928"/>
      <c r="T122" s="2928"/>
      <c r="U122" s="2928"/>
      <c r="V122" s="2928"/>
      <c r="W122" s="2928"/>
      <c r="X122" s="2928"/>
      <c r="Y122" s="2928"/>
    </row>
    <row r="123" spans="1:25" ht="21.75" customHeight="1" thickBot="1" x14ac:dyDescent="0.25">
      <c r="A123" s="3143"/>
      <c r="B123" s="3142"/>
      <c r="C123" s="3065"/>
      <c r="D123" s="3022"/>
      <c r="E123" s="3129"/>
      <c r="F123" s="3141"/>
      <c r="G123" s="3019"/>
      <c r="H123" s="3001"/>
      <c r="I123" s="3140"/>
      <c r="J123" s="2941"/>
      <c r="K123" s="3139" t="s">
        <v>140</v>
      </c>
      <c r="L123" s="3138">
        <v>125.2</v>
      </c>
      <c r="M123" s="3137"/>
      <c r="N123" s="3136"/>
      <c r="O123" s="3135"/>
      <c r="P123" s="2928"/>
      <c r="Q123" s="2928"/>
      <c r="R123" s="2928"/>
      <c r="S123" s="2928"/>
      <c r="T123" s="2928"/>
      <c r="U123" s="2928"/>
      <c r="V123" s="2928"/>
      <c r="W123" s="2928"/>
      <c r="X123" s="2928"/>
      <c r="Y123" s="2928"/>
    </row>
    <row r="124" spans="1:25" ht="14.25" customHeight="1" thickBot="1" x14ac:dyDescent="0.25">
      <c r="A124" s="3120"/>
      <c r="B124" s="3119"/>
      <c r="C124" s="3118"/>
      <c r="D124" s="3005"/>
      <c r="E124" s="3129"/>
      <c r="F124" s="3128"/>
      <c r="G124" s="3002"/>
      <c r="H124" s="3001"/>
      <c r="I124" s="3115"/>
      <c r="J124" s="3134"/>
      <c r="K124" s="3114" t="s">
        <v>33</v>
      </c>
      <c r="L124" s="3113">
        <f>SUM(L121:L123)</f>
        <v>275</v>
      </c>
      <c r="M124" s="3059"/>
      <c r="N124" s="3112"/>
      <c r="O124" s="3094"/>
      <c r="P124" s="2928"/>
      <c r="Q124" s="2928"/>
      <c r="R124" s="2928"/>
      <c r="S124" s="2928"/>
      <c r="T124" s="2928"/>
      <c r="U124" s="2928"/>
      <c r="V124" s="2928"/>
      <c r="W124" s="2928"/>
      <c r="X124" s="2928"/>
      <c r="Y124" s="2928"/>
    </row>
    <row r="125" spans="1:25" ht="20.25" customHeight="1" thickBot="1" x14ac:dyDescent="0.25">
      <c r="A125" s="3126" t="s">
        <v>37</v>
      </c>
      <c r="B125" s="3125" t="s">
        <v>37</v>
      </c>
      <c r="C125" s="3092" t="s">
        <v>72</v>
      </c>
      <c r="D125" s="3035" t="s">
        <v>109</v>
      </c>
      <c r="E125" s="3129"/>
      <c r="F125" s="3133" t="s">
        <v>830</v>
      </c>
      <c r="G125" s="3089" t="s">
        <v>825</v>
      </c>
      <c r="H125" s="3001"/>
      <c r="I125" s="3132" t="s">
        <v>829</v>
      </c>
      <c r="J125" s="225" t="s">
        <v>828</v>
      </c>
      <c r="K125" s="3031" t="s">
        <v>124</v>
      </c>
      <c r="L125" s="3015">
        <v>10</v>
      </c>
      <c r="M125" s="3070" t="s">
        <v>827</v>
      </c>
      <c r="N125" s="3131" t="s">
        <v>50</v>
      </c>
      <c r="O125" s="3130">
        <v>3</v>
      </c>
      <c r="P125" s="3009"/>
      <c r="Q125" s="2928"/>
      <c r="R125" s="2928"/>
      <c r="S125" s="2928"/>
      <c r="T125" s="2928"/>
      <c r="U125" s="2928"/>
      <c r="V125" s="2928"/>
      <c r="W125" s="2928"/>
      <c r="X125" s="2928"/>
      <c r="Y125" s="2928"/>
    </row>
    <row r="126" spans="1:25" ht="35.25" customHeight="1" thickBot="1" x14ac:dyDescent="0.25">
      <c r="A126" s="3120"/>
      <c r="B126" s="3119"/>
      <c r="C126" s="3118"/>
      <c r="D126" s="3005"/>
      <c r="E126" s="3129"/>
      <c r="F126" s="3128"/>
      <c r="G126" s="3002"/>
      <c r="H126" s="3001"/>
      <c r="I126" s="3127"/>
      <c r="J126" s="218"/>
      <c r="K126" s="3114" t="s">
        <v>33</v>
      </c>
      <c r="L126" s="3113">
        <f>SUM(L125)</f>
        <v>10</v>
      </c>
      <c r="M126" s="3059"/>
      <c r="N126" s="3112"/>
      <c r="O126" s="3094"/>
      <c r="P126" s="2928"/>
      <c r="Q126" s="2928"/>
      <c r="R126" s="2928"/>
      <c r="S126" s="2928"/>
      <c r="T126" s="2928"/>
      <c r="U126" s="2928"/>
      <c r="V126" s="2928"/>
      <c r="W126" s="2928"/>
      <c r="X126" s="2928"/>
      <c r="Y126" s="2928"/>
    </row>
    <row r="127" spans="1:25" ht="36" customHeight="1" thickBot="1" x14ac:dyDescent="0.25">
      <c r="A127" s="3126" t="s">
        <v>37</v>
      </c>
      <c r="B127" s="3125" t="s">
        <v>37</v>
      </c>
      <c r="C127" s="3092" t="s">
        <v>72</v>
      </c>
      <c r="D127" s="3035" t="s">
        <v>107</v>
      </c>
      <c r="E127" s="3117"/>
      <c r="F127" s="3124" t="s">
        <v>826</v>
      </c>
      <c r="G127" s="3089" t="s">
        <v>825</v>
      </c>
      <c r="H127" s="3001"/>
      <c r="I127" s="3123" t="s">
        <v>43</v>
      </c>
      <c r="J127" s="225" t="s">
        <v>824</v>
      </c>
      <c r="K127" s="3122" t="s">
        <v>124</v>
      </c>
      <c r="L127" s="3121">
        <v>1</v>
      </c>
      <c r="M127" s="3059" t="s">
        <v>823</v>
      </c>
      <c r="N127" s="3112" t="s">
        <v>571</v>
      </c>
      <c r="O127" s="3111">
        <v>10</v>
      </c>
      <c r="P127" s="2928"/>
      <c r="Q127" s="2928"/>
      <c r="R127" s="2928"/>
      <c r="S127" s="2928"/>
      <c r="T127" s="2928"/>
      <c r="U127" s="2928"/>
      <c r="V127" s="2928"/>
      <c r="W127" s="2928"/>
      <c r="X127" s="2928"/>
      <c r="Y127" s="2928"/>
    </row>
    <row r="128" spans="1:25" ht="17.25" customHeight="1" thickBot="1" x14ac:dyDescent="0.25">
      <c r="A128" s="3120"/>
      <c r="B128" s="3119"/>
      <c r="C128" s="3118"/>
      <c r="D128" s="3005"/>
      <c r="E128" s="3117"/>
      <c r="F128" s="3116"/>
      <c r="G128" s="3002"/>
      <c r="H128" s="3001"/>
      <c r="I128" s="3115"/>
      <c r="J128" s="218"/>
      <c r="K128" s="3114" t="s">
        <v>33</v>
      </c>
      <c r="L128" s="3113"/>
      <c r="M128" s="3059"/>
      <c r="N128" s="3112"/>
      <c r="O128" s="3111"/>
      <c r="P128" s="2928"/>
      <c r="Q128" s="2928"/>
      <c r="R128" s="2928"/>
      <c r="S128" s="2928"/>
      <c r="T128" s="2928"/>
      <c r="U128" s="2928"/>
      <c r="V128" s="2928"/>
      <c r="W128" s="2928"/>
      <c r="X128" s="2928"/>
      <c r="Y128" s="2928"/>
    </row>
    <row r="129" spans="1:25" ht="24" customHeight="1" thickBot="1" x14ac:dyDescent="0.25">
      <c r="A129" s="2994" t="s">
        <v>37</v>
      </c>
      <c r="B129" s="2993" t="s">
        <v>37</v>
      </c>
      <c r="C129" s="2992" t="s">
        <v>38</v>
      </c>
      <c r="D129" s="2991"/>
      <c r="E129" s="2991"/>
      <c r="F129" s="2991"/>
      <c r="G129" s="2991"/>
      <c r="H129" s="2991"/>
      <c r="I129" s="2990"/>
      <c r="J129" s="2989"/>
      <c r="K129" s="2988" t="s">
        <v>33</v>
      </c>
      <c r="L129" s="2987">
        <f>SUM(L16,L42,L65,L84,L94,L116)</f>
        <v>55872.899999999987</v>
      </c>
      <c r="M129" s="3110"/>
      <c r="N129" s="3109"/>
      <c r="O129" s="3108"/>
      <c r="P129" s="2928"/>
      <c r="Q129" s="2928"/>
      <c r="R129" s="2928"/>
      <c r="S129" s="2928"/>
      <c r="T129" s="2928"/>
      <c r="U129" s="2928"/>
      <c r="V129" s="2928"/>
      <c r="W129" s="2928"/>
      <c r="X129" s="2928"/>
      <c r="Y129" s="2928"/>
    </row>
    <row r="130" spans="1:25" ht="21" customHeight="1" thickBot="1" x14ac:dyDescent="0.25">
      <c r="A130" s="2994" t="s">
        <v>37</v>
      </c>
      <c r="B130" s="2993" t="s">
        <v>39</v>
      </c>
      <c r="C130" s="3107" t="s">
        <v>822</v>
      </c>
      <c r="D130" s="3106"/>
      <c r="E130" s="3105"/>
      <c r="F130" s="3104"/>
      <c r="G130" s="3104"/>
      <c r="H130" s="3104"/>
      <c r="I130" s="3104"/>
      <c r="J130" s="3104"/>
      <c r="K130" s="3104"/>
      <c r="L130" s="3104"/>
      <c r="M130" s="3104"/>
      <c r="N130" s="3104"/>
      <c r="O130" s="3103"/>
      <c r="P130" s="2928"/>
      <c r="Q130" s="2928"/>
      <c r="R130" s="2928"/>
      <c r="S130" s="2928"/>
      <c r="T130" s="2928"/>
      <c r="U130" s="2928"/>
      <c r="V130" s="2928"/>
      <c r="W130" s="2928"/>
      <c r="X130" s="2928"/>
      <c r="Y130" s="2928"/>
    </row>
    <row r="131" spans="1:25" ht="39" thickBot="1" x14ac:dyDescent="0.25">
      <c r="A131" s="3102"/>
      <c r="B131" s="3101"/>
      <c r="C131" s="3100"/>
      <c r="D131" s="3099"/>
      <c r="E131" s="3098"/>
      <c r="F131" s="3097"/>
      <c r="G131" s="3097"/>
      <c r="H131" s="3097"/>
      <c r="I131" s="3097"/>
      <c r="J131" s="3097"/>
      <c r="K131" s="3097"/>
      <c r="L131" s="3097"/>
      <c r="M131" s="3096" t="s">
        <v>821</v>
      </c>
      <c r="N131" s="3095" t="s">
        <v>571</v>
      </c>
      <c r="O131" s="3094">
        <v>330</v>
      </c>
      <c r="P131" s="2928"/>
      <c r="Q131" s="2928"/>
      <c r="R131" s="2928"/>
      <c r="S131" s="2928"/>
      <c r="T131" s="2928"/>
      <c r="U131" s="2928"/>
      <c r="V131" s="2928"/>
      <c r="W131" s="2928"/>
      <c r="X131" s="2928"/>
      <c r="Y131" s="2928"/>
    </row>
    <row r="132" spans="1:25" ht="26.45" customHeight="1" x14ac:dyDescent="0.2">
      <c r="A132" s="3037" t="s">
        <v>37</v>
      </c>
      <c r="B132" s="3093" t="s">
        <v>39</v>
      </c>
      <c r="C132" s="3092" t="s">
        <v>37</v>
      </c>
      <c r="D132" s="3091" t="s">
        <v>820</v>
      </c>
      <c r="E132" s="3091"/>
      <c r="F132" s="3090"/>
      <c r="G132" s="3089" t="s">
        <v>121</v>
      </c>
      <c r="H132" s="3088" t="s">
        <v>44</v>
      </c>
      <c r="I132" s="3074"/>
      <c r="J132" s="3087"/>
      <c r="K132" s="3072" t="s">
        <v>124</v>
      </c>
      <c r="L132" s="3071">
        <f>L136</f>
        <v>200</v>
      </c>
      <c r="M132" s="3086"/>
      <c r="N132" s="3085"/>
      <c r="O132" s="3084"/>
      <c r="P132" s="2928"/>
      <c r="Q132" s="3067"/>
      <c r="R132" s="3055"/>
      <c r="S132" s="2928"/>
      <c r="T132" s="2928"/>
      <c r="U132" s="2928"/>
      <c r="V132" s="2928"/>
      <c r="W132" s="2928"/>
      <c r="X132" s="2928"/>
      <c r="Y132" s="2928"/>
    </row>
    <row r="133" spans="1:25" ht="23.25" customHeight="1" thickBot="1" x14ac:dyDescent="0.25">
      <c r="A133" s="3025"/>
      <c r="B133" s="3077"/>
      <c r="C133" s="3065"/>
      <c r="D133" s="3076"/>
      <c r="E133" s="3076"/>
      <c r="F133" s="3075"/>
      <c r="G133" s="3019"/>
      <c r="H133" s="3001"/>
      <c r="I133" s="3018" t="s">
        <v>353</v>
      </c>
      <c r="J133" s="3083" t="s">
        <v>61</v>
      </c>
      <c r="K133" s="3082" t="s">
        <v>40</v>
      </c>
      <c r="L133" s="3081">
        <f>L137+L140</f>
        <v>157.69999999999999</v>
      </c>
      <c r="M133" s="3080"/>
      <c r="N133" s="3079"/>
      <c r="O133" s="3078"/>
      <c r="P133" s="2928"/>
      <c r="Q133" s="3067"/>
      <c r="R133" s="3055"/>
      <c r="S133" s="2928"/>
      <c r="T133" s="2928"/>
      <c r="U133" s="2928"/>
      <c r="V133" s="2928"/>
      <c r="W133" s="2928"/>
      <c r="X133" s="2928"/>
      <c r="Y133" s="2928"/>
    </row>
    <row r="134" spans="1:25" ht="20.25" customHeight="1" x14ac:dyDescent="0.2">
      <c r="A134" s="3025"/>
      <c r="B134" s="3077"/>
      <c r="C134" s="3065"/>
      <c r="D134" s="3076"/>
      <c r="E134" s="3076"/>
      <c r="F134" s="3075"/>
      <c r="G134" s="3019"/>
      <c r="H134" s="3001"/>
      <c r="I134" s="3074"/>
      <c r="J134" s="3073"/>
      <c r="K134" s="3072" t="s">
        <v>161</v>
      </c>
      <c r="L134" s="3071">
        <f>L139</f>
        <v>0</v>
      </c>
      <c r="M134" s="3070"/>
      <c r="N134" s="3069"/>
      <c r="O134" s="3068"/>
      <c r="P134" s="2928"/>
      <c r="Q134" s="3067"/>
      <c r="R134" s="3055"/>
      <c r="S134" s="2928"/>
      <c r="T134" s="2928"/>
      <c r="U134" s="2928"/>
      <c r="V134" s="2928"/>
      <c r="W134" s="2928"/>
      <c r="X134" s="2928"/>
      <c r="Y134" s="2928"/>
    </row>
    <row r="135" spans="1:25" ht="24" customHeight="1" thickBot="1" x14ac:dyDescent="0.25">
      <c r="A135" s="3008"/>
      <c r="B135" s="3066"/>
      <c r="C135" s="3065"/>
      <c r="D135" s="3064"/>
      <c r="E135" s="3064"/>
      <c r="F135" s="3063"/>
      <c r="G135" s="3019"/>
      <c r="H135" s="3001"/>
      <c r="I135" s="3062"/>
      <c r="J135" s="3041"/>
      <c r="K135" s="3061" t="s">
        <v>33</v>
      </c>
      <c r="L135" s="3060">
        <f>SUM(L132:L134)</f>
        <v>357.7</v>
      </c>
      <c r="M135" s="3059"/>
      <c r="N135" s="3058"/>
      <c r="O135" s="3057"/>
      <c r="P135" s="2928"/>
      <c r="Q135" s="3056"/>
      <c r="R135" s="3055"/>
      <c r="S135" s="2928"/>
      <c r="T135" s="2928"/>
      <c r="U135" s="2928"/>
      <c r="V135" s="2928"/>
      <c r="W135" s="2928"/>
      <c r="X135" s="2928"/>
      <c r="Y135" s="2928"/>
    </row>
    <row r="136" spans="1:25" ht="21" customHeight="1" x14ac:dyDescent="0.2">
      <c r="A136" s="3037" t="s">
        <v>37</v>
      </c>
      <c r="B136" s="3036" t="s">
        <v>39</v>
      </c>
      <c r="C136" s="3054" t="s">
        <v>37</v>
      </c>
      <c r="D136" s="3035" t="s">
        <v>37</v>
      </c>
      <c r="E136" s="3053"/>
      <c r="F136" s="3034" t="s">
        <v>819</v>
      </c>
      <c r="G136" s="3019"/>
      <c r="H136" s="3001"/>
      <c r="I136" s="3033" t="s">
        <v>353</v>
      </c>
      <c r="J136" s="3017" t="s">
        <v>61</v>
      </c>
      <c r="K136" s="3031" t="s">
        <v>124</v>
      </c>
      <c r="L136" s="3052">
        <v>200</v>
      </c>
      <c r="M136" s="3051"/>
      <c r="N136" s="3050"/>
      <c r="O136" s="3049"/>
      <c r="P136" s="3009"/>
      <c r="Q136" s="2928"/>
      <c r="R136" s="2928"/>
      <c r="S136" s="2928"/>
      <c r="T136" s="2928"/>
      <c r="U136" s="2928"/>
      <c r="V136" s="2928"/>
      <c r="W136" s="2928"/>
      <c r="X136" s="2928"/>
      <c r="Y136" s="2928"/>
    </row>
    <row r="137" spans="1:25" ht="20.25" customHeight="1" x14ac:dyDescent="0.2">
      <c r="A137" s="3025"/>
      <c r="B137" s="3024"/>
      <c r="C137" s="3048"/>
      <c r="D137" s="3022"/>
      <c r="E137" s="3021"/>
      <c r="F137" s="3020"/>
      <c r="G137" s="3019"/>
      <c r="H137" s="3001"/>
      <c r="I137" s="3018"/>
      <c r="J137" s="3047"/>
      <c r="K137" s="3016" t="s">
        <v>40</v>
      </c>
      <c r="L137" s="3046">
        <v>110.4</v>
      </c>
      <c r="M137" s="3045" t="s">
        <v>818</v>
      </c>
      <c r="N137" s="3044" t="s">
        <v>571</v>
      </c>
      <c r="O137" s="3043">
        <v>34</v>
      </c>
      <c r="P137" s="3009"/>
      <c r="Q137" s="2928"/>
      <c r="R137" s="2928"/>
      <c r="S137" s="2928"/>
      <c r="T137" s="2928"/>
      <c r="U137" s="2928"/>
      <c r="V137" s="2928"/>
      <c r="W137" s="2928"/>
      <c r="X137" s="2928"/>
      <c r="Y137" s="2928"/>
    </row>
    <row r="138" spans="1:25" ht="20.25" customHeight="1" thickBot="1" x14ac:dyDescent="0.25">
      <c r="A138" s="3008"/>
      <c r="B138" s="3007"/>
      <c r="C138" s="3042"/>
      <c r="D138" s="3005"/>
      <c r="E138" s="3021"/>
      <c r="F138" s="3003"/>
      <c r="G138" s="3019"/>
      <c r="H138" s="3001"/>
      <c r="I138" s="3000"/>
      <c r="J138" s="3041"/>
      <c r="K138" s="2999" t="s">
        <v>33</v>
      </c>
      <c r="L138" s="3040">
        <f>SUM(L136:L137)</f>
        <v>310.39999999999998</v>
      </c>
      <c r="M138" s="3039"/>
      <c r="N138" s="2996"/>
      <c r="O138" s="3038"/>
      <c r="P138" s="2928"/>
      <c r="Q138" s="2928"/>
      <c r="R138" s="2928"/>
      <c r="S138" s="2928"/>
      <c r="T138" s="2928"/>
      <c r="U138" s="2928"/>
      <c r="V138" s="2928"/>
      <c r="W138" s="2928"/>
      <c r="X138" s="2928"/>
      <c r="Y138" s="2928"/>
    </row>
    <row r="139" spans="1:25" ht="27" customHeight="1" x14ac:dyDescent="0.2">
      <c r="A139" s="3037" t="s">
        <v>37</v>
      </c>
      <c r="B139" s="3036" t="s">
        <v>39</v>
      </c>
      <c r="C139" s="3023" t="s">
        <v>37</v>
      </c>
      <c r="D139" s="3035" t="s">
        <v>39</v>
      </c>
      <c r="E139" s="3021"/>
      <c r="F139" s="3034" t="s">
        <v>817</v>
      </c>
      <c r="G139" s="3019"/>
      <c r="H139" s="3001"/>
      <c r="I139" s="3033"/>
      <c r="J139" s="3032"/>
      <c r="K139" s="3031" t="s">
        <v>161</v>
      </c>
      <c r="L139" s="3030">
        <v>0</v>
      </c>
      <c r="M139" s="3029" t="s">
        <v>816</v>
      </c>
      <c r="N139" s="3028" t="s">
        <v>571</v>
      </c>
      <c r="O139" s="3027">
        <v>672</v>
      </c>
      <c r="P139" s="3026"/>
      <c r="Q139" s="2928"/>
      <c r="R139" s="2928"/>
      <c r="S139" s="2928"/>
      <c r="T139" s="2928"/>
      <c r="U139" s="2928"/>
      <c r="V139" s="2928"/>
      <c r="W139" s="2928"/>
      <c r="X139" s="2928"/>
      <c r="Y139" s="2928"/>
    </row>
    <row r="140" spans="1:25" ht="51" customHeight="1" thickBot="1" x14ac:dyDescent="0.25">
      <c r="A140" s="3025"/>
      <c r="B140" s="3024"/>
      <c r="C140" s="3023"/>
      <c r="D140" s="3022"/>
      <c r="E140" s="3021"/>
      <c r="F140" s="3020"/>
      <c r="G140" s="3019"/>
      <c r="H140" s="3001"/>
      <c r="I140" s="3018" t="s">
        <v>353</v>
      </c>
      <c r="J140" s="3017" t="s">
        <v>61</v>
      </c>
      <c r="K140" s="3016" t="s">
        <v>40</v>
      </c>
      <c r="L140" s="3015">
        <v>47.3</v>
      </c>
      <c r="M140" s="3014" t="s">
        <v>815</v>
      </c>
      <c r="N140" s="3013" t="s">
        <v>517</v>
      </c>
      <c r="O140" s="3012" t="s">
        <v>814</v>
      </c>
      <c r="P140" s="3011"/>
      <c r="Q140" s="3010"/>
      <c r="R140" s="3010"/>
      <c r="S140" s="3010"/>
      <c r="T140" s="3010"/>
      <c r="U140" s="3010"/>
      <c r="V140" s="3010"/>
      <c r="W140" s="2928"/>
      <c r="X140" s="3009"/>
      <c r="Y140" s="2928"/>
    </row>
    <row r="141" spans="1:25" ht="23.25" customHeight="1" thickBot="1" x14ac:dyDescent="0.25">
      <c r="A141" s="3008"/>
      <c r="B141" s="3007"/>
      <c r="C141" s="3006"/>
      <c r="D141" s="3005"/>
      <c r="E141" s="3004"/>
      <c r="F141" s="3003"/>
      <c r="G141" s="3002"/>
      <c r="H141" s="3001"/>
      <c r="I141" s="3000"/>
      <c r="J141" s="2928"/>
      <c r="K141" s="2999" t="s">
        <v>33</v>
      </c>
      <c r="L141" s="2998">
        <f>SUM(L139+L140)</f>
        <v>47.3</v>
      </c>
      <c r="M141" s="2997"/>
      <c r="N141" s="2996"/>
      <c r="O141" s="2995"/>
      <c r="P141" s="2928"/>
      <c r="Q141" s="2928"/>
      <c r="R141" s="2928"/>
      <c r="S141" s="2928"/>
      <c r="T141" s="2928"/>
      <c r="U141" s="2928"/>
      <c r="V141" s="2928"/>
      <c r="W141" s="2928"/>
      <c r="X141" s="2928"/>
      <c r="Y141" s="2928"/>
    </row>
    <row r="142" spans="1:25" ht="23.25" customHeight="1" thickBot="1" x14ac:dyDescent="0.25">
      <c r="A142" s="2994" t="s">
        <v>37</v>
      </c>
      <c r="B142" s="2993" t="s">
        <v>39</v>
      </c>
      <c r="C142" s="2992" t="s">
        <v>38</v>
      </c>
      <c r="D142" s="2991"/>
      <c r="E142" s="2991"/>
      <c r="F142" s="2991"/>
      <c r="G142" s="2991"/>
      <c r="H142" s="2991"/>
      <c r="I142" s="2990"/>
      <c r="J142" s="2989"/>
      <c r="K142" s="2988" t="s">
        <v>33</v>
      </c>
      <c r="L142" s="2987">
        <f>L135</f>
        <v>357.7</v>
      </c>
      <c r="M142" s="2986"/>
      <c r="N142" s="2985"/>
      <c r="O142" s="2984"/>
      <c r="P142" s="2928"/>
      <c r="Q142" s="2928"/>
      <c r="R142" s="2928"/>
      <c r="S142" s="2928"/>
      <c r="T142" s="2928"/>
      <c r="U142" s="2928"/>
      <c r="V142" s="2928"/>
      <c r="W142" s="2928"/>
      <c r="X142" s="2928"/>
      <c r="Y142" s="2928"/>
    </row>
    <row r="143" spans="1:25" ht="21" customHeight="1" thickBot="1" x14ac:dyDescent="0.25">
      <c r="A143" s="2983" t="s">
        <v>37</v>
      </c>
      <c r="B143" s="1879" t="s">
        <v>232</v>
      </c>
      <c r="C143" s="1878"/>
      <c r="D143" s="1878"/>
      <c r="E143" s="1878"/>
      <c r="F143" s="1878"/>
      <c r="G143" s="1878"/>
      <c r="H143" s="1878"/>
      <c r="I143" s="1878"/>
      <c r="J143" s="1878"/>
      <c r="K143" s="1877"/>
      <c r="L143" s="2982">
        <f>SUM(L129,L142)</f>
        <v>56230.599999999984</v>
      </c>
      <c r="M143" s="2981"/>
      <c r="N143" s="2533"/>
      <c r="O143" s="2532"/>
      <c r="P143" s="2928"/>
      <c r="Q143" s="2928"/>
      <c r="R143" s="2928"/>
      <c r="S143" s="2928"/>
      <c r="T143" s="2928"/>
      <c r="U143" s="2928"/>
      <c r="V143" s="2928"/>
      <c r="W143" s="2928"/>
      <c r="X143" s="2928"/>
      <c r="Y143" s="2928"/>
    </row>
    <row r="144" spans="1:25" ht="19.5" customHeight="1" thickBot="1" x14ac:dyDescent="0.25">
      <c r="A144" s="2980" t="s">
        <v>34</v>
      </c>
      <c r="B144" s="2979"/>
      <c r="C144" s="2979"/>
      <c r="D144" s="2979"/>
      <c r="E144" s="2979"/>
      <c r="F144" s="2979"/>
      <c r="G144" s="2979"/>
      <c r="H144" s="2979"/>
      <c r="I144" s="2979"/>
      <c r="J144" s="2979"/>
      <c r="K144" s="2978"/>
      <c r="L144" s="2977">
        <f>SUM(L143)</f>
        <v>56230.599999999984</v>
      </c>
      <c r="M144" s="2976"/>
      <c r="N144" s="2975"/>
      <c r="O144" s="2974"/>
      <c r="P144" s="2928"/>
      <c r="Q144" s="2928"/>
      <c r="R144" s="2928"/>
      <c r="S144" s="2928"/>
      <c r="T144" s="2928"/>
      <c r="U144" s="2928"/>
      <c r="V144" s="2928"/>
      <c r="W144" s="2928"/>
      <c r="X144" s="2928"/>
      <c r="Y144" s="2928"/>
    </row>
    <row r="145" spans="1:25" x14ac:dyDescent="0.2">
      <c r="A145" s="2972" t="s">
        <v>32</v>
      </c>
      <c r="B145" s="2972"/>
      <c r="C145" s="2972"/>
      <c r="D145" s="2972"/>
      <c r="E145" s="2972"/>
      <c r="F145" s="2972"/>
      <c r="G145" s="2972"/>
      <c r="H145" s="2973"/>
      <c r="I145" s="2972"/>
      <c r="J145" s="2972"/>
      <c r="K145" s="2972"/>
      <c r="L145" s="2972"/>
      <c r="M145" s="2972"/>
      <c r="N145" s="2941"/>
      <c r="O145" s="2942"/>
      <c r="P145" s="2928"/>
      <c r="Q145" s="2928"/>
      <c r="R145" s="2928"/>
      <c r="S145" s="2928"/>
      <c r="T145" s="2928"/>
      <c r="U145" s="2928"/>
      <c r="V145" s="2928"/>
      <c r="W145" s="2928"/>
      <c r="X145" s="2928"/>
      <c r="Y145" s="2928"/>
    </row>
    <row r="146" spans="1:25" ht="12.75" customHeight="1" x14ac:dyDescent="0.2">
      <c r="A146" s="2941"/>
      <c r="B146" s="2941"/>
      <c r="C146" s="2941"/>
      <c r="D146" s="2941"/>
      <c r="E146" s="2941"/>
      <c r="F146" s="2941"/>
      <c r="G146" s="2941"/>
      <c r="H146" s="2941"/>
      <c r="I146" s="2941"/>
      <c r="J146" s="2941"/>
      <c r="K146" s="2941"/>
      <c r="L146" s="2941"/>
      <c r="M146" s="2941"/>
      <c r="N146" s="2941"/>
      <c r="O146" s="2942"/>
      <c r="P146" s="2928"/>
      <c r="Q146" s="2928"/>
      <c r="R146" s="2928"/>
      <c r="S146" s="2928"/>
      <c r="T146" s="2928"/>
      <c r="U146" s="2928"/>
      <c r="V146" s="2928"/>
      <c r="W146" s="2928"/>
      <c r="X146" s="2928"/>
      <c r="Y146" s="2928"/>
    </row>
    <row r="147" spans="1:25" ht="32.25" hidden="1" customHeight="1" x14ac:dyDescent="0.2">
      <c r="A147" s="2941"/>
      <c r="B147" s="2941"/>
      <c r="C147" s="2941"/>
      <c r="D147" s="2941"/>
      <c r="E147" s="2941"/>
      <c r="F147" s="2941"/>
      <c r="G147" s="2941"/>
      <c r="H147" s="2941"/>
      <c r="I147" s="2941"/>
      <c r="J147" s="2941"/>
      <c r="K147" s="2941"/>
      <c r="L147" s="2941"/>
      <c r="M147" s="2941"/>
      <c r="N147" s="2941"/>
      <c r="O147" s="2942"/>
      <c r="P147" s="2928"/>
      <c r="Q147" s="2928"/>
      <c r="R147" s="2928"/>
      <c r="S147" s="2928"/>
      <c r="T147" s="2928"/>
      <c r="U147" s="2928"/>
      <c r="V147" s="2928"/>
      <c r="W147" s="2928"/>
      <c r="X147" s="2928"/>
      <c r="Y147" s="2928"/>
    </row>
    <row r="148" spans="1:25" ht="16.5" customHeight="1" x14ac:dyDescent="0.2">
      <c r="A148" s="77" t="s">
        <v>31</v>
      </c>
      <c r="B148" s="77"/>
      <c r="C148" s="77"/>
      <c r="D148" s="77"/>
      <c r="E148" s="77"/>
      <c r="F148" s="77"/>
      <c r="G148" s="77"/>
      <c r="H148" s="77"/>
      <c r="I148" s="77"/>
      <c r="J148" s="77"/>
      <c r="K148" s="77"/>
      <c r="L148" s="77"/>
      <c r="M148" s="2941"/>
      <c r="N148" s="2941"/>
      <c r="O148" s="2942"/>
      <c r="P148" s="2928"/>
      <c r="Q148" s="2928"/>
      <c r="R148" s="2928"/>
      <c r="S148" s="2928"/>
      <c r="T148" s="2928"/>
      <c r="U148" s="2928"/>
      <c r="V148" s="2928"/>
      <c r="W148" s="2928"/>
      <c r="X148" s="2928"/>
      <c r="Y148" s="2928"/>
    </row>
    <row r="149" spans="1:25" ht="16.5" customHeight="1" thickBot="1" x14ac:dyDescent="0.25">
      <c r="A149" s="75"/>
      <c r="B149" s="73"/>
      <c r="C149" s="73"/>
      <c r="D149" s="73"/>
      <c r="E149" s="73"/>
      <c r="F149" s="73"/>
      <c r="G149" s="73"/>
      <c r="H149" s="73"/>
      <c r="I149" s="73"/>
      <c r="J149" s="73"/>
      <c r="K149" s="63"/>
      <c r="L149" s="71" t="s">
        <v>30</v>
      </c>
      <c r="M149" s="2941"/>
      <c r="N149" s="2941"/>
      <c r="O149" s="2942"/>
      <c r="P149" s="2928"/>
      <c r="Q149" s="2928"/>
      <c r="R149" s="2928"/>
      <c r="S149" s="2928"/>
      <c r="T149" s="2928"/>
      <c r="U149" s="2928"/>
      <c r="V149" s="2928"/>
      <c r="W149" s="2928"/>
      <c r="X149" s="2928"/>
      <c r="Y149" s="2928"/>
    </row>
    <row r="150" spans="1:25" ht="42" customHeight="1" thickBot="1" x14ac:dyDescent="0.25">
      <c r="A150" s="69"/>
      <c r="B150" s="68"/>
      <c r="C150" s="67" t="s">
        <v>29</v>
      </c>
      <c r="D150" s="67"/>
      <c r="E150" s="67"/>
      <c r="F150" s="67"/>
      <c r="G150" s="67"/>
      <c r="H150" s="67"/>
      <c r="I150" s="67"/>
      <c r="J150" s="67"/>
      <c r="K150" s="67"/>
      <c r="L150" s="66" t="s">
        <v>28</v>
      </c>
      <c r="M150" s="2941"/>
      <c r="N150" s="2941"/>
      <c r="O150" s="2942"/>
      <c r="P150" s="2928"/>
      <c r="Q150" s="2928"/>
      <c r="R150" s="2928"/>
      <c r="S150" s="2928"/>
      <c r="T150" s="2928"/>
      <c r="U150" s="2928"/>
      <c r="V150" s="2928"/>
      <c r="W150" s="2928"/>
      <c r="X150" s="2928"/>
      <c r="Y150" s="2928"/>
    </row>
    <row r="151" spans="1:25" ht="16.5" customHeight="1" x14ac:dyDescent="0.2">
      <c r="A151" s="689" t="s">
        <v>27</v>
      </c>
      <c r="B151" s="688"/>
      <c r="C151" s="688"/>
      <c r="D151" s="688"/>
      <c r="E151" s="688"/>
      <c r="F151" s="688"/>
      <c r="G151" s="688"/>
      <c r="H151" s="688"/>
      <c r="I151" s="688"/>
      <c r="J151" s="688"/>
      <c r="K151" s="687"/>
      <c r="L151" s="2971">
        <f>L152+L156</f>
        <v>22227</v>
      </c>
      <c r="M151" s="2941"/>
      <c r="N151" s="2941"/>
      <c r="O151" s="2942"/>
      <c r="P151" s="2928"/>
      <c r="Q151" s="2928"/>
      <c r="R151" s="2928"/>
      <c r="S151" s="2928"/>
      <c r="T151" s="2928"/>
      <c r="U151" s="2928"/>
      <c r="V151" s="2928"/>
      <c r="W151" s="2928"/>
      <c r="X151" s="2928"/>
      <c r="Y151" s="2928"/>
    </row>
    <row r="152" spans="1:25" ht="16.5" customHeight="1" x14ac:dyDescent="0.2">
      <c r="A152" s="669" t="s">
        <v>230</v>
      </c>
      <c r="B152" s="668"/>
      <c r="C152" s="668"/>
      <c r="D152" s="668"/>
      <c r="E152" s="668"/>
      <c r="F152" s="668"/>
      <c r="G152" s="668"/>
      <c r="H152" s="668"/>
      <c r="I152" s="668"/>
      <c r="J152" s="668"/>
      <c r="K152" s="667"/>
      <c r="L152" s="24">
        <f>L153</f>
        <v>14514.1</v>
      </c>
      <c r="M152" s="2941"/>
      <c r="N152" s="2941"/>
      <c r="O152" s="2942"/>
      <c r="P152" s="2928"/>
      <c r="Q152" s="2928"/>
      <c r="R152" s="2928"/>
      <c r="S152" s="2928"/>
      <c r="T152" s="2928"/>
      <c r="U152" s="2928"/>
      <c r="V152" s="2928"/>
      <c r="W152" s="2928"/>
      <c r="X152" s="2928"/>
      <c r="Y152" s="2928"/>
    </row>
    <row r="153" spans="1:25" ht="16.5" customHeight="1" x14ac:dyDescent="0.2">
      <c r="A153" s="2970" t="s">
        <v>229</v>
      </c>
      <c r="B153" s="2969"/>
      <c r="C153" s="2969"/>
      <c r="D153" s="2969"/>
      <c r="E153" s="2969"/>
      <c r="F153" s="2969"/>
      <c r="G153" s="2969"/>
      <c r="H153" s="2969"/>
      <c r="I153" s="2969"/>
      <c r="J153" s="2969"/>
      <c r="K153" s="2968"/>
      <c r="L153" s="24">
        <f>L39+L61+L80+L90+L112+L132</f>
        <v>14514.1</v>
      </c>
      <c r="M153" s="2941"/>
      <c r="N153" s="2941"/>
      <c r="O153" s="2942"/>
      <c r="P153" s="2928"/>
      <c r="Q153" s="2928"/>
      <c r="R153" s="2928"/>
      <c r="S153" s="2928"/>
      <c r="T153" s="2928"/>
      <c r="U153" s="2928"/>
      <c r="V153" s="2928"/>
      <c r="W153" s="2928"/>
      <c r="X153" s="2928"/>
      <c r="Y153" s="2928"/>
    </row>
    <row r="154" spans="1:25" ht="16.5" customHeight="1" x14ac:dyDescent="0.2">
      <c r="A154" s="669" t="s">
        <v>228</v>
      </c>
      <c r="B154" s="668"/>
      <c r="C154" s="668"/>
      <c r="D154" s="668"/>
      <c r="E154" s="671"/>
      <c r="F154" s="671"/>
      <c r="G154" s="671"/>
      <c r="H154" s="671"/>
      <c r="I154" s="671"/>
      <c r="J154" s="671"/>
      <c r="K154" s="670"/>
      <c r="L154" s="24"/>
      <c r="M154" s="2941"/>
      <c r="N154" s="2941"/>
      <c r="O154" s="2942"/>
      <c r="P154" s="2928"/>
      <c r="Q154" s="2928"/>
      <c r="R154" s="2928"/>
      <c r="S154" s="2928"/>
      <c r="T154" s="2928"/>
      <c r="U154" s="2928"/>
      <c r="V154" s="2928"/>
      <c r="W154" s="2928"/>
      <c r="X154" s="2928"/>
      <c r="Y154" s="2928"/>
    </row>
    <row r="155" spans="1:25" ht="29.25" customHeight="1" x14ac:dyDescent="0.2">
      <c r="A155" s="669" t="s">
        <v>227</v>
      </c>
      <c r="B155" s="668"/>
      <c r="C155" s="668"/>
      <c r="D155" s="668"/>
      <c r="E155" s="668"/>
      <c r="F155" s="668"/>
      <c r="G155" s="668"/>
      <c r="H155" s="668"/>
      <c r="I155" s="668"/>
      <c r="J155" s="668"/>
      <c r="K155" s="667"/>
      <c r="L155" s="24"/>
      <c r="M155" s="2941"/>
      <c r="N155" s="2941"/>
      <c r="O155" s="2942"/>
      <c r="P155" s="2928"/>
      <c r="Q155" s="2928"/>
      <c r="R155" s="2928"/>
      <c r="S155" s="2928"/>
      <c r="T155" s="2928"/>
      <c r="U155" s="2928"/>
      <c r="V155" s="2928"/>
      <c r="W155" s="2928"/>
      <c r="X155" s="2928"/>
      <c r="Y155" s="2928"/>
    </row>
    <row r="156" spans="1:25" ht="16.5" customHeight="1" x14ac:dyDescent="0.2">
      <c r="A156" s="2970" t="s">
        <v>22</v>
      </c>
      <c r="B156" s="2969"/>
      <c r="C156" s="2969"/>
      <c r="D156" s="2969"/>
      <c r="E156" s="2969"/>
      <c r="F156" s="2969"/>
      <c r="G156" s="2969"/>
      <c r="H156" s="2969"/>
      <c r="I156" s="2969"/>
      <c r="J156" s="2969"/>
      <c r="K156" s="2968"/>
      <c r="L156" s="24">
        <f>L157+L158</f>
        <v>7712.9</v>
      </c>
      <c r="M156" s="2941"/>
      <c r="N156" s="2941"/>
      <c r="O156" s="2942"/>
      <c r="P156" s="2928"/>
      <c r="Q156" s="2928"/>
      <c r="R156" s="2928"/>
      <c r="S156" s="2928"/>
      <c r="T156" s="2928"/>
      <c r="U156" s="2928"/>
      <c r="V156" s="2928"/>
      <c r="W156" s="2928"/>
      <c r="X156" s="2928"/>
      <c r="Y156" s="2928"/>
    </row>
    <row r="157" spans="1:25" ht="16.5" customHeight="1" x14ac:dyDescent="0.2">
      <c r="A157" s="669" t="s">
        <v>226</v>
      </c>
      <c r="B157" s="668"/>
      <c r="C157" s="668"/>
      <c r="D157" s="668"/>
      <c r="E157" s="671"/>
      <c r="F157" s="671"/>
      <c r="G157" s="671"/>
      <c r="H157" s="671"/>
      <c r="I157" s="671"/>
      <c r="J157" s="671"/>
      <c r="K157" s="670"/>
      <c r="L157" s="55">
        <f>L15+L40+L62+L82+L91+L113</f>
        <v>1031</v>
      </c>
      <c r="M157" s="2941"/>
      <c r="N157" s="2941"/>
      <c r="O157" s="2942"/>
      <c r="P157" s="2928"/>
      <c r="Q157" s="2928"/>
      <c r="R157" s="2928"/>
      <c r="S157" s="2928"/>
      <c r="T157" s="2928"/>
      <c r="U157" s="2928"/>
      <c r="V157" s="2928"/>
      <c r="W157" s="2928"/>
      <c r="X157" s="2928"/>
      <c r="Y157" s="2928"/>
    </row>
    <row r="158" spans="1:25" ht="16.5" customHeight="1" x14ac:dyDescent="0.2">
      <c r="A158" s="669" t="s">
        <v>225</v>
      </c>
      <c r="B158" s="668"/>
      <c r="C158" s="668"/>
      <c r="D158" s="668"/>
      <c r="E158" s="671"/>
      <c r="F158" s="671"/>
      <c r="G158" s="671"/>
      <c r="H158" s="671"/>
      <c r="I158" s="671"/>
      <c r="J158" s="671"/>
      <c r="K158" s="670"/>
      <c r="L158" s="24">
        <f>L13+L63+L81+L114+L133</f>
        <v>6681.9</v>
      </c>
      <c r="M158" s="2941"/>
      <c r="N158" s="2941"/>
      <c r="O158" s="2942"/>
      <c r="P158" s="2928"/>
      <c r="Q158" s="2928"/>
      <c r="R158" s="2928"/>
      <c r="S158" s="2928"/>
      <c r="T158" s="2928"/>
      <c r="U158" s="2928"/>
      <c r="V158" s="2928"/>
      <c r="W158" s="2928"/>
      <c r="X158" s="2928"/>
      <c r="Y158" s="2928"/>
    </row>
    <row r="159" spans="1:25" ht="16.5" customHeight="1" x14ac:dyDescent="0.2">
      <c r="A159" s="669" t="s">
        <v>224</v>
      </c>
      <c r="B159" s="668"/>
      <c r="C159" s="668"/>
      <c r="D159" s="668"/>
      <c r="E159" s="671"/>
      <c r="F159" s="671"/>
      <c r="G159" s="671"/>
      <c r="H159" s="671"/>
      <c r="I159" s="671"/>
      <c r="J159" s="671"/>
      <c r="K159" s="670"/>
      <c r="L159" s="24"/>
      <c r="M159" s="2941"/>
      <c r="N159" s="2941"/>
      <c r="O159" s="2942"/>
      <c r="P159" s="2928"/>
      <c r="Q159" s="2928"/>
      <c r="R159" s="2928"/>
      <c r="S159" s="2928"/>
      <c r="T159" s="2928"/>
      <c r="U159" s="2928"/>
      <c r="V159" s="2928"/>
      <c r="W159" s="2928"/>
      <c r="X159" s="2928"/>
      <c r="Y159" s="2928"/>
    </row>
    <row r="160" spans="1:25" ht="16.5" customHeight="1" x14ac:dyDescent="0.2">
      <c r="A160" s="669" t="s">
        <v>813</v>
      </c>
      <c r="B160" s="668"/>
      <c r="C160" s="668"/>
      <c r="D160" s="668"/>
      <c r="E160" s="668"/>
      <c r="F160" s="668"/>
      <c r="G160" s="668"/>
      <c r="H160" s="668"/>
      <c r="I160" s="668"/>
      <c r="J160" s="668"/>
      <c r="K160" s="667"/>
      <c r="L160" s="24"/>
      <c r="M160" s="2941"/>
      <c r="N160" s="2941"/>
      <c r="O160" s="2942"/>
      <c r="P160" s="2928"/>
      <c r="Q160" s="2928"/>
      <c r="R160" s="2928"/>
      <c r="S160" s="2928"/>
      <c r="T160" s="2928"/>
      <c r="U160" s="2928"/>
      <c r="V160" s="2928"/>
      <c r="W160" s="2928"/>
      <c r="X160" s="2928"/>
      <c r="Y160" s="2928"/>
    </row>
    <row r="161" spans="1:25" ht="16.5" customHeight="1" x14ac:dyDescent="0.2">
      <c r="A161" s="669" t="s">
        <v>222</v>
      </c>
      <c r="B161" s="668"/>
      <c r="C161" s="668"/>
      <c r="D161" s="668"/>
      <c r="E161" s="671"/>
      <c r="F161" s="671"/>
      <c r="G161" s="671"/>
      <c r="H161" s="671"/>
      <c r="I161" s="671"/>
      <c r="J161" s="671"/>
      <c r="K161" s="670"/>
      <c r="L161" s="24"/>
      <c r="M161" s="2941"/>
      <c r="N161" s="2941"/>
      <c r="O161" s="2942"/>
      <c r="P161" s="2928"/>
      <c r="Q161" s="2928"/>
      <c r="R161" s="2928"/>
      <c r="S161" s="2928"/>
      <c r="T161" s="2928"/>
      <c r="U161" s="2928"/>
      <c r="V161" s="2928"/>
      <c r="W161" s="2928"/>
      <c r="X161" s="2928"/>
      <c r="Y161" s="2928"/>
    </row>
    <row r="162" spans="1:25" ht="16.5" customHeight="1" x14ac:dyDescent="0.2">
      <c r="A162" s="681" t="s">
        <v>221</v>
      </c>
      <c r="B162" s="680"/>
      <c r="C162" s="680"/>
      <c r="D162" s="680"/>
      <c r="E162" s="671"/>
      <c r="F162" s="671"/>
      <c r="G162" s="671"/>
      <c r="H162" s="671"/>
      <c r="I162" s="671"/>
      <c r="J162" s="671"/>
      <c r="K162" s="670"/>
      <c r="L162" s="24"/>
      <c r="M162" s="2941"/>
      <c r="N162" s="2941"/>
      <c r="O162" s="2942"/>
      <c r="P162" s="2928"/>
      <c r="Q162" s="2928"/>
      <c r="R162" s="2928"/>
      <c r="S162" s="2928"/>
      <c r="T162" s="2928"/>
      <c r="U162" s="2928"/>
      <c r="V162" s="2928"/>
      <c r="W162" s="2928"/>
      <c r="X162" s="2928"/>
      <c r="Y162" s="2928"/>
    </row>
    <row r="163" spans="1:25" ht="16.5" customHeight="1" x14ac:dyDescent="0.2">
      <c r="A163" s="669" t="s">
        <v>15</v>
      </c>
      <c r="B163" s="671"/>
      <c r="C163" s="671"/>
      <c r="D163" s="671"/>
      <c r="E163" s="671"/>
      <c r="F163" s="671"/>
      <c r="G163" s="671"/>
      <c r="H163" s="671"/>
      <c r="I163" s="671"/>
      <c r="J163" s="671"/>
      <c r="K163" s="670"/>
      <c r="L163" s="24"/>
      <c r="M163" s="2941"/>
      <c r="N163" s="2941"/>
      <c r="O163" s="2942"/>
      <c r="P163" s="2928"/>
      <c r="Q163" s="2928"/>
      <c r="R163" s="2928"/>
      <c r="S163" s="2928"/>
      <c r="T163" s="2928"/>
      <c r="U163" s="2928"/>
      <c r="V163" s="2928"/>
      <c r="W163" s="2928"/>
      <c r="X163" s="2928"/>
      <c r="Y163" s="2928"/>
    </row>
    <row r="164" spans="1:25" ht="16.5" customHeight="1" x14ac:dyDescent="0.2">
      <c r="A164" s="669" t="s">
        <v>220</v>
      </c>
      <c r="B164" s="668"/>
      <c r="C164" s="668"/>
      <c r="D164" s="668"/>
      <c r="E164" s="668"/>
      <c r="F164" s="668"/>
      <c r="G164" s="668"/>
      <c r="H164" s="668"/>
      <c r="I164" s="668"/>
      <c r="J164" s="668"/>
      <c r="K164" s="667"/>
      <c r="L164" s="24"/>
      <c r="M164" s="2941"/>
      <c r="N164" s="2941"/>
      <c r="O164" s="2942"/>
      <c r="P164" s="2928"/>
      <c r="Q164" s="2928"/>
      <c r="R164" s="2928"/>
      <c r="S164" s="2928"/>
      <c r="T164" s="2928"/>
      <c r="U164" s="2928"/>
      <c r="V164" s="2928"/>
      <c r="W164" s="2928"/>
      <c r="X164" s="2928"/>
      <c r="Y164" s="2928"/>
    </row>
    <row r="165" spans="1:25" ht="16.5" customHeight="1" x14ac:dyDescent="0.2">
      <c r="A165" s="2970" t="s">
        <v>219</v>
      </c>
      <c r="B165" s="2969"/>
      <c r="C165" s="2969"/>
      <c r="D165" s="2969"/>
      <c r="E165" s="2969"/>
      <c r="F165" s="2969"/>
      <c r="G165" s="2969"/>
      <c r="H165" s="2969"/>
      <c r="I165" s="2969"/>
      <c r="J165" s="2969"/>
      <c r="K165" s="2968"/>
      <c r="L165" s="24"/>
      <c r="M165" s="2941"/>
      <c r="N165" s="2941"/>
      <c r="O165" s="2942"/>
      <c r="P165" s="2928"/>
      <c r="Q165" s="2928"/>
      <c r="R165" s="2928"/>
      <c r="S165" s="2928"/>
      <c r="T165" s="2928"/>
      <c r="U165" s="2928"/>
      <c r="V165" s="2928"/>
      <c r="W165" s="2928"/>
      <c r="X165" s="2928"/>
      <c r="Y165" s="2928"/>
    </row>
    <row r="166" spans="1:25" ht="16.5" customHeight="1" x14ac:dyDescent="0.2">
      <c r="A166" s="2970" t="s">
        <v>218</v>
      </c>
      <c r="B166" s="2969"/>
      <c r="C166" s="2969"/>
      <c r="D166" s="2969"/>
      <c r="E166" s="2969"/>
      <c r="F166" s="2969"/>
      <c r="G166" s="2969"/>
      <c r="H166" s="2969"/>
      <c r="I166" s="2969"/>
      <c r="J166" s="2969"/>
      <c r="K166" s="2968"/>
      <c r="L166" s="24"/>
      <c r="M166" s="2941"/>
      <c r="N166" s="2941"/>
      <c r="O166" s="2942"/>
      <c r="P166" s="2928"/>
      <c r="Q166" s="2928"/>
      <c r="R166" s="2928"/>
      <c r="S166" s="2928"/>
      <c r="T166" s="2928"/>
      <c r="U166" s="2928"/>
      <c r="V166" s="2928"/>
      <c r="W166" s="2928"/>
      <c r="X166" s="2928"/>
      <c r="Y166" s="2928"/>
    </row>
    <row r="167" spans="1:25" ht="16.5" customHeight="1" x14ac:dyDescent="0.2">
      <c r="A167" s="669" t="s">
        <v>11</v>
      </c>
      <c r="B167" s="668"/>
      <c r="C167" s="668"/>
      <c r="D167" s="668"/>
      <c r="E167" s="671"/>
      <c r="F167" s="671"/>
      <c r="G167" s="671"/>
      <c r="H167" s="671"/>
      <c r="I167" s="671"/>
      <c r="J167" s="671"/>
      <c r="K167" s="670"/>
      <c r="L167" s="24"/>
      <c r="M167" s="2941"/>
      <c r="N167" s="2941"/>
      <c r="O167" s="2942"/>
      <c r="P167" s="2928"/>
      <c r="Q167" s="2928"/>
      <c r="R167" s="2928"/>
      <c r="S167" s="2928"/>
      <c r="T167" s="2928"/>
      <c r="U167" s="2928"/>
      <c r="V167" s="2928"/>
      <c r="W167" s="2928"/>
      <c r="X167" s="2928"/>
      <c r="Y167" s="2928"/>
    </row>
    <row r="168" spans="1:25" ht="16.5" customHeight="1" x14ac:dyDescent="0.2">
      <c r="A168" s="669" t="s">
        <v>812</v>
      </c>
      <c r="B168" s="668"/>
      <c r="C168" s="668"/>
      <c r="D168" s="668"/>
      <c r="E168" s="671"/>
      <c r="F168" s="671"/>
      <c r="G168" s="671"/>
      <c r="H168" s="671"/>
      <c r="I168" s="671"/>
      <c r="J168" s="671"/>
      <c r="K168" s="670"/>
      <c r="L168" s="24"/>
      <c r="M168" s="2941"/>
      <c r="N168" s="2941"/>
      <c r="O168" s="2942"/>
      <c r="P168" s="2928"/>
      <c r="Q168" s="2928"/>
      <c r="R168" s="2928"/>
      <c r="S168" s="2928"/>
      <c r="T168" s="2928"/>
      <c r="U168" s="2928"/>
      <c r="V168" s="2928"/>
      <c r="W168" s="2928"/>
      <c r="X168" s="2928"/>
      <c r="Y168" s="2928"/>
    </row>
    <row r="169" spans="1:25" ht="16.5" customHeight="1" thickBot="1" x14ac:dyDescent="0.25">
      <c r="A169" s="669" t="s">
        <v>215</v>
      </c>
      <c r="B169" s="668"/>
      <c r="C169" s="668"/>
      <c r="D169" s="668"/>
      <c r="E169" s="668"/>
      <c r="F169" s="668"/>
      <c r="G169" s="668"/>
      <c r="H169" s="668"/>
      <c r="I169" s="668"/>
      <c r="J169" s="668"/>
      <c r="K169" s="667"/>
      <c r="L169" s="24"/>
      <c r="M169" s="2941"/>
      <c r="N169" s="2941"/>
      <c r="O169" s="2942"/>
      <c r="P169" s="2928"/>
      <c r="Q169" s="2928"/>
      <c r="R169" s="2928"/>
      <c r="S169" s="2928"/>
      <c r="T169" s="2928"/>
      <c r="U169" s="2928"/>
      <c r="V169" s="2928"/>
      <c r="W169" s="2928"/>
      <c r="X169" s="2928"/>
      <c r="Y169" s="2928"/>
    </row>
    <row r="170" spans="1:25" ht="32.25" customHeight="1" thickBot="1" x14ac:dyDescent="0.25">
      <c r="A170" s="2967" t="s">
        <v>8</v>
      </c>
      <c r="B170" s="2966"/>
      <c r="C170" s="2966"/>
      <c r="D170" s="2966"/>
      <c r="E170" s="2966"/>
      <c r="F170" s="2966"/>
      <c r="G170" s="2966"/>
      <c r="H170" s="2966"/>
      <c r="I170" s="2966"/>
      <c r="J170" s="2966"/>
      <c r="K170" s="2965"/>
      <c r="L170" s="38">
        <f>L171+L172</f>
        <v>34003.599999999999</v>
      </c>
      <c r="M170" s="2941"/>
      <c r="N170" s="2941"/>
      <c r="O170" s="2942"/>
      <c r="P170" s="2928"/>
      <c r="Q170" s="2928"/>
      <c r="R170" s="2928"/>
      <c r="S170" s="2928"/>
      <c r="T170" s="2928"/>
      <c r="U170" s="2928"/>
      <c r="V170" s="2928"/>
      <c r="W170" s="2928"/>
      <c r="X170" s="2928"/>
      <c r="Y170" s="2928"/>
    </row>
    <row r="171" spans="1:25" ht="16.5" customHeight="1" x14ac:dyDescent="0.2">
      <c r="A171" s="1858" t="s">
        <v>811</v>
      </c>
      <c r="B171" s="1857"/>
      <c r="C171" s="1857"/>
      <c r="D171" s="1857"/>
      <c r="E171" s="1856"/>
      <c r="F171" s="1856"/>
      <c r="G171" s="1856"/>
      <c r="H171" s="1856"/>
      <c r="I171" s="1856"/>
      <c r="J171" s="1856"/>
      <c r="K171" s="1855"/>
      <c r="L171" s="659">
        <f>L14</f>
        <v>34003.599999999999</v>
      </c>
      <c r="M171" s="2941"/>
      <c r="N171" s="2941"/>
      <c r="O171" s="2942"/>
      <c r="P171" s="2928"/>
      <c r="Q171" s="2928"/>
      <c r="R171" s="2928"/>
      <c r="S171" s="2928"/>
      <c r="T171" s="2928"/>
      <c r="U171" s="2928"/>
      <c r="V171" s="2928"/>
      <c r="W171" s="2928"/>
      <c r="X171" s="2928"/>
      <c r="Y171" s="2928"/>
    </row>
    <row r="172" spans="1:25" ht="16.5" customHeight="1" x14ac:dyDescent="0.2">
      <c r="A172" s="2964" t="s">
        <v>6</v>
      </c>
      <c r="B172" s="2963"/>
      <c r="C172" s="2963"/>
      <c r="D172" s="2963"/>
      <c r="E172" s="2963"/>
      <c r="F172" s="2963"/>
      <c r="G172" s="2963"/>
      <c r="H172" s="2963"/>
      <c r="I172" s="2963"/>
      <c r="J172" s="2963"/>
      <c r="K172" s="2962"/>
      <c r="L172" s="24"/>
      <c r="M172" s="2941"/>
      <c r="N172" s="2941"/>
      <c r="O172" s="2942"/>
      <c r="P172" s="2928"/>
      <c r="Q172" s="2928"/>
      <c r="R172" s="2928"/>
      <c r="S172" s="2928"/>
      <c r="T172" s="2928"/>
      <c r="U172" s="2928"/>
      <c r="V172" s="2928"/>
      <c r="W172" s="2928"/>
      <c r="X172" s="2928"/>
      <c r="Y172" s="2928"/>
    </row>
    <row r="173" spans="1:25" ht="16.5" customHeight="1" x14ac:dyDescent="0.2">
      <c r="A173" s="2961" t="s">
        <v>213</v>
      </c>
      <c r="B173" s="2960"/>
      <c r="C173" s="2960"/>
      <c r="D173" s="2960"/>
      <c r="E173" s="2960"/>
      <c r="F173" s="2960"/>
      <c r="G173" s="2960"/>
      <c r="H173" s="2960"/>
      <c r="I173" s="2960"/>
      <c r="J173" s="2960"/>
      <c r="K173" s="2959"/>
      <c r="L173" s="12"/>
      <c r="M173" s="2941"/>
      <c r="N173" s="2941"/>
      <c r="O173" s="2942"/>
      <c r="P173" s="2928"/>
      <c r="Q173" s="2928"/>
      <c r="R173" s="2928"/>
      <c r="S173" s="2928"/>
      <c r="T173" s="2928"/>
      <c r="U173" s="2928"/>
      <c r="V173" s="2928"/>
      <c r="W173" s="2928"/>
      <c r="X173" s="2928"/>
      <c r="Y173" s="2928"/>
    </row>
    <row r="174" spans="1:25" ht="16.5" customHeight="1" x14ac:dyDescent="0.2">
      <c r="A174" s="2958" t="s">
        <v>212</v>
      </c>
      <c r="B174" s="2957"/>
      <c r="C174" s="2957"/>
      <c r="D174" s="2957"/>
      <c r="E174" s="2957"/>
      <c r="F174" s="2957"/>
      <c r="G174" s="2957"/>
      <c r="H174" s="2957"/>
      <c r="I174" s="2957"/>
      <c r="J174" s="2957"/>
      <c r="K174" s="2956"/>
      <c r="L174" s="24"/>
      <c r="M174" s="2941"/>
      <c r="N174" s="2941"/>
      <c r="O174" s="2942"/>
      <c r="P174" s="2928"/>
      <c r="Q174" s="2928"/>
      <c r="R174" s="2928"/>
      <c r="S174" s="2928"/>
      <c r="T174" s="2928"/>
      <c r="U174" s="2928"/>
      <c r="V174" s="2928"/>
      <c r="W174" s="2928"/>
      <c r="X174" s="2928"/>
      <c r="Y174" s="2928"/>
    </row>
    <row r="175" spans="1:25" ht="16.5" customHeight="1" thickBot="1" x14ac:dyDescent="0.25">
      <c r="A175" s="2955" t="s">
        <v>3</v>
      </c>
      <c r="B175" s="2954"/>
      <c r="C175" s="2954"/>
      <c r="D175" s="2954"/>
      <c r="E175" s="2954"/>
      <c r="F175" s="2954"/>
      <c r="G175" s="2954"/>
      <c r="H175" s="2954"/>
      <c r="I175" s="2954"/>
      <c r="J175" s="2954"/>
      <c r="K175" s="2953"/>
      <c r="L175" s="637"/>
      <c r="M175" s="2941"/>
      <c r="N175" s="2941"/>
      <c r="O175" s="2942"/>
      <c r="P175" s="2928"/>
      <c r="Q175" s="2928"/>
      <c r="R175" s="2928"/>
      <c r="S175" s="2928"/>
      <c r="T175" s="2928"/>
      <c r="U175" s="2928"/>
      <c r="V175" s="2928"/>
      <c r="W175" s="2928"/>
      <c r="X175" s="2928"/>
      <c r="Y175" s="2928"/>
    </row>
    <row r="176" spans="1:25" ht="16.5" customHeight="1" thickBot="1" x14ac:dyDescent="0.25">
      <c r="A176" s="2952" t="s">
        <v>810</v>
      </c>
      <c r="B176" s="2951"/>
      <c r="C176" s="2951"/>
      <c r="D176" s="2951"/>
      <c r="E176" s="2951"/>
      <c r="F176" s="2951"/>
      <c r="G176" s="2951"/>
      <c r="H176" s="2951"/>
      <c r="I176" s="2951"/>
      <c r="J176" s="2951"/>
      <c r="K176" s="2950"/>
      <c r="L176" s="2949">
        <f>L151+L170</f>
        <v>56230.6</v>
      </c>
      <c r="M176" s="2941"/>
      <c r="N176" s="2941"/>
      <c r="O176" s="2942"/>
      <c r="P176" s="2928"/>
      <c r="Q176" s="2928"/>
      <c r="R176" s="2928"/>
      <c r="S176" s="2928"/>
      <c r="T176" s="2928"/>
      <c r="U176" s="2928"/>
      <c r="V176" s="2928"/>
      <c r="W176" s="2928"/>
      <c r="X176" s="2928"/>
      <c r="Y176" s="2928"/>
    </row>
    <row r="177" spans="1:25" ht="16.5" customHeight="1" x14ac:dyDescent="0.2">
      <c r="A177" s="2948" t="s">
        <v>1</v>
      </c>
      <c r="B177" s="2947"/>
      <c r="C177" s="2947"/>
      <c r="D177" s="2947"/>
      <c r="E177" s="2947"/>
      <c r="F177" s="2947"/>
      <c r="G177" s="2947"/>
      <c r="H177" s="2947"/>
      <c r="I177" s="2947"/>
      <c r="J177" s="2947"/>
      <c r="K177" s="2946"/>
      <c r="L177" s="659"/>
      <c r="M177" s="2941"/>
      <c r="N177" s="2941"/>
      <c r="O177" s="2942"/>
      <c r="P177" s="2928"/>
      <c r="Q177" s="2928"/>
      <c r="R177" s="2928"/>
      <c r="S177" s="2928"/>
      <c r="T177" s="2928"/>
      <c r="U177" s="2928"/>
      <c r="V177" s="2928"/>
      <c r="W177" s="2928"/>
      <c r="X177" s="2928"/>
      <c r="Y177" s="2928"/>
    </row>
    <row r="178" spans="1:25" ht="16.5" customHeight="1" thickBot="1" x14ac:dyDescent="0.25">
      <c r="A178" s="2945" t="s">
        <v>0</v>
      </c>
      <c r="B178" s="2944"/>
      <c r="C178" s="2944"/>
      <c r="D178" s="2944"/>
      <c r="E178" s="2944"/>
      <c r="F178" s="2944"/>
      <c r="G178" s="2944"/>
      <c r="H178" s="2944"/>
      <c r="I178" s="2944"/>
      <c r="J178" s="2944"/>
      <c r="K178" s="2943"/>
      <c r="L178" s="637">
        <v>11000.3</v>
      </c>
      <c r="M178" s="2941"/>
      <c r="N178" s="2941"/>
      <c r="O178" s="2942"/>
      <c r="P178" s="2928"/>
      <c r="Q178" s="2928"/>
      <c r="R178" s="2928"/>
      <c r="S178" s="2928"/>
      <c r="T178" s="2928"/>
      <c r="U178" s="2928"/>
      <c r="V178" s="2928"/>
      <c r="W178" s="2928"/>
      <c r="X178" s="2928"/>
      <c r="Y178" s="2928"/>
    </row>
    <row r="179" spans="1:25" ht="16.5" customHeight="1" x14ac:dyDescent="0.2">
      <c r="A179" s="2941"/>
      <c r="B179" s="2941"/>
      <c r="C179" s="2941"/>
      <c r="D179" s="2941"/>
      <c r="E179" s="2941"/>
      <c r="F179" s="2941"/>
      <c r="G179" s="2941"/>
      <c r="H179" s="2941"/>
      <c r="I179" s="2941"/>
      <c r="J179" s="2941"/>
      <c r="K179" s="2941"/>
      <c r="L179" s="2941"/>
      <c r="M179" s="2941"/>
      <c r="N179" s="2941"/>
      <c r="O179" s="2942"/>
      <c r="P179" s="2928"/>
      <c r="Q179" s="2928"/>
      <c r="R179" s="2928"/>
      <c r="S179" s="2928"/>
      <c r="T179" s="2928"/>
      <c r="U179" s="2928"/>
      <c r="V179" s="2928"/>
      <c r="W179" s="2928"/>
      <c r="X179" s="2928"/>
      <c r="Y179" s="2928"/>
    </row>
    <row r="180" spans="1:25" ht="16.5" customHeight="1" x14ac:dyDescent="0.2">
      <c r="A180" s="2941"/>
      <c r="B180" s="2941"/>
      <c r="C180" s="2941"/>
      <c r="D180" s="2941"/>
      <c r="E180" s="2941"/>
      <c r="F180" s="2941"/>
      <c r="G180" s="2941"/>
      <c r="H180" s="2941"/>
      <c r="I180" s="2941"/>
      <c r="J180" s="2941"/>
      <c r="K180" s="2941"/>
      <c r="L180" s="2940"/>
      <c r="M180" s="2940"/>
      <c r="N180" s="2940"/>
      <c r="O180" s="2939"/>
    </row>
    <row r="181" spans="1:25" ht="81" customHeight="1" x14ac:dyDescent="0.2">
      <c r="A181" s="2933"/>
      <c r="B181" s="2932"/>
      <c r="C181" s="2932"/>
      <c r="D181" s="2932"/>
      <c r="E181" s="2932"/>
      <c r="F181" s="2938"/>
      <c r="G181" s="2938"/>
      <c r="H181" s="2931"/>
    </row>
    <row r="182" spans="1:25" ht="33.75" customHeight="1" x14ac:dyDescent="0.2">
      <c r="A182" s="2933"/>
      <c r="B182" s="2932"/>
      <c r="C182" s="2932"/>
      <c r="D182" s="2932"/>
      <c r="E182" s="2932"/>
      <c r="F182" s="2937"/>
      <c r="G182" s="2937"/>
      <c r="H182" s="2931"/>
      <c r="I182" s="2936"/>
    </row>
    <row r="183" spans="1:25" x14ac:dyDescent="0.2">
      <c r="A183" s="2933"/>
      <c r="B183" s="2932"/>
      <c r="C183" s="2932"/>
      <c r="D183" s="2932"/>
      <c r="E183" s="2932"/>
      <c r="F183" s="2929"/>
      <c r="G183" s="2929"/>
      <c r="H183" s="2931"/>
      <c r="I183" s="2929"/>
    </row>
    <row r="184" spans="1:25" x14ac:dyDescent="0.2">
      <c r="A184" s="2933"/>
      <c r="B184" s="2932"/>
      <c r="C184" s="2932"/>
      <c r="D184" s="2932"/>
      <c r="E184" s="2932"/>
      <c r="F184" s="2930"/>
      <c r="G184" s="2930"/>
      <c r="H184" s="2931"/>
      <c r="I184" s="2930"/>
    </row>
    <row r="185" spans="1:25" x14ac:dyDescent="0.2">
      <c r="A185" s="2933"/>
      <c r="B185" s="2932"/>
      <c r="C185" s="2932"/>
      <c r="D185" s="2932"/>
      <c r="E185" s="2932"/>
      <c r="F185" s="2930"/>
      <c r="G185" s="2930"/>
      <c r="H185" s="2931"/>
      <c r="I185" s="2930"/>
    </row>
    <row r="186" spans="1:25" x14ac:dyDescent="0.2">
      <c r="A186" s="2933"/>
      <c r="B186" s="2932"/>
      <c r="C186" s="2932"/>
      <c r="D186" s="2932"/>
      <c r="E186" s="2932"/>
      <c r="F186" s="2930"/>
      <c r="G186" s="2930"/>
      <c r="H186" s="2931"/>
      <c r="I186" s="2930"/>
    </row>
    <row r="187" spans="1:25" ht="13.15" customHeight="1" x14ac:dyDescent="0.2">
      <c r="A187" s="2933"/>
      <c r="B187" s="2932"/>
      <c r="C187" s="2932"/>
      <c r="D187" s="2932"/>
      <c r="E187" s="2932"/>
      <c r="F187" s="2930"/>
      <c r="G187" s="2930"/>
      <c r="H187" s="2931"/>
      <c r="I187" s="2930"/>
    </row>
    <row r="188" spans="1:25" x14ac:dyDescent="0.2">
      <c r="A188" s="2933"/>
      <c r="B188" s="2932"/>
      <c r="C188" s="2932"/>
      <c r="D188" s="2932"/>
      <c r="E188" s="2932"/>
      <c r="F188" s="2935"/>
      <c r="G188" s="2935"/>
      <c r="H188" s="2931"/>
      <c r="I188" s="2935"/>
    </row>
    <row r="189" spans="1:25" x14ac:dyDescent="0.2">
      <c r="A189" s="2933"/>
      <c r="B189" s="2932"/>
      <c r="C189" s="2932"/>
      <c r="D189" s="2932"/>
      <c r="E189" s="2932"/>
      <c r="F189" s="2930"/>
      <c r="G189" s="2930"/>
      <c r="H189" s="2931"/>
      <c r="I189" s="2930"/>
    </row>
    <row r="190" spans="1:25" ht="13.15" customHeight="1" x14ac:dyDescent="0.2">
      <c r="A190" s="2933"/>
      <c r="B190" s="2932"/>
      <c r="C190" s="2932"/>
      <c r="D190" s="2932"/>
      <c r="E190" s="2932"/>
      <c r="F190" s="2930"/>
      <c r="G190" s="2930"/>
      <c r="H190" s="2934"/>
      <c r="I190" s="2930"/>
    </row>
    <row r="191" spans="1:25" ht="13.15" customHeight="1" x14ac:dyDescent="0.2">
      <c r="A191" s="2933"/>
      <c r="B191" s="2932"/>
      <c r="C191" s="2932"/>
      <c r="D191" s="2932"/>
      <c r="E191" s="2932"/>
      <c r="F191" s="2930"/>
      <c r="G191" s="2930"/>
      <c r="H191" s="2931"/>
      <c r="I191" s="2930"/>
    </row>
    <row r="192" spans="1:25" ht="13.15" customHeight="1" x14ac:dyDescent="0.2">
      <c r="A192" s="2933"/>
      <c r="B192" s="2932"/>
      <c r="C192" s="2932"/>
      <c r="D192" s="2932"/>
      <c r="E192" s="2932"/>
      <c r="F192" s="2930"/>
      <c r="G192" s="2930"/>
      <c r="H192" s="2931"/>
      <c r="I192" s="2930"/>
    </row>
    <row r="193" spans="1:9" x14ac:dyDescent="0.2">
      <c r="A193" s="2933"/>
      <c r="B193" s="2932"/>
      <c r="C193" s="2932"/>
      <c r="D193" s="2932"/>
      <c r="E193" s="2932"/>
      <c r="F193" s="2930"/>
      <c r="G193" s="2930"/>
      <c r="H193" s="2931"/>
      <c r="I193" s="2930"/>
    </row>
    <row r="194" spans="1:9" x14ac:dyDescent="0.2">
      <c r="B194" s="2928"/>
      <c r="C194" s="2928"/>
      <c r="D194" s="2928"/>
      <c r="E194" s="2928"/>
      <c r="F194" s="2930"/>
      <c r="G194" s="2930"/>
      <c r="I194" s="2930"/>
    </row>
    <row r="195" spans="1:9" x14ac:dyDescent="0.2">
      <c r="B195" s="2928"/>
      <c r="C195" s="2928"/>
      <c r="D195" s="2928"/>
      <c r="E195" s="2928"/>
      <c r="F195" s="2929"/>
      <c r="G195" s="2929"/>
      <c r="I195" s="2929"/>
    </row>
    <row r="196" spans="1:9" ht="13.9" customHeight="1" x14ac:dyDescent="0.2">
      <c r="B196" s="2928"/>
      <c r="C196" s="2928"/>
      <c r="D196" s="2928"/>
      <c r="E196" s="2928"/>
      <c r="F196" s="2930"/>
      <c r="G196" s="2930"/>
      <c r="I196" s="2930"/>
    </row>
    <row r="197" spans="1:9" x14ac:dyDescent="0.2">
      <c r="B197" s="2928"/>
      <c r="C197" s="2928"/>
      <c r="D197" s="2928"/>
      <c r="E197" s="2928"/>
      <c r="F197" s="2929"/>
      <c r="G197" s="2929"/>
      <c r="I197" s="2929"/>
    </row>
  </sheetData>
  <mergeCells count="404">
    <mergeCell ref="X51:X54"/>
    <mergeCell ref="X55:X57"/>
    <mergeCell ref="Y55:Y57"/>
    <mergeCell ref="P51:P54"/>
    <mergeCell ref="Q51:Q54"/>
    <mergeCell ref="R51:R54"/>
    <mergeCell ref="S51:S54"/>
    <mergeCell ref="T51:T54"/>
    <mergeCell ref="U51:U54"/>
    <mergeCell ref="V51:V54"/>
    <mergeCell ref="W51:W54"/>
    <mergeCell ref="AE47:AE50"/>
    <mergeCell ref="AE51:AE54"/>
    <mergeCell ref="AE55:AE58"/>
    <mergeCell ref="AE59:AE61"/>
    <mergeCell ref="Y51:Y54"/>
    <mergeCell ref="P55:P57"/>
    <mergeCell ref="Q55:Q57"/>
    <mergeCell ref="R55:R57"/>
    <mergeCell ref="S55:S57"/>
    <mergeCell ref="T55:T57"/>
    <mergeCell ref="V43:V46"/>
    <mergeCell ref="W43:W46"/>
    <mergeCell ref="P47:P50"/>
    <mergeCell ref="Q47:Q50"/>
    <mergeCell ref="R47:R50"/>
    <mergeCell ref="S47:S50"/>
    <mergeCell ref="T47:T50"/>
    <mergeCell ref="U47:U50"/>
    <mergeCell ref="V47:V50"/>
    <mergeCell ref="W47:W50"/>
    <mergeCell ref="P43:P46"/>
    <mergeCell ref="Q43:Q46"/>
    <mergeCell ref="R43:R46"/>
    <mergeCell ref="S43:S46"/>
    <mergeCell ref="T43:T46"/>
    <mergeCell ref="U43:U46"/>
    <mergeCell ref="A169:K169"/>
    <mergeCell ref="A170:K170"/>
    <mergeCell ref="A171:K171"/>
    <mergeCell ref="A172:K172"/>
    <mergeCell ref="A155:K155"/>
    <mergeCell ref="Y47:Y50"/>
    <mergeCell ref="X47:X50"/>
    <mergeCell ref="U55:U57"/>
    <mergeCell ref="V55:V57"/>
    <mergeCell ref="W55:W57"/>
    <mergeCell ref="A156:K156"/>
    <mergeCell ref="A157:K157"/>
    <mergeCell ref="A158:K158"/>
    <mergeCell ref="A176:K176"/>
    <mergeCell ref="B143:K143"/>
    <mergeCell ref="A144:K144"/>
    <mergeCell ref="A164:K164"/>
    <mergeCell ref="A173:K173"/>
    <mergeCell ref="A174:K174"/>
    <mergeCell ref="A175:K175"/>
    <mergeCell ref="A148:L148"/>
    <mergeCell ref="C150:K150"/>
    <mergeCell ref="A151:K151"/>
    <mergeCell ref="A152:K152"/>
    <mergeCell ref="A153:K153"/>
    <mergeCell ref="A154:K154"/>
    <mergeCell ref="A162:K162"/>
    <mergeCell ref="A163:K163"/>
    <mergeCell ref="A165:K165"/>
    <mergeCell ref="A166:K166"/>
    <mergeCell ref="A167:K167"/>
    <mergeCell ref="A168:K168"/>
    <mergeCell ref="O47:O50"/>
    <mergeCell ref="O51:O54"/>
    <mergeCell ref="O55:O57"/>
    <mergeCell ref="A177:K177"/>
    <mergeCell ref="A178:K178"/>
    <mergeCell ref="J117:J120"/>
    <mergeCell ref="I117:I120"/>
    <mergeCell ref="A159:K159"/>
    <mergeCell ref="A160:K160"/>
    <mergeCell ref="A161:K161"/>
    <mergeCell ref="B27:B28"/>
    <mergeCell ref="A27:A28"/>
    <mergeCell ref="A80:A84"/>
    <mergeCell ref="A69:A71"/>
    <mergeCell ref="B39:B42"/>
    <mergeCell ref="A39:A42"/>
    <mergeCell ref="A47:A50"/>
    <mergeCell ref="B47:B50"/>
    <mergeCell ref="A23:A24"/>
    <mergeCell ref="G21:G24"/>
    <mergeCell ref="O23:O24"/>
    <mergeCell ref="A17:A18"/>
    <mergeCell ref="B19:B20"/>
    <mergeCell ref="G36:G38"/>
    <mergeCell ref="O25:O26"/>
    <mergeCell ref="O27:O28"/>
    <mergeCell ref="G17:G20"/>
    <mergeCell ref="C17:C18"/>
    <mergeCell ref="D80:F84"/>
    <mergeCell ref="F76:F79"/>
    <mergeCell ref="A2:O2"/>
    <mergeCell ref="B13:B16"/>
    <mergeCell ref="A13:A16"/>
    <mergeCell ref="M19:M20"/>
    <mergeCell ref="O19:O20"/>
    <mergeCell ref="O39:O42"/>
    <mergeCell ref="O29:O30"/>
    <mergeCell ref="N39:N42"/>
    <mergeCell ref="M55:M57"/>
    <mergeCell ref="M72:M75"/>
    <mergeCell ref="I80:I89"/>
    <mergeCell ref="J80:J89"/>
    <mergeCell ref="H80:H89"/>
    <mergeCell ref="G80:G89"/>
    <mergeCell ref="M64:M65"/>
    <mergeCell ref="G55:G57"/>
    <mergeCell ref="G58:G60"/>
    <mergeCell ref="H55:H57"/>
    <mergeCell ref="G72:G75"/>
    <mergeCell ref="G90:G94"/>
    <mergeCell ref="G76:G79"/>
    <mergeCell ref="G99:G101"/>
    <mergeCell ref="G102:G103"/>
    <mergeCell ref="G110:G111"/>
    <mergeCell ref="G95:G98"/>
    <mergeCell ref="G104:G105"/>
    <mergeCell ref="C85:C89"/>
    <mergeCell ref="F72:F75"/>
    <mergeCell ref="F58:F60"/>
    <mergeCell ref="C51:C54"/>
    <mergeCell ref="H95:H103"/>
    <mergeCell ref="H58:H60"/>
    <mergeCell ref="H66:H68"/>
    <mergeCell ref="H69:H71"/>
    <mergeCell ref="G66:G68"/>
    <mergeCell ref="G61:G65"/>
    <mergeCell ref="D90:F94"/>
    <mergeCell ref="F85:F89"/>
    <mergeCell ref="C102:C103"/>
    <mergeCell ref="F51:F54"/>
    <mergeCell ref="F66:F68"/>
    <mergeCell ref="D69:D71"/>
    <mergeCell ref="D55:D57"/>
    <mergeCell ref="F55:F57"/>
    <mergeCell ref="F69:F71"/>
    <mergeCell ref="C66:C68"/>
    <mergeCell ref="D61:F65"/>
    <mergeCell ref="C55:C57"/>
    <mergeCell ref="D58:D60"/>
    <mergeCell ref="G47:G50"/>
    <mergeCell ref="G69:G71"/>
    <mergeCell ref="I61:I65"/>
    <mergeCell ref="D66:D68"/>
    <mergeCell ref="C47:C50"/>
    <mergeCell ref="G51:G54"/>
    <mergeCell ref="H51:H54"/>
    <mergeCell ref="B43:B46"/>
    <mergeCell ref="C43:C46"/>
    <mergeCell ref="A61:A65"/>
    <mergeCell ref="B55:B57"/>
    <mergeCell ref="B61:B65"/>
    <mergeCell ref="C61:C65"/>
    <mergeCell ref="D43:D46"/>
    <mergeCell ref="D47:D50"/>
    <mergeCell ref="F47:F50"/>
    <mergeCell ref="D51:D54"/>
    <mergeCell ref="C36:C38"/>
    <mergeCell ref="C39:C42"/>
    <mergeCell ref="A31:A33"/>
    <mergeCell ref="D36:D38"/>
    <mergeCell ref="C31:C33"/>
    <mergeCell ref="F31:F33"/>
    <mergeCell ref="C29:C30"/>
    <mergeCell ref="F29:F30"/>
    <mergeCell ref="D29:D30"/>
    <mergeCell ref="A25:A26"/>
    <mergeCell ref="A19:A20"/>
    <mergeCell ref="B25:B26"/>
    <mergeCell ref="C21:C22"/>
    <mergeCell ref="F27:F28"/>
    <mergeCell ref="D27:D28"/>
    <mergeCell ref="B21:B22"/>
    <mergeCell ref="B23:B24"/>
    <mergeCell ref="A21:A22"/>
    <mergeCell ref="D21:D22"/>
    <mergeCell ref="D17:D18"/>
    <mergeCell ref="D23:D24"/>
    <mergeCell ref="D25:D26"/>
    <mergeCell ref="D6:D8"/>
    <mergeCell ref="D13:F16"/>
    <mergeCell ref="A6:A8"/>
    <mergeCell ref="B6:B8"/>
    <mergeCell ref="C6:C8"/>
    <mergeCell ref="E6:E8"/>
    <mergeCell ref="F6:F8"/>
    <mergeCell ref="B29:B30"/>
    <mergeCell ref="A29:A30"/>
    <mergeCell ref="F23:F24"/>
    <mergeCell ref="F25:F26"/>
    <mergeCell ref="B17:B18"/>
    <mergeCell ref="A43:A46"/>
    <mergeCell ref="B36:B38"/>
    <mergeCell ref="A36:A38"/>
    <mergeCell ref="A51:A54"/>
    <mergeCell ref="B51:B54"/>
    <mergeCell ref="C25:C26"/>
    <mergeCell ref="C27:C28"/>
    <mergeCell ref="B34:B35"/>
    <mergeCell ref="A34:A35"/>
    <mergeCell ref="B31:B33"/>
    <mergeCell ref="A66:A68"/>
    <mergeCell ref="A72:A75"/>
    <mergeCell ref="B72:B75"/>
    <mergeCell ref="C72:C75"/>
    <mergeCell ref="A55:A57"/>
    <mergeCell ref="A58:A60"/>
    <mergeCell ref="B66:B68"/>
    <mergeCell ref="B69:B71"/>
    <mergeCell ref="C69:C71"/>
    <mergeCell ref="H6:H8"/>
    <mergeCell ref="N13:N16"/>
    <mergeCell ref="C19:C20"/>
    <mergeCell ref="C23:C24"/>
    <mergeCell ref="C34:C35"/>
    <mergeCell ref="B58:B60"/>
    <mergeCell ref="C58:C60"/>
    <mergeCell ref="D31:D33"/>
    <mergeCell ref="D34:D35"/>
    <mergeCell ref="D19:D20"/>
    <mergeCell ref="I13:I16"/>
    <mergeCell ref="M13:M16"/>
    <mergeCell ref="K6:K8"/>
    <mergeCell ref="L6:L8"/>
    <mergeCell ref="M7:M8"/>
    <mergeCell ref="N7:N8"/>
    <mergeCell ref="B80:B84"/>
    <mergeCell ref="C80:C84"/>
    <mergeCell ref="D99:D101"/>
    <mergeCell ref="G6:G8"/>
    <mergeCell ref="J6:J8"/>
    <mergeCell ref="M6:O6"/>
    <mergeCell ref="O7:O8"/>
    <mergeCell ref="G13:G16"/>
    <mergeCell ref="I6:I8"/>
    <mergeCell ref="H13:H16"/>
    <mergeCell ref="B106:B107"/>
    <mergeCell ref="A104:A105"/>
    <mergeCell ref="B104:B105"/>
    <mergeCell ref="A99:A101"/>
    <mergeCell ref="B99:B101"/>
    <mergeCell ref="C106:C107"/>
    <mergeCell ref="F104:F105"/>
    <mergeCell ref="A76:A79"/>
    <mergeCell ref="B76:B79"/>
    <mergeCell ref="C76:C79"/>
    <mergeCell ref="D76:D79"/>
    <mergeCell ref="A102:A103"/>
    <mergeCell ref="B102:B103"/>
    <mergeCell ref="A95:A98"/>
    <mergeCell ref="B95:B98"/>
    <mergeCell ref="D102:D103"/>
    <mergeCell ref="D72:D75"/>
    <mergeCell ref="C99:C101"/>
    <mergeCell ref="F117:F120"/>
    <mergeCell ref="C95:C98"/>
    <mergeCell ref="D95:D98"/>
    <mergeCell ref="D104:D105"/>
    <mergeCell ref="F95:F98"/>
    <mergeCell ref="F99:F101"/>
    <mergeCell ref="F110:F111"/>
    <mergeCell ref="C110:C111"/>
    <mergeCell ref="C104:C105"/>
    <mergeCell ref="A85:A89"/>
    <mergeCell ref="B85:B89"/>
    <mergeCell ref="D85:D89"/>
    <mergeCell ref="H104:H111"/>
    <mergeCell ref="B110:B111"/>
    <mergeCell ref="B108:B109"/>
    <mergeCell ref="A106:A107"/>
    <mergeCell ref="A110:A111"/>
    <mergeCell ref="F102:F103"/>
    <mergeCell ref="O113:O116"/>
    <mergeCell ref="M112:M116"/>
    <mergeCell ref="N113:N116"/>
    <mergeCell ref="C108:C109"/>
    <mergeCell ref="D108:D109"/>
    <mergeCell ref="F108:F109"/>
    <mergeCell ref="G108:G109"/>
    <mergeCell ref="D106:D107"/>
    <mergeCell ref="F106:F107"/>
    <mergeCell ref="G106:G107"/>
    <mergeCell ref="F121:F124"/>
    <mergeCell ref="H132:H141"/>
    <mergeCell ref="F139:F141"/>
    <mergeCell ref="D136:D138"/>
    <mergeCell ref="D139:D141"/>
    <mergeCell ref="N5:O5"/>
    <mergeCell ref="M23:M24"/>
    <mergeCell ref="M47:M50"/>
    <mergeCell ref="M51:M54"/>
    <mergeCell ref="H47:H50"/>
    <mergeCell ref="C142:J142"/>
    <mergeCell ref="O102:O103"/>
    <mergeCell ref="G132:G141"/>
    <mergeCell ref="M102:M103"/>
    <mergeCell ref="N102:N103"/>
    <mergeCell ref="R92:R93"/>
    <mergeCell ref="O72:O75"/>
    <mergeCell ref="N72:N75"/>
    <mergeCell ref="N19:N20"/>
    <mergeCell ref="N23:N24"/>
    <mergeCell ref="O13:O16"/>
    <mergeCell ref="Q92:Q93"/>
    <mergeCell ref="N64:N65"/>
    <mergeCell ref="O64:O65"/>
    <mergeCell ref="O43:O46"/>
    <mergeCell ref="N81:N84"/>
    <mergeCell ref="O81:O84"/>
    <mergeCell ref="S58:S60"/>
    <mergeCell ref="Q58:Q60"/>
    <mergeCell ref="H61:H65"/>
    <mergeCell ref="I39:I42"/>
    <mergeCell ref="N51:N54"/>
    <mergeCell ref="N55:N57"/>
    <mergeCell ref="N47:N50"/>
    <mergeCell ref="H76:H79"/>
    <mergeCell ref="H39:H42"/>
    <mergeCell ref="W21:W22"/>
    <mergeCell ref="W34:W35"/>
    <mergeCell ref="H90:H94"/>
    <mergeCell ref="K92:K93"/>
    <mergeCell ref="L92:L93"/>
    <mergeCell ref="M93:M94"/>
    <mergeCell ref="N93:N94"/>
    <mergeCell ref="O93:O94"/>
    <mergeCell ref="M81:M84"/>
    <mergeCell ref="H43:H46"/>
    <mergeCell ref="G43:G46"/>
    <mergeCell ref="H17:H38"/>
    <mergeCell ref="M43:M46"/>
    <mergeCell ref="F21:F22"/>
    <mergeCell ref="F34:F35"/>
    <mergeCell ref="F36:F38"/>
    <mergeCell ref="D39:F42"/>
    <mergeCell ref="F17:F18"/>
    <mergeCell ref="F19:F20"/>
    <mergeCell ref="N27:N28"/>
    <mergeCell ref="N29:N30"/>
    <mergeCell ref="M25:M26"/>
    <mergeCell ref="M27:M28"/>
    <mergeCell ref="M29:M30"/>
    <mergeCell ref="N43:N46"/>
    <mergeCell ref="M39:M42"/>
    <mergeCell ref="M36:M38"/>
    <mergeCell ref="A112:A116"/>
    <mergeCell ref="B112:B116"/>
    <mergeCell ref="H72:H75"/>
    <mergeCell ref="A3:O3"/>
    <mergeCell ref="A4:O4"/>
    <mergeCell ref="F43:F46"/>
    <mergeCell ref="G25:G28"/>
    <mergeCell ref="G29:G33"/>
    <mergeCell ref="G34:G35"/>
    <mergeCell ref="N25:N26"/>
    <mergeCell ref="B132:B135"/>
    <mergeCell ref="D117:D120"/>
    <mergeCell ref="A117:A120"/>
    <mergeCell ref="B117:B120"/>
    <mergeCell ref="A121:A124"/>
    <mergeCell ref="B121:B124"/>
    <mergeCell ref="D110:D111"/>
    <mergeCell ref="C129:J129"/>
    <mergeCell ref="J127:J128"/>
    <mergeCell ref="F136:F138"/>
    <mergeCell ref="D132:F135"/>
    <mergeCell ref="D112:F116"/>
    <mergeCell ref="J125:J126"/>
    <mergeCell ref="G112:G116"/>
    <mergeCell ref="C136:C138"/>
    <mergeCell ref="A132:A135"/>
    <mergeCell ref="A139:A141"/>
    <mergeCell ref="B139:B141"/>
    <mergeCell ref="G39:G42"/>
    <mergeCell ref="A108:A109"/>
    <mergeCell ref="A90:A94"/>
    <mergeCell ref="B90:B94"/>
    <mergeCell ref="A136:A138"/>
    <mergeCell ref="B136:B138"/>
    <mergeCell ref="E136:E141"/>
    <mergeCell ref="F125:F126"/>
    <mergeCell ref="G117:G120"/>
    <mergeCell ref="G121:G124"/>
    <mergeCell ref="G125:G126"/>
    <mergeCell ref="D121:D124"/>
    <mergeCell ref="D125:D126"/>
    <mergeCell ref="C139:C141"/>
    <mergeCell ref="F127:F128"/>
    <mergeCell ref="H112:H128"/>
    <mergeCell ref="I125:I126"/>
    <mergeCell ref="G127:G128"/>
    <mergeCell ref="A127:A128"/>
    <mergeCell ref="B127:B128"/>
    <mergeCell ref="D127:D128"/>
    <mergeCell ref="A125:A126"/>
    <mergeCell ref="B125:B126"/>
  </mergeCells>
  <pageMargins left="0.70866141732283472" right="0.70866141732283472" top="0.74803149606299213" bottom="0.74803149606299213" header="0.31496062992125984" footer="0.31496062992125984"/>
  <pageSetup paperSize="9" scale="65" firstPageNumber="30" fitToHeight="0" orientation="landscape" useFirstPageNumber="1"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B6F3D-C44E-4D88-867F-E26875A742A3}">
  <sheetPr>
    <pageSetUpPr fitToPage="1"/>
  </sheetPr>
  <dimension ref="A1:R108"/>
  <sheetViews>
    <sheetView tabSelected="1" workbookViewId="0">
      <selection activeCell="Q14" sqref="Q14"/>
    </sheetView>
  </sheetViews>
  <sheetFormatPr defaultRowHeight="12.75" x14ac:dyDescent="0.2"/>
  <cols>
    <col min="1" max="2" width="3.5703125" style="2927" customWidth="1"/>
    <col min="3" max="4" width="3.7109375" style="2927" customWidth="1"/>
    <col min="5" max="5" width="2.5703125" style="2927" customWidth="1"/>
    <col min="6" max="6" width="39.28515625" style="2927" customWidth="1"/>
    <col min="7" max="7" width="3.7109375" style="2927" customWidth="1"/>
    <col min="8" max="8" width="7.85546875" style="3484" customWidth="1"/>
    <col min="9" max="9" width="4.42578125" style="2927" customWidth="1"/>
    <col min="10" max="10" width="23.42578125" style="2927" customWidth="1"/>
    <col min="11" max="11" width="7.28515625" style="2927" customWidth="1"/>
    <col min="12" max="12" width="10" style="2927" customWidth="1"/>
    <col min="13" max="13" width="36.5703125" style="2927" customWidth="1"/>
    <col min="14" max="14" width="9.140625" style="2927"/>
    <col min="15" max="15" width="10" style="2927" customWidth="1"/>
    <col min="16" max="16384" width="9.140625" style="2927"/>
  </cols>
  <sheetData>
    <row r="1" spans="1:18" ht="70.5" customHeight="1" x14ac:dyDescent="0.2">
      <c r="M1" s="3657" t="s">
        <v>941</v>
      </c>
      <c r="N1" s="3656"/>
      <c r="O1" s="3656"/>
      <c r="Q1" s="3657"/>
      <c r="R1" s="3657"/>
    </row>
    <row r="2" spans="1:18" ht="15.75" customHeight="1" x14ac:dyDescent="0.2">
      <c r="A2" s="3483" t="s">
        <v>190</v>
      </c>
      <c r="B2" s="3483"/>
      <c r="C2" s="3483"/>
      <c r="D2" s="3483"/>
      <c r="E2" s="3483"/>
      <c r="F2" s="3483"/>
      <c r="G2" s="3483"/>
      <c r="H2" s="3483"/>
      <c r="I2" s="3483"/>
      <c r="J2" s="3483"/>
      <c r="K2" s="3483"/>
      <c r="L2" s="3483"/>
      <c r="M2" s="3483"/>
      <c r="N2" s="3483"/>
      <c r="O2" s="3483"/>
      <c r="Q2" s="3657"/>
      <c r="R2" s="3657"/>
    </row>
    <row r="3" spans="1:18" ht="13.9" customHeight="1" x14ac:dyDescent="0.2">
      <c r="A3" s="3482" t="s">
        <v>940</v>
      </c>
      <c r="B3" s="3482"/>
      <c r="C3" s="3482"/>
      <c r="D3" s="3482"/>
      <c r="E3" s="3482"/>
      <c r="F3" s="3482"/>
      <c r="G3" s="3482"/>
      <c r="H3" s="3482"/>
      <c r="I3" s="3482"/>
      <c r="J3" s="3482"/>
      <c r="K3" s="3482"/>
      <c r="L3" s="3482"/>
      <c r="M3" s="3482"/>
      <c r="N3" s="3482"/>
      <c r="O3" s="3482"/>
    </row>
    <row r="4" spans="1:18" ht="14.25" x14ac:dyDescent="0.2">
      <c r="A4" s="3481" t="s">
        <v>188</v>
      </c>
      <c r="B4" s="3481"/>
      <c r="C4" s="3481"/>
      <c r="D4" s="3481"/>
      <c r="E4" s="3481"/>
      <c r="F4" s="3481"/>
      <c r="G4" s="3481"/>
      <c r="H4" s="3481"/>
      <c r="I4" s="3481"/>
      <c r="J4" s="3481"/>
      <c r="K4" s="3481"/>
      <c r="L4" s="3481"/>
      <c r="M4" s="3481"/>
      <c r="N4" s="3481"/>
      <c r="O4" s="3481"/>
    </row>
    <row r="5" spans="1:18" ht="12" customHeight="1" thickBot="1" x14ac:dyDescent="0.25">
      <c r="A5" s="3479"/>
      <c r="B5" s="3479"/>
      <c r="C5" s="3479"/>
      <c r="D5" s="3479"/>
      <c r="E5" s="3479"/>
      <c r="F5" s="3479"/>
      <c r="G5" s="3479"/>
      <c r="H5" s="3655"/>
      <c r="I5" s="3479"/>
      <c r="J5" s="3479"/>
      <c r="K5" s="3479"/>
      <c r="L5" s="3479"/>
      <c r="M5" s="3478"/>
      <c r="N5" s="3479"/>
      <c r="O5" s="3654" t="s">
        <v>30</v>
      </c>
    </row>
    <row r="6" spans="1:18" ht="13.9" customHeight="1" thickBot="1" x14ac:dyDescent="0.25">
      <c r="A6" s="3476" t="s">
        <v>187</v>
      </c>
      <c r="B6" s="3475" t="s">
        <v>186</v>
      </c>
      <c r="C6" s="3474" t="s">
        <v>182</v>
      </c>
      <c r="D6" s="3473" t="s">
        <v>184</v>
      </c>
      <c r="E6" s="3653" t="s">
        <v>185</v>
      </c>
      <c r="F6" s="3652" t="s">
        <v>183</v>
      </c>
      <c r="G6" s="3470" t="s">
        <v>182</v>
      </c>
      <c r="H6" s="3650" t="s">
        <v>181</v>
      </c>
      <c r="I6" s="3651" t="s">
        <v>180</v>
      </c>
      <c r="J6" s="574" t="s">
        <v>179</v>
      </c>
      <c r="K6" s="3650" t="s">
        <v>178</v>
      </c>
      <c r="L6" s="574" t="s">
        <v>177</v>
      </c>
      <c r="M6" s="571" t="s">
        <v>176</v>
      </c>
      <c r="N6" s="570"/>
      <c r="O6" s="569"/>
    </row>
    <row r="7" spans="1:18" ht="12.75" customHeight="1" x14ac:dyDescent="0.2">
      <c r="A7" s="3467"/>
      <c r="B7" s="3466"/>
      <c r="C7" s="3465"/>
      <c r="D7" s="3464"/>
      <c r="E7" s="3649"/>
      <c r="F7" s="3648"/>
      <c r="G7" s="3461"/>
      <c r="H7" s="3646"/>
      <c r="I7" s="3647"/>
      <c r="J7" s="547"/>
      <c r="K7" s="3646"/>
      <c r="L7" s="547"/>
      <c r="M7" s="3645" t="s">
        <v>175</v>
      </c>
      <c r="N7" s="3644" t="s">
        <v>174</v>
      </c>
      <c r="O7" s="3456" t="s">
        <v>173</v>
      </c>
    </row>
    <row r="8" spans="1:18" ht="150" customHeight="1" thickBot="1" x14ac:dyDescent="0.25">
      <c r="A8" s="3455"/>
      <c r="B8" s="3454"/>
      <c r="C8" s="3453"/>
      <c r="D8" s="3452"/>
      <c r="E8" s="3643"/>
      <c r="F8" s="3642"/>
      <c r="G8" s="3449"/>
      <c r="H8" s="3640"/>
      <c r="I8" s="3641"/>
      <c r="J8" s="547"/>
      <c r="K8" s="3640"/>
      <c r="L8" s="2457"/>
      <c r="M8" s="3639"/>
      <c r="N8" s="3638"/>
      <c r="O8" s="3444"/>
    </row>
    <row r="9" spans="1:18" ht="13.5" thickBot="1" x14ac:dyDescent="0.25">
      <c r="A9" s="3443" t="s">
        <v>37</v>
      </c>
      <c r="B9" s="3637" t="s">
        <v>939</v>
      </c>
      <c r="C9" s="3636"/>
      <c r="D9" s="3636"/>
      <c r="E9" s="3634"/>
      <c r="F9" s="3636"/>
      <c r="G9" s="3636"/>
      <c r="H9" s="3635"/>
      <c r="I9" s="3634"/>
      <c r="J9" s="3634"/>
      <c r="K9" s="3634"/>
      <c r="L9" s="3634"/>
      <c r="M9" s="3439"/>
      <c r="N9" s="3438"/>
      <c r="O9" s="3437"/>
    </row>
    <row r="10" spans="1:18" ht="15" customHeight="1" x14ac:dyDescent="0.2">
      <c r="A10" s="3633"/>
      <c r="B10" s="3632"/>
      <c r="C10" s="3629"/>
      <c r="D10" s="3629"/>
      <c r="E10" s="3629"/>
      <c r="F10" s="3631"/>
      <c r="G10" s="3631"/>
      <c r="H10" s="3630"/>
      <c r="I10" s="3629"/>
      <c r="J10" s="3629"/>
      <c r="K10" s="3629"/>
      <c r="L10" s="3629"/>
      <c r="M10" s="3164" t="s">
        <v>938</v>
      </c>
      <c r="N10" s="3085" t="s">
        <v>937</v>
      </c>
      <c r="O10" s="3628">
        <v>79.5</v>
      </c>
    </row>
    <row r="11" spans="1:18" ht="30.6" customHeight="1" thickBot="1" x14ac:dyDescent="0.25">
      <c r="A11" s="3627"/>
      <c r="B11" s="3626"/>
      <c r="C11" s="3623"/>
      <c r="D11" s="3623"/>
      <c r="E11" s="3623"/>
      <c r="F11" s="3625"/>
      <c r="G11" s="3625"/>
      <c r="H11" s="3624"/>
      <c r="I11" s="3623"/>
      <c r="J11" s="3623"/>
      <c r="K11" s="3623"/>
      <c r="L11" s="3623"/>
      <c r="M11" s="3622" t="s">
        <v>936</v>
      </c>
      <c r="N11" s="3112" t="s">
        <v>79</v>
      </c>
      <c r="O11" s="3621">
        <v>102.7</v>
      </c>
    </row>
    <row r="12" spans="1:18" ht="13.5" customHeight="1" thickBot="1" x14ac:dyDescent="0.25">
      <c r="A12" s="2994" t="s">
        <v>37</v>
      </c>
      <c r="B12" s="3431" t="s">
        <v>37</v>
      </c>
      <c r="C12" s="3107" t="s">
        <v>935</v>
      </c>
      <c r="D12" s="3106"/>
      <c r="E12" s="3105"/>
      <c r="F12" s="3620"/>
      <c r="G12" s="3620"/>
      <c r="H12" s="3619"/>
      <c r="I12" s="3618"/>
      <c r="J12" s="3618"/>
      <c r="K12" s="3618"/>
      <c r="L12" s="3618"/>
      <c r="M12" s="3618"/>
      <c r="N12" s="3618"/>
      <c r="O12" s="3617"/>
    </row>
    <row r="13" spans="1:18" ht="68.25" customHeight="1" x14ac:dyDescent="0.2">
      <c r="A13" s="3037"/>
      <c r="B13" s="3427"/>
      <c r="C13" s="3616"/>
      <c r="D13" s="3614"/>
      <c r="E13" s="3614"/>
      <c r="F13" s="3614"/>
      <c r="G13" s="3614"/>
      <c r="H13" s="3615"/>
      <c r="I13" s="3614"/>
      <c r="J13" s="3614"/>
      <c r="K13" s="3614"/>
      <c r="L13" s="3614"/>
      <c r="M13" s="3613" t="s">
        <v>934</v>
      </c>
      <c r="N13" s="3612" t="s">
        <v>933</v>
      </c>
      <c r="O13" s="3611">
        <v>75.5</v>
      </c>
    </row>
    <row r="14" spans="1:18" ht="33.75" customHeight="1" x14ac:dyDescent="0.2">
      <c r="A14" s="3025"/>
      <c r="B14" s="3427"/>
      <c r="C14" s="3607"/>
      <c r="D14" s="3605"/>
      <c r="E14" s="3605"/>
      <c r="F14" s="3605"/>
      <c r="G14" s="3605"/>
      <c r="H14" s="3606"/>
      <c r="I14" s="3605"/>
      <c r="J14" s="3605"/>
      <c r="K14" s="3605"/>
      <c r="L14" s="3605"/>
      <c r="M14" s="3610" t="s">
        <v>932</v>
      </c>
      <c r="N14" s="3609" t="s">
        <v>930</v>
      </c>
      <c r="O14" s="3608">
        <v>19.579999999999998</v>
      </c>
    </row>
    <row r="15" spans="1:18" ht="28.5" customHeight="1" thickBot="1" x14ac:dyDescent="0.25">
      <c r="A15" s="3025"/>
      <c r="B15" s="3427"/>
      <c r="C15" s="3607"/>
      <c r="D15" s="3605"/>
      <c r="E15" s="3605"/>
      <c r="F15" s="3605"/>
      <c r="G15" s="3605"/>
      <c r="H15" s="3606"/>
      <c r="I15" s="3605"/>
      <c r="J15" s="3605"/>
      <c r="K15" s="3605"/>
      <c r="L15" s="3605"/>
      <c r="M15" s="3604" t="s">
        <v>931</v>
      </c>
      <c r="N15" s="3301" t="s">
        <v>930</v>
      </c>
      <c r="O15" s="3111">
        <v>184</v>
      </c>
    </row>
    <row r="16" spans="1:18" ht="38.25" customHeight="1" x14ac:dyDescent="0.2">
      <c r="A16" s="3598" t="s">
        <v>37</v>
      </c>
      <c r="B16" s="3597" t="s">
        <v>37</v>
      </c>
      <c r="C16" s="3596" t="s">
        <v>109</v>
      </c>
      <c r="D16" s="3603"/>
      <c r="E16" s="3053"/>
      <c r="F16" s="3602" t="s">
        <v>929</v>
      </c>
      <c r="G16" s="3089" t="s">
        <v>788</v>
      </c>
      <c r="H16" s="3088" t="s">
        <v>44</v>
      </c>
      <c r="I16" s="3132" t="s">
        <v>353</v>
      </c>
      <c r="J16" s="225" t="s">
        <v>61</v>
      </c>
      <c r="K16" s="3072" t="s">
        <v>40</v>
      </c>
      <c r="L16" s="3586">
        <f>L18</f>
        <v>10.199999999999999</v>
      </c>
      <c r="M16" s="3242" t="s">
        <v>928</v>
      </c>
      <c r="N16" s="3163" t="s">
        <v>50</v>
      </c>
      <c r="O16" s="3162">
        <v>220</v>
      </c>
      <c r="Q16" s="3026"/>
    </row>
    <row r="17" spans="1:18" ht="16.5" customHeight="1" thickBot="1" x14ac:dyDescent="0.25">
      <c r="A17" s="3593"/>
      <c r="B17" s="3593"/>
      <c r="C17" s="3042"/>
      <c r="D17" s="3601"/>
      <c r="E17" s="3021"/>
      <c r="F17" s="3600"/>
      <c r="G17" s="3019"/>
      <c r="H17" s="3001"/>
      <c r="I17" s="3159"/>
      <c r="J17" s="1956"/>
      <c r="K17" s="3170" t="s">
        <v>33</v>
      </c>
      <c r="L17" s="3568">
        <f>L16</f>
        <v>10.199999999999999</v>
      </c>
      <c r="M17" s="3599"/>
      <c r="N17" s="3155"/>
      <c r="O17" s="3154"/>
    </row>
    <row r="18" spans="1:18" ht="24.75" customHeight="1" thickBot="1" x14ac:dyDescent="0.25">
      <c r="A18" s="3598" t="s">
        <v>37</v>
      </c>
      <c r="B18" s="3597" t="s">
        <v>37</v>
      </c>
      <c r="C18" s="3596" t="s">
        <v>109</v>
      </c>
      <c r="D18" s="3035" t="s">
        <v>37</v>
      </c>
      <c r="E18" s="3021"/>
      <c r="F18" s="3529" t="s">
        <v>927</v>
      </c>
      <c r="G18" s="3019"/>
      <c r="H18" s="3001"/>
      <c r="I18" s="3159"/>
      <c r="J18" s="1956"/>
      <c r="K18" s="3595" t="s">
        <v>40</v>
      </c>
      <c r="L18" s="3165">
        <v>10.199999999999999</v>
      </c>
      <c r="M18" s="3594"/>
      <c r="N18" s="3155"/>
      <c r="O18" s="3154"/>
    </row>
    <row r="19" spans="1:18" ht="15.75" customHeight="1" thickBot="1" x14ac:dyDescent="0.25">
      <c r="A19" s="3593"/>
      <c r="B19" s="3593"/>
      <c r="C19" s="3042"/>
      <c r="D19" s="3592"/>
      <c r="E19" s="3004"/>
      <c r="F19" s="3516"/>
      <c r="G19" s="3002"/>
      <c r="H19" s="3001"/>
      <c r="I19" s="3127"/>
      <c r="J19" s="218"/>
      <c r="K19" s="3553" t="s">
        <v>33</v>
      </c>
      <c r="L19" s="3591">
        <f>SUM(L18)</f>
        <v>10.199999999999999</v>
      </c>
      <c r="M19" s="3590"/>
      <c r="N19" s="3589"/>
      <c r="O19" s="3135"/>
    </row>
    <row r="20" spans="1:18" ht="28.15" customHeight="1" x14ac:dyDescent="0.2">
      <c r="A20" s="3037" t="s">
        <v>37</v>
      </c>
      <c r="B20" s="3093" t="s">
        <v>37</v>
      </c>
      <c r="C20" s="3240" t="s">
        <v>107</v>
      </c>
      <c r="D20" s="3576"/>
      <c r="E20" s="3564"/>
      <c r="F20" s="3588" t="s">
        <v>926</v>
      </c>
      <c r="G20" s="3587" t="s">
        <v>925</v>
      </c>
      <c r="H20" s="3088" t="s">
        <v>44</v>
      </c>
      <c r="I20" s="3132" t="s">
        <v>353</v>
      </c>
      <c r="J20" s="225" t="s">
        <v>61</v>
      </c>
      <c r="K20" s="3072" t="s">
        <v>124</v>
      </c>
      <c r="L20" s="3586">
        <f>L25</f>
        <v>0</v>
      </c>
      <c r="M20" s="3585"/>
      <c r="N20" s="3085"/>
      <c r="O20" s="3584"/>
      <c r="P20" s="3577"/>
      <c r="Q20" s="3577"/>
      <c r="R20" s="3577"/>
    </row>
    <row r="21" spans="1:18" ht="20.45" customHeight="1" x14ac:dyDescent="0.2">
      <c r="A21" s="3025"/>
      <c r="B21" s="3077"/>
      <c r="C21" s="3240"/>
      <c r="D21" s="3576"/>
      <c r="E21" s="3560"/>
      <c r="F21" s="3569"/>
      <c r="G21" s="3558"/>
      <c r="H21" s="3001"/>
      <c r="I21" s="3159"/>
      <c r="J21" s="1956"/>
      <c r="K21" s="3175" t="s">
        <v>40</v>
      </c>
      <c r="L21" s="3583">
        <v>0</v>
      </c>
      <c r="M21" s="3582"/>
      <c r="N21" s="3155"/>
      <c r="O21" s="3581"/>
      <c r="P21" s="3577"/>
      <c r="Q21" s="3577"/>
      <c r="R21" s="3577"/>
    </row>
    <row r="22" spans="1:18" ht="15.6" customHeight="1" thickBot="1" x14ac:dyDescent="0.25">
      <c r="A22" s="3025"/>
      <c r="B22" s="3077"/>
      <c r="C22" s="3240"/>
      <c r="D22" s="3576"/>
      <c r="E22" s="3560"/>
      <c r="F22" s="3569"/>
      <c r="G22" s="3558"/>
      <c r="H22" s="3001"/>
      <c r="I22" s="3159"/>
      <c r="J22" s="1956"/>
      <c r="K22" s="3314" t="s">
        <v>140</v>
      </c>
      <c r="L22" s="3568">
        <f>L27</f>
        <v>0</v>
      </c>
      <c r="M22" s="3580"/>
      <c r="N22" s="3579"/>
      <c r="O22" s="3578"/>
      <c r="P22" s="3577"/>
      <c r="Q22" s="3577"/>
      <c r="R22" s="3577"/>
    </row>
    <row r="23" spans="1:18" x14ac:dyDescent="0.2">
      <c r="A23" s="3025"/>
      <c r="B23" s="3077"/>
      <c r="C23" s="3240"/>
      <c r="D23" s="3576"/>
      <c r="E23" s="3560"/>
      <c r="F23" s="3569"/>
      <c r="G23" s="3558"/>
      <c r="H23" s="3001"/>
      <c r="I23" s="3159"/>
      <c r="J23" s="1956"/>
      <c r="K23" s="3072" t="s">
        <v>141</v>
      </c>
      <c r="L23" s="3575">
        <f>L28</f>
        <v>0</v>
      </c>
      <c r="M23" s="3574"/>
      <c r="N23" s="3573"/>
      <c r="O23" s="3572"/>
    </row>
    <row r="24" spans="1:18" ht="13.5" thickBot="1" x14ac:dyDescent="0.25">
      <c r="A24" s="3008"/>
      <c r="B24" s="3066"/>
      <c r="C24" s="3571"/>
      <c r="D24" s="3570"/>
      <c r="E24" s="3560"/>
      <c r="F24" s="3569"/>
      <c r="G24" s="3558"/>
      <c r="H24" s="3001"/>
      <c r="I24" s="3159"/>
      <c r="J24" s="1956"/>
      <c r="K24" s="3170" t="s">
        <v>33</v>
      </c>
      <c r="L24" s="3568">
        <f>SUM(L20:L23)</f>
        <v>0</v>
      </c>
      <c r="M24" s="3567"/>
      <c r="N24" s="3566"/>
      <c r="O24" s="3565"/>
    </row>
    <row r="25" spans="1:18" x14ac:dyDescent="0.2">
      <c r="A25" s="3267" t="s">
        <v>37</v>
      </c>
      <c r="B25" s="3266" t="s">
        <v>37</v>
      </c>
      <c r="C25" s="3054" t="s">
        <v>107</v>
      </c>
      <c r="D25" s="3035" t="s">
        <v>37</v>
      </c>
      <c r="E25" s="3564"/>
      <c r="F25" s="3124" t="s">
        <v>924</v>
      </c>
      <c r="G25" s="3558"/>
      <c r="H25" s="3001"/>
      <c r="I25" s="3159"/>
      <c r="J25" s="1956"/>
      <c r="K25" s="3031" t="s">
        <v>124</v>
      </c>
      <c r="L25" s="3030">
        <v>0</v>
      </c>
      <c r="M25" s="3563"/>
      <c r="N25" s="3562"/>
      <c r="O25" s="3561"/>
    </row>
    <row r="26" spans="1:18" x14ac:dyDescent="0.2">
      <c r="A26" s="3263"/>
      <c r="B26" s="3077"/>
      <c r="C26" s="3048"/>
      <c r="D26" s="3022"/>
      <c r="E26" s="3560"/>
      <c r="F26" s="3559"/>
      <c r="G26" s="3558"/>
      <c r="H26" s="3001"/>
      <c r="I26" s="3159"/>
      <c r="J26" s="1956"/>
      <c r="K26" s="3225" t="s">
        <v>40</v>
      </c>
      <c r="L26" s="3144">
        <v>0</v>
      </c>
      <c r="M26" s="3512"/>
      <c r="N26" s="3511"/>
      <c r="O26" s="3510"/>
    </row>
    <row r="27" spans="1:18" x14ac:dyDescent="0.2">
      <c r="A27" s="3263"/>
      <c r="B27" s="3077"/>
      <c r="C27" s="3048"/>
      <c r="D27" s="3022"/>
      <c r="E27" s="3560"/>
      <c r="F27" s="3559"/>
      <c r="G27" s="3558"/>
      <c r="H27" s="3001"/>
      <c r="I27" s="3159"/>
      <c r="J27" s="1956"/>
      <c r="K27" s="3225" t="s">
        <v>140</v>
      </c>
      <c r="L27" s="3144">
        <v>0</v>
      </c>
      <c r="M27" s="3512"/>
      <c r="N27" s="3511"/>
      <c r="O27" s="3510"/>
    </row>
    <row r="28" spans="1:18" ht="13.5" thickBot="1" x14ac:dyDescent="0.25">
      <c r="A28" s="3263"/>
      <c r="B28" s="3077"/>
      <c r="C28" s="3048"/>
      <c r="D28" s="3022"/>
      <c r="E28" s="3560"/>
      <c r="F28" s="3559"/>
      <c r="G28" s="3558"/>
      <c r="H28" s="3001"/>
      <c r="I28" s="3159"/>
      <c r="J28" s="1956"/>
      <c r="K28" s="3557" t="s">
        <v>141</v>
      </c>
      <c r="L28" s="3556">
        <v>0</v>
      </c>
      <c r="M28" s="3512"/>
      <c r="N28" s="3511"/>
      <c r="O28" s="3510"/>
    </row>
    <row r="29" spans="1:18" ht="13.5" thickBot="1" x14ac:dyDescent="0.25">
      <c r="A29" s="3261"/>
      <c r="B29" s="3260"/>
      <c r="C29" s="3042"/>
      <c r="D29" s="3005"/>
      <c r="E29" s="3555"/>
      <c r="F29" s="3116"/>
      <c r="G29" s="3554"/>
      <c r="H29" s="3191"/>
      <c r="I29" s="3127"/>
      <c r="J29" s="218"/>
      <c r="K29" s="3553" t="s">
        <v>33</v>
      </c>
      <c r="L29" s="3552">
        <f>SUM(L25:L28)</f>
        <v>0</v>
      </c>
      <c r="M29" s="3551"/>
      <c r="N29" s="3550"/>
      <c r="O29" s="3549"/>
    </row>
    <row r="30" spans="1:18" ht="13.5" customHeight="1" thickBot="1" x14ac:dyDescent="0.25">
      <c r="A30" s="3037" t="s">
        <v>37</v>
      </c>
      <c r="B30" s="3093" t="s">
        <v>37</v>
      </c>
      <c r="C30" s="3054" t="s">
        <v>102</v>
      </c>
      <c r="D30" s="3548"/>
      <c r="E30" s="3541"/>
      <c r="F30" s="3090" t="s">
        <v>921</v>
      </c>
      <c r="G30" s="3089" t="s">
        <v>923</v>
      </c>
      <c r="H30" s="3088" t="s">
        <v>44</v>
      </c>
      <c r="I30" s="3132" t="s">
        <v>353</v>
      </c>
      <c r="J30" s="225" t="s">
        <v>61</v>
      </c>
      <c r="K30" s="3072" t="s">
        <v>124</v>
      </c>
      <c r="L30" s="3542">
        <f>L35+L40</f>
        <v>6</v>
      </c>
      <c r="M30" s="3512" t="s">
        <v>922</v>
      </c>
      <c r="N30" s="3547" t="s">
        <v>50</v>
      </c>
      <c r="O30" s="3546">
        <v>1</v>
      </c>
    </row>
    <row r="31" spans="1:18" ht="15.75" thickBot="1" x14ac:dyDescent="0.25">
      <c r="A31" s="3025"/>
      <c r="B31" s="3077"/>
      <c r="C31" s="3048"/>
      <c r="D31" s="3544"/>
      <c r="E31" s="3536"/>
      <c r="F31" s="3075"/>
      <c r="G31" s="3019"/>
      <c r="H31" s="3001"/>
      <c r="I31" s="3159"/>
      <c r="J31" s="1956"/>
      <c r="K31" s="3175" t="s">
        <v>40</v>
      </c>
      <c r="L31" s="3542"/>
      <c r="M31" s="3512"/>
      <c r="N31" s="3511"/>
      <c r="O31" s="3510"/>
      <c r="Q31" s="3545"/>
    </row>
    <row r="32" spans="1:18" ht="13.5" thickBot="1" x14ac:dyDescent="0.25">
      <c r="A32" s="3025"/>
      <c r="B32" s="3077"/>
      <c r="C32" s="3048"/>
      <c r="D32" s="3544"/>
      <c r="E32" s="3536"/>
      <c r="F32" s="3075"/>
      <c r="G32" s="3019"/>
      <c r="H32" s="3001"/>
      <c r="I32" s="3159"/>
      <c r="J32" s="1956"/>
      <c r="K32" s="3314" t="s">
        <v>140</v>
      </c>
      <c r="L32" s="3542"/>
      <c r="M32" s="3512"/>
      <c r="N32" s="3511"/>
      <c r="O32" s="3510"/>
    </row>
    <row r="33" spans="1:15" ht="13.5" thickBot="1" x14ac:dyDescent="0.25">
      <c r="A33" s="3025"/>
      <c r="B33" s="3077"/>
      <c r="C33" s="3048"/>
      <c r="D33" s="3544"/>
      <c r="E33" s="3536"/>
      <c r="F33" s="3075"/>
      <c r="G33" s="3019"/>
      <c r="H33" s="3001"/>
      <c r="I33" s="3159"/>
      <c r="J33" s="1956"/>
      <c r="K33" s="3072" t="s">
        <v>141</v>
      </c>
      <c r="L33" s="3542"/>
      <c r="M33" s="3512"/>
      <c r="N33" s="3511"/>
      <c r="O33" s="3510"/>
    </row>
    <row r="34" spans="1:15" ht="13.5" thickBot="1" x14ac:dyDescent="0.25">
      <c r="A34" s="3008"/>
      <c r="B34" s="3066"/>
      <c r="C34" s="3377"/>
      <c r="D34" s="3543"/>
      <c r="E34" s="3534"/>
      <c r="F34" s="3063"/>
      <c r="G34" s="3019"/>
      <c r="H34" s="3001"/>
      <c r="I34" s="3159"/>
      <c r="J34" s="1956"/>
      <c r="K34" s="3170" t="s">
        <v>33</v>
      </c>
      <c r="L34" s="3542">
        <f>SUM(L30:L33)</f>
        <v>6</v>
      </c>
      <c r="M34" s="3512"/>
      <c r="N34" s="3511"/>
      <c r="O34" s="3510"/>
    </row>
    <row r="35" spans="1:15" x14ac:dyDescent="0.2">
      <c r="A35" s="3037" t="s">
        <v>37</v>
      </c>
      <c r="B35" s="3093" t="s">
        <v>37</v>
      </c>
      <c r="C35" s="3054" t="s">
        <v>102</v>
      </c>
      <c r="D35" s="3035" t="s">
        <v>37</v>
      </c>
      <c r="E35" s="3541"/>
      <c r="F35" s="3540" t="s">
        <v>921</v>
      </c>
      <c r="G35" s="3019"/>
      <c r="H35" s="3001"/>
      <c r="I35" s="3159"/>
      <c r="J35" s="1956"/>
      <c r="K35" s="3031" t="s">
        <v>124</v>
      </c>
      <c r="L35" s="3539">
        <v>3</v>
      </c>
      <c r="M35" s="3512"/>
      <c r="N35" s="3511"/>
      <c r="O35" s="3510"/>
    </row>
    <row r="36" spans="1:15" x14ac:dyDescent="0.2">
      <c r="A36" s="3025"/>
      <c r="B36" s="3077"/>
      <c r="C36" s="3048"/>
      <c r="D36" s="3022"/>
      <c r="E36" s="3536"/>
      <c r="F36" s="3535"/>
      <c r="G36" s="3019"/>
      <c r="H36" s="3001"/>
      <c r="I36" s="3159"/>
      <c r="J36" s="1956"/>
      <c r="K36" s="3225" t="s">
        <v>40</v>
      </c>
      <c r="L36" s="3538"/>
      <c r="M36" s="3512"/>
      <c r="N36" s="3511"/>
      <c r="O36" s="3510"/>
    </row>
    <row r="37" spans="1:15" x14ac:dyDescent="0.2">
      <c r="A37" s="3025"/>
      <c r="B37" s="3077"/>
      <c r="C37" s="3048"/>
      <c r="D37" s="3022"/>
      <c r="E37" s="3536"/>
      <c r="F37" s="3535"/>
      <c r="G37" s="3019"/>
      <c r="H37" s="3001"/>
      <c r="I37" s="3159"/>
      <c r="J37" s="1956"/>
      <c r="K37" s="3225" t="s">
        <v>140</v>
      </c>
      <c r="L37" s="3537"/>
      <c r="M37" s="3512"/>
      <c r="N37" s="3511"/>
      <c r="O37" s="3510"/>
    </row>
    <row r="38" spans="1:15" ht="13.5" thickBot="1" x14ac:dyDescent="0.25">
      <c r="A38" s="3025"/>
      <c r="B38" s="3077"/>
      <c r="C38" s="3048"/>
      <c r="D38" s="3022"/>
      <c r="E38" s="3536"/>
      <c r="F38" s="3535"/>
      <c r="G38" s="3019"/>
      <c r="H38" s="3001"/>
      <c r="I38" s="3159"/>
      <c r="J38" s="1956"/>
      <c r="K38" s="3363" t="s">
        <v>141</v>
      </c>
      <c r="L38" s="3519"/>
      <c r="M38" s="3512"/>
      <c r="N38" s="3511"/>
      <c r="O38" s="3510"/>
    </row>
    <row r="39" spans="1:15" ht="13.5" thickBot="1" x14ac:dyDescent="0.25">
      <c r="A39" s="3008"/>
      <c r="B39" s="3066"/>
      <c r="C39" s="3377"/>
      <c r="D39" s="3005"/>
      <c r="E39" s="3534"/>
      <c r="F39" s="3533"/>
      <c r="G39" s="3019"/>
      <c r="H39" s="3001"/>
      <c r="I39" s="3159"/>
      <c r="J39" s="3532"/>
      <c r="K39" s="3514" t="s">
        <v>33</v>
      </c>
      <c r="L39" s="3513">
        <f>SUM(L35:L38)</f>
        <v>3</v>
      </c>
      <c r="M39" s="3512"/>
      <c r="N39" s="3511"/>
      <c r="O39" s="3510"/>
    </row>
    <row r="40" spans="1:15" ht="26.25" customHeight="1" x14ac:dyDescent="0.2">
      <c r="A40" s="3037" t="s">
        <v>37</v>
      </c>
      <c r="B40" s="3093" t="s">
        <v>37</v>
      </c>
      <c r="C40" s="3054" t="s">
        <v>102</v>
      </c>
      <c r="D40" s="3531" t="s">
        <v>39</v>
      </c>
      <c r="E40" s="3530"/>
      <c r="F40" s="3529" t="s">
        <v>920</v>
      </c>
      <c r="G40" s="3019"/>
      <c r="H40" s="3001"/>
      <c r="I40" s="3159"/>
      <c r="J40" s="3520"/>
      <c r="K40" s="3031" t="s">
        <v>124</v>
      </c>
      <c r="L40" s="3528">
        <v>3</v>
      </c>
      <c r="M40" s="3527" t="s">
        <v>919</v>
      </c>
      <c r="N40" s="3526" t="s">
        <v>50</v>
      </c>
      <c r="O40" s="3525">
        <v>3</v>
      </c>
    </row>
    <row r="41" spans="1:15" x14ac:dyDescent="0.2">
      <c r="A41" s="3025"/>
      <c r="B41" s="3077"/>
      <c r="C41" s="3048"/>
      <c r="D41" s="3523"/>
      <c r="E41" s="3522"/>
      <c r="F41" s="3521"/>
      <c r="G41" s="3019"/>
      <c r="H41" s="3001"/>
      <c r="I41" s="3159"/>
      <c r="J41" s="3520"/>
      <c r="K41" s="3225" t="s">
        <v>40</v>
      </c>
      <c r="L41" s="3524"/>
      <c r="M41" s="3512"/>
      <c r="N41" s="3511"/>
      <c r="O41" s="3510"/>
    </row>
    <row r="42" spans="1:15" x14ac:dyDescent="0.2">
      <c r="A42" s="3025"/>
      <c r="B42" s="3077"/>
      <c r="C42" s="3048"/>
      <c r="D42" s="3523"/>
      <c r="E42" s="3522"/>
      <c r="F42" s="3521"/>
      <c r="G42" s="3019"/>
      <c r="H42" s="3001"/>
      <c r="I42" s="3159"/>
      <c r="J42" s="3520"/>
      <c r="K42" s="3225" t="s">
        <v>140</v>
      </c>
      <c r="L42" s="3524"/>
      <c r="M42" s="3512"/>
      <c r="N42" s="3511"/>
      <c r="O42" s="3510"/>
    </row>
    <row r="43" spans="1:15" ht="13.5" thickBot="1" x14ac:dyDescent="0.25">
      <c r="A43" s="3025"/>
      <c r="B43" s="3077"/>
      <c r="C43" s="3048"/>
      <c r="D43" s="3523"/>
      <c r="E43" s="3522"/>
      <c r="F43" s="3521"/>
      <c r="G43" s="3019"/>
      <c r="H43" s="3001"/>
      <c r="I43" s="3159"/>
      <c r="J43" s="3520"/>
      <c r="K43" s="3363" t="s">
        <v>141</v>
      </c>
      <c r="L43" s="3519"/>
      <c r="M43" s="3512"/>
      <c r="N43" s="3511"/>
      <c r="O43" s="3510"/>
    </row>
    <row r="44" spans="1:15" ht="13.5" thickBot="1" x14ac:dyDescent="0.25">
      <c r="A44" s="3008"/>
      <c r="B44" s="3066"/>
      <c r="C44" s="3377"/>
      <c r="D44" s="3518"/>
      <c r="E44" s="3517"/>
      <c r="F44" s="3516"/>
      <c r="G44" s="3002"/>
      <c r="H44" s="3191"/>
      <c r="I44" s="3127"/>
      <c r="J44" s="3515"/>
      <c r="K44" s="3514" t="s">
        <v>33</v>
      </c>
      <c r="L44" s="3513">
        <f>SUM(L40:L43)</f>
        <v>3</v>
      </c>
      <c r="M44" s="3512"/>
      <c r="N44" s="3511"/>
      <c r="O44" s="3510"/>
    </row>
    <row r="45" spans="1:15" ht="13.9" customHeight="1" thickBot="1" x14ac:dyDescent="0.25">
      <c r="A45" s="2994" t="s">
        <v>37</v>
      </c>
      <c r="B45" s="2993" t="s">
        <v>37</v>
      </c>
      <c r="C45" s="2992" t="s">
        <v>38</v>
      </c>
      <c r="D45" s="2991"/>
      <c r="E45" s="2991"/>
      <c r="F45" s="2991"/>
      <c r="G45" s="2991"/>
      <c r="H45" s="2991"/>
      <c r="I45" s="2991"/>
      <c r="J45" s="2989"/>
      <c r="K45" s="2988" t="s">
        <v>33</v>
      </c>
      <c r="L45" s="3509">
        <f>L24+L17+L34</f>
        <v>16.2</v>
      </c>
      <c r="M45" s="3508"/>
      <c r="N45" s="3507"/>
      <c r="O45" s="3506"/>
    </row>
    <row r="46" spans="1:15" ht="13.5" thickBot="1" x14ac:dyDescent="0.25">
      <c r="A46" s="3505" t="s">
        <v>37</v>
      </c>
      <c r="B46" s="1879" t="s">
        <v>232</v>
      </c>
      <c r="C46" s="1878"/>
      <c r="D46" s="1878"/>
      <c r="E46" s="1878"/>
      <c r="F46" s="1878"/>
      <c r="G46" s="1878"/>
      <c r="H46" s="1878"/>
      <c r="I46" s="1878"/>
      <c r="J46" s="1878"/>
      <c r="K46" s="1877"/>
      <c r="L46" s="3504">
        <f>L24+L17+L34</f>
        <v>16.2</v>
      </c>
      <c r="M46" s="1874"/>
      <c r="N46" s="1874"/>
      <c r="O46" s="1873"/>
    </row>
    <row r="47" spans="1:15" ht="13.5" thickBot="1" x14ac:dyDescent="0.25">
      <c r="A47" s="2980" t="s">
        <v>34</v>
      </c>
      <c r="B47" s="2979"/>
      <c r="C47" s="2979"/>
      <c r="D47" s="2979"/>
      <c r="E47" s="2979"/>
      <c r="F47" s="2979"/>
      <c r="G47" s="2979"/>
      <c r="H47" s="2979"/>
      <c r="I47" s="2979"/>
      <c r="J47" s="2979"/>
      <c r="K47" s="2978"/>
      <c r="L47" s="3503">
        <f>L46*1</f>
        <v>16.2</v>
      </c>
      <c r="M47" s="2976"/>
      <c r="N47" s="2975"/>
      <c r="O47" s="2974"/>
    </row>
    <row r="48" spans="1:15" x14ac:dyDescent="0.2">
      <c r="A48" s="2972" t="s">
        <v>32</v>
      </c>
      <c r="B48" s="2972"/>
      <c r="C48" s="2972"/>
      <c r="D48" s="2972"/>
      <c r="E48" s="2972"/>
      <c r="F48" s="2972"/>
      <c r="G48" s="2972"/>
      <c r="H48" s="2973"/>
      <c r="I48" s="2972"/>
      <c r="J48" s="2972"/>
      <c r="K48" s="2972"/>
      <c r="L48" s="2972"/>
      <c r="M48" s="2972"/>
      <c r="N48" s="2941"/>
      <c r="O48" s="2942"/>
    </row>
    <row r="49" spans="1:15" ht="43.5" customHeight="1" x14ac:dyDescent="0.2">
      <c r="A49" s="2941"/>
      <c r="B49" s="2941"/>
      <c r="C49" s="2941"/>
      <c r="D49" s="2941"/>
      <c r="E49" s="2941"/>
      <c r="F49" s="2941"/>
      <c r="G49" s="2941"/>
      <c r="H49" s="3493"/>
      <c r="I49" s="2941"/>
      <c r="J49" s="2941"/>
      <c r="K49" s="2941"/>
      <c r="L49" s="2941"/>
      <c r="M49" s="2941"/>
      <c r="N49" s="2941"/>
      <c r="O49" s="2942"/>
    </row>
    <row r="50" spans="1:15" ht="12.75" customHeight="1" x14ac:dyDescent="0.2">
      <c r="A50" s="77" t="s">
        <v>31</v>
      </c>
      <c r="B50" s="77"/>
      <c r="C50" s="77"/>
      <c r="D50" s="77"/>
      <c r="E50" s="77"/>
      <c r="F50" s="77"/>
      <c r="G50" s="77"/>
      <c r="H50" s="77"/>
      <c r="I50" s="77"/>
      <c r="J50" s="77"/>
      <c r="K50" s="77"/>
      <c r="L50" s="77"/>
      <c r="M50" s="2941"/>
      <c r="N50" s="2941"/>
      <c r="O50" s="2942"/>
    </row>
    <row r="51" spans="1:15" ht="12.75" customHeight="1" thickBot="1" x14ac:dyDescent="0.25">
      <c r="A51" s="75"/>
      <c r="B51" s="73"/>
      <c r="C51" s="73"/>
      <c r="D51" s="73"/>
      <c r="E51" s="73"/>
      <c r="F51" s="73"/>
      <c r="G51" s="73"/>
      <c r="H51" s="73"/>
      <c r="I51" s="73"/>
      <c r="J51" s="73"/>
      <c r="K51" s="63"/>
      <c r="L51" s="71" t="s">
        <v>30</v>
      </c>
      <c r="M51" s="2941"/>
      <c r="N51" s="2941"/>
      <c r="O51" s="2942"/>
    </row>
    <row r="52" spans="1:15" ht="39.75" customHeight="1" thickBot="1" x14ac:dyDescent="0.25">
      <c r="A52" s="69"/>
      <c r="B52" s="68"/>
      <c r="C52" s="67" t="s">
        <v>29</v>
      </c>
      <c r="D52" s="67"/>
      <c r="E52" s="67"/>
      <c r="F52" s="67"/>
      <c r="G52" s="67"/>
      <c r="H52" s="67"/>
      <c r="I52" s="67"/>
      <c r="J52" s="67"/>
      <c r="K52" s="67"/>
      <c r="L52" s="66" t="s">
        <v>28</v>
      </c>
      <c r="M52" s="2941"/>
      <c r="N52" s="2941"/>
      <c r="O52" s="2942"/>
    </row>
    <row r="53" spans="1:15" ht="18.75" customHeight="1" x14ac:dyDescent="0.2">
      <c r="A53" s="689" t="s">
        <v>27</v>
      </c>
      <c r="B53" s="688"/>
      <c r="C53" s="688"/>
      <c r="D53" s="688"/>
      <c r="E53" s="688"/>
      <c r="F53" s="688"/>
      <c r="G53" s="688"/>
      <c r="H53" s="688"/>
      <c r="I53" s="688"/>
      <c r="J53" s="688"/>
      <c r="K53" s="687"/>
      <c r="L53" s="686">
        <f>L54+L59</f>
        <v>16.2</v>
      </c>
      <c r="M53" s="2941"/>
      <c r="N53" s="2941"/>
      <c r="O53" s="2942"/>
    </row>
    <row r="54" spans="1:15" ht="12.75" customHeight="1" x14ac:dyDescent="0.2">
      <c r="A54" s="669" t="s">
        <v>230</v>
      </c>
      <c r="B54" s="668"/>
      <c r="C54" s="668"/>
      <c r="D54" s="668"/>
      <c r="E54" s="668"/>
      <c r="F54" s="668"/>
      <c r="G54" s="668"/>
      <c r="H54" s="668"/>
      <c r="I54" s="668"/>
      <c r="J54" s="668"/>
      <c r="K54" s="667"/>
      <c r="L54" s="654">
        <f>L55</f>
        <v>6</v>
      </c>
      <c r="M54" s="2941"/>
      <c r="N54" s="2941"/>
      <c r="O54" s="2942"/>
    </row>
    <row r="55" spans="1:15" ht="17.25" customHeight="1" x14ac:dyDescent="0.2">
      <c r="A55" s="2970" t="s">
        <v>570</v>
      </c>
      <c r="B55" s="2969"/>
      <c r="C55" s="2969"/>
      <c r="D55" s="2969"/>
      <c r="E55" s="2969"/>
      <c r="F55" s="2969"/>
      <c r="G55" s="2969"/>
      <c r="H55" s="2969"/>
      <c r="I55" s="2969"/>
      <c r="J55" s="2969"/>
      <c r="K55" s="2968"/>
      <c r="L55" s="654">
        <f>L20+L30</f>
        <v>6</v>
      </c>
      <c r="M55" s="2941"/>
      <c r="N55" s="2941"/>
      <c r="O55" s="2942"/>
    </row>
    <row r="56" spans="1:15" ht="12.75" customHeight="1" x14ac:dyDescent="0.2">
      <c r="A56" s="669" t="s">
        <v>228</v>
      </c>
      <c r="B56" s="668"/>
      <c r="C56" s="668"/>
      <c r="D56" s="668"/>
      <c r="E56" s="671"/>
      <c r="F56" s="671"/>
      <c r="G56" s="671"/>
      <c r="H56" s="671"/>
      <c r="I56" s="671"/>
      <c r="J56" s="671"/>
      <c r="K56" s="670"/>
      <c r="L56" s="654"/>
      <c r="M56" s="2941"/>
      <c r="N56" s="2941"/>
      <c r="O56" s="2942"/>
    </row>
    <row r="57" spans="1:15" ht="25.5" customHeight="1" x14ac:dyDescent="0.2">
      <c r="A57" s="3502" t="s">
        <v>227</v>
      </c>
      <c r="B57" s="3501"/>
      <c r="C57" s="3501"/>
      <c r="D57" s="3501"/>
      <c r="E57" s="3501"/>
      <c r="F57" s="3501"/>
      <c r="G57" s="3501"/>
      <c r="H57" s="3501"/>
      <c r="I57" s="3501"/>
      <c r="J57" s="3501"/>
      <c r="K57" s="3500"/>
      <c r="L57" s="654"/>
      <c r="M57" s="2941"/>
      <c r="N57" s="2941"/>
      <c r="O57" s="2942"/>
    </row>
    <row r="58" spans="1:15" ht="20.25" customHeight="1" x14ac:dyDescent="0.2">
      <c r="A58" s="2970" t="s">
        <v>22</v>
      </c>
      <c r="B58" s="2969"/>
      <c r="C58" s="2969"/>
      <c r="D58" s="2969"/>
      <c r="E58" s="2969"/>
      <c r="F58" s="2969"/>
      <c r="G58" s="2969"/>
      <c r="H58" s="2969"/>
      <c r="I58" s="2969"/>
      <c r="J58" s="2969"/>
      <c r="K58" s="2968"/>
      <c r="L58" s="654"/>
      <c r="M58" s="2941"/>
      <c r="N58" s="2941"/>
      <c r="O58" s="2942"/>
    </row>
    <row r="59" spans="1:15" ht="21" customHeight="1" x14ac:dyDescent="0.2">
      <c r="A59" s="669" t="s">
        <v>226</v>
      </c>
      <c r="B59" s="668"/>
      <c r="C59" s="668"/>
      <c r="D59" s="668"/>
      <c r="E59" s="671"/>
      <c r="F59" s="671"/>
      <c r="G59" s="671"/>
      <c r="H59" s="671"/>
      <c r="I59" s="671"/>
      <c r="J59" s="671"/>
      <c r="K59" s="670"/>
      <c r="L59" s="654">
        <f>L60</f>
        <v>10.199999999999999</v>
      </c>
      <c r="M59" s="2941"/>
      <c r="N59" s="2941"/>
      <c r="O59" s="2942"/>
    </row>
    <row r="60" spans="1:15" ht="17.25" customHeight="1" x14ac:dyDescent="0.2">
      <c r="A60" s="669" t="s">
        <v>225</v>
      </c>
      <c r="B60" s="668"/>
      <c r="C60" s="668"/>
      <c r="D60" s="668"/>
      <c r="E60" s="671"/>
      <c r="F60" s="671"/>
      <c r="G60" s="671"/>
      <c r="H60" s="671"/>
      <c r="I60" s="671"/>
      <c r="J60" s="671"/>
      <c r="K60" s="670"/>
      <c r="L60" s="654">
        <f>L16+L21</f>
        <v>10.199999999999999</v>
      </c>
      <c r="M60" s="2941"/>
      <c r="N60" s="2941"/>
      <c r="O60" s="2942"/>
    </row>
    <row r="61" spans="1:15" ht="12.75" customHeight="1" x14ac:dyDescent="0.2">
      <c r="A61" s="669" t="s">
        <v>224</v>
      </c>
      <c r="B61" s="668"/>
      <c r="C61" s="668"/>
      <c r="D61" s="668"/>
      <c r="E61" s="671"/>
      <c r="F61" s="671"/>
      <c r="G61" s="671"/>
      <c r="H61" s="671"/>
      <c r="I61" s="671"/>
      <c r="J61" s="671"/>
      <c r="K61" s="670"/>
      <c r="L61" s="24"/>
      <c r="M61" s="2941"/>
      <c r="N61" s="2941"/>
      <c r="O61" s="2942"/>
    </row>
    <row r="62" spans="1:15" ht="12.75" customHeight="1" x14ac:dyDescent="0.2">
      <c r="A62" s="669" t="s">
        <v>918</v>
      </c>
      <c r="B62" s="668"/>
      <c r="C62" s="668"/>
      <c r="D62" s="668"/>
      <c r="E62" s="668"/>
      <c r="F62" s="668"/>
      <c r="G62" s="668"/>
      <c r="H62" s="668"/>
      <c r="I62" s="668"/>
      <c r="J62" s="668"/>
      <c r="K62" s="667"/>
      <c r="L62" s="24"/>
      <c r="M62" s="2941"/>
      <c r="N62" s="2941"/>
      <c r="O62" s="2942"/>
    </row>
    <row r="63" spans="1:15" ht="12.75" customHeight="1" x14ac:dyDescent="0.2">
      <c r="A63" s="669" t="s">
        <v>222</v>
      </c>
      <c r="B63" s="668"/>
      <c r="C63" s="668"/>
      <c r="D63" s="668"/>
      <c r="E63" s="671"/>
      <c r="F63" s="671"/>
      <c r="G63" s="671"/>
      <c r="H63" s="671"/>
      <c r="I63" s="671"/>
      <c r="J63" s="671"/>
      <c r="K63" s="670"/>
      <c r="L63" s="24"/>
      <c r="M63" s="2941"/>
      <c r="N63" s="2941"/>
      <c r="O63" s="2942"/>
    </row>
    <row r="64" spans="1:15" ht="12.75" customHeight="1" x14ac:dyDescent="0.2">
      <c r="A64" s="681" t="s">
        <v>221</v>
      </c>
      <c r="B64" s="680"/>
      <c r="C64" s="680"/>
      <c r="D64" s="680"/>
      <c r="E64" s="671"/>
      <c r="F64" s="671"/>
      <c r="G64" s="671"/>
      <c r="H64" s="671"/>
      <c r="I64" s="671"/>
      <c r="J64" s="671"/>
      <c r="K64" s="670"/>
      <c r="L64" s="24"/>
      <c r="M64" s="2941"/>
      <c r="N64" s="2941"/>
      <c r="O64" s="2942"/>
    </row>
    <row r="65" spans="1:15" ht="12.75" customHeight="1" x14ac:dyDescent="0.2">
      <c r="A65" s="669" t="s">
        <v>15</v>
      </c>
      <c r="B65" s="671"/>
      <c r="C65" s="671"/>
      <c r="D65" s="671"/>
      <c r="E65" s="671"/>
      <c r="F65" s="671"/>
      <c r="G65" s="671"/>
      <c r="H65" s="671"/>
      <c r="I65" s="671"/>
      <c r="J65" s="671"/>
      <c r="K65" s="670"/>
      <c r="L65" s="24"/>
      <c r="M65" s="2941"/>
      <c r="N65" s="2941"/>
      <c r="O65" s="2942"/>
    </row>
    <row r="66" spans="1:15" ht="18.75" customHeight="1" x14ac:dyDescent="0.2">
      <c r="A66" s="669" t="s">
        <v>220</v>
      </c>
      <c r="B66" s="668"/>
      <c r="C66" s="668"/>
      <c r="D66" s="668"/>
      <c r="E66" s="668"/>
      <c r="F66" s="668"/>
      <c r="G66" s="668"/>
      <c r="H66" s="668"/>
      <c r="I66" s="668"/>
      <c r="J66" s="668"/>
      <c r="K66" s="667"/>
      <c r="L66" s="24"/>
      <c r="M66" s="2941"/>
      <c r="N66" s="2941"/>
      <c r="O66" s="2942"/>
    </row>
    <row r="67" spans="1:15" ht="12.75" customHeight="1" x14ac:dyDescent="0.2">
      <c r="A67" s="3499" t="s">
        <v>219</v>
      </c>
      <c r="B67" s="3498"/>
      <c r="C67" s="3498"/>
      <c r="D67" s="3498"/>
      <c r="E67" s="3498"/>
      <c r="F67" s="3498"/>
      <c r="G67" s="3498"/>
      <c r="H67" s="3498"/>
      <c r="I67" s="3498"/>
      <c r="J67" s="3498"/>
      <c r="K67" s="3497"/>
      <c r="L67" s="24"/>
      <c r="M67" s="2941"/>
      <c r="N67" s="2941"/>
      <c r="O67" s="2942"/>
    </row>
    <row r="68" spans="1:15" ht="12.75" customHeight="1" x14ac:dyDescent="0.2">
      <c r="A68" s="2970" t="s">
        <v>218</v>
      </c>
      <c r="B68" s="2969"/>
      <c r="C68" s="2969"/>
      <c r="D68" s="2969"/>
      <c r="E68" s="2969"/>
      <c r="F68" s="2969"/>
      <c r="G68" s="2969"/>
      <c r="H68" s="2969"/>
      <c r="I68" s="2969"/>
      <c r="J68" s="2969"/>
      <c r="K68" s="2968"/>
      <c r="L68" s="24"/>
      <c r="M68" s="2941"/>
      <c r="N68" s="2941"/>
      <c r="O68" s="2942"/>
    </row>
    <row r="69" spans="1:15" ht="12.75" customHeight="1" x14ac:dyDescent="0.2">
      <c r="A69" s="669" t="s">
        <v>11</v>
      </c>
      <c r="B69" s="668"/>
      <c r="C69" s="668"/>
      <c r="D69" s="668"/>
      <c r="E69" s="671"/>
      <c r="F69" s="671"/>
      <c r="G69" s="671"/>
      <c r="H69" s="671"/>
      <c r="I69" s="671"/>
      <c r="J69" s="671"/>
      <c r="K69" s="670"/>
      <c r="L69" s="24"/>
      <c r="M69" s="2941"/>
      <c r="N69" s="2941"/>
      <c r="O69" s="2942"/>
    </row>
    <row r="70" spans="1:15" ht="12.75" customHeight="1" x14ac:dyDescent="0.2">
      <c r="A70" s="669" t="s">
        <v>216</v>
      </c>
      <c r="B70" s="668"/>
      <c r="C70" s="668"/>
      <c r="D70" s="668"/>
      <c r="E70" s="671"/>
      <c r="F70" s="671"/>
      <c r="G70" s="671"/>
      <c r="H70" s="671"/>
      <c r="I70" s="671"/>
      <c r="J70" s="671"/>
      <c r="K70" s="670"/>
      <c r="L70" s="24"/>
      <c r="M70" s="2941"/>
      <c r="N70" s="2941"/>
      <c r="O70" s="2942"/>
    </row>
    <row r="71" spans="1:15" ht="18" customHeight="1" thickBot="1" x14ac:dyDescent="0.25">
      <c r="A71" s="669" t="s">
        <v>215</v>
      </c>
      <c r="B71" s="668"/>
      <c r="C71" s="668"/>
      <c r="D71" s="668"/>
      <c r="E71" s="668"/>
      <c r="F71" s="668"/>
      <c r="G71" s="668"/>
      <c r="H71" s="668"/>
      <c r="I71" s="668"/>
      <c r="J71" s="668"/>
      <c r="K71" s="667"/>
      <c r="L71" s="24"/>
      <c r="M71" s="2941"/>
      <c r="N71" s="2941"/>
      <c r="O71" s="2942"/>
    </row>
    <row r="72" spans="1:15" ht="36" customHeight="1" thickBot="1" x14ac:dyDescent="0.25">
      <c r="A72" s="2967" t="s">
        <v>8</v>
      </c>
      <c r="B72" s="2966"/>
      <c r="C72" s="2966"/>
      <c r="D72" s="2966"/>
      <c r="E72" s="2966"/>
      <c r="F72" s="2966"/>
      <c r="G72" s="2966"/>
      <c r="H72" s="2966"/>
      <c r="I72" s="2966"/>
      <c r="J72" s="2966"/>
      <c r="K72" s="2965"/>
      <c r="L72" s="38">
        <f>L73</f>
        <v>0</v>
      </c>
      <c r="M72" s="2941"/>
      <c r="N72" s="2941"/>
      <c r="O72" s="2942"/>
    </row>
    <row r="73" spans="1:15" ht="12.75" customHeight="1" x14ac:dyDescent="0.2">
      <c r="A73" s="3496" t="s">
        <v>718</v>
      </c>
      <c r="B73" s="3495"/>
      <c r="C73" s="3495"/>
      <c r="D73" s="3495"/>
      <c r="E73" s="661"/>
      <c r="F73" s="661"/>
      <c r="G73" s="661"/>
      <c r="H73" s="661"/>
      <c r="I73" s="661"/>
      <c r="J73" s="661"/>
      <c r="K73" s="660"/>
      <c r="L73" s="3494">
        <v>0</v>
      </c>
      <c r="M73" s="2941"/>
      <c r="N73" s="2941"/>
      <c r="O73" s="2942"/>
    </row>
    <row r="74" spans="1:15" ht="12.75" customHeight="1" x14ac:dyDescent="0.2">
      <c r="A74" s="2964" t="s">
        <v>6</v>
      </c>
      <c r="B74" s="2963"/>
      <c r="C74" s="2963"/>
      <c r="D74" s="2963"/>
      <c r="E74" s="2963"/>
      <c r="F74" s="2963"/>
      <c r="G74" s="2963"/>
      <c r="H74" s="2963"/>
      <c r="I74" s="2963"/>
      <c r="J74" s="2963"/>
      <c r="K74" s="2962"/>
      <c r="L74" s="24"/>
      <c r="M74" s="2941"/>
      <c r="N74" s="2941"/>
      <c r="O74" s="2942"/>
    </row>
    <row r="75" spans="1:15" ht="12.75" customHeight="1" x14ac:dyDescent="0.2">
      <c r="A75" s="2961" t="s">
        <v>213</v>
      </c>
      <c r="B75" s="2960"/>
      <c r="C75" s="2960"/>
      <c r="D75" s="2960"/>
      <c r="E75" s="2960"/>
      <c r="F75" s="2960"/>
      <c r="G75" s="2960"/>
      <c r="H75" s="2960"/>
      <c r="I75" s="2960"/>
      <c r="J75" s="2960"/>
      <c r="K75" s="2959"/>
      <c r="L75" s="24"/>
      <c r="M75" s="2941"/>
      <c r="N75" s="2941"/>
      <c r="O75" s="2942"/>
    </row>
    <row r="76" spans="1:15" ht="12.75" customHeight="1" x14ac:dyDescent="0.2">
      <c r="A76" s="2958" t="s">
        <v>212</v>
      </c>
      <c r="B76" s="2957"/>
      <c r="C76" s="2957"/>
      <c r="D76" s="2957"/>
      <c r="E76" s="2957"/>
      <c r="F76" s="2957"/>
      <c r="G76" s="2957"/>
      <c r="H76" s="2957"/>
      <c r="I76" s="2957"/>
      <c r="J76" s="2957"/>
      <c r="K76" s="2956"/>
      <c r="L76" s="24"/>
      <c r="M76" s="2941"/>
      <c r="N76" s="2941"/>
      <c r="O76" s="2942"/>
    </row>
    <row r="77" spans="1:15" ht="12.75" customHeight="1" thickBot="1" x14ac:dyDescent="0.25">
      <c r="A77" s="2955" t="s">
        <v>3</v>
      </c>
      <c r="B77" s="2954"/>
      <c r="C77" s="2954"/>
      <c r="D77" s="2954"/>
      <c r="E77" s="2954"/>
      <c r="F77" s="2954"/>
      <c r="G77" s="2954"/>
      <c r="H77" s="2954"/>
      <c r="I77" s="2954"/>
      <c r="J77" s="2954"/>
      <c r="K77" s="2953"/>
      <c r="L77" s="637"/>
      <c r="M77" s="2941"/>
      <c r="N77" s="2941"/>
      <c r="O77" s="2942"/>
    </row>
    <row r="78" spans="1:15" ht="12.75" customHeight="1" thickBot="1" x14ac:dyDescent="0.25">
      <c r="A78" s="2952" t="s">
        <v>810</v>
      </c>
      <c r="B78" s="2951"/>
      <c r="C78" s="2951"/>
      <c r="D78" s="2951"/>
      <c r="E78" s="2951"/>
      <c r="F78" s="2951"/>
      <c r="G78" s="2951"/>
      <c r="H78" s="2951"/>
      <c r="I78" s="2951"/>
      <c r="J78" s="2951"/>
      <c r="K78" s="2950"/>
      <c r="L78" s="645">
        <f>L53+L72</f>
        <v>16.2</v>
      </c>
      <c r="M78" s="2941"/>
      <c r="N78" s="2941"/>
      <c r="O78" s="2942"/>
    </row>
    <row r="79" spans="1:15" ht="12.75" customHeight="1" x14ac:dyDescent="0.2">
      <c r="A79" s="2948" t="s">
        <v>1</v>
      </c>
      <c r="B79" s="2947"/>
      <c r="C79" s="2947"/>
      <c r="D79" s="2947"/>
      <c r="E79" s="2947"/>
      <c r="F79" s="2947"/>
      <c r="G79" s="2947"/>
      <c r="H79" s="2947"/>
      <c r="I79" s="2947"/>
      <c r="J79" s="2947"/>
      <c r="K79" s="2946"/>
      <c r="L79" s="659"/>
      <c r="M79" s="2941"/>
      <c r="N79" s="2941"/>
      <c r="O79" s="2942"/>
    </row>
    <row r="80" spans="1:15" ht="12.75" customHeight="1" thickBot="1" x14ac:dyDescent="0.25">
      <c r="A80" s="2945" t="s">
        <v>0</v>
      </c>
      <c r="B80" s="2944"/>
      <c r="C80" s="2944"/>
      <c r="D80" s="2944"/>
      <c r="E80" s="2944"/>
      <c r="F80" s="2944"/>
      <c r="G80" s="2944"/>
      <c r="H80" s="2944"/>
      <c r="I80" s="2944"/>
      <c r="J80" s="2944"/>
      <c r="K80" s="2943"/>
      <c r="L80" s="637">
        <v>8.8000000000000007</v>
      </c>
      <c r="M80" s="2941"/>
      <c r="N80" s="2941"/>
      <c r="O80" s="2942"/>
    </row>
    <row r="81" spans="1:15" ht="12.75" customHeight="1" x14ac:dyDescent="0.2">
      <c r="A81" s="2941"/>
      <c r="B81" s="2941"/>
      <c r="C81" s="2941"/>
      <c r="D81" s="2941"/>
      <c r="E81" s="2941"/>
      <c r="F81" s="2941"/>
      <c r="G81" s="2941"/>
      <c r="H81" s="3493"/>
      <c r="I81" s="2941"/>
      <c r="J81" s="2941"/>
      <c r="K81" s="2941"/>
      <c r="L81" s="2941"/>
      <c r="M81" s="2941"/>
      <c r="N81" s="2941"/>
      <c r="O81" s="2942"/>
    </row>
    <row r="82" spans="1:15" ht="12.75" customHeight="1" x14ac:dyDescent="0.2">
      <c r="A82" s="2941"/>
      <c r="B82" s="2941"/>
      <c r="C82" s="2941"/>
      <c r="D82" s="2941"/>
      <c r="E82" s="2941"/>
      <c r="F82" s="2941"/>
      <c r="G82" s="2941"/>
      <c r="H82" s="2942"/>
      <c r="I82" s="2928"/>
      <c r="J82" s="2928"/>
      <c r="K82" s="2928"/>
      <c r="L82" s="2928"/>
      <c r="M82" s="2928"/>
      <c r="N82" s="2928"/>
      <c r="O82" s="2928"/>
    </row>
    <row r="83" spans="1:15" ht="15.75" customHeight="1" x14ac:dyDescent="0.2">
      <c r="A83" s="2941"/>
      <c r="B83" s="2941"/>
      <c r="C83" s="2941"/>
      <c r="D83" s="2941"/>
      <c r="E83" s="2941"/>
      <c r="F83" s="2941"/>
      <c r="G83" s="2941"/>
      <c r="H83" s="2942"/>
      <c r="I83" s="2928"/>
      <c r="J83" s="2928"/>
      <c r="K83" s="2928"/>
      <c r="L83" s="2928"/>
      <c r="M83" s="2928"/>
      <c r="N83" s="2928"/>
      <c r="O83" s="2928"/>
    </row>
    <row r="84" spans="1:15" ht="16.149999999999999" customHeight="1" x14ac:dyDescent="0.2">
      <c r="A84" s="2933"/>
      <c r="B84" s="3490"/>
      <c r="C84" s="3490"/>
      <c r="D84" s="3490"/>
      <c r="E84" s="3490"/>
      <c r="F84" s="3492"/>
      <c r="G84" s="3492"/>
      <c r="H84" s="3490"/>
      <c r="I84" s="2928"/>
      <c r="J84" s="2928"/>
      <c r="K84" s="2928"/>
      <c r="L84" s="2928"/>
      <c r="M84" s="2928"/>
      <c r="N84" s="2928"/>
      <c r="O84" s="2928"/>
    </row>
    <row r="85" spans="1:15" ht="58.15" customHeight="1" x14ac:dyDescent="0.2">
      <c r="A85" s="2933"/>
      <c r="B85" s="3490"/>
      <c r="C85" s="3490"/>
      <c r="D85" s="3490"/>
      <c r="E85" s="3490"/>
      <c r="F85" s="2933"/>
      <c r="G85" s="2933"/>
      <c r="H85" s="3490"/>
      <c r="I85" s="2928"/>
      <c r="J85" s="2928"/>
      <c r="K85" s="2928"/>
      <c r="L85" s="2928"/>
      <c r="M85" s="2928"/>
      <c r="N85" s="2928"/>
      <c r="O85" s="2928"/>
    </row>
    <row r="86" spans="1:15" ht="13.9" customHeight="1" x14ac:dyDescent="0.2">
      <c r="A86" s="2933"/>
      <c r="B86" s="3490"/>
      <c r="C86" s="3490"/>
      <c r="D86" s="3490"/>
      <c r="E86" s="3490"/>
      <c r="F86" s="3489"/>
      <c r="G86" s="2933"/>
      <c r="H86" s="3490"/>
      <c r="I86" s="2928"/>
      <c r="J86" s="2928"/>
      <c r="K86" s="2928"/>
      <c r="L86" s="2928"/>
      <c r="M86" s="2928"/>
      <c r="N86" s="2928"/>
      <c r="O86" s="2928"/>
    </row>
    <row r="87" spans="1:15" x14ac:dyDescent="0.2">
      <c r="A87" s="2933"/>
      <c r="B87" s="3490"/>
      <c r="C87" s="3490"/>
      <c r="D87" s="3490"/>
      <c r="E87" s="3490"/>
      <c r="F87" s="3489"/>
      <c r="G87" s="2933"/>
      <c r="H87" s="3490"/>
      <c r="I87" s="2928"/>
      <c r="J87" s="2928"/>
      <c r="K87" s="2928"/>
      <c r="L87" s="2928"/>
      <c r="M87" s="2928"/>
      <c r="N87" s="2928"/>
      <c r="O87" s="2928"/>
    </row>
    <row r="88" spans="1:15" x14ac:dyDescent="0.2">
      <c r="A88" s="2933"/>
      <c r="B88" s="3490"/>
      <c r="C88" s="3490"/>
      <c r="D88" s="3490"/>
      <c r="E88" s="3490"/>
      <c r="F88" s="3491"/>
      <c r="G88" s="3490"/>
      <c r="H88" s="3490"/>
      <c r="I88" s="2928"/>
      <c r="J88" s="2928"/>
      <c r="K88" s="2928"/>
      <c r="L88" s="2928"/>
      <c r="M88" s="2928"/>
      <c r="N88" s="2928"/>
      <c r="O88" s="2928"/>
    </row>
    <row r="89" spans="1:15" x14ac:dyDescent="0.2">
      <c r="A89" s="2933"/>
      <c r="B89" s="3490"/>
      <c r="C89" s="3490"/>
      <c r="D89" s="3490"/>
      <c r="E89" s="3490"/>
      <c r="F89" s="2933"/>
      <c r="G89" s="2933"/>
      <c r="H89" s="3490"/>
      <c r="I89" s="2928"/>
      <c r="J89" s="2928"/>
      <c r="K89" s="2928"/>
      <c r="L89" s="2928"/>
      <c r="M89" s="2928"/>
      <c r="N89" s="2928"/>
      <c r="O89" s="2928"/>
    </row>
    <row r="90" spans="1:15" ht="15.75" customHeight="1" x14ac:dyDescent="0.2">
      <c r="A90" s="2933"/>
      <c r="B90" s="3490"/>
      <c r="C90" s="3490"/>
      <c r="D90" s="3490"/>
      <c r="E90" s="3490"/>
      <c r="F90" s="2933"/>
      <c r="G90" s="2933"/>
      <c r="H90" s="3490"/>
      <c r="I90" s="2928"/>
      <c r="J90" s="2928"/>
      <c r="K90" s="2928"/>
      <c r="L90" s="2928"/>
      <c r="M90" s="2928"/>
      <c r="N90" s="2928"/>
      <c r="O90" s="2928"/>
    </row>
    <row r="91" spans="1:15" ht="13.15" customHeight="1" x14ac:dyDescent="0.2">
      <c r="A91" s="2933"/>
      <c r="B91" s="3490"/>
      <c r="C91" s="3490"/>
      <c r="D91" s="3490"/>
      <c r="E91" s="3490"/>
      <c r="F91" s="2933"/>
      <c r="G91" s="2933"/>
      <c r="H91" s="3490"/>
      <c r="I91" s="2928"/>
      <c r="J91" s="2928"/>
      <c r="K91" s="2928"/>
      <c r="L91" s="2928"/>
      <c r="M91" s="2928"/>
      <c r="N91" s="2928"/>
      <c r="O91" s="2928"/>
    </row>
    <row r="92" spans="1:15" x14ac:dyDescent="0.2">
      <c r="A92" s="2933"/>
      <c r="B92" s="3490"/>
      <c r="C92" s="3490"/>
      <c r="D92" s="3490"/>
      <c r="E92" s="3490"/>
      <c r="F92" s="2933"/>
      <c r="G92" s="2933"/>
      <c r="H92" s="3490"/>
      <c r="I92" s="2928"/>
      <c r="J92" s="2928"/>
      <c r="K92" s="2928"/>
      <c r="L92" s="2928"/>
      <c r="M92" s="2928"/>
      <c r="N92" s="2928"/>
      <c r="O92" s="2928"/>
    </row>
    <row r="93" spans="1:15" ht="13.5" customHeight="1" x14ac:dyDescent="0.2">
      <c r="A93" s="2933"/>
      <c r="B93" s="3490"/>
      <c r="C93" s="3490"/>
      <c r="D93" s="3490"/>
      <c r="E93" s="3490"/>
      <c r="F93" s="3489"/>
      <c r="G93" s="2933"/>
      <c r="H93" s="3488"/>
      <c r="I93" s="2928"/>
      <c r="J93" s="2928"/>
      <c r="K93" s="2928"/>
      <c r="L93" s="2928"/>
      <c r="M93" s="2928"/>
      <c r="N93" s="2928"/>
      <c r="O93" s="2928"/>
    </row>
    <row r="94" spans="1:15" ht="13.15" customHeight="1" x14ac:dyDescent="0.2">
      <c r="A94" s="3485"/>
      <c r="B94" s="3487"/>
      <c r="C94" s="3487"/>
      <c r="D94" s="3487"/>
      <c r="E94" s="3487"/>
      <c r="F94" s="3485"/>
      <c r="G94" s="3485"/>
      <c r="H94" s="2931"/>
    </row>
    <row r="95" spans="1:15" ht="13.15" customHeight="1" x14ac:dyDescent="0.2">
      <c r="A95" s="3485"/>
      <c r="B95" s="3487"/>
      <c r="C95" s="3487"/>
      <c r="D95" s="3487"/>
      <c r="E95" s="3487"/>
      <c r="F95" s="3485"/>
      <c r="G95" s="3485"/>
      <c r="H95" s="2931"/>
    </row>
    <row r="96" spans="1:15" x14ac:dyDescent="0.2">
      <c r="A96" s="3485"/>
      <c r="B96" s="3487"/>
      <c r="C96" s="3487"/>
      <c r="D96" s="3487"/>
      <c r="E96" s="3487"/>
      <c r="F96" s="3486"/>
      <c r="G96" s="3485"/>
      <c r="H96" s="2931"/>
    </row>
    <row r="97" spans="6:8" x14ac:dyDescent="0.2">
      <c r="F97" s="3486"/>
      <c r="G97" s="3485"/>
      <c r="H97" s="2927"/>
    </row>
    <row r="98" spans="6:8" x14ac:dyDescent="0.2">
      <c r="F98" s="3485"/>
      <c r="G98" s="3485"/>
      <c r="H98" s="2927"/>
    </row>
    <row r="99" spans="6:8" ht="13.15" customHeight="1" x14ac:dyDescent="0.2">
      <c r="H99" s="2927"/>
    </row>
    <row r="100" spans="6:8" x14ac:dyDescent="0.2">
      <c r="H100" s="2927"/>
    </row>
    <row r="101" spans="6:8" x14ac:dyDescent="0.2">
      <c r="H101" s="2927"/>
    </row>
    <row r="102" spans="6:8" x14ac:dyDescent="0.2">
      <c r="H102" s="2927"/>
    </row>
    <row r="103" spans="6:8" x14ac:dyDescent="0.2">
      <c r="H103" s="2927"/>
    </row>
    <row r="104" spans="6:8" x14ac:dyDescent="0.2">
      <c r="H104" s="2927"/>
    </row>
    <row r="105" spans="6:8" x14ac:dyDescent="0.2">
      <c r="H105" s="2927"/>
    </row>
    <row r="106" spans="6:8" x14ac:dyDescent="0.2">
      <c r="H106" s="2927"/>
    </row>
    <row r="107" spans="6:8" x14ac:dyDescent="0.2">
      <c r="H107" s="2927"/>
    </row>
    <row r="108" spans="6:8" x14ac:dyDescent="0.2">
      <c r="H108" s="2927"/>
    </row>
  </sheetData>
  <mergeCells count="104">
    <mergeCell ref="A53:K53"/>
    <mergeCell ref="A54:K54"/>
    <mergeCell ref="A55:K55"/>
    <mergeCell ref="A56:K56"/>
    <mergeCell ref="A58:K58"/>
    <mergeCell ref="A64:K64"/>
    <mergeCell ref="A65:K65"/>
    <mergeCell ref="A67:K67"/>
    <mergeCell ref="A68:K68"/>
    <mergeCell ref="A69:K69"/>
    <mergeCell ref="A59:K59"/>
    <mergeCell ref="A60:K60"/>
    <mergeCell ref="A61:K61"/>
    <mergeCell ref="A63:K63"/>
    <mergeCell ref="A78:K78"/>
    <mergeCell ref="A79:K79"/>
    <mergeCell ref="A80:K80"/>
    <mergeCell ref="J20:J29"/>
    <mergeCell ref="I20:I29"/>
    <mergeCell ref="A70:K70"/>
    <mergeCell ref="A71:K71"/>
    <mergeCell ref="A72:K72"/>
    <mergeCell ref="A73:K73"/>
    <mergeCell ref="A74:K74"/>
    <mergeCell ref="A16:A17"/>
    <mergeCell ref="B16:B17"/>
    <mergeCell ref="F16:F17"/>
    <mergeCell ref="A10:A11"/>
    <mergeCell ref="A13:A15"/>
    <mergeCell ref="E16:E19"/>
    <mergeCell ref="A18:A19"/>
    <mergeCell ref="A6:A8"/>
    <mergeCell ref="B6:B8"/>
    <mergeCell ref="C6:C8"/>
    <mergeCell ref="E6:E8"/>
    <mergeCell ref="M6:O6"/>
    <mergeCell ref="F6:F8"/>
    <mergeCell ref="H6:H8"/>
    <mergeCell ref="I6:I8"/>
    <mergeCell ref="I16:I19"/>
    <mergeCell ref="A62:K62"/>
    <mergeCell ref="A57:K57"/>
    <mergeCell ref="A2:O2"/>
    <mergeCell ref="A3:O3"/>
    <mergeCell ref="A4:O4"/>
    <mergeCell ref="G6:G8"/>
    <mergeCell ref="J6:J8"/>
    <mergeCell ref="O7:O8"/>
    <mergeCell ref="D6:D8"/>
    <mergeCell ref="C16:C17"/>
    <mergeCell ref="A50:L50"/>
    <mergeCell ref="B18:B19"/>
    <mergeCell ref="C18:C19"/>
    <mergeCell ref="F18:F19"/>
    <mergeCell ref="D18:D19"/>
    <mergeCell ref="G16:G19"/>
    <mergeCell ref="G20:G29"/>
    <mergeCell ref="H16:H19"/>
    <mergeCell ref="H20:H29"/>
    <mergeCell ref="A25:A29"/>
    <mergeCell ref="B25:B29"/>
    <mergeCell ref="C25:C29"/>
    <mergeCell ref="F20:F24"/>
    <mergeCell ref="F25:F29"/>
    <mergeCell ref="D25:D29"/>
    <mergeCell ref="A77:K77"/>
    <mergeCell ref="A20:A24"/>
    <mergeCell ref="B20:B24"/>
    <mergeCell ref="B35:B39"/>
    <mergeCell ref="A35:A39"/>
    <mergeCell ref="A66:K66"/>
    <mergeCell ref="A75:K75"/>
    <mergeCell ref="A76:K76"/>
    <mergeCell ref="B46:K46"/>
    <mergeCell ref="A47:K47"/>
    <mergeCell ref="J16:J19"/>
    <mergeCell ref="P20:R22"/>
    <mergeCell ref="M7:M8"/>
    <mergeCell ref="N7:N8"/>
    <mergeCell ref="K6:K8"/>
    <mergeCell ref="L6:L8"/>
    <mergeCell ref="F30:F34"/>
    <mergeCell ref="D30:D34"/>
    <mergeCell ref="E30:E34"/>
    <mergeCell ref="C30:C34"/>
    <mergeCell ref="B30:B34"/>
    <mergeCell ref="J40:J44"/>
    <mergeCell ref="G30:G44"/>
    <mergeCell ref="F40:F44"/>
    <mergeCell ref="H30:H44"/>
    <mergeCell ref="I30:I44"/>
    <mergeCell ref="F35:F39"/>
    <mergeCell ref="E35:E39"/>
    <mergeCell ref="D35:D39"/>
    <mergeCell ref="C35:C39"/>
    <mergeCell ref="C52:K52"/>
    <mergeCell ref="C45:J45"/>
    <mergeCell ref="J30:J39"/>
    <mergeCell ref="A40:A44"/>
    <mergeCell ref="B40:B44"/>
    <mergeCell ref="C40:C44"/>
    <mergeCell ref="D40:D44"/>
    <mergeCell ref="E40:E44"/>
    <mergeCell ref="A30:A34"/>
  </mergeCells>
  <pageMargins left="0.70866141732283472" right="0.70866141732283472" top="0.74803149606299213" bottom="0.74803149606299213" header="0.31496062992125984" footer="0.31496062992125984"/>
  <pageSetup paperSize="9" scale="68" firstPageNumber="35" fitToHeight="0" orientation="landscape"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1F53A-41B6-417C-A6DC-1D649141A4CE}">
  <dimension ref="B3:L26"/>
  <sheetViews>
    <sheetView topLeftCell="A4" workbookViewId="0">
      <selection activeCell="F21" sqref="F21"/>
    </sheetView>
  </sheetViews>
  <sheetFormatPr defaultColWidth="9.140625" defaultRowHeight="15" x14ac:dyDescent="0.25"/>
  <cols>
    <col min="1" max="1" width="9.140625" style="593"/>
    <col min="2" max="2" width="9" style="593" customWidth="1"/>
    <col min="3" max="3" width="60.85546875" style="593" customWidth="1"/>
    <col min="4" max="16384" width="9.140625" style="593"/>
  </cols>
  <sheetData>
    <row r="3" spans="2:12" ht="29.25" customHeight="1" x14ac:dyDescent="0.25">
      <c r="B3" s="77" t="s">
        <v>210</v>
      </c>
      <c r="C3" s="77"/>
      <c r="D3" s="76"/>
      <c r="E3" s="76"/>
      <c r="F3" s="76"/>
      <c r="G3" s="76"/>
    </row>
    <row r="4" spans="2:12" ht="15.75" customHeight="1" thickBot="1" x14ac:dyDescent="0.3">
      <c r="B4" s="605"/>
      <c r="C4" s="605"/>
      <c r="D4" s="605"/>
      <c r="E4" s="605"/>
      <c r="F4" s="605"/>
      <c r="G4" s="605"/>
    </row>
    <row r="5" spans="2:12" ht="59.25" customHeight="1" thickBot="1" x14ac:dyDescent="0.3">
      <c r="B5" s="604" t="s">
        <v>209</v>
      </c>
      <c r="C5" s="603" t="s">
        <v>208</v>
      </c>
    </row>
    <row r="6" spans="2:12" ht="21.75" customHeight="1" x14ac:dyDescent="0.25">
      <c r="B6" s="602">
        <v>0</v>
      </c>
      <c r="C6" s="601" t="s">
        <v>42</v>
      </c>
      <c r="L6" s="600" t="s">
        <v>207</v>
      </c>
    </row>
    <row r="7" spans="2:12" ht="23.25" customHeight="1" x14ac:dyDescent="0.25">
      <c r="B7" s="597">
        <v>1</v>
      </c>
      <c r="C7" s="598" t="s">
        <v>98</v>
      </c>
    </row>
    <row r="8" spans="2:12" ht="24.75" customHeight="1" x14ac:dyDescent="0.25">
      <c r="B8" s="597">
        <v>2</v>
      </c>
      <c r="C8" s="598" t="s">
        <v>206</v>
      </c>
    </row>
    <row r="9" spans="2:12" ht="15.75" customHeight="1" x14ac:dyDescent="0.25">
      <c r="B9" s="597">
        <v>3</v>
      </c>
      <c r="C9" s="598" t="s">
        <v>115</v>
      </c>
    </row>
    <row r="10" spans="2:12" ht="24" customHeight="1" x14ac:dyDescent="0.25">
      <c r="B10" s="597">
        <v>4</v>
      </c>
      <c r="C10" s="598" t="s">
        <v>205</v>
      </c>
    </row>
    <row r="11" spans="2:12" ht="15" customHeight="1" x14ac:dyDescent="0.25">
      <c r="B11" s="597">
        <v>5</v>
      </c>
      <c r="C11" s="598" t="s">
        <v>204</v>
      </c>
    </row>
    <row r="12" spans="2:12" ht="30.75" customHeight="1" x14ac:dyDescent="0.25">
      <c r="B12" s="597">
        <v>6</v>
      </c>
      <c r="C12" s="598" t="s">
        <v>203</v>
      </c>
    </row>
    <row r="13" spans="2:12" ht="23.25" customHeight="1" x14ac:dyDescent="0.25">
      <c r="B13" s="597">
        <v>7</v>
      </c>
      <c r="C13" s="598" t="s">
        <v>202</v>
      </c>
    </row>
    <row r="14" spans="2:12" ht="24" customHeight="1" x14ac:dyDescent="0.25">
      <c r="B14" s="597">
        <v>8</v>
      </c>
      <c r="C14" s="598" t="s">
        <v>201</v>
      </c>
    </row>
    <row r="15" spans="2:12" ht="24" customHeight="1" x14ac:dyDescent="0.25">
      <c r="B15" s="597">
        <v>9</v>
      </c>
      <c r="C15" s="598" t="s">
        <v>61</v>
      </c>
    </row>
    <row r="16" spans="2:12" ht="18" customHeight="1" x14ac:dyDescent="0.25">
      <c r="B16" s="597">
        <v>10</v>
      </c>
      <c r="C16" s="598" t="s">
        <v>200</v>
      </c>
    </row>
    <row r="17" spans="2:3" ht="24.75" customHeight="1" x14ac:dyDescent="0.25">
      <c r="B17" s="597">
        <v>11</v>
      </c>
      <c r="C17" s="598" t="s">
        <v>199</v>
      </c>
    </row>
    <row r="18" spans="2:3" ht="22.5" customHeight="1" x14ac:dyDescent="0.25">
      <c r="B18" s="597">
        <v>12</v>
      </c>
      <c r="C18" s="598" t="s">
        <v>198</v>
      </c>
    </row>
    <row r="19" spans="2:3" ht="21" customHeight="1" x14ac:dyDescent="0.25">
      <c r="B19" s="597">
        <v>13</v>
      </c>
      <c r="C19" s="598" t="s">
        <v>68</v>
      </c>
    </row>
    <row r="20" spans="2:3" ht="28.5" customHeight="1" x14ac:dyDescent="0.25">
      <c r="B20" s="597">
        <v>14</v>
      </c>
      <c r="C20" s="598" t="s">
        <v>52</v>
      </c>
    </row>
    <row r="21" spans="2:3" ht="24" customHeight="1" x14ac:dyDescent="0.25">
      <c r="B21" s="597">
        <v>15</v>
      </c>
      <c r="C21" s="598" t="s">
        <v>197</v>
      </c>
    </row>
    <row r="22" spans="2:3" ht="18.75" customHeight="1" x14ac:dyDescent="0.25">
      <c r="B22" s="597">
        <v>16</v>
      </c>
      <c r="C22" s="599" t="s">
        <v>196</v>
      </c>
    </row>
    <row r="23" spans="2:3" ht="21" customHeight="1" x14ac:dyDescent="0.25">
      <c r="B23" s="597">
        <v>17</v>
      </c>
      <c r="C23" s="598" t="s">
        <v>195</v>
      </c>
    </row>
    <row r="24" spans="2:3" ht="21" customHeight="1" x14ac:dyDescent="0.25">
      <c r="B24" s="597">
        <v>18</v>
      </c>
      <c r="C24" s="598" t="s">
        <v>194</v>
      </c>
    </row>
    <row r="25" spans="2:3" ht="21" customHeight="1" x14ac:dyDescent="0.25">
      <c r="B25" s="597">
        <v>19</v>
      </c>
      <c r="C25" s="596" t="s">
        <v>193</v>
      </c>
    </row>
    <row r="26" spans="2:3" ht="26.25" customHeight="1" thickBot="1" x14ac:dyDescent="0.3">
      <c r="B26" s="595">
        <v>20</v>
      </c>
      <c r="C26" s="594" t="s">
        <v>192</v>
      </c>
    </row>
  </sheetData>
  <mergeCells count="2">
    <mergeCell ref="B4:G4"/>
    <mergeCell ref="B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3</vt:i4>
      </vt:variant>
    </vt:vector>
  </HeadingPairs>
  <TitlesOfParts>
    <vt:vector size="10" baseType="lpstr">
      <vt:lpstr>1 Programa</vt:lpstr>
      <vt:lpstr>10 programa</vt:lpstr>
      <vt:lpstr>13 programa</vt:lpstr>
      <vt:lpstr>14 programa</vt:lpstr>
      <vt:lpstr>15 programa</vt:lpstr>
      <vt:lpstr>16 programa</vt:lpstr>
      <vt:lpstr>Priemonių vykdytojų kodai </vt:lpstr>
      <vt:lpstr>'1 Programa'!Print_Area</vt:lpstr>
      <vt:lpstr>'10 programa'!Print_Area</vt:lpstr>
      <vt:lpstr>'15 programa'!Print_Area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Bajorūnė</cp:lastModifiedBy>
  <dcterms:created xsi:type="dcterms:W3CDTF">2025-04-25T11:28:59Z</dcterms:created>
  <dcterms:modified xsi:type="dcterms:W3CDTF">2025-04-25T11:36:30Z</dcterms:modified>
</cp:coreProperties>
</file>